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570" windowHeight="4785" activeTab="0"/>
  </bookViews>
  <sheets>
    <sheet name="MANPR2001-04 £" sheetId="1" r:id="rId1"/>
    <sheet name="MANPR2001-04 €" sheetId="2" r:id="rId2"/>
  </sheets>
  <definedNames>
    <definedName name="_xlnm.Print_Area" localSheetId="0">'MANPR2001-04 £'!$A$1:$L$1398</definedName>
    <definedName name="_xlnm.Print_Area" localSheetId="1">'MANPR2001-04 €'!$A$1:$L$1399</definedName>
  </definedNames>
  <calcPr fullCalcOnLoad="1"/>
</workbook>
</file>

<file path=xl/sharedStrings.xml><?xml version="1.0" encoding="utf-8"?>
<sst xmlns="http://schemas.openxmlformats.org/spreadsheetml/2006/main" count="9204" uniqueCount="2497">
  <si>
    <t xml:space="preserve"> Jewellery and related articles</t>
  </si>
  <si>
    <t xml:space="preserve"> 36.21.10.2</t>
  </si>
  <si>
    <t xml:space="preserve"> 'Επαθλα (μετάλλια, κύπελλα,</t>
  </si>
  <si>
    <t xml:space="preserve"> πλακέττες κλπ)</t>
  </si>
  <si>
    <t xml:space="preserve"> Prizes (metals, goblets, plates etc)</t>
  </si>
  <si>
    <t xml:space="preserve"> 36.22.13.3</t>
  </si>
  <si>
    <t xml:space="preserve"> Είδη χρυσοχοΐας</t>
  </si>
  <si>
    <t xml:space="preserve"> Goldsmithing articles</t>
  </si>
  <si>
    <t xml:space="preserve"> 36.22.13.5</t>
  </si>
  <si>
    <t xml:space="preserve"> Είδη αργυροχοΐας</t>
  </si>
  <si>
    <t xml:space="preserve"> Silversmithing articles</t>
  </si>
  <si>
    <t xml:space="preserve"> 36.22.13.6</t>
  </si>
  <si>
    <t xml:space="preserve"> Επίχρυσα και επάργυρα είδη</t>
  </si>
  <si>
    <t xml:space="preserve"> Gold-plated and silver-plated articles</t>
  </si>
  <si>
    <t xml:space="preserve"> 36.3</t>
  </si>
  <si>
    <t xml:space="preserve"> Μουσικά όργανα</t>
  </si>
  <si>
    <t xml:space="preserve"> Musical instruments</t>
  </si>
  <si>
    <t xml:space="preserve"> 'Εγχορδα μουσικά όργανα (λαούτα, </t>
  </si>
  <si>
    <t xml:space="preserve"> String musical instruments (lutes, </t>
  </si>
  <si>
    <t xml:space="preserve"> 36.5</t>
  </si>
  <si>
    <t xml:space="preserve"> Επιτραπέζια παιχνίδια και</t>
  </si>
  <si>
    <t xml:space="preserve"> παιδικά παιχνίδια</t>
  </si>
  <si>
    <t xml:space="preserve"> Games and toys</t>
  </si>
  <si>
    <t xml:space="preserve"> 36.50.33.2</t>
  </si>
  <si>
    <t xml:space="preserve"> Παιχνίδια κάθε είδους από οποιοδήποτε </t>
  </si>
  <si>
    <t xml:space="preserve"> υλικό </t>
  </si>
  <si>
    <t xml:space="preserve"> Toys, of any material</t>
  </si>
  <si>
    <t xml:space="preserve"> 36.6</t>
  </si>
  <si>
    <t xml:space="preserve"> Διάφορα μεταποιημένα</t>
  </si>
  <si>
    <t xml:space="preserve"> Miscellaneous manufactured</t>
  </si>
  <si>
    <t xml:space="preserve"> προϊόντα π.δ.κ.α</t>
  </si>
  <si>
    <t xml:space="preserve"> Σαπούνι σε ράβδους</t>
  </si>
  <si>
    <t xml:space="preserve"> Soap in bars</t>
  </si>
  <si>
    <t xml:space="preserve"> 24.51.31.8</t>
  </si>
  <si>
    <t xml:space="preserve"> Σαπούνι υγρό (χεριών)</t>
  </si>
  <si>
    <t xml:space="preserve"> Liquid soap</t>
  </si>
  <si>
    <t xml:space="preserve"> 24.51.32.1</t>
  </si>
  <si>
    <t xml:space="preserve"> Detergent (powder or liquid) for the </t>
  </si>
  <si>
    <t xml:space="preserve"> πλύσιμο ρούχων)</t>
  </si>
  <si>
    <t xml:space="preserve"> washing of clothes</t>
  </si>
  <si>
    <t xml:space="preserve"> 24.51.32.2</t>
  </si>
  <si>
    <t xml:space="preserve"> Μαλακτικό ρούχων</t>
  </si>
  <si>
    <t xml:space="preserve"> Fabric softener and conditioner</t>
  </si>
  <si>
    <t xml:space="preserve"> 24.51.32.3</t>
  </si>
  <si>
    <t xml:space="preserve"> Αντισηπτικά</t>
  </si>
  <si>
    <t xml:space="preserve"> Antiseptic preparations</t>
  </si>
  <si>
    <t xml:space="preserve"> 24.51.32.4</t>
  </si>
  <si>
    <t xml:space="preserve"> Χλωρίνη</t>
  </si>
  <si>
    <t xml:space="preserve"> Chlorine</t>
  </si>
  <si>
    <t xml:space="preserve"> 24.51.32.5</t>
  </si>
  <si>
    <t xml:space="preserve"> 24.51.32.6</t>
  </si>
  <si>
    <t xml:space="preserve"> Προϊόντα γενικού καθαρισμού</t>
  </si>
  <si>
    <t xml:space="preserve"> General cleaning preparations</t>
  </si>
  <si>
    <t xml:space="preserve"> 24.51.32.7</t>
  </si>
  <si>
    <t xml:space="preserve"> Καθαριστικά τουαλέτας</t>
  </si>
  <si>
    <t xml:space="preserve"> Toilet cleaning preparations</t>
  </si>
  <si>
    <t xml:space="preserve"> 24.51.32.8</t>
  </si>
  <si>
    <t xml:space="preserve"> Kαθαριστικά τζαμιών</t>
  </si>
  <si>
    <t xml:space="preserve"> Window cleaning preparations</t>
  </si>
  <si>
    <t xml:space="preserve"> 24.51.41.0</t>
  </si>
  <si>
    <t xml:space="preserve"> Αποσμητικά χώρου</t>
  </si>
  <si>
    <t xml:space="preserve"> Space deodorants</t>
  </si>
  <si>
    <t xml:space="preserve"> Στιλβωτικές ουσίες και κρέμες, για </t>
  </si>
  <si>
    <t xml:space="preserve"> Polishes and creams, for footwear, furni-</t>
  </si>
  <si>
    <t xml:space="preserve"> γυαλί ή μέταλλο</t>
  </si>
  <si>
    <t xml:space="preserve"> ture, floors, coachwork, glass or metal</t>
  </si>
  <si>
    <t xml:space="preserve"> 24.52.11.7</t>
  </si>
  <si>
    <t xml:space="preserve"> Κολώνιες</t>
  </si>
  <si>
    <t xml:space="preserve"> Eau de cologne</t>
  </si>
  <si>
    <t xml:space="preserve"> 24.52.13.1</t>
  </si>
  <si>
    <t xml:space="preserve"> Μανικιούρ και ασετόν</t>
  </si>
  <si>
    <t xml:space="preserve"> Manicure and nail polish remover</t>
  </si>
  <si>
    <t xml:space="preserve"> 24.52.13.3</t>
  </si>
  <si>
    <t xml:space="preserve"> Κρέμες για την περιποίηση των χεριών</t>
  </si>
  <si>
    <t xml:space="preserve"> Hand creams</t>
  </si>
  <si>
    <t xml:space="preserve"> 24.52.15.1</t>
  </si>
  <si>
    <t xml:space="preserve"> Kρέμες και καθαριστικά προσώπου</t>
  </si>
  <si>
    <t xml:space="preserve"> Face creams and cleaning preparations</t>
  </si>
  <si>
    <t xml:space="preserve"> 24.52.15.3</t>
  </si>
  <si>
    <t xml:space="preserve"> Αντιηλιακά παρασκευάσματα</t>
  </si>
  <si>
    <t xml:space="preserve"> Sun tan preparations </t>
  </si>
  <si>
    <t xml:space="preserve"> 24.52.15.5</t>
  </si>
  <si>
    <t xml:space="preserve"> Κρέμες σώματος και πούδρα</t>
  </si>
  <si>
    <t xml:space="preserve"> Body creams and talcum powder</t>
  </si>
  <si>
    <t xml:space="preserve"> 24.52.16.3</t>
  </si>
  <si>
    <t xml:space="preserve"> Σιαμπού και μαλακτικό για τα μαλλιά</t>
  </si>
  <si>
    <t xml:space="preserve"> Shampoo and hair conditioner</t>
  </si>
  <si>
    <t xml:space="preserve"> 24.52.16.7</t>
  </si>
  <si>
    <t xml:space="preserve"> Λάκες για τα μαλλιά</t>
  </si>
  <si>
    <t xml:space="preserve"> Hair sprays</t>
  </si>
  <si>
    <t xml:space="preserve"> 24.52.17.1</t>
  </si>
  <si>
    <t xml:space="preserve"> Κρέμες για τα μαλλιά</t>
  </si>
  <si>
    <t>Ποσότητα</t>
  </si>
  <si>
    <t>Quantity</t>
  </si>
  <si>
    <t>Αξία</t>
  </si>
  <si>
    <t>Commodity</t>
  </si>
  <si>
    <t xml:space="preserve"> Αλλαντικά από κρέας γαλοπούλας</t>
  </si>
  <si>
    <t xml:space="preserve"> 15.13.12.5</t>
  </si>
  <si>
    <t xml:space="preserve"> 15.13.12.9</t>
  </si>
  <si>
    <t xml:space="preserve"> Άλλα αλλαντικά</t>
  </si>
  <si>
    <t xml:space="preserve"> Prepared and preserverd meat of turkey</t>
  </si>
  <si>
    <t xml:space="preserve"> Other prepared and preserved meat</t>
  </si>
  <si>
    <t xml:space="preserve"> 15.33.14.5</t>
  </si>
  <si>
    <t xml:space="preserve"> Αμπελόφυλλα διατηρημένα σε αλατόνερο</t>
  </si>
  <si>
    <t xml:space="preserve"> 15.33.25.1+</t>
  </si>
  <si>
    <t xml:space="preserve"> Σταφίδες και άλλα αποξηραμένα</t>
  </si>
  <si>
    <t xml:space="preserve"> φρούτα</t>
  </si>
  <si>
    <t xml:space="preserve"> Raisins and other dried</t>
  </si>
  <si>
    <t xml:space="preserve"> fruit</t>
  </si>
  <si>
    <t xml:space="preserve"> </t>
  </si>
  <si>
    <t xml:space="preserve"> ΜΕΤΑΠΟΙΗMENA ΠPOΪONTA</t>
  </si>
  <si>
    <t xml:space="preserve"> MANUFACTURED PRODUCTS</t>
  </si>
  <si>
    <t xml:space="preserve"> 15</t>
  </si>
  <si>
    <t xml:space="preserve"> ΠΡΟΪΟΝΤΑ ΔΙΑΤΡΟΦΗΣ</t>
  </si>
  <si>
    <t xml:space="preserve"> FOOD PRODUCTS AND</t>
  </si>
  <si>
    <t xml:space="preserve"> ΚΑΙ ΠΟΤΑ</t>
  </si>
  <si>
    <t xml:space="preserve"> BEVERAGES</t>
  </si>
  <si>
    <t xml:space="preserve"> Ι5.1</t>
  </si>
  <si>
    <t xml:space="preserve"> Κρέας και προϊόντα κρέατος</t>
  </si>
  <si>
    <t xml:space="preserve"> Meat and meat products</t>
  </si>
  <si>
    <t xml:space="preserve"> 15.11.11.1</t>
  </si>
  <si>
    <t xml:space="preserve"> Κρέας βοοειδών, νωπό ή απλής ψύξης</t>
  </si>
  <si>
    <t xml:space="preserve"> τόννος/tonne</t>
  </si>
  <si>
    <t xml:space="preserve"> Fresh or chilled bovine meat</t>
  </si>
  <si>
    <t xml:space="preserve"> 15.11.13.1</t>
  </si>
  <si>
    <t xml:space="preserve"> Κρέας χοιροειδών, νωπό ή απλής ψύξης</t>
  </si>
  <si>
    <t xml:space="preserve"> "</t>
  </si>
  <si>
    <t xml:space="preserve"> Fresh or chilled swine meat</t>
  </si>
  <si>
    <t xml:space="preserve"> 15.11.13.9</t>
  </si>
  <si>
    <t xml:space="preserve"> Προϊόντα από νωπό κρέας (πλευρά, κι-</t>
  </si>
  <si>
    <t xml:space="preserve"> Fresh meat products (spare ribs, mince-</t>
  </si>
  <si>
    <t xml:space="preserve"> μάς, φιλέττα, σιεφταλιές, σουβλάκια κλπ)</t>
  </si>
  <si>
    <t>...</t>
  </si>
  <si>
    <t xml:space="preserve"> meat, fillets, sheftalia, souvlakia etc)</t>
  </si>
  <si>
    <t xml:space="preserve"> 15.11.15.1</t>
  </si>
  <si>
    <t xml:space="preserve"> Κρέας προβάτων, νωπό ή απλής ψύξης</t>
  </si>
  <si>
    <t xml:space="preserve"> Meat of sheep, fresh or chilled</t>
  </si>
  <si>
    <t xml:space="preserve"> 15.11.17.1</t>
  </si>
  <si>
    <t xml:space="preserve"> Κρέας αιγών, νωπό ή απλής ψύξης</t>
  </si>
  <si>
    <t xml:space="preserve"> Goat meat, fresh or chilled</t>
  </si>
  <si>
    <t xml:space="preserve"> Sheep pulled wool</t>
  </si>
  <si>
    <t xml:space="preserve"> 15.12.11.1</t>
  </si>
  <si>
    <t xml:space="preserve"> Κρέας κοτόπουλου, νωπό ή απλής ψύξης</t>
  </si>
  <si>
    <t xml:space="preserve"> Meat of chicken, fresh or chilled</t>
  </si>
  <si>
    <t xml:space="preserve"> 15.12.11.2</t>
  </si>
  <si>
    <t xml:space="preserve"> Chemicals for cement, lime etc.</t>
  </si>
  <si>
    <t xml:space="preserve"> 25</t>
  </si>
  <si>
    <t xml:space="preserve"> ΕΛΑΣΤΙΚΑ ΚΑΙ ΠΛΑΣΤΙΚΑ</t>
  </si>
  <si>
    <t xml:space="preserve"> RUBBER AND PLASTIC</t>
  </si>
  <si>
    <t xml:space="preserve"> 25.1</t>
  </si>
  <si>
    <t xml:space="preserve"> Ελαστικά προϊόντα</t>
  </si>
  <si>
    <t xml:space="preserve"> Rubber products</t>
  </si>
  <si>
    <t xml:space="preserve"> 25.12.10.3</t>
  </si>
  <si>
    <t xml:space="preserve"> Αναγομωμένα επίσωτρα (ελαστικά)</t>
  </si>
  <si>
    <t xml:space="preserve"> Retreated rubber tyres</t>
  </si>
  <si>
    <t xml:space="preserve"> Butter</t>
  </si>
  <si>
    <t xml:space="preserve"> Βούτυρο</t>
  </si>
  <si>
    <t xml:space="preserve"> 15.51.40.3</t>
  </si>
  <si>
    <t xml:space="preserve"> Προκατασκευασμένες οικοδομές από ξύλο</t>
  </si>
  <si>
    <t xml:space="preserve"> 20.30.20.1</t>
  </si>
  <si>
    <t xml:space="preserve"> Wrapping,packing paper and ribbons</t>
  </si>
  <si>
    <t xml:space="preserve"> 31.01.22.9</t>
  </si>
  <si>
    <t xml:space="preserve"> Επιδορθώσεις και συντήρηση εκτυπωτών</t>
  </si>
  <si>
    <t xml:space="preserve"> Γάντια και στολές καταδύσεων από</t>
  </si>
  <si>
    <t xml:space="preserve"> ελαστικό</t>
  </si>
  <si>
    <t xml:space="preserve"> 25.13.73.1</t>
  </si>
  <si>
    <t xml:space="preserve"> Χαλάκια αυτοκινήτων, μπάλες, μπαλό-</t>
  </si>
  <si>
    <t xml:space="preserve"> νια, κορδόνια και άλλα προϊόντα από </t>
  </si>
  <si>
    <t xml:space="preserve"> 25.2</t>
  </si>
  <si>
    <t xml:space="preserve"> Πλαστικά προϊόντα</t>
  </si>
  <si>
    <t xml:space="preserve"> Plastic products</t>
  </si>
  <si>
    <t xml:space="preserve"> 25.21.22.3</t>
  </si>
  <si>
    <t xml:space="preserve"> Σωλήνες και λάστιχα νερού για αρδεύσεις </t>
  </si>
  <si>
    <t xml:space="preserve"> Irrigation pipes, plastic</t>
  </si>
  <si>
    <t xml:space="preserve"> 25.21.22.7</t>
  </si>
  <si>
    <t xml:space="preserve"> 25.21.30.1</t>
  </si>
  <si>
    <t xml:space="preserve"> Γεωργικό φιλμ</t>
  </si>
  <si>
    <t xml:space="preserve"> Agricultural plastic film</t>
  </si>
  <si>
    <t xml:space="preserve"> 25.21.30.2</t>
  </si>
  <si>
    <t xml:space="preserve"> Φιλμ για συσκευασία προϊόντων</t>
  </si>
  <si>
    <t xml:space="preserve"> Plastic film for packing</t>
  </si>
  <si>
    <t xml:space="preserve"> 25.21.30.3</t>
  </si>
  <si>
    <t xml:space="preserve"> Διογκωμένη πολυστερίνη</t>
  </si>
  <si>
    <t xml:space="preserve"> Expanded polysterene</t>
  </si>
  <si>
    <t xml:space="preserve"> 25.21.41.5</t>
  </si>
  <si>
    <t xml:space="preserve"> Αφρώδες ελαστικό</t>
  </si>
  <si>
    <t xml:space="preserve"> Foam rubber</t>
  </si>
  <si>
    <t xml:space="preserve"> 25.22.11.2</t>
  </si>
  <si>
    <t xml:space="preserve"> Tσάντες και σακούλια και υφαντές</t>
  </si>
  <si>
    <t xml:space="preserve"> πλαστοσακούλες</t>
  </si>
  <si>
    <t xml:space="preserve"> Plastic bags and woven plastic sacks</t>
  </si>
  <si>
    <t xml:space="preserve"> 25.22.13.2</t>
  </si>
  <si>
    <t xml:space="preserve"> Πλαστικά κουτιά συσκευασίας, διάφορα</t>
  </si>
  <si>
    <t xml:space="preserve"> Plastic boxes for packing, other</t>
  </si>
  <si>
    <t xml:space="preserve"> 25.22.13.3</t>
  </si>
  <si>
    <t xml:space="preserve"> Πλαστικά κιβώτια</t>
  </si>
  <si>
    <t xml:space="preserve"> Plastic cases</t>
  </si>
  <si>
    <t xml:space="preserve"> 25.22.13.4</t>
  </si>
  <si>
    <t xml:space="preserve"> Πλαστικά δοχεία παγωτού και</t>
  </si>
  <si>
    <t xml:space="preserve"> Plastic containers (for yogurt and </t>
  </si>
  <si>
    <t xml:space="preserve"> γιαουρτιού</t>
  </si>
  <si>
    <t xml:space="preserve"> Μαρμελάδες, πολτοί φρούτων και </t>
  </si>
  <si>
    <t xml:space="preserve"> γεμίσεις φρούτων</t>
  </si>
  <si>
    <t xml:space="preserve"> Marmalades, jams and fruit pulp</t>
  </si>
  <si>
    <t xml:space="preserve"> 15.33.22.4</t>
  </si>
  <si>
    <t xml:space="preserve"> Γλυκά και μείγματα γλυκών για</t>
  </si>
  <si>
    <t xml:space="preserve"> γλυκίσματα</t>
  </si>
  <si>
    <t xml:space="preserve"> Sweetmeats and mixtures of them</t>
  </si>
  <si>
    <t xml:space="preserve"> 15.33.23.1</t>
  </si>
  <si>
    <t xml:space="preserve"> Ξηροί καρποί επεξεργασμένοι</t>
  </si>
  <si>
    <t xml:space="preserve"> Salted nuts</t>
  </si>
  <si>
    <t xml:space="preserve"> 15.33.23.3</t>
  </si>
  <si>
    <t xml:space="preserve"> Φυστικόκουννα μη καβουρδισμένη</t>
  </si>
  <si>
    <t xml:space="preserve"> Ground nuts, shelled but not salted</t>
  </si>
  <si>
    <t xml:space="preserve"> 15.33.23.5</t>
  </si>
  <si>
    <t xml:space="preserve"> Αμυγδαλόψυχα μη καβουρδισμένη</t>
  </si>
  <si>
    <t xml:space="preserve"> Almonds shelled, not salted</t>
  </si>
  <si>
    <t xml:space="preserve"> 15.33.25.2</t>
  </si>
  <si>
    <t xml:space="preserve"> 15.33.30.2</t>
  </si>
  <si>
    <t xml:space="preserve"> Χαρούπια αλεσμένα</t>
  </si>
  <si>
    <t xml:space="preserve"> Carobs, kibbled</t>
  </si>
  <si>
    <t xml:space="preserve"> 15.33.30.4</t>
  </si>
  <si>
    <t xml:space="preserve"> Χαρουποπυρήνας</t>
  </si>
  <si>
    <t xml:space="preserve"> Carob kernels</t>
  </si>
  <si>
    <t xml:space="preserve"> 15.4</t>
  </si>
  <si>
    <t xml:space="preserve"> Ζωϊκά και φυτικά έλαια και λίπη</t>
  </si>
  <si>
    <t xml:space="preserve"> Animal and vegetable oils and fats</t>
  </si>
  <si>
    <t xml:space="preserve"> 15.41.12.3</t>
  </si>
  <si>
    <t xml:space="preserve"> Ελαιόλαδο, ακατέργαστο (ελαιοτριβείου)</t>
  </si>
  <si>
    <t xml:space="preserve"> Olive oil, crude</t>
  </si>
  <si>
    <t xml:space="preserve"> 15.42.11.1</t>
  </si>
  <si>
    <t xml:space="preserve"> Φυτικά λάδια και μαργαρίνη</t>
  </si>
  <si>
    <t xml:space="preserve"> Vegetable oils and margarine</t>
  </si>
  <si>
    <t xml:space="preserve"> 15.5</t>
  </si>
  <si>
    <t xml:space="preserve"> Γαλακτοκομικά προϊόντα</t>
  </si>
  <si>
    <t xml:space="preserve"> και παγωτό</t>
  </si>
  <si>
    <t xml:space="preserve"> Dairy products and ice cream</t>
  </si>
  <si>
    <t xml:space="preserve"> 15.51.11.1</t>
  </si>
  <si>
    <t xml:space="preserve"> Παστεριωμένο γάλα</t>
  </si>
  <si>
    <t xml:space="preserve"> '000L</t>
  </si>
  <si>
    <t xml:space="preserve"> Milk, pasteurised</t>
  </si>
  <si>
    <t xml:space="preserve"> 15.51.12.1</t>
  </si>
  <si>
    <t xml:space="preserve"> Κρέμα γάλακτος</t>
  </si>
  <si>
    <t xml:space="preserve"> Fresh cream</t>
  </si>
  <si>
    <t xml:space="preserve"> 15.51.40.1</t>
  </si>
  <si>
    <t xml:space="preserve"> Χαλλούμι</t>
  </si>
  <si>
    <t xml:space="preserve"> Halloumi cheese</t>
  </si>
  <si>
    <t xml:space="preserve"> 15.51.40.2</t>
  </si>
  <si>
    <t xml:space="preserve"> 15.51.40.4</t>
  </si>
  <si>
    <t xml:space="preserve"> Φέττα</t>
  </si>
  <si>
    <t xml:space="preserve"> Fetta cheese</t>
  </si>
  <si>
    <t xml:space="preserve"> 15.51.40.5</t>
  </si>
  <si>
    <t xml:space="preserve"> Αναρή νωπή και ξηρή</t>
  </si>
  <si>
    <t xml:space="preserve"> Cheese-curds, fresh or dried</t>
  </si>
  <si>
    <t xml:space="preserve"> 25.23.12.7</t>
  </si>
  <si>
    <t xml:space="preserve"> Είδη υγιεινής από πλαστικές ύλες</t>
  </si>
  <si>
    <t>Plastic lavatory seats and covers</t>
  </si>
  <si>
    <t xml:space="preserve"> 25.24.23.3</t>
  </si>
  <si>
    <t xml:space="preserve"> 25.24.23.7</t>
  </si>
  <si>
    <t xml:space="preserve"> Εξαρτήματα για οικοδομικές χρήσεις</t>
  </si>
  <si>
    <t xml:space="preserve"> Plastic fittings for construction use</t>
  </si>
  <si>
    <t xml:space="preserve"> 24.30.22.6 </t>
  </si>
  <si>
    <t xml:space="preserve"> 24.42.11.1+</t>
  </si>
  <si>
    <t xml:space="preserve"> 24.42.13.2</t>
  </si>
  <si>
    <t xml:space="preserve"> Φάρμακα για ανθρώπινη χρήση και</t>
  </si>
  <si>
    <t xml:space="preserve"> αποστειρωτικά προϊόντα</t>
  </si>
  <si>
    <t xml:space="preserve"> Medicines for human consumption </t>
  </si>
  <si>
    <t xml:space="preserve"> 24.51.43.3</t>
  </si>
  <si>
    <t xml:space="preserve"> 22.22.13.0</t>
  </si>
  <si>
    <t xml:space="preserve"> 21.25.14.7</t>
  </si>
  <si>
    <t xml:space="preserve"> μεταποίηση γυαλλόχαρτου</t>
  </si>
  <si>
    <t xml:space="preserve"> κορδέλλες και ταινίες για έπιπλα και</t>
  </si>
  <si>
    <t xml:space="preserve"> 21.25.14.6+</t>
  </si>
  <si>
    <t xml:space="preserve"> Δέρματα βοοειδών, κατεργασμένα</t>
  </si>
  <si>
    <t xml:space="preserve"> Δέρματα χοιροειδών, ακατέργαστα</t>
  </si>
  <si>
    <t xml:space="preserve"> 15.81.11.1</t>
  </si>
  <si>
    <t xml:space="preserve"> Fibre glass and products of fibre glass</t>
  </si>
  <si>
    <t xml:space="preserve"> Double glazing</t>
  </si>
  <si>
    <t xml:space="preserve"> 26.15.26.5</t>
  </si>
  <si>
    <t xml:space="preserve"> Διάφορα είδη από γυαλί (γυάλες για </t>
  </si>
  <si>
    <t xml:space="preserve"> Glass products such as fish bowls, </t>
  </si>
  <si>
    <t xml:space="preserve"> ψαράκια, πιμπελό κλπ)</t>
  </si>
  <si>
    <t xml:space="preserve"> ornaments, etc</t>
  </si>
  <si>
    <t xml:space="preserve"> 26.2</t>
  </si>
  <si>
    <t xml:space="preserve"> Μη πυρίμαχα κεραμικά είδη</t>
  </si>
  <si>
    <t xml:space="preserve"> Non-refractory ceramic goods</t>
  </si>
  <si>
    <t xml:space="preserve"> εκτός των ειδών για κατα-</t>
  </si>
  <si>
    <t xml:space="preserve"> other than for construction</t>
  </si>
  <si>
    <t xml:space="preserve"> σκευαστικές χρήσεις.  Πυρίμαχα</t>
  </si>
  <si>
    <t xml:space="preserve"> purposes; refractory ceramic</t>
  </si>
  <si>
    <t xml:space="preserve"> κεραμικά προϊόντα</t>
  </si>
  <si>
    <t xml:space="preserve"> 26.21.12.1</t>
  </si>
  <si>
    <t xml:space="preserve"> Είδη αγγειοπλαστικής και πορσελάνης</t>
  </si>
  <si>
    <t xml:space="preserve"> Pottery and porcelain products</t>
  </si>
  <si>
    <t xml:space="preserve"> 26.3</t>
  </si>
  <si>
    <t xml:space="preserve"> Κεραμικά πλακάκια και πλάκες</t>
  </si>
  <si>
    <t xml:space="preserve"> Ceramic tiles and flags</t>
  </si>
  <si>
    <t xml:space="preserve"> 26.30.10.1</t>
  </si>
  <si>
    <t xml:space="preserve"> Μωσαϊκά μαρμαράκια, μαρμαρίνες κλπ</t>
  </si>
  <si>
    <t>'000m²</t>
  </si>
  <si>
    <t xml:space="preserve"> Floor mosaic tiles</t>
  </si>
  <si>
    <t xml:space="preserve"> 26.30.10.2</t>
  </si>
  <si>
    <t xml:space="preserve"> Χειροποίητα μωσαϊκά</t>
  </si>
  <si>
    <t xml:space="preserve"> Hand-made mosaic tiles</t>
  </si>
  <si>
    <t xml:space="preserve"> 26.30.10.3</t>
  </si>
  <si>
    <t xml:space="preserve"> Μνημεία και σταυροί από μωσαϊκό</t>
  </si>
  <si>
    <t xml:space="preserve"> Monuments and crosses, of mosaic</t>
  </si>
  <si>
    <t xml:space="preserve"> 26.30.10.4</t>
  </si>
  <si>
    <t xml:space="preserve"> Ceramic tiles</t>
  </si>
  <si>
    <t xml:space="preserve"> 26.4</t>
  </si>
  <si>
    <t xml:space="preserve"> Τούβλα, πλακάκια και κατα-</t>
  </si>
  <si>
    <t xml:space="preserve"> σκευαστικά προϊόντα από  </t>
  </si>
  <si>
    <t xml:space="preserve"> Bricks, tiles and construction</t>
  </si>
  <si>
    <t xml:space="preserve"> ψημένο πηλό</t>
  </si>
  <si>
    <t xml:space="preserve"> products, in baked clay</t>
  </si>
  <si>
    <t xml:space="preserve"> 26.40.11.1</t>
  </si>
  <si>
    <t xml:space="preserve"> Τούβλα κοινά</t>
  </si>
  <si>
    <t xml:space="preserve"> Bricks, common</t>
  </si>
  <si>
    <t xml:space="preserve"> 26.40.11.2</t>
  </si>
  <si>
    <t xml:space="preserve"> Bricks, decorative</t>
  </si>
  <si>
    <t xml:space="preserve"> 26.40.12.5</t>
  </si>
  <si>
    <t xml:space="preserve"> Κεραμίδια και κάβαλλοι</t>
  </si>
  <si>
    <t xml:space="preserve"> Roof tiles</t>
  </si>
  <si>
    <t xml:space="preserve"> 26.5</t>
  </si>
  <si>
    <t xml:space="preserve"> Τσιμέντο, ασβέστης και γύψος</t>
  </si>
  <si>
    <t xml:space="preserve"> Cement, lime and plaster</t>
  </si>
  <si>
    <t xml:space="preserve"> 26.51.11.0</t>
  </si>
  <si>
    <t xml:space="preserve"> 15.72.10.3</t>
  </si>
  <si>
    <t xml:space="preserve"> Prepared pet feeds</t>
  </si>
  <si>
    <t xml:space="preserve"> 15.8</t>
  </si>
  <si>
    <t xml:space="preserve"> Άλλα προϊόντα διατροφής</t>
  </si>
  <si>
    <t xml:space="preserve"> Other food products</t>
  </si>
  <si>
    <t xml:space="preserve"> Ψωμί όλων των τύπων</t>
  </si>
  <si>
    <t xml:space="preserve"> Fresh bread, any kind</t>
  </si>
  <si>
    <t xml:space="preserve"> Πίττες για σουβλάκια</t>
  </si>
  <si>
    <t xml:space="preserve"> Kebab bread</t>
  </si>
  <si>
    <t xml:space="preserve"> 15.81.12.1</t>
  </si>
  <si>
    <t xml:space="preserve"> Γλυκίσματα και άλλα νωπά είδη ζαχαρο-</t>
  </si>
  <si>
    <t xml:space="preserve"> πλαστικής</t>
  </si>
  <si>
    <t xml:space="preserve"> Fresh pastry goods and cakes</t>
  </si>
  <si>
    <t xml:space="preserve"> 15.81.12.2</t>
  </si>
  <si>
    <t xml:space="preserve"> Αλμυρά, νωπά</t>
  </si>
  <si>
    <t xml:space="preserve"> Salty cakes, fresh</t>
  </si>
  <si>
    <t xml:space="preserve"> Tachini-pies, cheese-pies, olive-pies </t>
  </si>
  <si>
    <t>'000p/st</t>
  </si>
  <si>
    <t xml:space="preserve"> and similar products, fresh</t>
  </si>
  <si>
    <t xml:space="preserve"> 15.82.11.5 </t>
  </si>
  <si>
    <t xml:space="preserve"> Παξιμάδια και φρυγανιές</t>
  </si>
  <si>
    <t xml:space="preserve"> 36.14.11.0</t>
  </si>
  <si>
    <t xml:space="preserve"> Βάρκες και σκάφη </t>
  </si>
  <si>
    <t xml:space="preserve"> Boats and other vessels </t>
  </si>
  <si>
    <t xml:space="preserve"> 31.50.24.0</t>
  </si>
  <si>
    <t xml:space="preserve"> 33.10.11.1</t>
  </si>
  <si>
    <t xml:space="preserve"> Ιατρικά μηχανήματα</t>
  </si>
  <si>
    <t xml:space="preserve"> Medical  equipment</t>
  </si>
  <si>
    <t xml:space="preserve"> 31.62.14.5</t>
  </si>
  <si>
    <t xml:space="preserve"> 31.62.11.5+</t>
  </si>
  <si>
    <t xml:space="preserve"> 31.20.40.9+</t>
  </si>
  <si>
    <t xml:space="preserve"> ηλεκτρολόγων, επισκευή, συντήρηση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</si>
  <si>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</si>
  <si>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</si>
  <si>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</si>
  <si>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και εγκατάσταση ηλεκτρικού εξοπλισμού,</t>
  </si>
  <si>
    <t xml:space="preserve"> ηλεκτρικά ταμπλώ, κουτιά </t>
  </si>
  <si>
    <t xml:space="preserve"> σύρματα για ηλεκτρικές εγκαταστάσεις,</t>
  </si>
  <si>
    <t xml:space="preserve"> συστήματα ασφαλείας και σωλήνες</t>
  </si>
  <si>
    <t xml:space="preserve"> ηλεκτρολόγων</t>
  </si>
  <si>
    <t xml:space="preserve"> 29.32.63.3+</t>
  </si>
  <si>
    <t xml:space="preserve"> Μηχανές και συσκευές παρασκευής 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</si>
  <si>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</si>
  <si>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</si>
  <si>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</si>
  <si>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Machinery, for food products </t>
  </si>
  <si>
    <t xml:space="preserve"> επεξεργασίας τροφίμων </t>
  </si>
  <si>
    <t xml:space="preserve"> for food products </t>
  </si>
  <si>
    <t xml:space="preserve"> Floor cement bricks</t>
  </si>
  <si>
    <t xml:space="preserve"> 26.61.13.0</t>
  </si>
  <si>
    <t xml:space="preserve"> Τσιμεντοσωλήνες</t>
  </si>
  <si>
    <t xml:space="preserve"> Cement pipes</t>
  </si>
  <si>
    <t xml:space="preserve"> 26.62.10.7</t>
  </si>
  <si>
    <t xml:space="preserve"> 26.63.10.0</t>
  </si>
  <si>
    <t xml:space="preserve"> 'Ετοιμο σκυρόδεμα</t>
  </si>
  <si>
    <t>'000m³</t>
  </si>
  <si>
    <t xml:space="preserve"> Ready mixed concrete</t>
  </si>
  <si>
    <t xml:space="preserve"> 26.64.10.0</t>
  </si>
  <si>
    <t xml:space="preserve"> 'Ετοιμος σουβάς και άλλα κονιάματα</t>
  </si>
  <si>
    <t xml:space="preserve"> Plaster and other mortars</t>
  </si>
  <si>
    <t xml:space="preserve"> 26.66.12.0</t>
  </si>
  <si>
    <t xml:space="preserve"> 'Αλλα είδη από τσιμέντο ή γύψο</t>
  </si>
  <si>
    <t xml:space="preserve"> Other cement or gypsum products</t>
  </si>
  <si>
    <t xml:space="preserve"> 26.7</t>
  </si>
  <si>
    <t xml:space="preserve"> Λίθοι για λάξευση ή οικοδο-</t>
  </si>
  <si>
    <t xml:space="preserve"> Monumental or building stone</t>
  </si>
  <si>
    <t xml:space="preserve"> μικοί λίθοι και είδη τους</t>
  </si>
  <si>
    <t xml:space="preserve"> and articles thereof</t>
  </si>
  <si>
    <t xml:space="preserve"> 26.70.11.0</t>
  </si>
  <si>
    <t xml:space="preserve"> Μάρμαρα επεξεργασμένα</t>
  </si>
  <si>
    <t xml:space="preserve"> Imported marble, worked</t>
  </si>
  <si>
    <t xml:space="preserve"> 26.70.11.1</t>
  </si>
  <si>
    <t xml:space="preserve"> Monuments of marble</t>
  </si>
  <si>
    <t xml:space="preserve"> 26.70.12.3</t>
  </si>
  <si>
    <t xml:space="preserve"> Crushed marble</t>
  </si>
  <si>
    <t xml:space="preserve"> 26.70.12.6</t>
  </si>
  <si>
    <t xml:space="preserve"> Γρανίτης επεξεργασμένος</t>
  </si>
  <si>
    <t xml:space="preserve"> Granite, worked</t>
  </si>
  <si>
    <t xml:space="preserve"> 26.70.12.8</t>
  </si>
  <si>
    <t xml:space="preserve"> Διακοσμητική και οικοδομική πέτρα</t>
  </si>
  <si>
    <t xml:space="preserve"> Decorative or building stone, worked</t>
  </si>
  <si>
    <t xml:space="preserve">  26.8</t>
  </si>
  <si>
    <t xml:space="preserve"> ΄Αλλα μη μεταλλικά ορυκτά</t>
  </si>
  <si>
    <t xml:space="preserve"> Other non-metallic mineral</t>
  </si>
  <si>
    <t xml:space="preserve"> προϊόντα</t>
  </si>
  <si>
    <t xml:space="preserve"> 26.82.12.5</t>
  </si>
  <si>
    <t xml:space="preserve"> Κατρόχαρτα και ρολά μονώσεων</t>
  </si>
  <si>
    <t xml:space="preserve"> materials in rolls</t>
  </si>
  <si>
    <t xml:space="preserve"> 26.82.12.6</t>
  </si>
  <si>
    <t xml:space="preserve"> Μαστική άσφαλτος</t>
  </si>
  <si>
    <t xml:space="preserve"> Mastic asphalt</t>
  </si>
  <si>
    <t xml:space="preserve"> 26.82.13.0</t>
  </si>
  <si>
    <t xml:space="preserve"> Cream powders and other cook</t>
  </si>
  <si>
    <t xml:space="preserve"> και ζαχαροπλαστικής</t>
  </si>
  <si>
    <t xml:space="preserve"> and pastry powders</t>
  </si>
  <si>
    <t xml:space="preserve"> 15.83.12.2</t>
  </si>
  <si>
    <t xml:space="preserve"> Κακάο</t>
  </si>
  <si>
    <t xml:space="preserve"> Cocoa powder</t>
  </si>
  <si>
    <t xml:space="preserve"> 15.84.21.3</t>
  </si>
  <si>
    <t xml:space="preserve"> Κουβερτούρα</t>
  </si>
  <si>
    <t xml:space="preserve"> Baking chocolate</t>
  </si>
  <si>
    <t xml:space="preserve"> 15.84.22.1</t>
  </si>
  <si>
    <t xml:space="preserve"> Σοκολάτα σε πλάκες</t>
  </si>
  <si>
    <t xml:space="preserve"> Chocolate, in bars</t>
  </si>
  <si>
    <t xml:space="preserve"> 15.84.22.2</t>
  </si>
  <si>
    <t xml:space="preserve"> 'Αλλα είδη σοκολατοποιΐας</t>
  </si>
  <si>
    <t xml:space="preserve"> Other chocolate products</t>
  </si>
  <si>
    <t xml:space="preserve"> 15.84.23.2</t>
  </si>
  <si>
    <t xml:space="preserve"> Αφρόζα</t>
  </si>
  <si>
    <t xml:space="preserve"> Sherbet</t>
  </si>
  <si>
    <t xml:space="preserve"> 15.84.23.3</t>
  </si>
  <si>
    <t xml:space="preserve"> Λουκούμια</t>
  </si>
  <si>
    <t xml:space="preserve"> Καραμέλες και κουφέτα αμυγδάλου</t>
  </si>
  <si>
    <t xml:space="preserve"> Caramels and almonds sweetmeats</t>
  </si>
  <si>
    <t xml:space="preserve"> 15.84.23.5</t>
  </si>
  <si>
    <t xml:space="preserve"> Jelly</t>
  </si>
  <si>
    <t xml:space="preserve"> 15.84.23.6</t>
  </si>
  <si>
    <t xml:space="preserve"> Ινδοκάρυδο</t>
  </si>
  <si>
    <t xml:space="preserve"> Coconut</t>
  </si>
  <si>
    <t xml:space="preserve"> 15.11.21.0</t>
  </si>
  <si>
    <t xml:space="preserve"> 15.11.22.0</t>
  </si>
  <si>
    <t xml:space="preserve"> Υγρά αλατισμένα δέρματα βοοειδών</t>
  </si>
  <si>
    <t xml:space="preserve"> Αποξηραμένα δέρματα προβατοειδών</t>
  </si>
  <si>
    <t xml:space="preserve"> 15.11.23.5</t>
  </si>
  <si>
    <t xml:space="preserve"> Dried hides or skins of sheep </t>
  </si>
  <si>
    <t xml:space="preserve"> 15.32.10.4</t>
  </si>
  <si>
    <t xml:space="preserve"> 15.61.21.0</t>
  </si>
  <si>
    <t xml:space="preserve"> 15.61.31.4</t>
  </si>
  <si>
    <t xml:space="preserve"> 15.61.32.3</t>
  </si>
  <si>
    <t xml:space="preserve"> 15.81.11.0</t>
  </si>
  <si>
    <t xml:space="preserve"> 15.81.12.0</t>
  </si>
  <si>
    <t xml:space="preserve"> 15.82.12.5</t>
  </si>
  <si>
    <t xml:space="preserve"> 15.82.13.5</t>
  </si>
  <si>
    <t xml:space="preserve"> 15.82.13.9</t>
  </si>
  <si>
    <t xml:space="preserve"> 15.82.13.6</t>
  </si>
  <si>
    <t xml:space="preserve"> 15.84.13.0</t>
  </si>
  <si>
    <t xml:space="preserve"> 15.84.23.7</t>
  </si>
  <si>
    <t xml:space="preserve"> 15.85.11.5</t>
  </si>
  <si>
    <t xml:space="preserve"> Automobile carpets, balls, balloons, cords </t>
  </si>
  <si>
    <t xml:space="preserve"> Bituminous paper and other insulating </t>
  </si>
  <si>
    <t xml:space="preserve"> tanks, reservoirs and containers of metal</t>
  </si>
  <si>
    <t xml:space="preserve"> Machine shop works</t>
  </si>
  <si>
    <t xml:space="preserve"> Construction grilled iron</t>
  </si>
  <si>
    <t xml:space="preserve"> Repairs and maintenance of printers</t>
  </si>
  <si>
    <t>(συν.-cont'd)</t>
  </si>
  <si>
    <t xml:space="preserve"> clad with precious metals and tubes</t>
  </si>
  <si>
    <t xml:space="preserve"> 27.22.10.5+</t>
  </si>
  <si>
    <t xml:space="preserve"> 27.44.12.0</t>
  </si>
  <si>
    <t xml:space="preserve"> Kάθοδοι χαλκού</t>
  </si>
  <si>
    <t xml:space="preserve"> 28</t>
  </si>
  <si>
    <t xml:space="preserve"> ΜΕΤΑΠΟΙΗΜΕΝΑ ΜΕΤΑΛΛΙΚΑ</t>
  </si>
  <si>
    <t xml:space="preserve"> FABRICATED METAL </t>
  </si>
  <si>
    <t xml:space="preserve"> ΠΡΟΪΟΝΤΑ, ΕΚΤΟΣ ΜΗΧΑΝΗ-</t>
  </si>
  <si>
    <t xml:space="preserve"> PRODUCTS, EXCEPT </t>
  </si>
  <si>
    <t xml:space="preserve"> ΜΑΤΩΝ ΚΑΙ ΕΞΟΠΛΙΣΜΟΥ</t>
  </si>
  <si>
    <t xml:space="preserve"> MACHINERY AND EQUIPMENT</t>
  </si>
  <si>
    <t xml:space="preserve"> 28.1</t>
  </si>
  <si>
    <t xml:space="preserve"> Δομικά μεταλλικά προϊόντα</t>
  </si>
  <si>
    <t xml:space="preserve"> Structural metal products</t>
  </si>
  <si>
    <t xml:space="preserve"> Στέγες, προκατασκευασμένα κτίρια και</t>
  </si>
  <si>
    <t xml:space="preserve"> Potato chips, cheese-crisps etc </t>
  </si>
  <si>
    <t xml:space="preserve"> 15.89.20.1</t>
  </si>
  <si>
    <t xml:space="preserve"> Μέλι εμφιαλωμένο</t>
  </si>
  <si>
    <t xml:space="preserve"> Honey, bottled</t>
  </si>
  <si>
    <t>2 0 0 1</t>
  </si>
  <si>
    <t xml:space="preserve">2 0 0 1 </t>
  </si>
  <si>
    <t xml:space="preserve"> and thresholds of aluminium</t>
  </si>
  <si>
    <t xml:space="preserve"> 28.2</t>
  </si>
  <si>
    <t xml:space="preserve"> Δεξαμενές, ταμιευτήρες και </t>
  </si>
  <si>
    <t xml:space="preserve"> δοχεία από μέταλλο.  Σώματα </t>
  </si>
  <si>
    <t xml:space="preserve"> Tanks, reservoirs and containers</t>
  </si>
  <si>
    <t xml:space="preserve"> Κονιάκ</t>
  </si>
  <si>
    <t>'000L alc100%</t>
  </si>
  <si>
    <t xml:space="preserve"> Brandy</t>
  </si>
  <si>
    <t xml:space="preserve"> 15.91.10.2</t>
  </si>
  <si>
    <t xml:space="preserve"> Ούζο</t>
  </si>
  <si>
    <t xml:space="preserve"> Ouzo</t>
  </si>
  <si>
    <t xml:space="preserve"> 15.91.10.3</t>
  </si>
  <si>
    <t xml:space="preserve"> Whisky</t>
  </si>
  <si>
    <t xml:space="preserve"> 15.91.10.5</t>
  </si>
  <si>
    <t xml:space="preserve"> Τζιν</t>
  </si>
  <si>
    <t xml:space="preserve"> Gin</t>
  </si>
  <si>
    <t xml:space="preserve"> 15.91.10.6</t>
  </si>
  <si>
    <t xml:space="preserve"> Βότκα</t>
  </si>
  <si>
    <t xml:space="preserve"> Vodka</t>
  </si>
  <si>
    <t xml:space="preserve"> 15.91.10.7</t>
  </si>
  <si>
    <t xml:space="preserve"> Οινόπνευμα καθαρό και βιομηχανικό</t>
  </si>
  <si>
    <t xml:space="preserve"> 15.91.10.8</t>
  </si>
  <si>
    <t xml:space="preserve"> Λικέρ</t>
  </si>
  <si>
    <t xml:space="preserve"> σκελετό και ξύλινο καπάκι)</t>
  </si>
  <si>
    <t xml:space="preserve"> βούρτσες, πινέλα και κύλινδροι (ρολά)</t>
  </si>
  <si>
    <t xml:space="preserve"> και ανακύκλωση μη μεταλλικών απορριμ-</t>
  </si>
  <si>
    <t xml:space="preserve"> μάτων (χαρτί, γυαλί, πλαστικό κλπ)</t>
  </si>
  <si>
    <t xml:space="preserve"> Μεταλλικά ντεπόζιτα νερού και τροφίμων</t>
  </si>
  <si>
    <t xml:space="preserve"> Metal water and food tanks</t>
  </si>
  <si>
    <t xml:space="preserve"> 28.21.11.4</t>
  </si>
  <si>
    <t xml:space="preserve"> Μεταλλικά ντεπόζιτα καυσίμων </t>
  </si>
  <si>
    <t xml:space="preserve"> (σε σταθμούς βενζίνης)</t>
  </si>
  <si>
    <t xml:space="preserve"> Foundry work products of metal</t>
  </si>
  <si>
    <t xml:space="preserve"> Sparkling wines (shampagne etc)</t>
  </si>
  <si>
    <t xml:space="preserve"> 15.93.12.1</t>
  </si>
  <si>
    <t xml:space="preserve"> 'Αλλα κρασιά</t>
  </si>
  <si>
    <t xml:space="preserve"> Other wines of fresh grapes</t>
  </si>
  <si>
    <t xml:space="preserve"> 15.93.12.3</t>
  </si>
  <si>
    <t xml:space="preserve"> Κουμανδαρία</t>
  </si>
  <si>
    <t xml:space="preserve"> Commandaria</t>
  </si>
  <si>
    <t xml:space="preserve"> 15.93.12.4</t>
  </si>
  <si>
    <t xml:space="preserve"> Σιέρρυ</t>
  </si>
  <si>
    <t xml:space="preserve"> Sherry</t>
  </si>
  <si>
    <t xml:space="preserve"> 15.93.12.5</t>
  </si>
  <si>
    <t xml:space="preserve"> Μούστος (γλεύκος)</t>
  </si>
  <si>
    <t xml:space="preserve"> Grape must</t>
  </si>
  <si>
    <t xml:space="preserve"> 15.96.10.0</t>
  </si>
  <si>
    <t xml:space="preserve"> Μπίρα</t>
  </si>
  <si>
    <t xml:space="preserve"> Beer</t>
  </si>
  <si>
    <t xml:space="preserve"> 15.98.11.5</t>
  </si>
  <si>
    <t xml:space="preserve"> Εμφιαλωμένο νερό</t>
  </si>
  <si>
    <t>- 109 -</t>
  </si>
  <si>
    <t>- 110 -</t>
  </si>
  <si>
    <t xml:space="preserve"> - 134 -</t>
  </si>
  <si>
    <t>- 136 -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</si>
  <si>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</si>
  <si>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</si>
  <si>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</si>
  <si>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28.22.90.1</t>
  </si>
  <si>
    <t xml:space="preserve"> Υδραυλικές εργασίες και εγκαταστάσεις </t>
  </si>
  <si>
    <t xml:space="preserve"> κεντρικής θέρμανσης, συστημάτων</t>
  </si>
  <si>
    <t xml:space="preserve"> Plumbing works and installations of </t>
  </si>
  <si>
    <t xml:space="preserve"> κλιματισμού, εξαερισμού και πρατηρίων</t>
  </si>
  <si>
    <t xml:space="preserve"> central heating, air conditioning and</t>
  </si>
  <si>
    <t xml:space="preserve"> βενζίνης</t>
  </si>
  <si>
    <t xml:space="preserve"> ventilation equipment and petrol stations</t>
  </si>
  <si>
    <t xml:space="preserve"> 28.3</t>
  </si>
  <si>
    <t xml:space="preserve"> Ατμογεννήτριες (εκτός των</t>
  </si>
  <si>
    <t xml:space="preserve"> λεβήτων κεντρικής θέρμανσης</t>
  </si>
  <si>
    <t xml:space="preserve"> Steam generators, except central </t>
  </si>
  <si>
    <t xml:space="preserve"> για την παραγωγή ζεστού νερού)</t>
  </si>
  <si>
    <t xml:space="preserve"> Άλλες ζωοτροφές (συμπ. κριθ/λευρο,</t>
  </si>
  <si>
    <t xml:space="preserve"> heating hot water boilers</t>
  </si>
  <si>
    <t xml:space="preserve"> 28.30.92.0</t>
  </si>
  <si>
    <t xml:space="preserve"> Κατασκευή, επισκευή και συντήρηση </t>
  </si>
  <si>
    <t xml:space="preserve"> Manufacture, repair and maintenance of </t>
  </si>
  <si>
    <t xml:space="preserve"> ατμολεβήτων, κλιβάνων και καυστήρων</t>
  </si>
  <si>
    <t xml:space="preserve"> boilers, furnances and burners</t>
  </si>
  <si>
    <t xml:space="preserve"> 28.5</t>
  </si>
  <si>
    <t xml:space="preserve"> Υπηρεσίες επεξεργασίας και</t>
  </si>
  <si>
    <t xml:space="preserve"> 17.2</t>
  </si>
  <si>
    <t xml:space="preserve"> Υφάσματα</t>
  </si>
  <si>
    <t xml:space="preserve"> Textile fabrics</t>
  </si>
  <si>
    <t xml:space="preserve"> 17.20.20.1</t>
  </si>
  <si>
    <t xml:space="preserve"> 'Υφασμα βαμβακερό</t>
  </si>
  <si>
    <t xml:space="preserve"> Woven fabrics, cotton</t>
  </si>
  <si>
    <t xml:space="preserve"> 17.3</t>
  </si>
  <si>
    <t xml:space="preserve"> Κλωστοϋφαντουργικές υπηρεσίες </t>
  </si>
  <si>
    <t xml:space="preserve"> φινιρίσματος</t>
  </si>
  <si>
    <t xml:space="preserve"> Textile finishing services</t>
  </si>
  <si>
    <t xml:space="preserve"> 17.30.22.3</t>
  </si>
  <si>
    <t xml:space="preserve"> Βαφή υφασμάτων</t>
  </si>
  <si>
    <t xml:space="preserve"> Bleaching and dyeing of fabrics services</t>
  </si>
  <si>
    <t xml:space="preserve"> 17.30.30.3</t>
  </si>
  <si>
    <t xml:space="preserve"> Εκτυπώσεις σε υφάσματα</t>
  </si>
  <si>
    <t xml:space="preserve"> Μπισκότα ζαχαροπλαστείων</t>
  </si>
  <si>
    <t xml:space="preserve"> Printing of fabrics services</t>
  </si>
  <si>
    <t xml:space="preserve"> 17.30.30.4</t>
  </si>
  <si>
    <t xml:space="preserve"> Ετικέττες από ύφασμα τυπωμένες</t>
  </si>
  <si>
    <t xml:space="preserve"> Printed fabric labels</t>
  </si>
  <si>
    <t xml:space="preserve"> 17.30.40.3</t>
  </si>
  <si>
    <t xml:space="preserve"> Other textile finishing services</t>
  </si>
  <si>
    <t xml:space="preserve"> 17.4</t>
  </si>
  <si>
    <t xml:space="preserve"> Made-up textile articles, except </t>
  </si>
  <si>
    <t xml:space="preserve"> εκτός των ενδυμάτων</t>
  </si>
  <si>
    <t xml:space="preserve"> apparel</t>
  </si>
  <si>
    <t xml:space="preserve"> Κλινοσκεπάσματα</t>
  </si>
  <si>
    <t>p/st</t>
  </si>
  <si>
    <t xml:space="preserve"> Bedspreads</t>
  </si>
  <si>
    <t xml:space="preserve"> 17.40.12.5</t>
  </si>
  <si>
    <t xml:space="preserve"> Bed sheets and other bed linen</t>
  </si>
  <si>
    <t xml:space="preserve"> 17.40.13.5</t>
  </si>
  <si>
    <t>pa</t>
  </si>
  <si>
    <t xml:space="preserve"> 'Αλλα μεταποιημένα μεταλλικά</t>
  </si>
  <si>
    <t xml:space="preserve"> Other fabricated metal products</t>
  </si>
  <si>
    <t xml:space="preserve"> Μεταλλικά δοχεία συσκευασίας για </t>
  </si>
  <si>
    <t xml:space="preserve"> Metal containers for packing of food </t>
  </si>
  <si>
    <t xml:space="preserve"> Μεταλλικά δοχεία συσκευασίας, άλλα</t>
  </si>
  <si>
    <t xml:space="preserve"> Metal containers for packing, other</t>
  </si>
  <si>
    <t xml:space="preserve"> 28.72.12.6</t>
  </si>
  <si>
    <t xml:space="preserve"> Μεταλλικά δοχεία αεροζόλ</t>
  </si>
  <si>
    <t xml:space="preserve"> Metal containers (aerozol)</t>
  </si>
  <si>
    <t xml:space="preserve"> 28.73.12.2</t>
  </si>
  <si>
    <t xml:space="preserve"> Μεταλλικοί πάσσαλοι</t>
  </si>
  <si>
    <t xml:space="preserve"> Metal posts</t>
  </si>
  <si>
    <t xml:space="preserve"> 28.73.12.3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</si>
  <si>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</si>
  <si>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</si>
  <si>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</si>
  <si>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of iron or steel</t>
  </si>
  <si>
    <t xml:space="preserve"> 28.73.12.4</t>
  </si>
  <si>
    <t xml:space="preserve"> Σύρμα οικοδομής</t>
  </si>
  <si>
    <t xml:space="preserve"> Construction wire</t>
  </si>
  <si>
    <t xml:space="preserve"> 28.73.13.3</t>
  </si>
  <si>
    <t xml:space="preserve"> Δομικό πλέγμα</t>
  </si>
  <si>
    <t xml:space="preserve"> 28.73.14.2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</si>
  <si>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</si>
  <si>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</si>
  <si>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</si>
  <si>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28.72.13.3+</t>
  </si>
  <si>
    <t xml:space="preserve"> για χαρτικά, βιομηχανικοί συνδετήρες,</t>
  </si>
  <si>
    <t xml:space="preserve"> Clips, stables and pins, for paper,</t>
  </si>
  <si>
    <t xml:space="preserve"> 28.73.15.1</t>
  </si>
  <si>
    <t xml:space="preserve"> βάτες, σημαίες, κεντήματα σε υφάσματα,</t>
  </si>
  <si>
    <t xml:space="preserve"> elastic polyester pads, flags, fabric</t>
  </si>
  <si>
    <t xml:space="preserve"> κλπ.)</t>
  </si>
  <si>
    <t xml:space="preserve"> embroideries etc.)</t>
  </si>
  <si>
    <t xml:space="preserve"> 17.6</t>
  </si>
  <si>
    <t xml:space="preserve"> Πλεκτά υφάσματα ή υφάσματα</t>
  </si>
  <si>
    <t xml:space="preserve"> κροσέ</t>
  </si>
  <si>
    <t xml:space="preserve"> Knitted and crocheted fabrics</t>
  </si>
  <si>
    <t xml:space="preserve"> 17.60.12.1</t>
  </si>
  <si>
    <t xml:space="preserve"> Πλεκτό ύφασμα (μακό, φούσετ κλπ)</t>
  </si>
  <si>
    <t xml:space="preserve"> Knitted fabrics (mako, fouset etc)</t>
  </si>
  <si>
    <t xml:space="preserve"> 17.7</t>
  </si>
  <si>
    <t xml:space="preserve"> Πλεκτά είδη και είδη κροσέ</t>
  </si>
  <si>
    <t xml:space="preserve"> Knitted and crocheted articles</t>
  </si>
  <si>
    <t xml:space="preserve"> 17.71.10.3</t>
  </si>
  <si>
    <t xml:space="preserve"> Καλσόν για γυναίκες και κορίτσια</t>
  </si>
  <si>
    <t xml:space="preserve"> Tights for women and girls</t>
  </si>
  <si>
    <t xml:space="preserve"> 17.71.10.5</t>
  </si>
  <si>
    <t xml:space="preserve"> Κάλτσες για άνδρες, γυναίκες και παιδιά</t>
  </si>
  <si>
    <t>'000pa</t>
  </si>
  <si>
    <t xml:space="preserve"> Πλεκτά για άντρες και αγόρια </t>
  </si>
  <si>
    <t xml:space="preserve"> Knitwear, men and boys</t>
  </si>
  <si>
    <t xml:space="preserve"> Πλεκτά για γυναίκες και κορίτσια </t>
  </si>
  <si>
    <t xml:space="preserve"> Knitwear, women and girls</t>
  </si>
  <si>
    <t xml:space="preserve"> 18</t>
  </si>
  <si>
    <t xml:space="preserve"> ΕΙΔΗ ΕΝΔΥΣΗΣ. ΓΟΥΝΕΣ</t>
  </si>
  <si>
    <t xml:space="preserve"> WEARING APPAREL. FURS</t>
  </si>
  <si>
    <t xml:space="preserve"> 18.1</t>
  </si>
  <si>
    <t xml:space="preserve"> Δερμάτινα ενδύματα</t>
  </si>
  <si>
    <t xml:space="preserve"> Leather clothes</t>
  </si>
  <si>
    <t xml:space="preserve"> 18.2</t>
  </si>
  <si>
    <t xml:space="preserve"> 'Αλλα είδη ένδυσης και</t>
  </si>
  <si>
    <t xml:space="preserve"> Other wearing apparel and</t>
  </si>
  <si>
    <t xml:space="preserve"> εξαρτήματα</t>
  </si>
  <si>
    <t xml:space="preserve"> accessories</t>
  </si>
  <si>
    <t xml:space="preserve"> 18.21.11.2</t>
  </si>
  <si>
    <t xml:space="preserve"> 18.21.30.2</t>
  </si>
  <si>
    <t xml:space="preserve"> Παιδικές σχολικές στολές</t>
  </si>
  <si>
    <t xml:space="preserve"> Schoolwear</t>
  </si>
  <si>
    <t xml:space="preserve"> of stainless steel</t>
  </si>
  <si>
    <t xml:space="preserve"> 28.75.11.2+</t>
  </si>
  <si>
    <t xml:space="preserve"> Νεροχύτες, από ανοξείδωτο ατσάλι,</t>
  </si>
  <si>
    <t xml:space="preserve"> 28.75.12.5</t>
  </si>
  <si>
    <t xml:space="preserve"> οικιακά σκεύη από αλουμίνιο και</t>
  </si>
  <si>
    <t xml:space="preserve"> Sinks, of stainless steel,</t>
  </si>
  <si>
    <t xml:space="preserve"> ατσαλόμαλλο</t>
  </si>
  <si>
    <t xml:space="preserve"> aluminium kitchen utensils and steelwool</t>
  </si>
  <si>
    <t xml:space="preserve"> 28.75.21.3</t>
  </si>
  <si>
    <t xml:space="preserve"> Χρηματοκιβώτια και θύρες ασφαλείας</t>
  </si>
  <si>
    <t xml:space="preserve"> Safes and safedoors, of iron and steel</t>
  </si>
  <si>
    <t xml:space="preserve"> 28.75.22.0</t>
  </si>
  <si>
    <t xml:space="preserve"> Σταντ ανακοινώσεων από αλουμίνιο και</t>
  </si>
  <si>
    <t xml:space="preserve"> Aluminium stands and metal filing </t>
  </si>
  <si>
    <t xml:space="preserve"> μεταλλικά ερμάρια γραφείου</t>
  </si>
  <si>
    <t xml:space="preserve"> cabinets</t>
  </si>
  <si>
    <t xml:space="preserve"> 28.75.24.0</t>
  </si>
  <si>
    <t xml:space="preserve"> 28.75.27.2</t>
  </si>
  <si>
    <t xml:space="preserve"> Άλλα είδη από κοινά μέταλλα π.δ.κ.α.</t>
  </si>
  <si>
    <t xml:space="preserve"> Other articles of base metal n.e.c.</t>
  </si>
  <si>
    <t xml:space="preserve"> (εξαεριστήρες, σκάλες, κρεβατάκια</t>
  </si>
  <si>
    <t xml:space="preserve"> (ventilation equipment, ladders, beds for</t>
  </si>
  <si>
    <t xml:space="preserve"> 28.75.27.5</t>
  </si>
  <si>
    <t xml:space="preserve"> Είδη χυτηρίου</t>
  </si>
  <si>
    <t xml:space="preserve"> 28.75.27.8</t>
  </si>
  <si>
    <t xml:space="preserve"> Πινακίδες σημάτων, ονομάτων,</t>
  </si>
  <si>
    <t xml:space="preserve"> Tablets of signs, names, addresses etc </t>
  </si>
  <si>
    <t xml:space="preserve"> διευθύνσεων κλπ. από κοινά μέταλλα</t>
  </si>
  <si>
    <t xml:space="preserve"> of common metals</t>
  </si>
  <si>
    <t xml:space="preserve"> 28.75.27.9</t>
  </si>
  <si>
    <t xml:space="preserve"> Αεραγωγοί, ρυθμιστές αέρος, προλήπτες</t>
  </si>
  <si>
    <t xml:space="preserve"> για γυναίκες και κορίτσια</t>
  </si>
  <si>
    <t xml:space="preserve"> women and girls</t>
  </si>
  <si>
    <t xml:space="preserve"> 18.22.32.1</t>
  </si>
  <si>
    <t xml:space="preserve"> Κοστούμια και ταγιέρ για γυναίκες </t>
  </si>
  <si>
    <t xml:space="preserve"> Suits, women and girls</t>
  </si>
  <si>
    <t xml:space="preserve"> 18.22.32.2</t>
  </si>
  <si>
    <t xml:space="preserve"> Σύνολα για γυναίκες και κορίτσια </t>
  </si>
  <si>
    <t xml:space="preserve"> Overalls, women and girls</t>
  </si>
  <si>
    <t xml:space="preserve"> 18.22.33.3</t>
  </si>
  <si>
    <t xml:space="preserve"> Σακάκια για γυναίκες και κορίτσια</t>
  </si>
  <si>
    <t xml:space="preserve"> Coats, women and girls</t>
  </si>
  <si>
    <t xml:space="preserve"> 18.22.34.7</t>
  </si>
  <si>
    <t xml:space="preserve"> Φορέματα για γυναίκες και κορίτσια</t>
  </si>
  <si>
    <t xml:space="preserve"> Dresses, women and girls</t>
  </si>
  <si>
    <t xml:space="preserve"> 18.22.34.8</t>
  </si>
  <si>
    <t xml:space="preserve"> Φούστες για γυναίκες και κορίτσια</t>
  </si>
  <si>
    <t xml:space="preserve"> Skirts, women and girls</t>
  </si>
  <si>
    <t xml:space="preserve"> 18.22.35.4</t>
  </si>
  <si>
    <t xml:space="preserve"> κολάν) για γυναίκες και κορίτσια</t>
  </si>
  <si>
    <t xml:space="preserve"> 18.23.21.1</t>
  </si>
  <si>
    <t xml:space="preserve"> 18.23.22.2</t>
  </si>
  <si>
    <t xml:space="preserve"> Other general purpose machinery</t>
  </si>
  <si>
    <t xml:space="preserve"> 29.22.15.3</t>
  </si>
  <si>
    <t xml:space="preserve"> Cooked meat products and smoked fish</t>
  </si>
  <si>
    <t xml:space="preserve"> Legumes processed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</si>
  <si>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</si>
  <si>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</si>
  <si>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</si>
  <si>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Castor and other sugar</t>
  </si>
  <si>
    <t xml:space="preserve"> Other paper products</t>
  </si>
  <si>
    <t xml:space="preserve"> Μονωτικές πλάκες πολυουρεθάνης</t>
  </si>
  <si>
    <t xml:space="preserve"> steel or aluminium, metal curtain rails</t>
  </si>
  <si>
    <t xml:space="preserve"> and louvres</t>
  </si>
  <si>
    <t xml:space="preserve"> αλουμίνιο ή σίδηρο, κουρτινόραγες</t>
  </si>
  <si>
    <t xml:space="preserve"> και λούβρα</t>
  </si>
  <si>
    <t xml:space="preserve"> Furniture, plastic</t>
  </si>
  <si>
    <t xml:space="preserve"> Τρόλλεϋς μεταλλικά</t>
  </si>
  <si>
    <t xml:space="preserve"> Trolleys, of metal</t>
  </si>
  <si>
    <t xml:space="preserve"> 29.22.15.4</t>
  </si>
  <si>
    <t xml:space="preserve"> Αμαξάκια χειροκίνητα </t>
  </si>
  <si>
    <t xml:space="preserve"> Hand-drawn carts</t>
  </si>
  <si>
    <t xml:space="preserve"> 29.22.92.0</t>
  </si>
  <si>
    <t xml:space="preserve"> Επισκευή και συντήρηση ανελκυστήρων</t>
  </si>
  <si>
    <t xml:space="preserve"> και λοιπών μηχανημάτων ανύψωσης</t>
  </si>
  <si>
    <t xml:space="preserve"> lifts and other lifting equipment</t>
  </si>
  <si>
    <t xml:space="preserve"> 29.23.12.7</t>
  </si>
  <si>
    <t xml:space="preserve"> Air conditioning equipment</t>
  </si>
  <si>
    <t xml:space="preserve"> 29.23.13.3</t>
  </si>
  <si>
    <t xml:space="preserve"> Εμπορικά ψυγεία</t>
  </si>
  <si>
    <t xml:space="preserve"> Commercial refrigerators</t>
  </si>
  <si>
    <t xml:space="preserve"> 29.23.13.4</t>
  </si>
  <si>
    <t xml:space="preserve"> Ψυκτικοί θάλαμοι</t>
  </si>
  <si>
    <t xml:space="preserve"> Commercial freezers</t>
  </si>
  <si>
    <t xml:space="preserve"> 18.23.24.6</t>
  </si>
  <si>
    <t xml:space="preserve"> Ρόμπες δωματίου για γυναίκες</t>
  </si>
  <si>
    <t xml:space="preserve"> Night robes, women and girls </t>
  </si>
  <si>
    <t xml:space="preserve"> 18.23.25.3</t>
  </si>
  <si>
    <t xml:space="preserve"> Στηθόδεσμοι (σουτιέν) και κορσέδες</t>
  </si>
  <si>
    <t xml:space="preserve"> Brassieres and corsets</t>
  </si>
  <si>
    <t xml:space="preserve"> 18.23.30.3</t>
  </si>
  <si>
    <t xml:space="preserve"> γυναίκες και παιδιά</t>
  </si>
  <si>
    <t xml:space="preserve"> T-shirts for men, women and children </t>
  </si>
  <si>
    <t xml:space="preserve"> Πλεκτά, βρεφικά</t>
  </si>
  <si>
    <t xml:space="preserve"> Babies' knitwear</t>
  </si>
  <si>
    <t xml:space="preserve"> 18.24.12.1</t>
  </si>
  <si>
    <t xml:space="preserve"> Βρεφικά ενδύματα</t>
  </si>
  <si>
    <t xml:space="preserve"> Babywear</t>
  </si>
  <si>
    <t xml:space="preserve"> 18.24.21.5</t>
  </si>
  <si>
    <t xml:space="preserve"> Διάφορα είδη για βρέφη (φασκές,</t>
  </si>
  <si>
    <t xml:space="preserve"> Baby's accessories (swaddling clothes, </t>
  </si>
  <si>
    <t xml:space="preserve"> πάννες, κουβερτούλες, πετσέτες,</t>
  </si>
  <si>
    <t xml:space="preserve"> napkins, blankets, bath towels, </t>
  </si>
  <si>
    <t xml:space="preserve"> σεντονάκια, παπούτσια βρεφικά κλπ)</t>
  </si>
  <si>
    <t xml:space="preserve"> Bath preparations</t>
  </si>
  <si>
    <t xml:space="preserve"> 25.13.73.6</t>
  </si>
  <si>
    <t xml:space="preserve"> Rubber accessories</t>
  </si>
  <si>
    <t xml:space="preserve"> Polyourethane isolating plates</t>
  </si>
  <si>
    <t>- 123 -</t>
  </si>
  <si>
    <t xml:space="preserve"> bed sheets, babies' shoes etc)</t>
  </si>
  <si>
    <t xml:space="preserve"> Agricultural and forestry</t>
  </si>
  <si>
    <t xml:space="preserve"> μηχανήματα</t>
  </si>
  <si>
    <t xml:space="preserve"> machinery</t>
  </si>
  <si>
    <t xml:space="preserve"> 29.32.11.1</t>
  </si>
  <si>
    <t xml:space="preserve"> Γεωργικά μηχανήματα, γενικά </t>
  </si>
  <si>
    <t xml:space="preserve"> Agricultural machinery</t>
  </si>
  <si>
    <t xml:space="preserve"> 29.32.70.4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</si>
  <si>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</si>
  <si>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</si>
  <si>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</si>
  <si>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29.32.92.0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</si>
  <si>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</si>
  <si>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</si>
  <si>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</si>
  <si>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29.4</t>
  </si>
  <si>
    <t xml:space="preserve"> Εργαλειομηχανές</t>
  </si>
  <si>
    <t xml:space="preserve"> Machine-tools</t>
  </si>
  <si>
    <t xml:space="preserve"> 29.40.32.1</t>
  </si>
  <si>
    <t xml:space="preserve"> Εργαλειομηχανές, γενικά</t>
  </si>
  <si>
    <t xml:space="preserve"> 29.40.92.0</t>
  </si>
  <si>
    <t xml:space="preserve"> Επιδιόρθωση εργαλειομηχανών</t>
  </si>
  <si>
    <t xml:space="preserve"> Repair of machine tools</t>
  </si>
  <si>
    <t xml:space="preserve"> 29.5</t>
  </si>
  <si>
    <t xml:space="preserve"> 'Αλλα μηχανήματα ειδικής χρήσης</t>
  </si>
  <si>
    <t xml:space="preserve"> Other special purpose machinery</t>
  </si>
  <si>
    <t xml:space="preserve"> 29.52.40.3</t>
  </si>
  <si>
    <t xml:space="preserve"> Μηχανήματα για οικοδομικές εργασίες </t>
  </si>
  <si>
    <t>m²</t>
  </si>
  <si>
    <t xml:space="preserve"> Bovine leather, processed</t>
  </si>
  <si>
    <t xml:space="preserve"> 19.2</t>
  </si>
  <si>
    <t xml:space="preserve"> Αποσκευές, τσάντες και παρόμοια</t>
  </si>
  <si>
    <t xml:space="preserve"> Luggage, handbags and the like; </t>
  </si>
  <si>
    <t xml:space="preserve"> είδη.  Είδη σελλοποιΐας και σαγής</t>
  </si>
  <si>
    <t xml:space="preserve"> saddlery and harness</t>
  </si>
  <si>
    <t xml:space="preserve"> 19.20.12.1</t>
  </si>
  <si>
    <t xml:space="preserve"> Βαλίτσες και τσάντες ταξειδίου</t>
  </si>
  <si>
    <t xml:space="preserve"> Luggage and suitcases</t>
  </si>
  <si>
    <t xml:space="preserve"> 19.20.12.2</t>
  </si>
  <si>
    <t xml:space="preserve"> Τσάντες γυναικείες</t>
  </si>
  <si>
    <t xml:space="preserve"> Ladies handbags</t>
  </si>
  <si>
    <t xml:space="preserve"> 19.20.12.3</t>
  </si>
  <si>
    <t xml:space="preserve"> Σχολικές τσάντες και χαρτοφύλακες</t>
  </si>
  <si>
    <t xml:space="preserve"> School bags and briefcases</t>
  </si>
  <si>
    <t xml:space="preserve"> 19.20.12.5</t>
  </si>
  <si>
    <t xml:space="preserve"> θήκες και κυνηγετικά είδη από δέρμα</t>
  </si>
  <si>
    <t xml:space="preserve"> 19.20.14.5</t>
  </si>
  <si>
    <t xml:space="preserve"> Διαφημιστικά προϊόντα, είδη</t>
  </si>
  <si>
    <t xml:space="preserve"> (οπλουργοί)</t>
  </si>
  <si>
    <t xml:space="preserve"> Repairs of shooting and hunting guns</t>
  </si>
  <si>
    <t xml:space="preserve"> 29.7</t>
  </si>
  <si>
    <t xml:space="preserve"> Οικιακές συσκευές π.δ.κ.α</t>
  </si>
  <si>
    <t xml:space="preserve">  Domestic appliances n.e.c.</t>
  </si>
  <si>
    <t xml:space="preserve"> Άλλες ηλεκτροθερμικές συσκευές</t>
  </si>
  <si>
    <t xml:space="preserve"> Other electro-thermic appliances</t>
  </si>
  <si>
    <t xml:space="preserve"> 29.71.25.3</t>
  </si>
  <si>
    <t xml:space="preserve"> Ηλιακοί θερμοσίφωνες</t>
  </si>
  <si>
    <t xml:space="preserve"> Solar water heaters</t>
  </si>
  <si>
    <t xml:space="preserve"> 29.71.25.5</t>
  </si>
  <si>
    <t xml:space="preserve"> Ηλεκτρικοί θερμοσίφωνες</t>
  </si>
  <si>
    <t xml:space="preserve"> Electric water heaters</t>
  </si>
  <si>
    <t xml:space="preserve"> 29.71.28.5</t>
  </si>
  <si>
    <t xml:space="preserve"> Ηλεκτρικές μπριζολιέρες</t>
  </si>
  <si>
    <t xml:space="preserve"> Electric grills</t>
  </si>
  <si>
    <t xml:space="preserve"> 31</t>
  </si>
  <si>
    <t xml:space="preserve"> ΗΛΕΚΤΡΙΚΑ ΜΗΧΑΝΗΜΑΤΑ</t>
  </si>
  <si>
    <t xml:space="preserve"> ELECTRICAL MACHINERY</t>
  </si>
  <si>
    <t xml:space="preserve"> ΚΑΙ ΣΥΣΚΕΥΕΣ ΠΔΚΑ</t>
  </si>
  <si>
    <t xml:space="preserve"> AND APPARATUS NEC</t>
  </si>
  <si>
    <t xml:space="preserve"> 31.1</t>
  </si>
  <si>
    <t xml:space="preserve"> Ηλεκτροκινητήρες, ηλεκτρο-</t>
  </si>
  <si>
    <t xml:space="preserve"> γεννήτριες και ηλεκτρικοί</t>
  </si>
  <si>
    <t xml:space="preserve"> Electric motors, generators and </t>
  </si>
  <si>
    <t xml:space="preserve"> μετασχηματιστές</t>
  </si>
  <si>
    <t xml:space="preserve"> transformers </t>
  </si>
  <si>
    <t xml:space="preserve"> 31.10.42.3</t>
  </si>
  <si>
    <t xml:space="preserve"> Μετασχηματιστές και συναρμολόγηση</t>
  </si>
  <si>
    <t xml:space="preserve"> ηλεκτρικών μοτέρ και ηλεκτρογεν-</t>
  </si>
  <si>
    <t xml:space="preserve"> Transformers and electric motor</t>
  </si>
  <si>
    <t xml:space="preserve"> νητριών</t>
  </si>
  <si>
    <t xml:space="preserve"> and generators assembling</t>
  </si>
  <si>
    <t xml:space="preserve"> ή εμποτισμένη</t>
  </si>
  <si>
    <t xml:space="preserve"> impregnated</t>
  </si>
  <si>
    <t xml:space="preserve"> 20.10.10.3</t>
  </si>
  <si>
    <t xml:space="preserve"> Ξυλεία πεύκου φυσικά αποξηραμένη ή </t>
  </si>
  <si>
    <t xml:space="preserve"> Pine-tree timber, natural or </t>
  </si>
  <si>
    <t xml:space="preserve"> κλιβανισμένη</t>
  </si>
  <si>
    <t>m³</t>
  </si>
  <si>
    <t xml:space="preserve"> furnace dried</t>
  </si>
  <si>
    <t xml:space="preserve"> 20.2</t>
  </si>
  <si>
    <t xml:space="preserve"> Επενδυμένα ξυλόφυλλα.</t>
  </si>
  <si>
    <t xml:space="preserve"> Veneer sheets; plywood, lamin-</t>
  </si>
  <si>
    <t xml:space="preserve"> Αντικολλητά, επικολλητές</t>
  </si>
  <si>
    <t xml:space="preserve"> board, particle board, fibre board </t>
  </si>
  <si>
    <t xml:space="preserve"> σανίδες, μοριοσανίδες, ινοσανί-</t>
  </si>
  <si>
    <t xml:space="preserve"> and other particle board, fibre</t>
  </si>
  <si>
    <t xml:space="preserve"> δες και άλλα φύλλα και σανίδες </t>
  </si>
  <si>
    <t xml:space="preserve"> board and other panels and boards</t>
  </si>
  <si>
    <t xml:space="preserve"> 20.20.12.3</t>
  </si>
  <si>
    <t xml:space="preserve"> Κόντρα πλακέ</t>
  </si>
  <si>
    <t xml:space="preserve"> Plywood</t>
  </si>
  <si>
    <t xml:space="preserve"> 20.20.13.4</t>
  </si>
  <si>
    <t xml:space="preserve"> Μοριοσανίδες επενδυμένες με καπλαμά</t>
  </si>
  <si>
    <t xml:space="preserve"> Veneer boards</t>
  </si>
  <si>
    <t xml:space="preserve"> 20.20.13.5</t>
  </si>
  <si>
    <t xml:space="preserve"> Μοριοσανίδες επενδυμένες με μελαμίνη</t>
  </si>
  <si>
    <t xml:space="preserve"> Veneer boards, melamin</t>
  </si>
  <si>
    <t xml:space="preserve"> 20.3</t>
  </si>
  <si>
    <t xml:space="preserve"> Οικοδομική λεπτοξυλουργική</t>
  </si>
  <si>
    <t xml:space="preserve"> και χονδροξυλουργική, από</t>
  </si>
  <si>
    <t xml:space="preserve"> Builders'joinery and carpentry,</t>
  </si>
  <si>
    <t xml:space="preserve"> ξυλεία </t>
  </si>
  <si>
    <t xml:space="preserve"> of wood</t>
  </si>
  <si>
    <t xml:space="preserve"> 20.30.11.1</t>
  </si>
  <si>
    <t xml:space="preserve"> Ξυλουργικές εργασίες(πορτοπαράθυρα, </t>
  </si>
  <si>
    <t xml:space="preserve"> Doors, windows and their frames and </t>
  </si>
  <si>
    <t xml:space="preserve"> ερμάρια τοίχου και κουζίνας κλπ )</t>
  </si>
  <si>
    <t xml:space="preserve"> 20.30.13.1</t>
  </si>
  <si>
    <t xml:space="preserve"> Oικοδομική λεπτοξυλουργική και</t>
  </si>
  <si>
    <t xml:space="preserve"> Builders joinery and carpentry of</t>
  </si>
  <si>
    <t xml:space="preserve"> 24.66.90.9</t>
  </si>
  <si>
    <t xml:space="preserve"> Υγρό πιάτων</t>
  </si>
  <si>
    <t xml:space="preserve">… </t>
  </si>
  <si>
    <t xml:space="preserve"> χονδροξυλουργική π.δ.κ.α.</t>
  </si>
  <si>
    <t xml:space="preserve"> wood n.e.c.</t>
  </si>
  <si>
    <t xml:space="preserve"> 20.4</t>
  </si>
  <si>
    <t xml:space="preserve"> Electric panels and boards, electric</t>
  </si>
  <si>
    <t xml:space="preserve"> 31.5</t>
  </si>
  <si>
    <t xml:space="preserve"> Φωτιστικός εξοπλισμός και</t>
  </si>
  <si>
    <t xml:space="preserve"> Lighting equipment and electric </t>
  </si>
  <si>
    <t xml:space="preserve"> ηλεκτρικοί  λαμπτήρες</t>
  </si>
  <si>
    <t xml:space="preserve"> lamps</t>
  </si>
  <si>
    <t xml:space="preserve"> Φωτεινές επιγραφές</t>
  </si>
  <si>
    <t xml:space="preserve"> Illuminated signs, name plates etc</t>
  </si>
  <si>
    <t xml:space="preserve"> 31.50.25.3+</t>
  </si>
  <si>
    <t xml:space="preserve"> Πολύφωτα και άλλα φωτιστικά σώματα </t>
  </si>
  <si>
    <t xml:space="preserve"> Chandeliers and other electric ceiling, </t>
  </si>
  <si>
    <t xml:space="preserve"> 31.50.41.0</t>
  </si>
  <si>
    <t xml:space="preserve"> οροφής ή τοίχου, αμπαζιούρ και βάσεις</t>
  </si>
  <si>
    <t xml:space="preserve"> wall and table lighting fittings and</t>
  </si>
  <si>
    <t xml:space="preserve"> φλωρέντζων </t>
  </si>
  <si>
    <t xml:space="preserve"> fluorescent lamb fixtures</t>
  </si>
  <si>
    <t xml:space="preserve"> Μαλλιά προβάτων</t>
  </si>
  <si>
    <t xml:space="preserve"> Κανελόνια, λαζάνια και άλλα ζυμαρικά </t>
  </si>
  <si>
    <t xml:space="preserve"> Kanelloni, lazania and other pastry foods</t>
  </si>
  <si>
    <t xml:space="preserve"> Τσιπς, γαριδάκια κλπ</t>
  </si>
  <si>
    <t>εκ/mn</t>
  </si>
  <si>
    <t xml:space="preserve"> 'Ετοιμα είδη κλωστοϋφαντουργίας,</t>
  </si>
  <si>
    <t xml:space="preserve"> other indoor wooden construction works</t>
  </si>
  <si>
    <t xml:space="preserve"> self adhesive</t>
  </si>
  <si>
    <t xml:space="preserve"> συσκευασμένο για λιανική πώληση </t>
  </si>
  <si>
    <t xml:space="preserve"> Writing pads and similar products</t>
  </si>
  <si>
    <t xml:space="preserve"> σε μη υδατώδες διάλυμα και τυπογραφικό</t>
  </si>
  <si>
    <t xml:space="preserve"> Insecticides and disinfectants</t>
  </si>
  <si>
    <t xml:space="preserve"> Agricultural pesticides</t>
  </si>
  <si>
    <t xml:space="preserve"> Απορρυπαντικό (σκόνη ή υγρό για το</t>
  </si>
  <si>
    <t xml:space="preserve"> υποδήματα, έπιπλα, δάπεδα, αμαξώματα,</t>
  </si>
  <si>
    <t xml:space="preserve"> Ανακύκλωση μεταλλικών απορριμμάτων</t>
  </si>
  <si>
    <t xml:space="preserve"> 32</t>
  </si>
  <si>
    <t xml:space="preserve"> ΕΞΟΠΛΙΣΜΟΣ ΚΑΙ ΣΥΣΚΕΥΕΣ</t>
  </si>
  <si>
    <t xml:space="preserve"> RADIO, TELEVISION AND</t>
  </si>
  <si>
    <t xml:space="preserve"> ΡΑΔΙΟΦΩΝΙΑΣ, ΤΗΛΕΟΡΑΣΗΣ</t>
  </si>
  <si>
    <t xml:space="preserve"> 25.23.15.9</t>
  </si>
  <si>
    <t xml:space="preserve"> Χαρτοπετσέτες</t>
  </si>
  <si>
    <t xml:space="preserve"> Paper serviettes</t>
  </si>
  <si>
    <t xml:space="preserve"> 21.22.11.6</t>
  </si>
  <si>
    <t xml:space="preserve"> Ρολά κουζίνας</t>
  </si>
  <si>
    <t xml:space="preserve"> Paper kitchen rolls</t>
  </si>
  <si>
    <t xml:space="preserve"> 21.22.12.1</t>
  </si>
  <si>
    <t xml:space="preserve"> Πετσέτες υγείας</t>
  </si>
  <si>
    <t xml:space="preserve"> Sanitary towels</t>
  </si>
  <si>
    <t xml:space="preserve"> 21.22.12.3</t>
  </si>
  <si>
    <t xml:space="preserve"> Βρεφικά παννάκια και πάννες </t>
  </si>
  <si>
    <t xml:space="preserve"> για ενήλικες</t>
  </si>
  <si>
    <t xml:space="preserve"> Babies' and adults nappies</t>
  </si>
  <si>
    <t xml:space="preserve"> 25.22.15.3</t>
  </si>
  <si>
    <t xml:space="preserve"> Είδη συσκευασίας από πολυστερίνη</t>
  </si>
  <si>
    <t xml:space="preserve"> Packing materials, polysterene</t>
  </si>
  <si>
    <t xml:space="preserve"> 21.23.12.3</t>
  </si>
  <si>
    <t xml:space="preserve"> Φάκελλοι</t>
  </si>
  <si>
    <t xml:space="preserve"> Envelopes</t>
  </si>
  <si>
    <t xml:space="preserve"> 21.23.13.1</t>
  </si>
  <si>
    <t xml:space="preserve"> 21.23.13.3</t>
  </si>
  <si>
    <t xml:space="preserve"> Χαρτί ηλεκτρονικού υπολογιστή,</t>
  </si>
  <si>
    <t xml:space="preserve"> Computer paper and paper for</t>
  </si>
  <si>
    <t xml:space="preserve"> φωτοτυπικής, πολυγράφου, υπολο-</t>
  </si>
  <si>
    <t xml:space="preserve"> photocopying and multiplying copy </t>
  </si>
  <si>
    <t xml:space="preserve"> γιστικών μηχανών και χαρτί ασφαλείας</t>
  </si>
  <si>
    <t xml:space="preserve"> machines, calculators and safety paper </t>
  </si>
  <si>
    <t xml:space="preserve"> 21.25.12.2</t>
  </si>
  <si>
    <t xml:space="preserve"> Τυπωμένες ετικέττες από χαρτί ή </t>
  </si>
  <si>
    <t xml:space="preserve"> Printed labels of paper or paperboard, </t>
  </si>
  <si>
    <t xml:space="preserve"> χαρτόνι, αυτοκόλλητες</t>
  </si>
  <si>
    <t xml:space="preserve"> 21.25.12.3</t>
  </si>
  <si>
    <t xml:space="preserve"> χαρτόνι, άλλες</t>
  </si>
  <si>
    <t xml:space="preserve"> other</t>
  </si>
  <si>
    <t xml:space="preserve"> 21.25.14.8</t>
  </si>
  <si>
    <t xml:space="preserve"> Αλουμινόχαρτο (ασημόχαρτο),</t>
  </si>
  <si>
    <t xml:space="preserve"> Aluminium foil (packed for retail sale)</t>
  </si>
  <si>
    <t xml:space="preserve"> 22</t>
  </si>
  <si>
    <t xml:space="preserve"> ΕΝΤΥΠΟ ΥΛΙΚΟ ΚΑΙ</t>
  </si>
  <si>
    <t xml:space="preserve"> Artificial teeth and dentures</t>
  </si>
  <si>
    <t xml:space="preserve"> 33.10.20.5</t>
  </si>
  <si>
    <t xml:space="preserve"> Μεταλλικές κλίνες και κρεβατάκια για </t>
  </si>
  <si>
    <t xml:space="preserve"> ιατρεία, κλινικές και νοσοκομεία</t>
  </si>
  <si>
    <t xml:space="preserve"> Metal beds, for hospitals and clinics</t>
  </si>
  <si>
    <t xml:space="preserve"> 33.2+3</t>
  </si>
  <si>
    <t xml:space="preserve"> 'Οργανα και συσκευές για μετρήσεις,</t>
  </si>
  <si>
    <t xml:space="preserve"> Instruments and appliances for </t>
  </si>
  <si>
    <t xml:space="preserve"> ελέγχους, δοκιμές, ναυσιπλοΐα ή</t>
  </si>
  <si>
    <t xml:space="preserve"> measuring, checking, testing, </t>
  </si>
  <si>
    <t xml:space="preserve"> άλλες χρήσεις και εξοπλισμός </t>
  </si>
  <si>
    <t xml:space="preserve"> navigating or other purposes and</t>
  </si>
  <si>
    <t xml:space="preserve"> ελέγχου βιομηχανικών διεργασιών</t>
  </si>
  <si>
    <t xml:space="preserve"> industrial process control equipment</t>
  </si>
  <si>
    <t xml:space="preserve"> 33.20.53.8+</t>
  </si>
  <si>
    <t xml:space="preserve"> Όργανα και συσκευές για αναλύσεις</t>
  </si>
  <si>
    <t xml:space="preserve"> 26.22.10.5</t>
  </si>
  <si>
    <t xml:space="preserve"> Είδη υγιεινής (νιπτήρες κλπ)</t>
  </si>
  <si>
    <t xml:space="preserve"> Flame pfotometers, fluorometers and</t>
  </si>
  <si>
    <t xml:space="preserve"> 33.30.10.0</t>
  </si>
  <si>
    <t xml:space="preserve"> ή μετρήσεις και συστήματα αυτομα-</t>
  </si>
  <si>
    <t xml:space="preserve"> industrial process automation and</t>
  </si>
  <si>
    <t xml:space="preserve"> τισμού βιομηχανικής παραγωγής</t>
  </si>
  <si>
    <t xml:space="preserve"> συναφείς με την εκτύπωση</t>
  </si>
  <si>
    <t xml:space="preserve"> related to printing</t>
  </si>
  <si>
    <t xml:space="preserve"> 22.22.12.7</t>
  </si>
  <si>
    <t xml:space="preserve"> Τυπωμένα διαφημιστικά είδη γραφείου </t>
  </si>
  <si>
    <t xml:space="preserve"> Printed office advertising articles </t>
  </si>
  <si>
    <t xml:space="preserve"> (ρολόγια, πέννες κλπ)</t>
  </si>
  <si>
    <t xml:space="preserve"> (watches, pens etc)</t>
  </si>
  <si>
    <t xml:space="preserve"> Εκτυπωτικές εργασίες, γενικά</t>
  </si>
  <si>
    <t xml:space="preserve"> Printing</t>
  </si>
  <si>
    <t xml:space="preserve"> 22.22.20.3</t>
  </si>
  <si>
    <t xml:space="preserve"> Τετράδια και συναφή</t>
  </si>
  <si>
    <t xml:space="preserve"> 22.23.10.1</t>
  </si>
  <si>
    <t xml:space="preserve"> Βιβλιοδεσία</t>
  </si>
  <si>
    <t xml:space="preserve"> Bookbinding</t>
  </si>
  <si>
    <t xml:space="preserve"> Printing composition and</t>
  </si>
  <si>
    <t xml:space="preserve"> 22.24.10.1</t>
  </si>
  <si>
    <t xml:space="preserve"> Στοιχειοθεσία - Φωτοσύνθεση</t>
  </si>
  <si>
    <t xml:space="preserve"> photo-composition</t>
  </si>
  <si>
    <t xml:space="preserve"> 22.24.10.2</t>
  </si>
  <si>
    <t xml:space="preserve"> Διαχωρισμός χρωμάτων</t>
  </si>
  <si>
    <t xml:space="preserve"> Colour separation</t>
  </si>
  <si>
    <t xml:space="preserve"> 22.24.20.1</t>
  </si>
  <si>
    <t xml:space="preserve"> 23</t>
  </si>
  <si>
    <t xml:space="preserve"> ΟΠΤΑΝΘΡΑΚΑΣ (ΚΩΚ), </t>
  </si>
  <si>
    <t xml:space="preserve"> ΠΡΟΪΟΝΤΑ ΔΙΫΛΙΣΗΣ ΠΕΤΡΕ-</t>
  </si>
  <si>
    <t xml:space="preserve"> COKE, REFINED PETROLEUM</t>
  </si>
  <si>
    <t xml:space="preserve"> ΛΑΙΟΥ ΚΑΙ ΠΥΡΗΝΙΚΑ</t>
  </si>
  <si>
    <t xml:space="preserve"> PRODUCTS AND NUCLEAR </t>
  </si>
  <si>
    <t xml:space="preserve"> ΚΑΥΣΙΜΑ </t>
  </si>
  <si>
    <t xml:space="preserve"> FUEL</t>
  </si>
  <si>
    <t xml:space="preserve"> 23.2</t>
  </si>
  <si>
    <t xml:space="preserve"> Προϊόντα διύλισης πετρελαίου</t>
  </si>
  <si>
    <t xml:space="preserve"> Refined petroleum products</t>
  </si>
  <si>
    <t xml:space="preserve">                                           (συν.-cont'd)</t>
  </si>
  <si>
    <t xml:space="preserve"> 23.20.10.1</t>
  </si>
  <si>
    <t>'000t</t>
  </si>
  <si>
    <t xml:space="preserve"> 23.20.18.1</t>
  </si>
  <si>
    <t xml:space="preserve"> Λιπαντικά λάδια</t>
  </si>
  <si>
    <t xml:space="preserve"> Lubricating oils</t>
  </si>
  <si>
    <t xml:space="preserve"> 24</t>
  </si>
  <si>
    <t xml:space="preserve"> ΧΗΜΙΚΕΣ ΟΥΣΙΕΣ, ΧΗΜΙΚΑ</t>
  </si>
  <si>
    <t xml:space="preserve"> αμαξώματα και επιδιορθώσεις</t>
  </si>
  <si>
    <t xml:space="preserve"> αμαξωμάτων αυτοκινήτων</t>
  </si>
  <si>
    <t xml:space="preserve"> Motor vehicle assembling, bodies</t>
  </si>
  <si>
    <t xml:space="preserve"> οχημάτων</t>
  </si>
  <si>
    <t xml:space="preserve"> (coachwork) and repairs of bodies</t>
  </si>
  <si>
    <t xml:space="preserve"> 34.20.21.1+</t>
  </si>
  <si>
    <t xml:space="preserve"> Εμπορευματοκιβώτια και επιδιορθώσεις </t>
  </si>
  <si>
    <t xml:space="preserve"> 34.20.21.2</t>
  </si>
  <si>
    <t xml:space="preserve"> αυτών και ντεπόζιτα καυσίμων για </t>
  </si>
  <si>
    <t xml:space="preserve"> Freight containers and repairs and</t>
  </si>
  <si>
    <t xml:space="preserve"> βυτιοφόρα οχήματα</t>
  </si>
  <si>
    <t xml:space="preserve"> Εγκατάσταση και εφαρμογή </t>
  </si>
  <si>
    <t xml:space="preserve"> μεταλλικών κατασκευών</t>
  </si>
  <si>
    <t xml:space="preserve"> 28.11.10.3+</t>
  </si>
  <si>
    <t xml:space="preserve"> υπόστεγα από σίδηρο, χάλυβα και</t>
  </si>
  <si>
    <t xml:space="preserve"> Cookies</t>
  </si>
  <si>
    <t xml:space="preserve"> iron, steel and aluminium</t>
  </si>
  <si>
    <t xml:space="preserve"> Nitrogen, oxygen, carbon dioxide,</t>
  </si>
  <si>
    <t xml:space="preserve"> 24.13.54.5+</t>
  </si>
  <si>
    <t xml:space="preserve"> νερό, ασετυλίνη και λιπάσματα ζωϊκής</t>
  </si>
  <si>
    <t xml:space="preserve"> Ξύλινα έπιπλα καταστημάτων</t>
  </si>
  <si>
    <t xml:space="preserve"> Wooden furniture, for shops</t>
  </si>
  <si>
    <t xml:space="preserve"> και κέντρων αναψυχής</t>
  </si>
  <si>
    <t xml:space="preserve"> 36.30.12.4+</t>
  </si>
  <si>
    <t xml:space="preserve"> 36.30.90.0</t>
  </si>
  <si>
    <t xml:space="preserve"> μαντολίνα κλπ) και επιδιορθώσεις</t>
  </si>
  <si>
    <t xml:space="preserve"> mandolins etc) and repairs</t>
  </si>
  <si>
    <t xml:space="preserve"> 36.63.31.3</t>
  </si>
  <si>
    <t xml:space="preserve"> Ομπρέλλες όλων των τύπων</t>
  </si>
  <si>
    <t xml:space="preserve"> 36.15.12.9</t>
  </si>
  <si>
    <t xml:space="preserve"> Στρώματα από βαμβάκι</t>
  </si>
  <si>
    <t xml:space="preserve"> Mattresses, of cotton</t>
  </si>
  <si>
    <t xml:space="preserve"> 36.15.12.5</t>
  </si>
  <si>
    <t xml:space="preserve"> Κρεβατάκια θαλάσσης και πισίνας</t>
  </si>
  <si>
    <t xml:space="preserve"> από σφουγγάρι και μουσιαμμά</t>
  </si>
  <si>
    <t xml:space="preserve"> Mattresses for swimming pool and</t>
  </si>
  <si>
    <t xml:space="preserve"> beach, of foam rubber and tarpaulin</t>
  </si>
  <si>
    <t xml:space="preserve"> Ντιβάνια, μέρη και σκελετοί</t>
  </si>
  <si>
    <t xml:space="preserve"> 15.87.20.2+</t>
  </si>
  <si>
    <t xml:space="preserve"> και βοτανικά τσάγια</t>
  </si>
  <si>
    <t xml:space="preserve"> and tea substitute</t>
  </si>
  <si>
    <t xml:space="preserve"> 18.23.24.1+</t>
  </si>
  <si>
    <t xml:space="preserve"> Underwear, petticoats and bodices</t>
  </si>
  <si>
    <t xml:space="preserve">  women and girls</t>
  </si>
  <si>
    <t xml:space="preserve"> Εσώρουχα, μεσοφόρια και κορμάκια</t>
  </si>
  <si>
    <t xml:space="preserve"> 24.20.11.1</t>
  </si>
  <si>
    <t xml:space="preserve"> Εντομοκτόνα και απολυμαντικά</t>
  </si>
  <si>
    <t xml:space="preserve"> 24.20.12.1</t>
  </si>
  <si>
    <t xml:space="preserve"> Φυτοφάρμακα</t>
  </si>
  <si>
    <t xml:space="preserve"> 24.3</t>
  </si>
  <si>
    <t xml:space="preserve"> Χρώματα επίχρισης, βερνίκια και</t>
  </si>
  <si>
    <t xml:space="preserve"> παρόμοια επιχρίσματα, τυπογραφική</t>
  </si>
  <si>
    <t xml:space="preserve"> Paints, varnishes and similar</t>
  </si>
  <si>
    <t xml:space="preserve"> μελάνη και μαστίχες</t>
  </si>
  <si>
    <t xml:space="preserve"> coatings, printing ink and mastics</t>
  </si>
  <si>
    <t xml:space="preserve"> CHEMICALS, CHEMICAL PRO-</t>
  </si>
  <si>
    <t xml:space="preserve"> ΙΝΕΣ</t>
  </si>
  <si>
    <t xml:space="preserve"> DUCTS AND MAN-MADE FIBRES</t>
  </si>
  <si>
    <t xml:space="preserve"> 24.1</t>
  </si>
  <si>
    <t xml:space="preserve"> Βασικές χημικές ουσίες</t>
  </si>
  <si>
    <t xml:space="preserve"> Basic chemicals</t>
  </si>
  <si>
    <t xml:space="preserve"> 24.11.11.6+</t>
  </si>
  <si>
    <t xml:space="preserve"> 24.11.12.3+</t>
  </si>
  <si>
    <t xml:space="preserve"> 'Αζωτο, οξυγόνο, διοξείδιο του άνθρακα,</t>
  </si>
  <si>
    <t xml:space="preserve"> 24.13.42.5+</t>
  </si>
  <si>
    <t xml:space="preserve"> πρωτοξείδιο του αζώτου, απεσταγμένο</t>
  </si>
  <si>
    <t xml:space="preserve"> Other alcoholic beverages  </t>
  </si>
  <si>
    <t xml:space="preserve"> 'Αλλα οινοπνευματώδη ποτά </t>
  </si>
  <si>
    <t xml:space="preserve"> (τεκίλα κλπ)</t>
  </si>
  <si>
    <t xml:space="preserve"> (tequila etc)</t>
  </si>
  <si>
    <t>Μονάδα 
μέτρησης</t>
  </si>
  <si>
    <t>Μονάδα
μέτρησης</t>
  </si>
  <si>
    <t>Unit of 
quantity</t>
  </si>
  <si>
    <t xml:space="preserve"> Διάφορα είδη ταξειδίου, πορτοφόλια, μικρές</t>
  </si>
  <si>
    <t>2 0 0 3</t>
  </si>
  <si>
    <t xml:space="preserve"> Ημικατεργασμένα φύλλα καπλαμά</t>
  </si>
  <si>
    <t xml:space="preserve"> καλαθοπλεκτικής </t>
  </si>
  <si>
    <t xml:space="preserve"> Γύψινα ψευδοτάβανα και διακοσμήσεις</t>
  </si>
  <si>
    <t xml:space="preserve"> πασαμάνα από χάλυβα  και </t>
  </si>
  <si>
    <r>
      <t xml:space="preserve"> ΠΡΟΪ</t>
    </r>
    <r>
      <rPr>
        <b/>
        <sz val="8"/>
        <rFont val="Times New Roman"/>
        <family val="1"/>
      </rPr>
      <t xml:space="preserve">ΟΝΤΑ ΠΔΚΑ </t>
    </r>
  </si>
  <si>
    <t xml:space="preserve"> περιπτέρων (ράφια, σταντς, καλάθια</t>
  </si>
  <si>
    <t xml:space="preserve"> και καροτσάκια υπεραγορών κλπ)</t>
  </si>
  <si>
    <t xml:space="preserve"> Miscellaneous travel goods, wallets, </t>
  </si>
  <si>
    <t xml:space="preserve"> Cigarettes and Tobacco, Virginia type</t>
  </si>
  <si>
    <t>ΠΑΡΑΓΩΓΗ  ΒΙΟΜΗΧΑΝΙΚΩΝ  ΠΡΟΪΟΝΤΩΝ,  ΚΑΤΑ  ΕΙΔΟΣ,  2001-2004                                                                                                                                                                  PRODUCTION  OF  INDUSTRIAL  COMMODITIES,  BY  TYPE,  2001-2004</t>
  </si>
  <si>
    <t xml:space="preserve"> Κρέας στρουθοκαμήλου, &amp; ορτυκιών</t>
  </si>
  <si>
    <t xml:space="preserve"> βάση το κρέας, γύρος και καπνιστά ψάρια</t>
  </si>
  <si>
    <r>
      <t xml:space="preserve"> I</t>
    </r>
    <r>
      <rPr>
        <i/>
        <sz val="8"/>
        <rFont val="Times New Roman"/>
        <family val="1"/>
      </rPr>
      <t xml:space="preserve">nstallation of metal structures </t>
    </r>
  </si>
  <si>
    <r>
      <t xml:space="preserve"> I</t>
    </r>
    <r>
      <rPr>
        <i/>
        <sz val="8"/>
        <rFont val="Arial"/>
        <family val="2"/>
      </rPr>
      <t xml:space="preserve">nstallation of metal structures </t>
    </r>
  </si>
  <si>
    <r>
      <t xml:space="preserve"> ΕΠΙΠΛΑ</t>
    </r>
    <r>
      <rPr>
        <b/>
        <vertAlign val="superscript"/>
        <sz val="8"/>
        <rFont val="Arial"/>
        <family val="2"/>
      </rPr>
      <t>.</t>
    </r>
    <r>
      <rPr>
        <b/>
        <sz val="8"/>
        <rFont val="Arial"/>
        <family val="2"/>
      </rPr>
      <t xml:space="preserve"> ΑΛΛΑ ΜΕΤΑΠΟΙHMENA</t>
    </r>
  </si>
  <si>
    <t xml:space="preserve"> ΠΡΟΪΟΝΤΑ ΠΔΚΑ </t>
  </si>
  <si>
    <r>
      <t xml:space="preserve"> ΕΠΙΠΛΑ</t>
    </r>
    <r>
      <rPr>
        <b/>
        <vertAlign val="superscript"/>
        <sz val="8"/>
        <rFont val="Times New Roman"/>
        <family val="1"/>
      </rPr>
      <t>.</t>
    </r>
    <r>
      <rPr>
        <b/>
        <sz val="8"/>
        <rFont val="Times New Roman"/>
        <family val="1"/>
      </rPr>
      <t xml:space="preserve"> ΑΛΛΑ ΜΕΤΑΠΟΙHMENA</t>
    </r>
  </si>
  <si>
    <t xml:space="preserve"> 15.12.11.4</t>
  </si>
  <si>
    <t xml:space="preserve"> νωπό ή απλής ψύξης</t>
  </si>
  <si>
    <t xml:space="preserve"> Meat of ostrich, fresh or chilled</t>
  </si>
  <si>
    <t xml:space="preserve"> 15.61.50.5+</t>
  </si>
  <si>
    <t xml:space="preserve"> Πίτουρα και</t>
  </si>
  <si>
    <t xml:space="preserve"> φουσκάρι (ψιλό πίτουρο)</t>
  </si>
  <si>
    <t xml:space="preserve"> Bran and fine bran</t>
  </si>
  <si>
    <t xml:space="preserve"> 15.61.33.5</t>
  </si>
  <si>
    <t xml:space="preserve"> Δημητριακά για πρόγευμα</t>
  </si>
  <si>
    <t>Cereals for breacfast</t>
  </si>
  <si>
    <t xml:space="preserve"> paints in a non-aqueous solution</t>
  </si>
  <si>
    <t xml:space="preserve"> μελάνι</t>
  </si>
  <si>
    <t xml:space="preserve"> and printing ink</t>
  </si>
  <si>
    <t xml:space="preserve"> 24.30.12.6 </t>
  </si>
  <si>
    <t xml:space="preserve"> FURNITURE; OTHER MANU-</t>
  </si>
  <si>
    <t xml:space="preserve"> FACTURED GOODS NEC</t>
  </si>
  <si>
    <t xml:space="preserve"> 36.1</t>
  </si>
  <si>
    <t xml:space="preserve"> 'Επιπλα</t>
  </si>
  <si>
    <t xml:space="preserve"> Furniture</t>
  </si>
  <si>
    <t xml:space="preserve"> 36.11.11.4</t>
  </si>
  <si>
    <t xml:space="preserve"> Ταπετσαρίες και καθίσματα αυτοκινήτων</t>
  </si>
  <si>
    <t xml:space="preserve"> Automobile upholstery and cool cushions</t>
  </si>
  <si>
    <t xml:space="preserve"> 28.61.11.2+</t>
  </si>
  <si>
    <t xml:space="preserve"> Άλλες μηχανές γενικής χρήσης</t>
  </si>
  <si>
    <t xml:space="preserve"> Other machinery of general purpose</t>
  </si>
  <si>
    <t xml:space="preserve"> 29.32.65.5</t>
  </si>
  <si>
    <t xml:space="preserve"> 29.52.92.0</t>
  </si>
  <si>
    <t xml:space="preserve"> Επισκευή και συντήρηση μηχανημάτων</t>
  </si>
  <si>
    <t xml:space="preserve"> ορυχείων, λατομείων και δομικών</t>
  </si>
  <si>
    <t xml:space="preserve"> κατασκευών</t>
  </si>
  <si>
    <t xml:space="preserve"> Repair and maintenance of  machinery</t>
  </si>
  <si>
    <t xml:space="preserve"> for mining,quarrying and construction</t>
  </si>
  <si>
    <t xml:space="preserve"> 29.53.92.0</t>
  </si>
  <si>
    <t xml:space="preserve"> Βερνίκια</t>
  </si>
  <si>
    <t xml:space="preserve"> Varnishes</t>
  </si>
  <si>
    <t xml:space="preserve"> Απομονωτικά ταρατσών</t>
  </si>
  <si>
    <t xml:space="preserve"> Insulating compounds</t>
  </si>
  <si>
    <t xml:space="preserve"> 24.30.22.5 </t>
  </si>
  <si>
    <t xml:space="preserve"> Spatulin and putty</t>
  </si>
  <si>
    <t xml:space="preserve"> 24.30.22.7</t>
  </si>
  <si>
    <t xml:space="preserve"> Θίννερ και νεύτης</t>
  </si>
  <si>
    <t xml:space="preserve"> Thinner and white spirit</t>
  </si>
  <si>
    <t xml:space="preserve"> 24.4</t>
  </si>
  <si>
    <t xml:space="preserve"> Φαρμακευτικά προϊόντα,</t>
  </si>
  <si>
    <t xml:space="preserve"> ιατρικές χημικές ουσίες και</t>
  </si>
  <si>
    <t xml:space="preserve"> Pharmaceuticals, medicinal</t>
  </si>
  <si>
    <t xml:space="preserve"> βοτανικά προϊόντα</t>
  </si>
  <si>
    <t xml:space="preserve"> chemicals and botanical products</t>
  </si>
  <si>
    <t xml:space="preserve"> 24.41.51.9+</t>
  </si>
  <si>
    <t xml:space="preserve"> Vitamin/trace elements premixes (animal</t>
  </si>
  <si>
    <t xml:space="preserve"> 24.42.21.6</t>
  </si>
  <si>
    <t xml:space="preserve"> Προμείγματα ζωοτροφών και </t>
  </si>
  <si>
    <t xml:space="preserve"> feeds additives) and veterinary</t>
  </si>
  <si>
    <t xml:space="preserve"> κτηνιατρικά φάρμακα</t>
  </si>
  <si>
    <t xml:space="preserve"> medicaments</t>
  </si>
  <si>
    <t xml:space="preserve"> 24.5</t>
  </si>
  <si>
    <t xml:space="preserve"> Γλυκερίνη, σαπούνι και απορρυ-</t>
  </si>
  <si>
    <t xml:space="preserve"> παντικά, παρασκευάσματα καθα-</t>
  </si>
  <si>
    <t xml:space="preserve"> Glyserol; soap and detergents,</t>
  </si>
  <si>
    <t xml:space="preserve"> ρισμού και στίλβωσης, αρώματα</t>
  </si>
  <si>
    <t xml:space="preserve"> cleaning and polishing prepa-</t>
  </si>
  <si>
    <t xml:space="preserve"> και παρασκευάσματα</t>
  </si>
  <si>
    <t xml:space="preserve"> rations, perfumes and toilet</t>
  </si>
  <si>
    <t xml:space="preserve"> καλλωπισμού</t>
  </si>
  <si>
    <t xml:space="preserve"> preparations</t>
  </si>
  <si>
    <t xml:space="preserve"> 24.51.31.5</t>
  </si>
  <si>
    <t xml:space="preserve"> Wet salted bovine skins</t>
  </si>
  <si>
    <t xml:space="preserve"> Olive kernels</t>
  </si>
  <si>
    <t xml:space="preserve"> Other cheese</t>
  </si>
  <si>
    <t xml:space="preserve"> Sesame, processed</t>
  </si>
  <si>
    <t xml:space="preserve"> Truck-suits</t>
  </si>
  <si>
    <t xml:space="preserve"> Γραφική ύλη </t>
  </si>
  <si>
    <t xml:space="preserve"> Stationery </t>
  </si>
  <si>
    <t xml:space="preserve"> Liquid  (for the washing of dishes)</t>
  </si>
  <si>
    <t xml:space="preserve"> 24.52.17.3+</t>
  </si>
  <si>
    <t xml:space="preserve"> Βαφές, λοσιόν και άλλα παρασκευάσματα</t>
  </si>
  <si>
    <t xml:space="preserve"> for the use on the hair n.e.c.</t>
  </si>
  <si>
    <t xml:space="preserve"> Hair dyes, lotions and other preparation </t>
  </si>
  <si>
    <t xml:space="preserve"> Plastic bottle cups</t>
  </si>
  <si>
    <t xml:space="preserve"> Office and advertising articles, plastic </t>
  </si>
  <si>
    <t xml:space="preserve"> Prefabricated structural componets </t>
  </si>
  <si>
    <t xml:space="preserve"> of cement, for building (incl. roof tiles)</t>
  </si>
  <si>
    <t xml:space="preserve"> 26.62.10.6+</t>
  </si>
  <si>
    <t xml:space="preserve"> Gypsum ceiling and decorations</t>
  </si>
  <si>
    <t xml:space="preserve"> Umbrellas, any kind</t>
  </si>
  <si>
    <t xml:space="preserve"> σκελετό</t>
  </si>
  <si>
    <t xml:space="preserve"> with metal frames</t>
  </si>
  <si>
    <t xml:space="preserve"> 36.11.11.9</t>
  </si>
  <si>
    <t xml:space="preserve"> Μεταλλικές καρέκλες κουζίνας και </t>
  </si>
  <si>
    <t xml:space="preserve"> Kitchen and verandah seats, primarily </t>
  </si>
  <si>
    <t xml:space="preserve"> βεράντας</t>
  </si>
  <si>
    <t xml:space="preserve"> 36.11.12.7</t>
  </si>
  <si>
    <t xml:space="preserve"> Ξύλινες καρέκλες και καθίσματα</t>
  </si>
  <si>
    <t xml:space="preserve"> Seats, primarily with wooden frames</t>
  </si>
  <si>
    <t xml:space="preserve"> 36.11.12.8</t>
  </si>
  <si>
    <t xml:space="preserve"> Ξύλινες καρέκλες με τόνο</t>
  </si>
  <si>
    <t xml:space="preserve"> Wooden chairs with rush seat</t>
  </si>
  <si>
    <t xml:space="preserve"> 36.11.14.1</t>
  </si>
  <si>
    <t xml:space="preserve"> Σκελετοί ξύλινων καρέκλων</t>
  </si>
  <si>
    <t xml:space="preserve"> Frames of wooden chairs</t>
  </si>
  <si>
    <t xml:space="preserve"> 36.12.11.3</t>
  </si>
  <si>
    <t xml:space="preserve"> Μεταλλικά έπιπλα γραφείου</t>
  </si>
  <si>
    <t xml:space="preserve"> Metal furniture, used in offices </t>
  </si>
  <si>
    <t xml:space="preserve"> 36.12.12.3</t>
  </si>
  <si>
    <t xml:space="preserve"> Ξύλινα έπιπλα γραφείου</t>
  </si>
  <si>
    <t xml:space="preserve"> Wooden furniture, used in offices </t>
  </si>
  <si>
    <t xml:space="preserve"> 36.12.13.0</t>
  </si>
  <si>
    <t xml:space="preserve"> 31.20.23.5+</t>
  </si>
  <si>
    <t xml:space="preserve"> 31.20.25.0+</t>
  </si>
  <si>
    <t xml:space="preserve"> 31.20.92.0+</t>
  </si>
  <si>
    <t xml:space="preserve"> Ηλεκτρικές αντιστάσεις, συστήματα</t>
  </si>
  <si>
    <t xml:space="preserve"> εξοικονόμησης ηλεκτρικής ενέργειας,  </t>
  </si>
  <si>
    <t xml:space="preserve"> 31.30.13.5+</t>
  </si>
  <si>
    <t xml:space="preserve"> and restaurants</t>
  </si>
  <si>
    <t xml:space="preserve"> 36.13.10.5</t>
  </si>
  <si>
    <t xml:space="preserve"> Ξύλινα έπιπλα κουζίνας</t>
  </si>
  <si>
    <t xml:space="preserve"> Wooden furniture, for kitchen</t>
  </si>
  <si>
    <t xml:space="preserve"> 36.14.11.1</t>
  </si>
  <si>
    <t xml:space="preserve"> Μεταλλικά θρανία (με μεταλλικό</t>
  </si>
  <si>
    <t xml:space="preserve"> Metal desks (with wooden top)</t>
  </si>
  <si>
    <t xml:space="preserve"> 36.14.11.2</t>
  </si>
  <si>
    <t xml:space="preserve"> Μεταλλικά έπιπλα καταστημάτων και</t>
  </si>
  <si>
    <t xml:space="preserve"> Metal furniture for shops and kiosks </t>
  </si>
  <si>
    <t xml:space="preserve"> (stands, metal baskets, trolleys etc.)</t>
  </si>
  <si>
    <t xml:space="preserve"> 'Αλλα μεταλλικά έπιπλα</t>
  </si>
  <si>
    <t xml:space="preserve"> Other metal furniture</t>
  </si>
  <si>
    <t xml:space="preserve"> 36.14.12.1</t>
  </si>
  <si>
    <t xml:space="preserve"> 'Αλλα ξύλινα έπιπλα</t>
  </si>
  <si>
    <t xml:space="preserve"> Hair creams</t>
  </si>
  <si>
    <t xml:space="preserve"> 24.52.17.2</t>
  </si>
  <si>
    <t xml:space="preserve"> Τζέλλυ και αφρός για τα μαλλιά</t>
  </si>
  <si>
    <t xml:space="preserve"> Hair styling gel and foam</t>
  </si>
  <si>
    <t xml:space="preserve"> 24.52.17.4</t>
  </si>
  <si>
    <t xml:space="preserve"> για τα μαλλιά π.δ.κ.α.</t>
  </si>
  <si>
    <t xml:space="preserve"> 24.52.19.3</t>
  </si>
  <si>
    <t xml:space="preserve"> Ξυριστικά παρασκευάσματα</t>
  </si>
  <si>
    <t xml:space="preserve"> Shaving preparations</t>
  </si>
  <si>
    <t xml:space="preserve"> 24.52.19.5</t>
  </si>
  <si>
    <t xml:space="preserve"> Αποσμητικά σώματος</t>
  </si>
  <si>
    <t xml:space="preserve"> Personal deodorant and antiperspirants</t>
  </si>
  <si>
    <t xml:space="preserve"> 24.52.19.7</t>
  </si>
  <si>
    <t xml:space="preserve"> 24.6</t>
  </si>
  <si>
    <t xml:space="preserve"> 'Αλλα χημικά προϊόντα</t>
  </si>
  <si>
    <t xml:space="preserve"> Other chemical products</t>
  </si>
  <si>
    <t xml:space="preserve"> 24.62.10.1</t>
  </si>
  <si>
    <t xml:space="preserve"> Κόλλα υποδηματοποιΐας</t>
  </si>
  <si>
    <t xml:space="preserve"> Shoe making glue</t>
  </si>
  <si>
    <t xml:space="preserve"> 24.62.10.2</t>
  </si>
  <si>
    <t xml:space="preserve"> Κόλλα χαρτοποιΐας</t>
  </si>
  <si>
    <t xml:space="preserve"> Paper glue</t>
  </si>
  <si>
    <t xml:space="preserve"> 24.62.10.3</t>
  </si>
  <si>
    <t xml:space="preserve"> Κόλλα ξυλουργικής</t>
  </si>
  <si>
    <t xml:space="preserve"> Carpentry glue</t>
  </si>
  <si>
    <t xml:space="preserve"> 24.62.10.6</t>
  </si>
  <si>
    <t xml:space="preserve"> Παντόφλες με το πάνω μέρος</t>
  </si>
  <si>
    <t xml:space="preserve"> από ύφασμα, δέρμα ή πλαστικό</t>
  </si>
  <si>
    <t xml:space="preserve"> Slippers of cloth,leather or plastic </t>
  </si>
  <si>
    <t xml:space="preserve"> Άλλα χημικά προϊόντα</t>
  </si>
  <si>
    <t xml:space="preserve"> Κόλλα για πορσελάνη και </t>
  </si>
  <si>
    <t xml:space="preserve"> διακοσμητική πέτρα</t>
  </si>
  <si>
    <t xml:space="preserve"> Construction and porcelain glue</t>
  </si>
  <si>
    <t xml:space="preserve"> 24.62.10.9</t>
  </si>
  <si>
    <t xml:space="preserve"> Άλλες κόλλες π.δ.κ.α. </t>
  </si>
  <si>
    <t xml:space="preserve"> Other glues n.e.c.</t>
  </si>
  <si>
    <t xml:space="preserve"> 24.66.47.5</t>
  </si>
  <si>
    <t xml:space="preserve"> Φάρμακο του σουβά και ασβέστη,</t>
  </si>
  <si>
    <t xml:space="preserve"> πρόσμικτα του μπετόν και των</t>
  </si>
  <si>
    <t xml:space="preserve"> τσιμεντοκονιαμάτων και αντικολλητικά</t>
  </si>
  <si>
    <t xml:space="preserve"> ξυλοτύπων</t>
  </si>
  <si>
    <t xml:space="preserve"> και αιγοειδών</t>
  </si>
  <si>
    <t xml:space="preserve"> and goats</t>
  </si>
  <si>
    <t xml:space="preserve">  κρύα σνάκς (τυρόπιττες, ελιόπιττες κλπ)</t>
  </si>
  <si>
    <t xml:space="preserve"> Είδη ζαχαροπλαστικής διατηρημένα και </t>
  </si>
  <si>
    <t xml:space="preserve"> Λευκά είδη κλινοστρωμνής</t>
  </si>
  <si>
    <t xml:space="preserve"> Τέντες και μουσιαμάδες για οχήματα κλπ</t>
  </si>
  <si>
    <t xml:space="preserve"> Tents and tarpaulins for trucks,ships etc</t>
  </si>
  <si>
    <t xml:space="preserve"> Αντίσκηνα, σκηνές και άλλα είδη</t>
  </si>
  <si>
    <t xml:space="preserve"> κατασκήνωσης</t>
  </si>
  <si>
    <t xml:space="preserve"> Camping goods</t>
  </si>
  <si>
    <t xml:space="preserve"> Φανέλλες και Τ-σιέρτς για άντρες, </t>
  </si>
  <si>
    <t xml:space="preserve"> 19.10.31.5+</t>
  </si>
  <si>
    <t xml:space="preserve"> Δέρματα προβατοειδών και αιγοειδών</t>
  </si>
  <si>
    <t xml:space="preserve"> Leather of sheep and goats, processed</t>
  </si>
  <si>
    <t xml:space="preserve"> Πλαστικά μπετόνια και σίκλες</t>
  </si>
  <si>
    <t xml:space="preserve"> goods n.e.c</t>
  </si>
  <si>
    <t xml:space="preserve"> 36.62.11.5+</t>
  </si>
  <si>
    <t xml:space="preserve"> Βούρτσες και σκούπες για οικιακή</t>
  </si>
  <si>
    <t xml:space="preserve"> 36.62.13.3</t>
  </si>
  <si>
    <t xml:space="preserve"> Ζιβανία</t>
  </si>
  <si>
    <t xml:space="preserve"> 15.91.11.1</t>
  </si>
  <si>
    <t xml:space="preserve"> Zivania</t>
  </si>
  <si>
    <t xml:space="preserve"> Anoraks, overcoats  etc. for </t>
  </si>
  <si>
    <t xml:space="preserve"> χρήση, φλόκκοι σφουγγαρίσματος και</t>
  </si>
  <si>
    <t xml:space="preserve"> Brushes and brooms for household</t>
  </si>
  <si>
    <t xml:space="preserve"> cleaning, mops and paint brushes </t>
  </si>
  <si>
    <t xml:space="preserve"> για χρωμάτισμα, βερνίκωμα κ.λ.π.</t>
  </si>
  <si>
    <t xml:space="preserve"> and rollers</t>
  </si>
  <si>
    <t xml:space="preserve"> 36.63.25.3</t>
  </si>
  <si>
    <t xml:space="preserve"> Σφραγίδες</t>
  </si>
  <si>
    <t xml:space="preserve"> Stamp pads</t>
  </si>
  <si>
    <t xml:space="preserve"> 36.63.33.5</t>
  </si>
  <si>
    <t xml:space="preserve"> Φερμουάρ και κουμπιά</t>
  </si>
  <si>
    <t xml:space="preserve"> Zips and buttons</t>
  </si>
  <si>
    <t xml:space="preserve"> 36.63.63.0</t>
  </si>
  <si>
    <t xml:space="preserve"> Σπίρτα </t>
  </si>
  <si>
    <t xml:space="preserve"> Matches</t>
  </si>
  <si>
    <t xml:space="preserve"> 36.63.71.6</t>
  </si>
  <si>
    <t xml:space="preserve"> Μπομπονιέρες</t>
  </si>
  <si>
    <t xml:space="preserve"> Bobonieres</t>
  </si>
  <si>
    <t xml:space="preserve"> 36.63.72.3</t>
  </si>
  <si>
    <t xml:space="preserve"> Παιδικά καροτσάκια και άλλα είδη </t>
  </si>
  <si>
    <t xml:space="preserve"> Baby perambulators and other similar</t>
  </si>
  <si>
    <t xml:space="preserve"> βρεφικής χρήσης</t>
  </si>
  <si>
    <t xml:space="preserve"> articles</t>
  </si>
  <si>
    <t xml:space="preserve"> 36.63.75.0</t>
  </si>
  <si>
    <t xml:space="preserve"> Κεριά και λαμπάδες</t>
  </si>
  <si>
    <t xml:space="preserve"> Candles </t>
  </si>
  <si>
    <t xml:space="preserve"> 36.63.77.9</t>
  </si>
  <si>
    <t xml:space="preserve"> Διάφορα άλλα βιομηχανικά προϊόντα</t>
  </si>
  <si>
    <t xml:space="preserve"> Other miscellaneous industrial</t>
  </si>
  <si>
    <t xml:space="preserve"> π.δ.κ.α.</t>
  </si>
  <si>
    <t xml:space="preserve"> commodities</t>
  </si>
  <si>
    <t xml:space="preserve"> 37</t>
  </si>
  <si>
    <t xml:space="preserve"> ΑΝΑΚΤΗΘΕΙΣΕΣ ΔΕΥΤΕΡΟΓENEIΣ</t>
  </si>
  <si>
    <t xml:space="preserve"> RECOVERED SECONDARY</t>
  </si>
  <si>
    <t xml:space="preserve"> ΠΡΩΤΕΣ ΥΛΕΣ</t>
  </si>
  <si>
    <t xml:space="preserve"> RAW MATERIALS </t>
  </si>
  <si>
    <t xml:space="preserve"> 37.1+</t>
  </si>
  <si>
    <t xml:space="preserve"> Ανακτηθείσες δευτερογενείς</t>
  </si>
  <si>
    <t xml:space="preserve"> Recovered secondary metal</t>
  </si>
  <si>
    <t xml:space="preserve"> 37.2</t>
  </si>
  <si>
    <t xml:space="preserve"> πρώτες ύλες μετάλλων και</t>
  </si>
  <si>
    <t xml:space="preserve"> raw materials and non-metal</t>
  </si>
  <si>
    <t xml:space="preserve"> μη μετάλλων</t>
  </si>
  <si>
    <t xml:space="preserve"> raw materials</t>
  </si>
  <si>
    <t xml:space="preserve"> 37.10.10.1+</t>
  </si>
  <si>
    <t xml:space="preserve"> Recovered secondary metal raw mate-</t>
  </si>
  <si>
    <t xml:space="preserve"> 37.20.10.1</t>
  </si>
  <si>
    <t xml:space="preserve"> rials and recovered secondary non-metal</t>
  </si>
  <si>
    <t xml:space="preserve"> raw materials (paper, glass, plastic etc) </t>
  </si>
  <si>
    <t>…</t>
  </si>
  <si>
    <t>Commodity code</t>
  </si>
  <si>
    <t xml:space="preserve"> ice-cream)</t>
  </si>
  <si>
    <t xml:space="preserve"> 25.22.14.5</t>
  </si>
  <si>
    <t xml:space="preserve"> Πλαστικές φιάλες</t>
  </si>
  <si>
    <t xml:space="preserve"> Plastic bottles</t>
  </si>
  <si>
    <t xml:space="preserve"> 25.22.14.6</t>
  </si>
  <si>
    <t xml:space="preserve"> Plastic containers (for water etc)</t>
  </si>
  <si>
    <t xml:space="preserve"> 25.22.15.4</t>
  </si>
  <si>
    <t xml:space="preserve"> Πλαστικά κρεμαστάρια</t>
  </si>
  <si>
    <t xml:space="preserve"> Plastic hangers</t>
  </si>
  <si>
    <t xml:space="preserve"> 25.23.13.1</t>
  </si>
  <si>
    <t xml:space="preserve"> Πλαστικά ντεπόζιτα νερού </t>
  </si>
  <si>
    <t xml:space="preserve"> Plastic water tanks</t>
  </si>
  <si>
    <t xml:space="preserve"> 25.23.14.5</t>
  </si>
  <si>
    <t xml:space="preserve"> Πόρτες και παράθυρα, πλαστικά</t>
  </si>
  <si>
    <t xml:space="preserve"> Doors and windows, plastic</t>
  </si>
  <si>
    <t xml:space="preserve"> 25.23.14.6</t>
  </si>
  <si>
    <t xml:space="preserve"> Κασιώματα πορτοπαραθύρων, πλαστικά</t>
  </si>
  <si>
    <t>m</t>
  </si>
  <si>
    <t xml:space="preserve"> Doors' and windows' frames, plastic</t>
  </si>
  <si>
    <t xml:space="preserve"> 25.24.10.0</t>
  </si>
  <si>
    <t xml:space="preserve"> Βάτες από σφουγγάρι</t>
  </si>
  <si>
    <t xml:space="preserve"> Pads, of foam rubber</t>
  </si>
  <si>
    <t xml:space="preserve"> 25.24.23.2</t>
  </si>
  <si>
    <t xml:space="preserve"> Επιτραπέζια σκεύη και κουζινικά, </t>
  </si>
  <si>
    <t xml:space="preserve"> πλαστικά</t>
  </si>
  <si>
    <t xml:space="preserve"> Tableware and kitchenware, plastic</t>
  </si>
  <si>
    <t xml:space="preserve"> 15.41.12.1</t>
  </si>
  <si>
    <t xml:space="preserve"> Ελαιοπυρήνας</t>
  </si>
  <si>
    <t xml:space="preserve"> Σφουγγαράκια κουζίνας και συναφή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</si>
  <si>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</si>
  <si>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</si>
  <si>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</si>
  <si>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25.24.23.9</t>
  </si>
  <si>
    <t xml:space="preserve"> 'Αλλα πλαστικά προϊόντα (ετικέττες,</t>
  </si>
  <si>
    <t xml:space="preserve"> ράφια, ποτήρια, σηματοδότες δρόμων, </t>
  </si>
  <si>
    <t xml:space="preserve"> Other plastic products (labels, cups,</t>
  </si>
  <si>
    <t xml:space="preserve"> χερούλια πινέλλων κλπ.)</t>
  </si>
  <si>
    <t xml:space="preserve"> traffic signs, painting brush handles etc.)</t>
  </si>
  <si>
    <t xml:space="preserve"> 25.24.27.1</t>
  </si>
  <si>
    <t xml:space="preserve"> Πλαστικά είδη γραφείου και </t>
  </si>
  <si>
    <t xml:space="preserve"> διαφημιστικά πλαστικά είδη</t>
  </si>
  <si>
    <t xml:space="preserve"> 25.24.28.7</t>
  </si>
  <si>
    <t xml:space="preserve"> Γλάστρες, πλαστικές</t>
  </si>
  <si>
    <t xml:space="preserve"> Plastic flower-pots</t>
  </si>
  <si>
    <t xml:space="preserve"> 26</t>
  </si>
  <si>
    <t xml:space="preserve"> ΑΛΛΑ ΜΗ ΜΕΤΑΛΛΙΚΑ</t>
  </si>
  <si>
    <t xml:space="preserve"> OTHER NON-METALLIC</t>
  </si>
  <si>
    <t xml:space="preserve"> ΟΡΥΚΤΑ ΠΡΟΪΟΝΤΑ</t>
  </si>
  <si>
    <t xml:space="preserve"> MINERAL PRODUCTS</t>
  </si>
  <si>
    <t xml:space="preserve"> 26.1</t>
  </si>
  <si>
    <t xml:space="preserve"> Γυαλί και γυάλινα προϊόντα</t>
  </si>
  <si>
    <t xml:space="preserve"> Glass and glass products</t>
  </si>
  <si>
    <t xml:space="preserve"> Flat glass processed (edge-worked, </t>
  </si>
  <si>
    <t xml:space="preserve"> 26.14.12.2</t>
  </si>
  <si>
    <t xml:space="preserve"> Υαλοβάμβακας και είδη από</t>
  </si>
  <si>
    <t xml:space="preserve"> υαλοβάμβακα</t>
  </si>
  <si>
    <t xml:space="preserve"> Κρέας γαλοπούλας, νωπό ή απλής ψύξης</t>
  </si>
  <si>
    <t xml:space="preserve"> Meat of turkey, fresh or chilled</t>
  </si>
  <si>
    <t xml:space="preserve"> 15.12.11.3</t>
  </si>
  <si>
    <t xml:space="preserve"> Κρέας πάπιας, νωπό ή απλής ψύξης</t>
  </si>
  <si>
    <t xml:space="preserve"> Meat of duck, fresh or chilled</t>
  </si>
  <si>
    <t xml:space="preserve"> 15.13.11.1</t>
  </si>
  <si>
    <t xml:space="preserve"> Xοιρομέρι και καρέ καπνιστά</t>
  </si>
  <si>
    <t xml:space="preserve"> Smoked swineherd and ribs</t>
  </si>
  <si>
    <t xml:space="preserve"> 15.13.11.2</t>
  </si>
  <si>
    <t xml:space="preserve"> Mπέϊκον και γκάμμον</t>
  </si>
  <si>
    <t xml:space="preserve"> Bacon and gammon</t>
  </si>
  <si>
    <t xml:space="preserve"> 15.13.11.3</t>
  </si>
  <si>
    <t xml:space="preserve"> Λούντζα</t>
  </si>
  <si>
    <t xml:space="preserve"> Smoked pork loin</t>
  </si>
  <si>
    <t xml:space="preserve"> 15.13.11.4</t>
  </si>
  <si>
    <t xml:space="preserve"> Xαμ</t>
  </si>
  <si>
    <t xml:space="preserve"> Ham</t>
  </si>
  <si>
    <t xml:space="preserve"> 15.13.12.1</t>
  </si>
  <si>
    <t xml:space="preserve"> Λουκάνικα όλων των τύπων</t>
  </si>
  <si>
    <t xml:space="preserve"> Sausages</t>
  </si>
  <si>
    <t xml:space="preserve"> 15.13.12.2</t>
  </si>
  <si>
    <t xml:space="preserve"> Παστουρμάς</t>
  </si>
  <si>
    <t xml:space="preserve"> Pastourma sausages or fillet</t>
  </si>
  <si>
    <t xml:space="preserve"> 15.13.12.3</t>
  </si>
  <si>
    <t xml:space="preserve"> Σαλάμι</t>
  </si>
  <si>
    <t xml:space="preserve"> Salami</t>
  </si>
  <si>
    <t xml:space="preserve"> 15.13.12.4</t>
  </si>
  <si>
    <t xml:space="preserve"> Mορταδέλα</t>
  </si>
  <si>
    <t xml:space="preserve"> Mortadella</t>
  </si>
  <si>
    <t xml:space="preserve"> 15.13.12.6</t>
  </si>
  <si>
    <t xml:space="preserve"> Χάμπερκερς και τσιήκενμπερκερς</t>
  </si>
  <si>
    <t xml:space="preserve"> Hamburgers and chickenburgers</t>
  </si>
  <si>
    <t xml:space="preserve"> 15.20.13.1</t>
  </si>
  <si>
    <t xml:space="preserve"> 15.3</t>
  </si>
  <si>
    <t xml:space="preserve"> Παρασκευασμένα και διατηρημένα</t>
  </si>
  <si>
    <t xml:space="preserve"> Prepared and preserved fruit and </t>
  </si>
  <si>
    <t xml:space="preserve"> φρούτα και λαχανικά</t>
  </si>
  <si>
    <t xml:space="preserve"> vegetables</t>
  </si>
  <si>
    <t xml:space="preserve"> 15.31.12.3</t>
  </si>
  <si>
    <t xml:space="preserve"> Πατάτες προτηγανισμένες</t>
  </si>
  <si>
    <t xml:space="preserve"> Potatoes (pre-fried)</t>
  </si>
  <si>
    <t xml:space="preserve"> 15.31.12.4</t>
  </si>
  <si>
    <t xml:space="preserve"> Πατάτες καθαρισμένες και κομμένες</t>
  </si>
  <si>
    <t xml:space="preserve"> Potatoes (cut in slices)</t>
  </si>
  <si>
    <t xml:space="preserve"> 15.32.10.1</t>
  </si>
  <si>
    <t xml:space="preserve"> Φρέσκοι χυμοί φρούτων</t>
  </si>
  <si>
    <t xml:space="preserve"> Fruit juice, fresh</t>
  </si>
  <si>
    <t xml:space="preserve"> 15.32.10.2</t>
  </si>
  <si>
    <t xml:space="preserve"> Xυμός λεμονιού και υποκατάστατο</t>
  </si>
  <si>
    <t xml:space="preserve"> Lemon juice and substitute</t>
  </si>
  <si>
    <t xml:space="preserve"> 15.32.10.3</t>
  </si>
  <si>
    <t xml:space="preserve"> Συμπυκνωμένοι χυμοί φρούτων</t>
  </si>
  <si>
    <t xml:space="preserve"> Fruit juice, concentrated</t>
  </si>
  <si>
    <t xml:space="preserve"> 15.33.11.1</t>
  </si>
  <si>
    <t xml:space="preserve"> Κατεψυγμένα λαχανικά</t>
  </si>
  <si>
    <t xml:space="preserve"> Vegetables, frozen</t>
  </si>
  <si>
    <t xml:space="preserve"> 15.33.14.1</t>
  </si>
  <si>
    <t xml:space="preserve"> Κονσερβοποιημένα λαχανικά</t>
  </si>
  <si>
    <t xml:space="preserve"> Vegetables, canned</t>
  </si>
  <si>
    <t xml:space="preserve"> 15.33.14.2</t>
  </si>
  <si>
    <t xml:space="preserve"> Τοματοπολτός και αποφλοιωμένες</t>
  </si>
  <si>
    <t xml:space="preserve"> τομάτες</t>
  </si>
  <si>
    <t xml:space="preserve"> Tomato pulp and skinned tomatos</t>
  </si>
  <si>
    <t xml:space="preserve"> 15.33.14.6</t>
  </si>
  <si>
    <t xml:space="preserve"> Ελιές παρασκευασμένες</t>
  </si>
  <si>
    <t xml:space="preserve"> Olives, preserved</t>
  </si>
  <si>
    <t xml:space="preserve"> 15.33.14.9</t>
  </si>
  <si>
    <t xml:space="preserve"> Διάφορες έτοιμες σαλάτες</t>
  </si>
  <si>
    <t xml:space="preserve"> Ready salads, any kind</t>
  </si>
  <si>
    <t xml:space="preserve"> 15.33.15.1</t>
  </si>
  <si>
    <t xml:space="preserve"> Λαχανικά διατηρημένα σε </t>
  </si>
  <si>
    <t xml:space="preserve"> Vegetables preserved by </t>
  </si>
  <si>
    <t xml:space="preserve"> ξύδι ή οξικό οξύ</t>
  </si>
  <si>
    <t xml:space="preserve"> vinegar or acetic acid</t>
  </si>
  <si>
    <t xml:space="preserve"> 15.33.21.1 </t>
  </si>
  <si>
    <t xml:space="preserve"> Κονσερβοποιημένα φρούτα (κομπόστα)</t>
  </si>
  <si>
    <t xml:space="preserve"> Fruit, canned</t>
  </si>
  <si>
    <t xml:space="preserve"> 15.33.22.3</t>
  </si>
  <si>
    <t xml:space="preserve"> Κλίνκερ τσιμέντου</t>
  </si>
  <si>
    <t xml:space="preserve"> Cement clinkers</t>
  </si>
  <si>
    <t xml:space="preserve"> 26.51.12.1</t>
  </si>
  <si>
    <t xml:space="preserve"> Τσιμέντο, λευκό</t>
  </si>
  <si>
    <t xml:space="preserve"> Cement, white</t>
  </si>
  <si>
    <t xml:space="preserve"> 26.51.12.3</t>
  </si>
  <si>
    <t xml:space="preserve"> Τσιμέντο, φαιό</t>
  </si>
  <si>
    <t xml:space="preserve"> Cement, gray portland</t>
  </si>
  <si>
    <t xml:space="preserve"> 26.52.10.3</t>
  </si>
  <si>
    <t xml:space="preserve"> Lime</t>
  </si>
  <si>
    <t xml:space="preserve"> 26.53.10.0</t>
  </si>
  <si>
    <t xml:space="preserve"> Γύψος</t>
  </si>
  <si>
    <t xml:space="preserve"> Gypsum</t>
  </si>
  <si>
    <t xml:space="preserve"> 26.53.10.1</t>
  </si>
  <si>
    <t xml:space="preserve"> Γυψόπετρα σε μικρά τεμάχια</t>
  </si>
  <si>
    <t xml:space="preserve"> Gypsum raw, crushed in small pieces</t>
  </si>
  <si>
    <t xml:space="preserve"> 26.6</t>
  </si>
  <si>
    <t xml:space="preserve"> Είδη από σκυρόδεμα, γύψο και</t>
  </si>
  <si>
    <t xml:space="preserve"> Articles of concrete, plaster and</t>
  </si>
  <si>
    <t xml:space="preserve"> και τσιμέντο</t>
  </si>
  <si>
    <t xml:space="preserve"> and cement</t>
  </si>
  <si>
    <t xml:space="preserve"> 26.61.11.3</t>
  </si>
  <si>
    <t xml:space="preserve"> Τσιμεντόλιθοι</t>
  </si>
  <si>
    <t xml:space="preserve"> Cement blocks</t>
  </si>
  <si>
    <t xml:space="preserve"> 26.61.11.5</t>
  </si>
  <si>
    <t xml:space="preserve"> Πλάκες πεζοδρομίου από σκυρόδεμα</t>
  </si>
  <si>
    <t xml:space="preserve"> Concrete pavement slates</t>
  </si>
  <si>
    <t xml:space="preserve"> 26.61.11.6</t>
  </si>
  <si>
    <t xml:space="preserve"> Κράσπεδα πεζοδρομίου από σκυρόδεμα</t>
  </si>
  <si>
    <t xml:space="preserve"> Concrete hems</t>
  </si>
  <si>
    <t xml:space="preserve"> 26.61.11.7</t>
  </si>
  <si>
    <t xml:space="preserve"> Πλακόστρωτο</t>
  </si>
  <si>
    <t xml:space="preserve"> 28.11.23.4</t>
  </si>
  <si>
    <t xml:space="preserve"> Άλλες μεταλλικές κατασκευές (κάγκελλα, </t>
  </si>
  <si>
    <t xml:space="preserve"> κατασκευές ΑΗΚ,ΑΤΗΚ κλπ)</t>
  </si>
  <si>
    <t xml:space="preserve"> 28.51.22.5</t>
  </si>
  <si>
    <t xml:space="preserve"> 28.51.22.3+</t>
  </si>
  <si>
    <t xml:space="preserve"> 28.72.11.3+</t>
  </si>
  <si>
    <t xml:space="preserve"> 28.72.11.5</t>
  </si>
  <si>
    <t xml:space="preserve"> 28.73.14.6+</t>
  </si>
  <si>
    <t xml:space="preserve"> μεταλλικά πώματα φιαλών, ηλεκτρόδια</t>
  </si>
  <si>
    <t xml:space="preserve"> και σύρματα συγκόλλησης</t>
  </si>
  <si>
    <t xml:space="preserve"> Tουριστικά και διαφημιστικά είδη </t>
  </si>
  <si>
    <t xml:space="preserve"> από κοινά μέταλλα</t>
  </si>
  <si>
    <t xml:space="preserve"> Souvenirs and advertising articles</t>
  </si>
  <si>
    <t xml:space="preserve"> of base metal</t>
  </si>
  <si>
    <t xml:space="preserve"> πισίνας ή θαλάσσης κλπ</t>
  </si>
  <si>
    <t xml:space="preserve"> swimming pools and beach etc</t>
  </si>
  <si>
    <t xml:space="preserve"> 28.75.25.3</t>
  </si>
  <si>
    <t xml:space="preserve"> Εξαρτήματα ιματισμού και υποδημάτων</t>
  </si>
  <si>
    <t xml:space="preserve"> Clothing and footwear accessories</t>
  </si>
  <si>
    <t xml:space="preserve"> 26.12.13.3</t>
  </si>
  <si>
    <t xml:space="preserve"> 26.12.11.9+</t>
  </si>
  <si>
    <t xml:space="preserve"> 26.12.12.7+</t>
  </si>
  <si>
    <t xml:space="preserve"> 26.12.13.9</t>
  </si>
  <si>
    <t xml:space="preserve"> Επεξεργασία και χάραξη επίπεδου γυαλιού,</t>
  </si>
  <si>
    <t xml:space="preserve"> γυαλιά ασφαλείας (laminated), και </t>
  </si>
  <si>
    <t xml:space="preserve"> καθρέφτες</t>
  </si>
  <si>
    <t xml:space="preserve"> engraved, drilled, etc),laminated safety </t>
  </si>
  <si>
    <t xml:space="preserve"> glass and mirrors</t>
  </si>
  <si>
    <t xml:space="preserve"> Διπλά μονωτικά γυαλιά χωρίς πλαίσιο </t>
  </si>
  <si>
    <t xml:space="preserve"> Ασβέστης εσβεσμένος</t>
  </si>
  <si>
    <t xml:space="preserve"> οικοδομή , από τσιμέντο (συμπ. κεραμίδια)</t>
  </si>
  <si>
    <t xml:space="preserve"> 25.13.60.3</t>
  </si>
  <si>
    <t xml:space="preserve"> Εξαρτήματα από καουτσούκ</t>
  </si>
  <si>
    <t xml:space="preserve"> Σωλήνες αποχετεύσεων και άλλες σωλήνες</t>
  </si>
  <si>
    <t xml:space="preserve"> (εκτός σωλήνες ηλεκτρολόγων)</t>
  </si>
  <si>
    <t xml:space="preserve"> 25.21.22.5</t>
  </si>
  <si>
    <t xml:space="preserve"> Sewage pipes and other pipes (except</t>
  </si>
  <si>
    <t xml:space="preserve"> those for electrical installations)</t>
  </si>
  <si>
    <t xml:space="preserve"> Εξαρτήματα από πλαστικές ύλες για </t>
  </si>
  <si>
    <t xml:space="preserve"> σωλήνες κάθε είδους</t>
  </si>
  <si>
    <t xml:space="preserve"> and pipes </t>
  </si>
  <si>
    <t xml:space="preserve"> Plastic fittings for plastic tubes </t>
  </si>
  <si>
    <t xml:space="preserve"> 25.22.15.2</t>
  </si>
  <si>
    <t xml:space="preserve"> Πλαστικά πώματα φιαλών</t>
  </si>
  <si>
    <t xml:space="preserve"> 15.51.52.4</t>
  </si>
  <si>
    <t xml:space="preserve"> Γιαούρτι</t>
  </si>
  <si>
    <t xml:space="preserve"> Yogurt</t>
  </si>
  <si>
    <t xml:space="preserve"> 15.52.10.0</t>
  </si>
  <si>
    <t xml:space="preserve"> Παγωτό</t>
  </si>
  <si>
    <t xml:space="preserve"> Ice-cream</t>
  </si>
  <si>
    <t xml:space="preserve"> 15.52.10.5</t>
  </si>
  <si>
    <t xml:space="preserve"> Πάγος και παγάκια</t>
  </si>
  <si>
    <t xml:space="preserve"> Ice</t>
  </si>
  <si>
    <t xml:space="preserve"> 15.6</t>
  </si>
  <si>
    <t xml:space="preserve"> Προϊόντα μύλων δημητριακών,</t>
  </si>
  <si>
    <t xml:space="preserve"> Grain mill products, starches and </t>
  </si>
  <si>
    <t xml:space="preserve"> άμυλα και αμυλώδη προϊόντα</t>
  </si>
  <si>
    <t xml:space="preserve"> starch products</t>
  </si>
  <si>
    <t xml:space="preserve"> Σιτάλευρο</t>
  </si>
  <si>
    <t xml:space="preserve"> Wheat flour</t>
  </si>
  <si>
    <t xml:space="preserve"> Σιμιγδάλι</t>
  </si>
  <si>
    <t xml:space="preserve"> Semolina</t>
  </si>
  <si>
    <t xml:space="preserve"> 15.61.31.3</t>
  </si>
  <si>
    <t xml:space="preserve"> Mπλιγούρι (πουργούρι)</t>
  </si>
  <si>
    <t xml:space="preserve"> Groats</t>
  </si>
  <si>
    <t xml:space="preserve"> Σουσάμι ασπρισμένο</t>
  </si>
  <si>
    <t xml:space="preserve"> 15.61.50.6</t>
  </si>
  <si>
    <t xml:space="preserve"> 15.7</t>
  </si>
  <si>
    <t xml:space="preserve"> Παρασκευασμένες ζωοτροφές</t>
  </si>
  <si>
    <t xml:space="preserve"> Prepared animal feeds</t>
  </si>
  <si>
    <t xml:space="preserve"> 15.71.10.1</t>
  </si>
  <si>
    <t xml:space="preserve"> Ζωοτροφές αιγοπροβάτων</t>
  </si>
  <si>
    <t xml:space="preserve"> Prepared animal feeds, sheep and goats</t>
  </si>
  <si>
    <t xml:space="preserve"> 15.71.10.2</t>
  </si>
  <si>
    <t xml:space="preserve"> Ζωοτροφές χοιροειδών</t>
  </si>
  <si>
    <t xml:space="preserve"> Prepared animal feeds, swine</t>
  </si>
  <si>
    <t xml:space="preserve"> 15.71.10.3</t>
  </si>
  <si>
    <t xml:space="preserve"> Ζωοτροφές βοοειδών</t>
  </si>
  <si>
    <t xml:space="preserve"> Prepared animal feeds, bovine animals</t>
  </si>
  <si>
    <t xml:space="preserve"> 15.71.10.4</t>
  </si>
  <si>
    <t xml:space="preserve"> Πτηνοτροφές </t>
  </si>
  <si>
    <t xml:space="preserve"> Prepared animal feeds, fowl</t>
  </si>
  <si>
    <t xml:space="preserve"> 15.71.10.5</t>
  </si>
  <si>
    <t xml:space="preserve"> Κονικλοτροφές</t>
  </si>
  <si>
    <t xml:space="preserve"> Prepared animal feeds, rabbit</t>
  </si>
  <si>
    <t xml:space="preserve"> 15.71.10.9</t>
  </si>
  <si>
    <t xml:space="preserve"> Prepared animal feeds, other</t>
  </si>
  <si>
    <t xml:space="preserve"> Bituminous mixtures used in roads</t>
  </si>
  <si>
    <t xml:space="preserve"> 26.82.16.2</t>
  </si>
  <si>
    <t xml:space="preserve"> Mη μεταλλικά ορυκτά προϊόντα π.δ.κ.α.</t>
  </si>
  <si>
    <t xml:space="preserve"> Other non metallic mineral products</t>
  </si>
  <si>
    <t xml:space="preserve"> (περλίτης, κατεργασμένος πεντονίτης,</t>
  </si>
  <si>
    <t xml:space="preserve"> n.e.c. (perlite, bentonite activated, </t>
  </si>
  <si>
    <t xml:space="preserve"> φαιόχωμα κ.λ.π.)</t>
  </si>
  <si>
    <t xml:space="preserve"> umber etc.)</t>
  </si>
  <si>
    <t xml:space="preserve"> 27</t>
  </si>
  <si>
    <t xml:space="preserve"> ΒΑΣΙΚΑ ΜΕΤΑΛΛΑ</t>
  </si>
  <si>
    <t xml:space="preserve"> BASIC METALS</t>
  </si>
  <si>
    <t xml:space="preserve"> 27.2+4</t>
  </si>
  <si>
    <t xml:space="preserve"> Βασικά πολύτιμα μέταλλα,</t>
  </si>
  <si>
    <t xml:space="preserve"> μέταλλα επιμεταλλωμένα με</t>
  </si>
  <si>
    <t xml:space="preserve"> Basic precious metals, metals</t>
  </si>
  <si>
    <t xml:space="preserve"> πολύτιμα μέταλλα και σωλήνες</t>
  </si>
  <si>
    <t>Κώδικας προϊόντων</t>
  </si>
  <si>
    <t>Προϊόν</t>
  </si>
  <si>
    <t>Value (£000's)</t>
  </si>
  <si>
    <t xml:space="preserve"> Vine-guards preserved in salt-water</t>
  </si>
  <si>
    <t xml:space="preserve"> Άλλες κλωστοϋφαντουργικές υπηρεσίες</t>
  </si>
  <si>
    <t xml:space="preserve"> STRAW AND PLAITING</t>
  </si>
  <si>
    <t xml:space="preserve"> 20.10.10.9</t>
  </si>
  <si>
    <t xml:space="preserve"> Καυσόξυλα, στύλλοι αμπελιών κλπ.</t>
  </si>
  <si>
    <t xml:space="preserve"> Fuel wood, vineyard posts etc.</t>
  </si>
  <si>
    <t xml:space="preserve"> Gloves and diving uniforms, rubber</t>
  </si>
  <si>
    <t xml:space="preserve"> and other products of rubber</t>
  </si>
  <si>
    <t xml:space="preserve"> 17.40.12.1</t>
  </si>
  <si>
    <t xml:space="preserve"> 17.40.22.3</t>
  </si>
  <si>
    <t xml:space="preserve"> 17.54.11.0</t>
  </si>
  <si>
    <t xml:space="preserve"> 17.72.10.3</t>
  </si>
  <si>
    <t xml:space="preserve"> 17.72.10.4</t>
  </si>
  <si>
    <t xml:space="preserve"> 18.10.10.0</t>
  </si>
  <si>
    <t xml:space="preserve"> Δερμάτινα είδη ιματισμού</t>
  </si>
  <si>
    <t xml:space="preserve"> Wearing apparel of leather</t>
  </si>
  <si>
    <t xml:space="preserve"> 18.23.30.9</t>
  </si>
  <si>
    <t xml:space="preserve"> 18.24.11.0</t>
  </si>
  <si>
    <t xml:space="preserve"> 18.24.21.0</t>
  </si>
  <si>
    <t xml:space="preserve"> 18.24.22.1</t>
  </si>
  <si>
    <t xml:space="preserve"> 19.10.21.0</t>
  </si>
  <si>
    <t xml:space="preserve"> 19.10.32.5</t>
  </si>
  <si>
    <t xml:space="preserve"> 19.10.33.5</t>
  </si>
  <si>
    <t xml:space="preserve"> Raw skins of pig</t>
  </si>
  <si>
    <t xml:space="preserve"> 20.52.15.7</t>
  </si>
  <si>
    <t xml:space="preserve"> Rusks and toasted bread</t>
  </si>
  <si>
    <t xml:space="preserve"> Tυρί</t>
  </si>
  <si>
    <t xml:space="preserve"> Prefabricated buildings, wooden</t>
  </si>
  <si>
    <t xml:space="preserve"> Χαρτί περιτυλίγματος και συσκευασίας,</t>
  </si>
  <si>
    <t xml:space="preserve"> 21.25.14.5+</t>
  </si>
  <si>
    <t>- 111 -</t>
  </si>
  <si>
    <t>- 112 -</t>
  </si>
  <si>
    <t>- 113 -</t>
  </si>
  <si>
    <t>- 114 -</t>
  </si>
  <si>
    <t>- 115 -</t>
  </si>
  <si>
    <t>- 116 -</t>
  </si>
  <si>
    <t>- 117 -</t>
  </si>
  <si>
    <t>- 118 -</t>
  </si>
  <si>
    <t>- 119 -</t>
  </si>
  <si>
    <t>- 120 -</t>
  </si>
  <si>
    <t>- 122 -</t>
  </si>
  <si>
    <t>- 124 -</t>
  </si>
  <si>
    <t>- 125 -</t>
  </si>
  <si>
    <t>- 126 -</t>
  </si>
  <si>
    <t>- 127 -</t>
  </si>
  <si>
    <t>- 128 -</t>
  </si>
  <si>
    <t>- 129 -</t>
  </si>
  <si>
    <t>- 130 -</t>
  </si>
  <si>
    <t>- 131 -</t>
  </si>
  <si>
    <t>- 132 -</t>
  </si>
  <si>
    <t>- 133 -</t>
  </si>
  <si>
    <t>- 135 -</t>
  </si>
  <si>
    <t>- 137 -</t>
  </si>
  <si>
    <t xml:space="preserve"> Φύλλα γλυκίσματος</t>
  </si>
  <si>
    <t xml:space="preserve"> Cake flakes</t>
  </si>
  <si>
    <t xml:space="preserve"> Χωνάκια παγωτού</t>
  </si>
  <si>
    <t xml:space="preserve"> Ice-cream wafer cones</t>
  </si>
  <si>
    <t xml:space="preserve"> 15.82.13.3</t>
  </si>
  <si>
    <t xml:space="preserve"> Preserved pastry goods and snacks </t>
  </si>
  <si>
    <t xml:space="preserve"> 15.82.13.4</t>
  </si>
  <si>
    <t xml:space="preserve"> 15.11.40.3</t>
  </si>
  <si>
    <t xml:space="preserve"> Έντερα ζώων</t>
  </si>
  <si>
    <t xml:space="preserve"> 15.11.40.4</t>
  </si>
  <si>
    <t xml:space="preserve"> Υποπροϊόντα σφαγείου</t>
  </si>
  <si>
    <t xml:space="preserve"> 15.86.13.1</t>
  </si>
  <si>
    <t xml:space="preserve"> Kρέμες σε σκόνη και σκόνες μαγειρικής</t>
  </si>
  <si>
    <t xml:space="preserve"> Roofs and prefabricated buildings of</t>
  </si>
  <si>
    <t xml:space="preserve"> 28.11.10.5</t>
  </si>
  <si>
    <t xml:space="preserve"> 28.11.23.5</t>
  </si>
  <si>
    <t xml:space="preserve"> Μεταλλικοί τσίγκοι</t>
  </si>
  <si>
    <t xml:space="preserve"> Metal sheets</t>
  </si>
  <si>
    <t xml:space="preserve"> 28.11.23.6</t>
  </si>
  <si>
    <t xml:space="preserve"> Other metal structures (except doors </t>
  </si>
  <si>
    <t xml:space="preserve"> and windows)</t>
  </si>
  <si>
    <t xml:space="preserve"> 28.12.10.3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</si>
  <si>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</si>
  <si>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</si>
  <si>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</si>
  <si>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thresholds of iron and steel</t>
  </si>
  <si>
    <t xml:space="preserve"> 28.12.10.5</t>
  </si>
  <si>
    <t xml:space="preserve"> Πόρτες, παράθυρα, πλαίσια, εσωτερικά</t>
  </si>
  <si>
    <t xml:space="preserve"> παραπετάσματα και κατώφλια από</t>
  </si>
  <si>
    <t xml:space="preserve"> Doors, windows, frames, blinds, shutters</t>
  </si>
  <si>
    <t xml:space="preserve"> αλουμίνιο</t>
  </si>
  <si>
    <t xml:space="preserve"> 15.84.23.9</t>
  </si>
  <si>
    <t xml:space="preserve"> Other sugar confectionery</t>
  </si>
  <si>
    <t xml:space="preserve"> Μακαρόνια</t>
  </si>
  <si>
    <t xml:space="preserve"> Macaroni</t>
  </si>
  <si>
    <t xml:space="preserve"> 15.85.12.1</t>
  </si>
  <si>
    <t xml:space="preserve"> Ραβιόλες </t>
  </si>
  <si>
    <t xml:space="preserve"> Ravioli</t>
  </si>
  <si>
    <t xml:space="preserve"> 15.85.12.2</t>
  </si>
  <si>
    <t xml:space="preserve"> Πίτσα</t>
  </si>
  <si>
    <t xml:space="preserve"> Pizza</t>
  </si>
  <si>
    <t xml:space="preserve"> 15.85.12.5</t>
  </si>
  <si>
    <t xml:space="preserve"> 15.86.11.1</t>
  </si>
  <si>
    <t xml:space="preserve"> Καφές</t>
  </si>
  <si>
    <t xml:space="preserve"> Coffee</t>
  </si>
  <si>
    <t xml:space="preserve"> 15.87.11.3</t>
  </si>
  <si>
    <t xml:space="preserve"> Ξύδι και υποκατάστατο</t>
  </si>
  <si>
    <t>'000L</t>
  </si>
  <si>
    <t xml:space="preserve"> Vinegar and substitute</t>
  </si>
  <si>
    <t xml:space="preserve"> 15.87.12.3</t>
  </si>
  <si>
    <t xml:space="preserve"> Tomato ketchup, tomato paste etc</t>
  </si>
  <si>
    <t xml:space="preserve"> 15.87.12.5</t>
  </si>
  <si>
    <t xml:space="preserve"> Μουστάρδα, παρασκευασμένη </t>
  </si>
  <si>
    <t xml:space="preserve"> Mustard, prepared</t>
  </si>
  <si>
    <t xml:space="preserve"> 15.87.12.7</t>
  </si>
  <si>
    <t xml:space="preserve"> Μαγιονέζα και άλλες ρευστές σάλτσες</t>
  </si>
  <si>
    <t xml:space="preserve"> Mayonnaise and other liquid sauces</t>
  </si>
  <si>
    <t xml:space="preserve"> 15.87.20.1</t>
  </si>
  <si>
    <t xml:space="preserve"> Μπαχαρικά</t>
  </si>
  <si>
    <t xml:space="preserve"> Spices</t>
  </si>
  <si>
    <t xml:space="preserve"> Αρωματικά φύλλα (ρίγανη, δυόσμος κλπ)</t>
  </si>
  <si>
    <t xml:space="preserve"> Aromatic herbs (thyme, mint etc)</t>
  </si>
  <si>
    <t xml:space="preserve"> 15.89.13.3</t>
  </si>
  <si>
    <t xml:space="preserve"> Ζύμες</t>
  </si>
  <si>
    <t xml:space="preserve"> Doughs</t>
  </si>
  <si>
    <t xml:space="preserve"> 15.89.14.1</t>
  </si>
  <si>
    <t xml:space="preserve"> 15.89.14.2</t>
  </si>
  <si>
    <t xml:space="preserve"> Χαλβάς</t>
  </si>
  <si>
    <t xml:space="preserve"> Halva</t>
  </si>
  <si>
    <t xml:space="preserve"> 15.89.14.3</t>
  </si>
  <si>
    <t xml:space="preserve"> Ταχίνη</t>
  </si>
  <si>
    <t xml:space="preserve"> Tachini</t>
  </si>
  <si>
    <t xml:space="preserve"> 15.89.14.5</t>
  </si>
  <si>
    <t xml:space="preserve"> Salt, for industrial use</t>
  </si>
  <si>
    <t xml:space="preserve"> 15.89.14.6</t>
  </si>
  <si>
    <t xml:space="preserve"> καλοριφέρ και λέβητες</t>
  </si>
  <si>
    <t xml:space="preserve"> of metal; central heating radiators</t>
  </si>
  <si>
    <t xml:space="preserve"> κεντρικής θέρμανσης</t>
  </si>
  <si>
    <t xml:space="preserve"> and boilers</t>
  </si>
  <si>
    <t xml:space="preserve"> 28.21.11.3</t>
  </si>
  <si>
    <t xml:space="preserve"> 15.89.20.2</t>
  </si>
  <si>
    <t xml:space="preserve"> Ροδόσταγμα και ανθόνερο </t>
  </si>
  <si>
    <t xml:space="preserve"> Rosewater and flower water</t>
  </si>
  <si>
    <t xml:space="preserve"> 15.89.20.3</t>
  </si>
  <si>
    <t xml:space="preserve"> Carob honey</t>
  </si>
  <si>
    <t xml:space="preserve"> 15.9</t>
  </si>
  <si>
    <t xml:space="preserve"> Ποτά</t>
  </si>
  <si>
    <t xml:space="preserve"> Beverages</t>
  </si>
  <si>
    <t xml:space="preserve"> 15.91.10.1</t>
  </si>
  <si>
    <t xml:space="preserve"> Metal fuel tanks (in petrol stations)</t>
  </si>
  <si>
    <t xml:space="preserve"> 28.21.11.5</t>
  </si>
  <si>
    <t xml:space="preserve"> Σιλό και αβάκες από σίδηρο ή χάλυβα</t>
  </si>
  <si>
    <t xml:space="preserve"> Sili and abacuses, of iron and steel</t>
  </si>
  <si>
    <t xml:space="preserve"> 28.21.90.0</t>
  </si>
  <si>
    <t xml:space="preserve"> Liqueurs</t>
  </si>
  <si>
    <t xml:space="preserve"> 15.91.10.9</t>
  </si>
  <si>
    <t xml:space="preserve"> 15.93.11.9</t>
  </si>
  <si>
    <t xml:space="preserve"> Αφρώδη κρασιά (σιαμπάνια κλπ)</t>
  </si>
  <si>
    <t xml:space="preserve"> επίχρισης μετάλλων. Γενικές</t>
  </si>
  <si>
    <t xml:space="preserve"> Treatment and coating of metal </t>
  </si>
  <si>
    <t xml:space="preserve"> μηχανικές και τεχνικές</t>
  </si>
  <si>
    <t xml:space="preserve"> services; general mechanical </t>
  </si>
  <si>
    <t xml:space="preserve"> υπηρεσίες</t>
  </si>
  <si>
    <t xml:space="preserve"> engineering services</t>
  </si>
  <si>
    <t xml:space="preserve"> 28.51.11.9+</t>
  </si>
  <si>
    <t xml:space="preserve"> Επινικέλλωση και βαφή μετάλλων,</t>
  </si>
  <si>
    <t xml:space="preserve"> Nickelling and painting of metals, ano-</t>
  </si>
  <si>
    <t xml:space="preserve"> ανοδίωση αλουμινίου, αμμοβολή κλπ.</t>
  </si>
  <si>
    <t xml:space="preserve"> dizing of aluminium, sandblasting etc.</t>
  </si>
  <si>
    <t xml:space="preserve"> 28.52.10.3</t>
  </si>
  <si>
    <t xml:space="preserve"> Μηχανουργικές εργασίες (τόρνεμα κλπ)</t>
  </si>
  <si>
    <t xml:space="preserve"> 28.6</t>
  </si>
  <si>
    <t xml:space="preserve"> Μαχαιροπήρουνα, εργαλεία και</t>
  </si>
  <si>
    <t xml:space="preserve"> Cutlery, tools and general</t>
  </si>
  <si>
    <t xml:space="preserve"> σιδηρικά εν γένει</t>
  </si>
  <si>
    <t xml:space="preserve"> hardware</t>
  </si>
  <si>
    <t xml:space="preserve"> 28.62.50.6</t>
  </si>
  <si>
    <t xml:space="preserve"> Μαχαίρια για τυπογραφεία και πιεστήρια</t>
  </si>
  <si>
    <t xml:space="preserve"> Printing press knives</t>
  </si>
  <si>
    <t xml:space="preserve"> 28.62.90.1</t>
  </si>
  <si>
    <t xml:space="preserve"> Ακόνισμα κοπτικών εργαλείων (λεπίδων,</t>
  </si>
  <si>
    <t xml:space="preserve"> πριονιών και μαχαιριών)</t>
  </si>
  <si>
    <t xml:space="preserve"> 28.63.13.5</t>
  </si>
  <si>
    <t xml:space="preserve"> Κλειδιά</t>
  </si>
  <si>
    <t xml:space="preserve"> Keys</t>
  </si>
  <si>
    <t xml:space="preserve"> Εξαρτήματα πορτοπαραθύρων από</t>
  </si>
  <si>
    <t xml:space="preserve"> Doors and windows accessories of iron, </t>
  </si>
  <si>
    <t xml:space="preserve"> 28.63.14.6</t>
  </si>
  <si>
    <t xml:space="preserve"> 28.7</t>
  </si>
  <si>
    <t xml:space="preserve"> Mineral water, bottled</t>
  </si>
  <si>
    <t xml:space="preserve"> 15.98.12.3</t>
  </si>
  <si>
    <t xml:space="preserve"> Αναψυκτικά</t>
  </si>
  <si>
    <t xml:space="preserve"> Soft drinks</t>
  </si>
  <si>
    <t xml:space="preserve"> 15.98.12.5</t>
  </si>
  <si>
    <t xml:space="preserve"> 16</t>
  </si>
  <si>
    <t xml:space="preserve"> ΠΡΟΪΟΝΤΑ ΚΑΠΝΟΥ</t>
  </si>
  <si>
    <t xml:space="preserve"> TOBACCO PRODUCTS</t>
  </si>
  <si>
    <t xml:space="preserve"> 16.0</t>
  </si>
  <si>
    <t xml:space="preserve"> Προϊόντα καπνού</t>
  </si>
  <si>
    <t xml:space="preserve"> Tobacco products</t>
  </si>
  <si>
    <t xml:space="preserve"> 16.00.12.7</t>
  </si>
  <si>
    <t xml:space="preserve"> 17</t>
  </si>
  <si>
    <t xml:space="preserve"> ΥΦΑΝΤΙΚΕΣ ΥΛΕΣ</t>
  </si>
  <si>
    <t xml:space="preserve"> TEXTILES</t>
  </si>
  <si>
    <t xml:space="preserve"> 17.1</t>
  </si>
  <si>
    <t xml:space="preserve"> Υφαντικά νήματα και κλωστές</t>
  </si>
  <si>
    <t xml:space="preserve"> Textile yarn and thread</t>
  </si>
  <si>
    <t xml:space="preserve"> 17.10.20.5+</t>
  </si>
  <si>
    <t xml:space="preserve"> Κοκκοφοίνικας για στρώματα,</t>
  </si>
  <si>
    <t xml:space="preserve"> Coire fibre (raw material of mattresses),</t>
  </si>
  <si>
    <t xml:space="preserve"> 17.10.30.3+</t>
  </si>
  <si>
    <t xml:space="preserve"> πολυέστερ (για κατασκευή κλωστών),</t>
  </si>
  <si>
    <t xml:space="preserve"> polyester (for manuf. of sewing thread),</t>
  </si>
  <si>
    <t xml:space="preserve"> 17.10.30.9+</t>
  </si>
  <si>
    <t xml:space="preserve"> συνθετικό βαμβάκι για την κατασκευή</t>
  </si>
  <si>
    <t xml:space="preserve"> artificial cotton for the manuf. of </t>
  </si>
  <si>
    <t xml:space="preserve"> 17.11.10.1</t>
  </si>
  <si>
    <t xml:space="preserve"> στρωμάτων και ακρυλικά </t>
  </si>
  <si>
    <t xml:space="preserve"> νήματα (για πλεκτά)</t>
  </si>
  <si>
    <t xml:space="preserve"> industrial fasteners, metal bottle cups </t>
  </si>
  <si>
    <t xml:space="preserve"> and electrodes</t>
  </si>
  <si>
    <t xml:space="preserve"> 28.74.11.5</t>
  </si>
  <si>
    <t xml:space="preserve"> Ξυλόβιδες και ροδέλλες από σίδηρο ή</t>
  </si>
  <si>
    <t xml:space="preserve"> Wood screws and washers of iron and </t>
  </si>
  <si>
    <t xml:space="preserve"> χάλυβα</t>
  </si>
  <si>
    <t xml:space="preserve"> steel</t>
  </si>
  <si>
    <t xml:space="preserve"> 28.74.14.1</t>
  </si>
  <si>
    <t xml:space="preserve"> Σούστες κρεβατιών και άλλα ελατήρια</t>
  </si>
  <si>
    <t xml:space="preserve"> Bed springs and other springs</t>
  </si>
  <si>
    <t xml:space="preserve"> 15.13.90.1+</t>
  </si>
  <si>
    <t xml:space="preserve"> 15.33.23.6</t>
  </si>
  <si>
    <t xml:space="preserve"> 15.51.52.9</t>
  </si>
  <si>
    <t xml:space="preserve"> 'Αλλα γαλακτοκομικά προϊόντα</t>
  </si>
  <si>
    <t xml:space="preserve"> 15.72.10.4</t>
  </si>
  <si>
    <t xml:space="preserve"> Μαγειρεμένα έτοιμα φαγητά με</t>
  </si>
  <si>
    <t xml:space="preserve"> Kέτσαπ, τοματόπαστα κλπ</t>
  </si>
  <si>
    <t xml:space="preserve"> 19.30.40.1+2</t>
  </si>
  <si>
    <t xml:space="preserve"> Mέρη υποδημάτων και καλαπόδια </t>
  </si>
  <si>
    <t xml:space="preserve"> 21.22.12.9</t>
  </si>
  <si>
    <t xml:space="preserve"> Άλλα προϊόντα από χαρτί</t>
  </si>
  <si>
    <t xml:space="preserve"> 25.23.14.7</t>
  </si>
  <si>
    <t xml:space="preserve"> 28.63.14.4+</t>
  </si>
  <si>
    <t xml:space="preserve"> 36.14.14.6</t>
  </si>
  <si>
    <t xml:space="preserve"> 'Επιπλα από πλαστικό</t>
  </si>
  <si>
    <t xml:space="preserve"> 28.75.11.1</t>
  </si>
  <si>
    <t xml:space="preserve"> Εξοπλισμός κουζίνων ξενοδοχείων και</t>
  </si>
  <si>
    <t xml:space="preserve"> Hotel and restaurant kitchen equipment, </t>
  </si>
  <si>
    <t xml:space="preserve"> εστιατορίων, από ανοξείδωτο ατσάλι</t>
  </si>
  <si>
    <t xml:space="preserve"> Τραπεζομάντηλα και πετσέτες φαγητού</t>
  </si>
  <si>
    <t xml:space="preserve"> Table linen and kitchen napkins</t>
  </si>
  <si>
    <t xml:space="preserve"> 17.40.14.3</t>
  </si>
  <si>
    <t xml:space="preserve"> Πετσέτες μπάνιου</t>
  </si>
  <si>
    <t xml:space="preserve"> Bath towels</t>
  </si>
  <si>
    <t xml:space="preserve"> 17.40.14.4</t>
  </si>
  <si>
    <t xml:space="preserve"> Πετσέτες προσώπου</t>
  </si>
  <si>
    <t xml:space="preserve"> Face towels</t>
  </si>
  <si>
    <t xml:space="preserve"> 17.40.15.5</t>
  </si>
  <si>
    <t xml:space="preserve"> Κουρτίνες και εσωτερικά παραπετάσματα</t>
  </si>
  <si>
    <t xml:space="preserve"> Curtains, blinds and sunstor</t>
  </si>
  <si>
    <t xml:space="preserve"> 17.40.16.5</t>
  </si>
  <si>
    <t xml:space="preserve"> Kαλύμματα κρεβατιών και άλλα είδη  </t>
  </si>
  <si>
    <t xml:space="preserve"> επίπλωσης</t>
  </si>
  <si>
    <t xml:space="preserve"> Mattresses covers and other furnishings</t>
  </si>
  <si>
    <t xml:space="preserve"> 17.40.22.1</t>
  </si>
  <si>
    <t xml:space="preserve"> 17.40.24.8</t>
  </si>
  <si>
    <t xml:space="preserve"> Παπλώματα και quilts</t>
  </si>
  <si>
    <t xml:space="preserve"> Quilts</t>
  </si>
  <si>
    <t xml:space="preserve"> 17.40.24.9</t>
  </si>
  <si>
    <t xml:space="preserve"> Μαξιλάρια όλων των τύπων</t>
  </si>
  <si>
    <t xml:space="preserve"> Pillows, any kind</t>
  </si>
  <si>
    <t xml:space="preserve"> 17.5</t>
  </si>
  <si>
    <t xml:space="preserve"> 'Αλλα είδη κλωστοϋφαντουργίας</t>
  </si>
  <si>
    <t xml:space="preserve"> Other textiles</t>
  </si>
  <si>
    <t xml:space="preserve"> 'Aλλα είδη κλωστοϋφαντουργίας</t>
  </si>
  <si>
    <t xml:space="preserve"> (κορδέλες, ετικέττες υφαντές, λάστιχο,</t>
  </si>
  <si>
    <t xml:space="preserve"> Other textiles (ribbons, woven labels,</t>
  </si>
  <si>
    <t xml:space="preserve"> πυρκαγιάς και άλλα είδη</t>
  </si>
  <si>
    <t xml:space="preserve"> Ventilators, air regulators, fire preven-</t>
  </si>
  <si>
    <t xml:space="preserve"> λευκοσιδηρουργείου από λαμαρίνα</t>
  </si>
  <si>
    <t xml:space="preserve"> tion devices and other products of  </t>
  </si>
  <si>
    <t xml:space="preserve"> γαλβανιζέ ή ανοξείδωτο ατσάλι</t>
  </si>
  <si>
    <t xml:space="preserve"> galvanised metal or stainless steel</t>
  </si>
  <si>
    <t xml:space="preserve"> Κόψιμο και γύρισμα λαμαρίνας</t>
  </si>
  <si>
    <t xml:space="preserve"> Cutting and shaping of metal sheets</t>
  </si>
  <si>
    <t xml:space="preserve"> 29</t>
  </si>
  <si>
    <t xml:space="preserve"> ΜΗΧΑΝΗΜΑΤΑ ΚΑΙ</t>
  </si>
  <si>
    <t xml:space="preserve"> ΕΞΟΠΛΙΣΜΟΣ Π.Δ.Κ.Α</t>
  </si>
  <si>
    <t xml:space="preserve"> N.E.C.</t>
  </si>
  <si>
    <t xml:space="preserve"> 29.1</t>
  </si>
  <si>
    <t xml:space="preserve"> Μηχανήματα για την παραγωγή</t>
  </si>
  <si>
    <t xml:space="preserve"> και χρήση της μηχανικής ενέρ-</t>
  </si>
  <si>
    <t xml:space="preserve"> γειας, εκτός από κινητήρες αερο-</t>
  </si>
  <si>
    <t xml:space="preserve"> Machinery for the production and</t>
  </si>
  <si>
    <t xml:space="preserve"> σκαφών, οχημάτων και κυκλι-</t>
  </si>
  <si>
    <t xml:space="preserve"> use of mechanical power, except</t>
  </si>
  <si>
    <t xml:space="preserve"> κούς κινητήρες</t>
  </si>
  <si>
    <t xml:space="preserve"> aircraft, vehicle and cycle engines</t>
  </si>
  <si>
    <t xml:space="preserve"> 29.12.21.3</t>
  </si>
  <si>
    <t xml:space="preserve"> Αντλίες και τουρπίνες</t>
  </si>
  <si>
    <t xml:space="preserve"> Pumps for liquids</t>
  </si>
  <si>
    <t xml:space="preserve"> 29.12.42.0</t>
  </si>
  <si>
    <t xml:space="preserve"> Εξαρτήματα αντλιών και τουρπίνων</t>
  </si>
  <si>
    <t xml:space="preserve"> Pumps' accessories</t>
  </si>
  <si>
    <t xml:space="preserve"> 29.12.92.0</t>
  </si>
  <si>
    <t xml:space="preserve"> Επισκευή και συντήρηση αντλιών, </t>
  </si>
  <si>
    <t xml:space="preserve"> Repairs and maintenance services of </t>
  </si>
  <si>
    <t xml:space="preserve"> τουρπινών, κομπρεσόρων και κινητήρων</t>
  </si>
  <si>
    <t xml:space="preserve"> pumps, compressors and motors</t>
  </si>
  <si>
    <t xml:space="preserve"> 29.2</t>
  </si>
  <si>
    <t xml:space="preserve"> 'Αλλα μηχανήματα γενικής χρήσης</t>
  </si>
  <si>
    <t xml:space="preserve"> και κορίτσια</t>
  </si>
  <si>
    <t xml:space="preserve"> 18.22.21.1</t>
  </si>
  <si>
    <t xml:space="preserve"> Παλτά, ημίπαλτα, κάπες, αδιάβροχα,</t>
  </si>
  <si>
    <t xml:space="preserve"> Coats, capes, raincoats etc. for men </t>
  </si>
  <si>
    <t xml:space="preserve"> καπαρτίνες κλπ. για άντρες και αγόρια</t>
  </si>
  <si>
    <t xml:space="preserve"> and boys</t>
  </si>
  <si>
    <t xml:space="preserve"> 18.22.21.2</t>
  </si>
  <si>
    <t xml:space="preserve"> 'Ανορακ, μπουφάν κλπ για άντρες </t>
  </si>
  <si>
    <t xml:space="preserve"> και αγόρια</t>
  </si>
  <si>
    <t xml:space="preserve"> Anoraks etc for men and boys</t>
  </si>
  <si>
    <t xml:space="preserve"> 18.22.22.1</t>
  </si>
  <si>
    <t xml:space="preserve"> Κοστούμια για άντρες και αγόρια</t>
  </si>
  <si>
    <t xml:space="preserve"> Suits, men and boys</t>
  </si>
  <si>
    <t xml:space="preserve"> 18.22.22.2</t>
  </si>
  <si>
    <t xml:space="preserve"> Σύνολα για άντρες και αγόρια (εκτός </t>
  </si>
  <si>
    <t xml:space="preserve"> Overalls (except workwear),</t>
  </si>
  <si>
    <t xml:space="preserve"> των συνόλων εργασίας)</t>
  </si>
  <si>
    <t xml:space="preserve"> men and boys </t>
  </si>
  <si>
    <t xml:space="preserve"> 18.22.23.3</t>
  </si>
  <si>
    <t xml:space="preserve"> Σακάκια και μπλέϊζερ για άντρες </t>
  </si>
  <si>
    <t xml:space="preserve"> Coats and blazers, men and boys</t>
  </si>
  <si>
    <t xml:space="preserve"> 18.22.24.4</t>
  </si>
  <si>
    <t xml:space="preserve"> για άντρες και αγόρια</t>
  </si>
  <si>
    <t xml:space="preserve"> 18.22.31.1</t>
  </si>
  <si>
    <t xml:space="preserve"> καπαρτίνες κλπ. για γυναίκες και</t>
  </si>
  <si>
    <t xml:space="preserve"> Coats, capes, raincoats etc for women </t>
  </si>
  <si>
    <t xml:space="preserve"> κορίτσια</t>
  </si>
  <si>
    <t xml:space="preserve"> and girls</t>
  </si>
  <si>
    <t xml:space="preserve"> 18.22.31.2</t>
  </si>
  <si>
    <t xml:space="preserve"> 29.23.91.0</t>
  </si>
  <si>
    <t xml:space="preserve"> Μηχανολογικές εργασίες (εγκατα-</t>
  </si>
  <si>
    <t xml:space="preserve"> Mechanical engineering works</t>
  </si>
  <si>
    <t xml:space="preserve"> στάσεις συστημάτων θέρμανσης, ψύξης,</t>
  </si>
  <si>
    <t xml:space="preserve"> (installation of central heating,</t>
  </si>
  <si>
    <t xml:space="preserve"> αερισμού, αποχετεύσεων και</t>
  </si>
  <si>
    <t xml:space="preserve"> freezing, ventilation, sewage and</t>
  </si>
  <si>
    <t xml:space="preserve"> κλιματισμού σε ξενοδοχεία κλπ)</t>
  </si>
  <si>
    <t xml:space="preserve"> air conditioning, in hotels etc)</t>
  </si>
  <si>
    <t xml:space="preserve"> Repairs and maintenance services of</t>
  </si>
  <si>
    <t xml:space="preserve"> 29.23.92.0</t>
  </si>
  <si>
    <t xml:space="preserve"> Επισκευή και συντήρηση μη οικιακού </t>
  </si>
  <si>
    <t xml:space="preserve"> non-household freezing and ventilation</t>
  </si>
  <si>
    <t xml:space="preserve"> εξοπλισμού ψύξης και αερισμού</t>
  </si>
  <si>
    <t xml:space="preserve"> equipment</t>
  </si>
  <si>
    <t xml:space="preserve"> 29.24.21.7</t>
  </si>
  <si>
    <t xml:space="preserve"> Μηχανήματα συσκευασίας</t>
  </si>
  <si>
    <t xml:space="preserve"> Machinery, for packing</t>
  </si>
  <si>
    <t xml:space="preserve"> 29.24.23.5+</t>
  </si>
  <si>
    <t xml:space="preserve"> Ζυγαριές, γεφυροπλάστιγγες και</t>
  </si>
  <si>
    <t xml:space="preserve"> Weighting scales and machinery and</t>
  </si>
  <si>
    <t xml:space="preserve"> 29.24.24.1</t>
  </si>
  <si>
    <t xml:space="preserve"> πυροσβεστήρες</t>
  </si>
  <si>
    <t xml:space="preserve"> fire extinguishers</t>
  </si>
  <si>
    <t xml:space="preserve"> 29.24.92.0</t>
  </si>
  <si>
    <t xml:space="preserve"> Επισκευή και συντήρηση μηχανών</t>
  </si>
  <si>
    <t xml:space="preserve"> γενικής φύσης</t>
  </si>
  <si>
    <t xml:space="preserve"> general purpose machinery</t>
  </si>
  <si>
    <t xml:space="preserve"> 29.3</t>
  </si>
  <si>
    <t xml:space="preserve"> Γεωργικά και δασοκομικά</t>
  </si>
  <si>
    <t xml:space="preserve"> Εσώρουχα για άντρες και αγόρια</t>
  </si>
  <si>
    <t xml:space="preserve"> Underwear, men and boys</t>
  </si>
  <si>
    <t xml:space="preserve"> 18.23.22.3</t>
  </si>
  <si>
    <t xml:space="preserve"> 18.24.22.9</t>
  </si>
  <si>
    <t xml:space="preserve"> Πυτζάμες για άντρες και αγόρια</t>
  </si>
  <si>
    <t xml:space="preserve"> Pyjamas, men and boys</t>
  </si>
  <si>
    <t xml:space="preserve"> 18.23.22.4</t>
  </si>
  <si>
    <t xml:space="preserve"> Ρόμπες δωματίου για άντρες και αγόρια</t>
  </si>
  <si>
    <t xml:space="preserve"> Night-robes, men and boys</t>
  </si>
  <si>
    <t xml:space="preserve"> 18.23.23.1</t>
  </si>
  <si>
    <t xml:space="preserve"> 18.23.24.3</t>
  </si>
  <si>
    <t xml:space="preserve"> Νυκτικά και πυτζάμες για γυναίκες </t>
  </si>
  <si>
    <t xml:space="preserve"> Nightdresses and pyjamas, women </t>
  </si>
  <si>
    <t xml:space="preserve"> Construction machinery (concrete</t>
  </si>
  <si>
    <t xml:space="preserve"> (κουγκριομηχανές κ.λ.π.)</t>
  </si>
  <si>
    <t xml:space="preserve"> mixers etc)</t>
  </si>
  <si>
    <t xml:space="preserve"> 29.52.40.4</t>
  </si>
  <si>
    <t xml:space="preserve"> 29.53.13.1</t>
  </si>
  <si>
    <t xml:space="preserve"> Τσάντες και σακούλια, χάρτινα</t>
  </si>
  <si>
    <t xml:space="preserve"> Μηχανήματα επεξεργασίας τροφίμων</t>
  </si>
  <si>
    <t xml:space="preserve"> 29.54.92.0</t>
  </si>
  <si>
    <t xml:space="preserve"> Επιδιορθώσεις ραπτομηχανών</t>
  </si>
  <si>
    <t xml:space="preserve"> Repair of sewing machines</t>
  </si>
  <si>
    <t xml:space="preserve"> 29.55.11.3</t>
  </si>
  <si>
    <t xml:space="preserve"> Μηχανές επεξεργασίας χαρτιού και </t>
  </si>
  <si>
    <t xml:space="preserve"> Machinery, for paper and paperboard </t>
  </si>
  <si>
    <t xml:space="preserve"> κατασκευής προϊόντων από χαρτί</t>
  </si>
  <si>
    <t xml:space="preserve"> 29.56.92.0</t>
  </si>
  <si>
    <t xml:space="preserve"> Επισκευή και συντήρηση άλλων μηχανη-</t>
  </si>
  <si>
    <t xml:space="preserve"> μάτων ειδικής χρήσης (τυπογραφικών</t>
  </si>
  <si>
    <t xml:space="preserve"> other special purpose machinery </t>
  </si>
  <si>
    <t xml:space="preserve"> μηχανών κλπ) </t>
  </si>
  <si>
    <t xml:space="preserve"> (printing machinery etc)</t>
  </si>
  <si>
    <t xml:space="preserve"> 29.6</t>
  </si>
  <si>
    <t xml:space="preserve"> 'Οπλα και πυρομαχικά</t>
  </si>
  <si>
    <t xml:space="preserve"> Weapons and ammunition</t>
  </si>
  <si>
    <t xml:space="preserve"> 29.60.14.1</t>
  </si>
  <si>
    <t xml:space="preserve"> Φυσίγγια κυνηγίου και σκοποβολής</t>
  </si>
  <si>
    <t xml:space="preserve"> Cartridges, for shooting and hunting </t>
  </si>
  <si>
    <t xml:space="preserve"> 29.60.14.2</t>
  </si>
  <si>
    <t xml:space="preserve"> Κενά φυσίγγια (κάλυκες) κυνηγίου και</t>
  </si>
  <si>
    <t xml:space="preserve"> Empty cartridges, for shooting</t>
  </si>
  <si>
    <t xml:space="preserve"> σκοποβολής</t>
  </si>
  <si>
    <t xml:space="preserve"> and hunting </t>
  </si>
  <si>
    <t xml:space="preserve"> 29.60.92.0</t>
  </si>
  <si>
    <t xml:space="preserve"> Επιδιορθώσεις κυνηγετικών όπλων </t>
  </si>
  <si>
    <t xml:space="preserve"> Αθλητικά είδη ένδυσης (φανέλες, </t>
  </si>
  <si>
    <t xml:space="preserve"> παντελονάκια κλπ)</t>
  </si>
  <si>
    <t xml:space="preserve"> Athletic wear (T-shirts, shorts etc)</t>
  </si>
  <si>
    <t xml:space="preserve"> 18.24.22.4</t>
  </si>
  <si>
    <t xml:space="preserve"> Μαγιώ για άντρες και αγόρια</t>
  </si>
  <si>
    <t xml:space="preserve"> Swimwear, men and boys</t>
  </si>
  <si>
    <t xml:space="preserve"> 18.24.22.5</t>
  </si>
  <si>
    <t xml:space="preserve"> Μαγιώ για γυναίκες και κορίτσια</t>
  </si>
  <si>
    <t xml:space="preserve"> Swimwear, women and girls</t>
  </si>
  <si>
    <t xml:space="preserve"> 18.24.31.8</t>
  </si>
  <si>
    <t xml:space="preserve"> Ζώνες και φυσιγγιοθήκες από </t>
  </si>
  <si>
    <t xml:space="preserve"> Belts and cardridge sheaths of leather </t>
  </si>
  <si>
    <t xml:space="preserve"> φυσικό ή συνθετικό δέρμα</t>
  </si>
  <si>
    <t xml:space="preserve"> or artificial leather</t>
  </si>
  <si>
    <t xml:space="preserve"> 18.24.42.5</t>
  </si>
  <si>
    <t xml:space="preserve"> Καπέλλα, πηλήκια και άλλα </t>
  </si>
  <si>
    <t xml:space="preserve"> καλύμματα κεφαλής</t>
  </si>
  <si>
    <t xml:space="preserve"> Hats, caps and other headgear</t>
  </si>
  <si>
    <t xml:space="preserve"> 19</t>
  </si>
  <si>
    <t xml:space="preserve"> ΔΕΡΜΑΤΑ ΚΑΙ ΔΕΡΜΑΤΙΝΑ</t>
  </si>
  <si>
    <t xml:space="preserve"> LEATHER AND LEATHER</t>
  </si>
  <si>
    <t xml:space="preserve"> ΠΡΟΪΟΝΤΑ</t>
  </si>
  <si>
    <t xml:space="preserve"> PRODUCTS</t>
  </si>
  <si>
    <t xml:space="preserve"> 19.1</t>
  </si>
  <si>
    <t xml:space="preserve"> Δέρματα</t>
  </si>
  <si>
    <t xml:space="preserve"> Leather</t>
  </si>
  <si>
    <t xml:space="preserve"> 31.10.92.0</t>
  </si>
  <si>
    <t xml:space="preserve"> Επισκευή και συντήρηση ηλεκτρο-</t>
  </si>
  <si>
    <t xml:space="preserve"> Repairs and maintenance of electric</t>
  </si>
  <si>
    <t xml:space="preserve"> κινητήρων (περιελίξεις μοτέρ)</t>
  </si>
  <si>
    <t xml:space="preserve"> motors</t>
  </si>
  <si>
    <t xml:space="preserve"> 31.2+3</t>
  </si>
  <si>
    <t xml:space="preserve"> Συσκευές διανομής και ελέγχου </t>
  </si>
  <si>
    <t xml:space="preserve"> Electricity distribution and control </t>
  </si>
  <si>
    <t xml:space="preserve"> ηλεκτρικού ρεύματος και</t>
  </si>
  <si>
    <t xml:space="preserve"> Κλισέ,φλέξο και φόρμες μεταξοτυπίας</t>
  </si>
  <si>
    <t xml:space="preserve"> για εκτυπώσεις κάθε είδους </t>
  </si>
  <si>
    <t xml:space="preserve"> stencils etc)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</si>
  <si>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</si>
  <si>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</si>
  <si>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</si>
  <si>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22.15.12.0</t>
  </si>
  <si>
    <t xml:space="preserve"> Εκδόσεις αφισσών και διαφημιστικών</t>
  </si>
  <si>
    <t xml:space="preserve"> σχεδίων</t>
  </si>
  <si>
    <t xml:space="preserve"> Posters and advertising designs</t>
  </si>
  <si>
    <t xml:space="preserve"> apparatus and insulated wire and </t>
  </si>
  <si>
    <t xml:space="preserve"> μονωμένα σύρματα και καλώδια</t>
  </si>
  <si>
    <t xml:space="preserve"> cable</t>
  </si>
  <si>
    <t xml:space="preserve"> 31.20.31.7+</t>
  </si>
  <si>
    <t xml:space="preserve"> Advertising, office articles and </t>
  </si>
  <si>
    <t xml:space="preserve"> γραφείου και σουβενίρ από δέρμα </t>
  </si>
  <si>
    <t xml:space="preserve"> souvenirs, of leather or artificial </t>
  </si>
  <si>
    <t xml:space="preserve"> ή πλαστικό δέρμα</t>
  </si>
  <si>
    <t xml:space="preserve"> leather</t>
  </si>
  <si>
    <t xml:space="preserve"> 19.3</t>
  </si>
  <si>
    <t xml:space="preserve"> Υποδήματα</t>
  </si>
  <si>
    <t xml:space="preserve"> Footwear</t>
  </si>
  <si>
    <t xml:space="preserve"> 19.30.13.1</t>
  </si>
  <si>
    <t xml:space="preserve"> Υποδήματα αντρικά, δερμάτινα</t>
  </si>
  <si>
    <t xml:space="preserve"> Men's shoes, leather </t>
  </si>
  <si>
    <t xml:space="preserve"> 19.30.13.2</t>
  </si>
  <si>
    <t xml:space="preserve"> Υποδήματα γυναικεία, δερμάτινα</t>
  </si>
  <si>
    <t xml:space="preserve"> Women's shoes, leather </t>
  </si>
  <si>
    <t xml:space="preserve"> 19.30.13.3</t>
  </si>
  <si>
    <t xml:space="preserve"> Υποδήματα παιδικά, δερμάτινα</t>
  </si>
  <si>
    <t xml:space="preserve"> Children's shoes, leather </t>
  </si>
  <si>
    <t xml:space="preserve"> 19.30.13.4</t>
  </si>
  <si>
    <t xml:space="preserve"> Σάνδαλα αντρικά, δερμάτινα</t>
  </si>
  <si>
    <t xml:space="preserve"> Men's sandals, leather</t>
  </si>
  <si>
    <t xml:space="preserve"> 19.30.13.5</t>
  </si>
  <si>
    <t xml:space="preserve"> Σάνδαλα γυναικεία, δερμάτινα</t>
  </si>
  <si>
    <t xml:space="preserve"> Women's sandals, leather</t>
  </si>
  <si>
    <t xml:space="preserve"> 19.30.13.6</t>
  </si>
  <si>
    <t xml:space="preserve"> Σάνδαλα παιδικά, δερμάτινα</t>
  </si>
  <si>
    <t xml:space="preserve"> Children's sandals, leather</t>
  </si>
  <si>
    <t xml:space="preserve"> 19.30.14.4</t>
  </si>
  <si>
    <t xml:space="preserve"> Παρασκευάσματα για λουτρά</t>
  </si>
  <si>
    <t xml:space="preserve"> 19.30.14.5</t>
  </si>
  <si>
    <t xml:space="preserve"> Υποδήματα με το επάνω μέρος</t>
  </si>
  <si>
    <t xml:space="preserve"> από ύφασμα</t>
  </si>
  <si>
    <t xml:space="preserve"> Sneakers</t>
  </si>
  <si>
    <t xml:space="preserve"> Parts of footwear</t>
  </si>
  <si>
    <t xml:space="preserve"> 20</t>
  </si>
  <si>
    <t xml:space="preserve"> ΞΥΛΕΙΑ ΚΑΙ ΠΡΟΪΟΝΤΑ ΑΠΟ</t>
  </si>
  <si>
    <t xml:space="preserve"> WOOD AND PRODUCTS OF</t>
  </si>
  <si>
    <t xml:space="preserve"> ΞΥΛΕΙΑ ΚΑΙ ΦΕΛΛΟ (ΕΚΤΟΣ</t>
  </si>
  <si>
    <t xml:space="preserve"> WOOD AND CORK (EXCEPT</t>
  </si>
  <si>
    <t xml:space="preserve"> ΑΠΟ ΕΠΙΠΛΑ), ΕΙΔΗ ΑΠΟ </t>
  </si>
  <si>
    <t xml:space="preserve"> FURNITURE), ARTICLES OF</t>
  </si>
  <si>
    <t xml:space="preserve"> ΑΧΥΡΑ ΚΑΙ ΥΛΙΚΑ</t>
  </si>
  <si>
    <t xml:space="preserve"> ΣΠΑΡΤΟΠΛΕΚΤΙΚΗΣ</t>
  </si>
  <si>
    <t xml:space="preserve"> MATERIALS</t>
  </si>
  <si>
    <t xml:space="preserve"> 20.1</t>
  </si>
  <si>
    <t xml:space="preserve"> Ξυλεία, πριονισμένη, πλανισμένη</t>
  </si>
  <si>
    <t xml:space="preserve"> Wood, sawn, planed or</t>
  </si>
  <si>
    <t xml:space="preserve"> COMMUNICATION EQUIPMENT</t>
  </si>
  <si>
    <t xml:space="preserve"> ΚΑΙ ΕΠΙΚΟΙΝΩΝΙΩΝ</t>
  </si>
  <si>
    <t xml:space="preserve"> AND APPARATUS</t>
  </si>
  <si>
    <t xml:space="preserve"> 32.3</t>
  </si>
  <si>
    <t xml:space="preserve"> Τηλεοπτικοί και ραδιοφωνικοί</t>
  </si>
  <si>
    <t xml:space="preserve"> Television and radio receivers,</t>
  </si>
  <si>
    <t xml:space="preserve"> δέκτες, συσκευές εγγραφής ή</t>
  </si>
  <si>
    <t xml:space="preserve"> sound or video recording or </t>
  </si>
  <si>
    <t xml:space="preserve"> αναπαραγωγής ήχου ή εικόνας</t>
  </si>
  <si>
    <t xml:space="preserve"> reproducing apparatus and </t>
  </si>
  <si>
    <t xml:space="preserve"> και συναφή είδη</t>
  </si>
  <si>
    <t xml:space="preserve"> associated goods</t>
  </si>
  <si>
    <t xml:space="preserve"> 32.30.52.3</t>
  </si>
  <si>
    <t xml:space="preserve"> Κεραίες για τηλεοπτικές εκπομπές</t>
  </si>
  <si>
    <t xml:space="preserve"> Aerials for television receivers</t>
  </si>
  <si>
    <t xml:space="preserve"> 32.30.92.0</t>
  </si>
  <si>
    <t xml:space="preserve"> Επισκευή ραδιοφωνικών και τηλεο-</t>
  </si>
  <si>
    <t xml:space="preserve"> Repairs and maintenance of radio </t>
  </si>
  <si>
    <t xml:space="preserve"> πτικών μηχανημάτων και κεραίων </t>
  </si>
  <si>
    <t xml:space="preserve"> broadcast and T.V machinery and aerials</t>
  </si>
  <si>
    <t xml:space="preserve"> 33</t>
  </si>
  <si>
    <t xml:space="preserve"> ΙΑΤΡΙΚΑ ΟΡΓΑΝΑ, ΟΡΓΑΝΑ</t>
  </si>
  <si>
    <t xml:space="preserve"> ΑΚΡΙΒΕΙΑΣ ΚΑΙ ΟΠΤΙΚΑ</t>
  </si>
  <si>
    <t xml:space="preserve"> MEDICAL, PRECISION AND</t>
  </si>
  <si>
    <t xml:space="preserve"> ΟΡΓΑΝΑ, ΡΟΛΟΓΙΑ ΧΕΡΙΟΥ </t>
  </si>
  <si>
    <t xml:space="preserve"> OPTICAL INSTRUMENTS,</t>
  </si>
  <si>
    <t xml:space="preserve"> KAI ΤΟΙΧΟΥ</t>
  </si>
  <si>
    <t xml:space="preserve"> WATCHES AND CLOCKS</t>
  </si>
  <si>
    <t xml:space="preserve"> 33.1</t>
  </si>
  <si>
    <t xml:space="preserve"> Ιατρικός και χειρουργικός</t>
  </si>
  <si>
    <t xml:space="preserve"> εξοπλισμός και ορθοπεδικές</t>
  </si>
  <si>
    <t xml:space="preserve"> Medical and surgical equipment</t>
  </si>
  <si>
    <t xml:space="preserve"> συσκευές</t>
  </si>
  <si>
    <t xml:space="preserve"> and orthopaedic appliances</t>
  </si>
  <si>
    <t xml:space="preserve"> 33.10.17.5</t>
  </si>
  <si>
    <t xml:space="preserve"> Τεχνητά δόντια και οδοντοστοιχίες</t>
  </si>
  <si>
    <t xml:space="preserve"> Ξύλινα κιβώτια</t>
  </si>
  <si>
    <t xml:space="preserve"> Wooden containers</t>
  </si>
  <si>
    <t xml:space="preserve"> 20.40.11.3</t>
  </si>
  <si>
    <t xml:space="preserve"> Παλέττες, από ξύλο</t>
  </si>
  <si>
    <t xml:space="preserve"> Pallets, wooden</t>
  </si>
  <si>
    <t xml:space="preserve"> 20.40.12.1</t>
  </si>
  <si>
    <t xml:space="preserve"> Κιβώτια, από ξύλο</t>
  </si>
  <si>
    <t xml:space="preserve"> Boxes, wooden</t>
  </si>
  <si>
    <t xml:space="preserve"> 20.5</t>
  </si>
  <si>
    <t xml:space="preserve"> 'Αλλα προϊόντα από ξυλεία.</t>
  </si>
  <si>
    <t xml:space="preserve"> Other products of wood; articles</t>
  </si>
  <si>
    <t xml:space="preserve"> Είδη από φελλό, άχυρο και</t>
  </si>
  <si>
    <t xml:space="preserve"> of cork, straw and plaiting</t>
  </si>
  <si>
    <t xml:space="preserve"> υλικά σπαρτοπλεκτικής</t>
  </si>
  <si>
    <t xml:space="preserve"> materials</t>
  </si>
  <si>
    <t xml:space="preserve"> 20.51.13.0</t>
  </si>
  <si>
    <t xml:space="preserve"> Προϊόντα ξυλογλυπτικής</t>
  </si>
  <si>
    <t xml:space="preserve"> Wooden sculpture articles</t>
  </si>
  <si>
    <t xml:space="preserve"> 20.51.14.5</t>
  </si>
  <si>
    <t xml:space="preserve"> Φέρετρα</t>
  </si>
  <si>
    <t xml:space="preserve"> Coffins</t>
  </si>
  <si>
    <t xml:space="preserve"> 21</t>
  </si>
  <si>
    <t xml:space="preserve"> ΠΟΛΤΟΣ, ΧΑΡΤΙ ΚΑΙ ΠΡΟΪΟΝΤΑ</t>
  </si>
  <si>
    <t xml:space="preserve"> PULP, PAPER AND PAPER</t>
  </si>
  <si>
    <t xml:space="preserve"> ΑΠΟ ΧΑΡΤΙ</t>
  </si>
  <si>
    <t xml:space="preserve"> Men΄s and children´s socks and stockings</t>
  </si>
  <si>
    <t xml:space="preserve"> 21.2</t>
  </si>
  <si>
    <t xml:space="preserve"> Είδη από χαρτί και χαρτόνι</t>
  </si>
  <si>
    <t xml:space="preserve"> Articles of paper and paperboard</t>
  </si>
  <si>
    <t xml:space="preserve"> 21.21.12.5</t>
  </si>
  <si>
    <t xml:space="preserve"> Sacks and bags, paper</t>
  </si>
  <si>
    <t xml:space="preserve"> Cartons of corrugated paper</t>
  </si>
  <si>
    <t xml:space="preserve"> 21.21.13.0</t>
  </si>
  <si>
    <t xml:space="preserve"> Χαρτοκιβώτια</t>
  </si>
  <si>
    <t xml:space="preserve"> and paperboard</t>
  </si>
  <si>
    <t xml:space="preserve"> 21.21.14.0</t>
  </si>
  <si>
    <t xml:space="preserve"> Κουτιά χάρτινα συσκευασίας</t>
  </si>
  <si>
    <t xml:space="preserve"> Packing boxes, paper</t>
  </si>
  <si>
    <t xml:space="preserve"> 21.22.11.1</t>
  </si>
  <si>
    <t xml:space="preserve"> Χάρτης υγείας</t>
  </si>
  <si>
    <t xml:space="preserve"> Toilet paper</t>
  </si>
  <si>
    <t xml:space="preserve"> 21.22.11.2</t>
  </si>
  <si>
    <t xml:space="preserve"> Χαρτομάντηλα</t>
  </si>
  <si>
    <t xml:space="preserve"> Paper tissues  </t>
  </si>
  <si>
    <t xml:space="preserve"> 21.22.11.4</t>
  </si>
  <si>
    <t xml:space="preserve"> control equipment</t>
  </si>
  <si>
    <t xml:space="preserve"> 33.4</t>
  </si>
  <si>
    <t xml:space="preserve"> Οπτικά όργανα και φωτογρα-</t>
  </si>
  <si>
    <t xml:space="preserve"> Optical instruments and photo-</t>
  </si>
  <si>
    <t xml:space="preserve"> φικός εξοπλισμός</t>
  </si>
  <si>
    <t xml:space="preserve"> graphic equipment</t>
  </si>
  <si>
    <t xml:space="preserve"> 33.40.11.5</t>
  </si>
  <si>
    <t xml:space="preserve"> Οπτικοί φακοί ομματογυαλιών</t>
  </si>
  <si>
    <t xml:space="preserve"> Spectacle lenses, of glass</t>
  </si>
  <si>
    <t xml:space="preserve"> 34</t>
  </si>
  <si>
    <t xml:space="preserve"> ΑΥΤΟΚΙΝΗΤΑ ΟΧΗΜΑΤΑ,</t>
  </si>
  <si>
    <t xml:space="preserve"> ΡΥΜΟΥΛΚΟΥΜΕΝΑ ΚΑΙ</t>
  </si>
  <si>
    <t xml:space="preserve"> MOTOR VEHICLES, TRAILERS</t>
  </si>
  <si>
    <t>- 138 -</t>
  </si>
  <si>
    <t>- 139 -</t>
  </si>
  <si>
    <t>- 140 -</t>
  </si>
  <si>
    <t>- 141 -</t>
  </si>
  <si>
    <t>- 142 -</t>
  </si>
  <si>
    <t>- 143 -</t>
  </si>
  <si>
    <t>- 144 -</t>
  </si>
  <si>
    <t xml:space="preserve"> ΗΜΙΡΥΜΟΥΛΚΟΥΜΕΝΑ</t>
  </si>
  <si>
    <t xml:space="preserve"> AND SEMI-TRAILERS</t>
  </si>
  <si>
    <t xml:space="preserve"> 34.1+2</t>
  </si>
  <si>
    <t xml:space="preserve"> Aυτοκίνητα οχήματα και αμαξώματα</t>
  </si>
  <si>
    <t xml:space="preserve"> Motor vehicles and bodies </t>
  </si>
  <si>
    <t xml:space="preserve"> (καροσερί) για αυτοκίνητα οχήματα</t>
  </si>
  <si>
    <t xml:space="preserve"> (coachwork) for motor vehicles;</t>
  </si>
  <si>
    <t xml:space="preserve"> ρυμουλκούμενα και ημιρυμουλκούμενα</t>
  </si>
  <si>
    <t xml:space="preserve"> trailers and semi-trailers</t>
  </si>
  <si>
    <t xml:space="preserve"> 34.10.54.3+</t>
  </si>
  <si>
    <t xml:space="preserve"> Συναρμολόγηση αυτοκινήτων,</t>
  </si>
  <si>
    <t xml:space="preserve"> 34.20.10.3</t>
  </si>
  <si>
    <t xml:space="preserve"> PRINTED MATTER AND</t>
  </si>
  <si>
    <t xml:space="preserve"> ΠΡΟΕΓΓΕΓΡΑΜΜΕΝΑ ΜΕΣΑ</t>
  </si>
  <si>
    <t xml:space="preserve"> RECORDED MEDIA</t>
  </si>
  <si>
    <t xml:space="preserve"> 22.1</t>
  </si>
  <si>
    <t xml:space="preserve"> Βιβλία, εφημερίδες και άλλο</t>
  </si>
  <si>
    <t xml:space="preserve"> Books, newspaper and other</t>
  </si>
  <si>
    <t xml:space="preserve"> έντυπο υλικό και  </t>
  </si>
  <si>
    <t xml:space="preserve"> printed matter and  </t>
  </si>
  <si>
    <t xml:space="preserve"> προεγγεγραμμένα μέσα</t>
  </si>
  <si>
    <t xml:space="preserve"> recorded media </t>
  </si>
  <si>
    <t xml:space="preserve"> 22.12.10.0</t>
  </si>
  <si>
    <t xml:space="preserve"> Εφημερίδες καθημερινές </t>
  </si>
  <si>
    <t xml:space="preserve"> Daily newspaper</t>
  </si>
  <si>
    <t xml:space="preserve"> 22.13.10.1</t>
  </si>
  <si>
    <t xml:space="preserve"> Εφημερίδες που εκδίδονται λιγότερο</t>
  </si>
  <si>
    <t xml:space="preserve"> Newspaper, appearing less than four </t>
  </si>
  <si>
    <t xml:space="preserve"> από τέσσερεις φορές την εβδομάδα</t>
  </si>
  <si>
    <t xml:space="preserve"> times a week</t>
  </si>
  <si>
    <t xml:space="preserve"> Ασφαλτικά μείγματα δρόμων ( Πρέμιξ )</t>
  </si>
  <si>
    <t xml:space="preserve"> 22.13.10.2</t>
  </si>
  <si>
    <t xml:space="preserve"> Περιοδικά και άλλες περιοδικές</t>
  </si>
  <si>
    <t xml:space="preserve"> εκδόσεις</t>
  </si>
  <si>
    <t xml:space="preserve"> Magazines and other periodical issues</t>
  </si>
  <si>
    <t xml:space="preserve"> 22.2</t>
  </si>
  <si>
    <t xml:space="preserve"> Υπηρεσίες εκτύπωσης και υπηρεσίες</t>
  </si>
  <si>
    <t xml:space="preserve"> Printing services and services</t>
  </si>
  <si>
    <t xml:space="preserve"> τους κινητήρες τους</t>
  </si>
  <si>
    <t xml:space="preserve"> vehicles and their engines</t>
  </si>
  <si>
    <t xml:space="preserve"> 34.30.20.1</t>
  </si>
  <si>
    <t xml:space="preserve"> Mέρη και εξαρτήματα για αυτοκίνητα</t>
  </si>
  <si>
    <t xml:space="preserve"> οχήματα και για τους κινητήρες τους</t>
  </si>
  <si>
    <t xml:space="preserve"> Parts and accessories for motor vehicles</t>
  </si>
  <si>
    <t xml:space="preserve"> (φρένα, ραδιατέρ, εξώστ, σούστες,</t>
  </si>
  <si>
    <t xml:space="preserve"> and their engines (e.g. stopers, radiators,</t>
  </si>
  <si>
    <t xml:space="preserve"> φίλτρα, συσσωρευτές κ.λ.π.)</t>
  </si>
  <si>
    <t xml:space="preserve"> exhausts, filters, accumulators e.t.c.)</t>
  </si>
  <si>
    <t xml:space="preserve"> 35</t>
  </si>
  <si>
    <t xml:space="preserve"> ΑΛΛΟΣ ΕΞΟΠΛΙΣΜΟΣ</t>
  </si>
  <si>
    <t xml:space="preserve"> OTHER TRANSPORT</t>
  </si>
  <si>
    <t xml:space="preserve"> ΜΕΤΑΦΟΡΑΣ</t>
  </si>
  <si>
    <t xml:space="preserve"> EQUIPMENT</t>
  </si>
  <si>
    <t xml:space="preserve"> 35.1</t>
  </si>
  <si>
    <t xml:space="preserve"> Πλοία και πλοιάρια</t>
  </si>
  <si>
    <t xml:space="preserve"> Ships and boats</t>
  </si>
  <si>
    <t xml:space="preserve"> 35.11.91.0</t>
  </si>
  <si>
    <t xml:space="preserve"> Επισκευή και συντήρηση πλοίων</t>
  </si>
  <si>
    <t xml:space="preserve"> Repairs &amp; maintenance services of ships</t>
  </si>
  <si>
    <t xml:space="preserve"> 35.12.13.3</t>
  </si>
  <si>
    <t xml:space="preserve"> 35.12.90.0</t>
  </si>
  <si>
    <t xml:space="preserve"> Επισκευή και συντήρηση πλοιαρίων </t>
  </si>
  <si>
    <t xml:space="preserve"> αναψυχής και αγώνων</t>
  </si>
  <si>
    <t xml:space="preserve"> 29.52.40.2+</t>
  </si>
  <si>
    <t xml:space="preserve"> Μηχανήματα λατομείων, ορυχείων και</t>
  </si>
  <si>
    <t xml:space="preserve"> μωσαϊκών</t>
  </si>
  <si>
    <t xml:space="preserve"> Machinery, for mining, quarrying and</t>
  </si>
  <si>
    <t xml:space="preserve"> mosaic tiles</t>
  </si>
  <si>
    <t xml:space="preserve"> fuel tanks for trucks</t>
  </si>
  <si>
    <t xml:space="preserve"> 26.61.12.0</t>
  </si>
  <si>
    <t xml:space="preserve"> Στοιχεία προκατασκευασμένα για την</t>
  </si>
  <si>
    <t xml:space="preserve"> 34.20.22.9</t>
  </si>
  <si>
    <t xml:space="preserve"> Ρυμουλκούμενα οχήματα για κατοίκηση, </t>
  </si>
  <si>
    <t xml:space="preserve"> γραφεία ή αποθήκες τύπου κοντέϊνερ </t>
  </si>
  <si>
    <t xml:space="preserve"> Trailers of the caravan type, for </t>
  </si>
  <si>
    <t xml:space="preserve"> (τροχόσπιτου)</t>
  </si>
  <si>
    <t xml:space="preserve"> housing, offices and stores</t>
  </si>
  <si>
    <t xml:space="preserve"> 34.3</t>
  </si>
  <si>
    <t xml:space="preserve"> Μέρη και εξαρτήματα για</t>
  </si>
  <si>
    <t xml:space="preserve"> αυτοκίνητα οχήματα και για</t>
  </si>
  <si>
    <t xml:space="preserve"> Parts and accessories for motor </t>
  </si>
  <si>
    <t xml:space="preserve"> nitric protoxide, distilled water, acety-</t>
  </si>
  <si>
    <t xml:space="preserve"> 24.15.60.0</t>
  </si>
  <si>
    <t>ΜΕΤΑΠΟΙΗΣΗ
MANUFACTURING</t>
  </si>
  <si>
    <t xml:space="preserve"> ή φυτικής προέλευσης</t>
  </si>
  <si>
    <t xml:space="preserve"> lene and animal and vegetable fertilisers</t>
  </si>
  <si>
    <t xml:space="preserve"> 24.2</t>
  </si>
  <si>
    <t xml:space="preserve"> Παρασιτοκτόνα και άλλα</t>
  </si>
  <si>
    <t xml:space="preserve"> Pesticides and other agro-chemical </t>
  </si>
  <si>
    <t xml:space="preserve"> αγροχημικά προϊόντα</t>
  </si>
  <si>
    <t xml:space="preserve"> products</t>
  </si>
  <si>
    <t xml:space="preserve"> mattresses and acrylic yarn</t>
  </si>
  <si>
    <t xml:space="preserve"> (for knitting industry)</t>
  </si>
  <si>
    <t xml:space="preserve"> m²</t>
  </si>
  <si>
    <t xml:space="preserve"> 15.11.23.3+</t>
  </si>
  <si>
    <t xml:space="preserve"> 22.22.12.1</t>
  </si>
  <si>
    <t xml:space="preserve"> Slacks and shorts, women and girls</t>
  </si>
  <si>
    <t xml:space="preserve"> Παντελόνια (συμπ. σιορτς και βερμούδων)</t>
  </si>
  <si>
    <t xml:space="preserve"> Trousers and shorts, men and boys</t>
  </si>
  <si>
    <t xml:space="preserve"> Παντελόνια (συμπ. σιορτς, βερμούδων και</t>
  </si>
  <si>
    <t xml:space="preserve"> Πουκάμισα και γιλέκα  για άντρες και αγόρια</t>
  </si>
  <si>
    <t xml:space="preserve"> Shirts and vests, men and boys</t>
  </si>
  <si>
    <t xml:space="preserve"> γυναίκες και κορίτσια</t>
  </si>
  <si>
    <t xml:space="preserve"> Μπλούζες, πουκάμισα και γιλέκα για </t>
  </si>
  <si>
    <t xml:space="preserve"> Blouses, shirts and vests, women </t>
  </si>
  <si>
    <t xml:space="preserve"> ρόπες λουτρού κλπ)</t>
  </si>
  <si>
    <t xml:space="preserve"> Άλλα είδη ένδυσης (γραβάτες,παπιγιόν,</t>
  </si>
  <si>
    <t xml:space="preserve"> 24.30.11.5 </t>
  </si>
  <si>
    <t xml:space="preserve"> Eμάλσιον</t>
  </si>
  <si>
    <t xml:space="preserve"> Emulsion</t>
  </si>
  <si>
    <t xml:space="preserve"> 24.30.12.1 </t>
  </si>
  <si>
    <t xml:space="preserve"> Ενάμελς ξύλου και μετάλλου, άλλες πογιές,</t>
  </si>
  <si>
    <t xml:space="preserve"> Enamels for wood and metal, other</t>
  </si>
  <si>
    <t>2 0 0 2</t>
  </si>
  <si>
    <t xml:space="preserve">2 0 0 2 </t>
  </si>
  <si>
    <t xml:space="preserve"> 15.91.10.4</t>
  </si>
  <si>
    <t xml:space="preserve"> Oυίσκυ</t>
  </si>
  <si>
    <t xml:space="preserve"> Ρούμι</t>
  </si>
  <si>
    <t xml:space="preserve"> 16.00.11.5+</t>
  </si>
  <si>
    <t xml:space="preserve"> Rum</t>
  </si>
  <si>
    <t xml:space="preserve"> bath-robes etc )</t>
  </si>
  <si>
    <t xml:space="preserve"> Other wearing apparel (e.g  ties, </t>
  </si>
  <si>
    <t>2 0 0 4</t>
  </si>
  <si>
    <t xml:space="preserve"> Τζέλλυ και κρέμα καραμελλέ</t>
  </si>
  <si>
    <t xml:space="preserve"> 'Αλλα ζαχαρωτά (συμπ. σουτζούκκος)</t>
  </si>
  <si>
    <t xml:space="preserve"> Κεραμικά πλακάκια και σκαλοπάτια</t>
  </si>
  <si>
    <t xml:space="preserve"> Μνημεία,και αγάλματα  από μάρμαρο</t>
  </si>
  <si>
    <t xml:space="preserve"> Συσκευές κλιματισμού και εξαερισμού</t>
  </si>
  <si>
    <t xml:space="preserve"> Loukoumi (Special Delight)</t>
  </si>
  <si>
    <t xml:space="preserve"> Τσιγάρα και Καπνά Βιρτζίνια</t>
  </si>
  <si>
    <t xml:space="preserve"> Αθλητικές φόρμες</t>
  </si>
  <si>
    <t xml:space="preserve"> κατεργασμένα</t>
  </si>
  <si>
    <t xml:space="preserve"> small cases and hunting articles of </t>
  </si>
  <si>
    <t xml:space="preserve"> leather or artificial leather</t>
  </si>
  <si>
    <t xml:space="preserve"> Άλλα είδη από ξυλεία π.δ.κ.α. και είδη</t>
  </si>
  <si>
    <t xml:space="preserve"> 20.51.14.9+</t>
  </si>
  <si>
    <t xml:space="preserve"> basketwork of vegetable materials</t>
  </si>
  <si>
    <t xml:space="preserve"> Other articles of wood, n.e.c  and</t>
  </si>
  <si>
    <t xml:space="preserve"> 22.11.20.0</t>
  </si>
  <si>
    <t xml:space="preserve"> Διάφορες εκδόσεις (π.χ βιβλίων, οδηγών </t>
  </si>
  <si>
    <t xml:space="preserve"> σπουδών, οδικής ασφάλειας, τουριστικών</t>
  </si>
  <si>
    <t xml:space="preserve"> βιβλίων, καρτών, χαρτών κλπ)</t>
  </si>
  <si>
    <t xml:space="preserve"> Manuals and handbooks, (e.g. for road</t>
  </si>
  <si>
    <t xml:space="preserve"> safety, school manuals etc)  tourist</t>
  </si>
  <si>
    <t xml:space="preserve"> guide books, postcards, maps etc</t>
  </si>
  <si>
    <t xml:space="preserve"> Screen printing (except on textiles)</t>
  </si>
  <si>
    <t xml:space="preserve"> pleasure and sporting boats</t>
  </si>
  <si>
    <t xml:space="preserve"> 36</t>
  </si>
  <si>
    <t xml:space="preserve"> ΠΡΟΪΟΝΤΑ ΚΑΙ ΣΥΝΘΕΤΙΚΕΣ </t>
  </si>
  <si>
    <t xml:space="preserve"> 27.42.22.3</t>
  </si>
  <si>
    <t xml:space="preserve"> Λαμαρίνες, μεταλλικές σωλήνες,</t>
  </si>
  <si>
    <t xml:space="preserve"> προφιλέ αλουμινίου</t>
  </si>
  <si>
    <t xml:space="preserve"> 27.10.40.4+</t>
  </si>
  <si>
    <t xml:space="preserve"> Plates, welded tubes and </t>
  </si>
  <si>
    <t xml:space="preserve"> pipes made of steel and</t>
  </si>
  <si>
    <t xml:space="preserve"> aluminium profiles</t>
  </si>
  <si>
    <t xml:space="preserve"> Cathodes of  refined copper</t>
  </si>
  <si>
    <t xml:space="preserve"> 28.11.90.0</t>
  </si>
  <si>
    <t xml:space="preserve"> 28.62.20.1 </t>
  </si>
  <si>
    <t xml:space="preserve"> Μαχαίρια και πριόνια</t>
  </si>
  <si>
    <t xml:space="preserve"> Sharpening of cutting tools (blades,  </t>
  </si>
  <si>
    <t xml:space="preserve"> saws and knives)</t>
  </si>
  <si>
    <t xml:space="preserve"> Knives and saws</t>
  </si>
  <si>
    <t xml:space="preserve"> 28.72.12.8</t>
  </si>
  <si>
    <t xml:space="preserve"> τρόφιμα και ποτά και δισκάκια μιας</t>
  </si>
  <si>
    <t xml:space="preserve"> χρήσης από αλουμινόχαρτο</t>
  </si>
  <si>
    <t xml:space="preserve"> and beverages and one use discs</t>
  </si>
  <si>
    <t xml:space="preserve"> of aluminium foil </t>
  </si>
  <si>
    <t xml:space="preserve"> 29.22.16.3+</t>
  </si>
  <si>
    <t xml:space="preserve"> 29.22.19.5</t>
  </si>
  <si>
    <t xml:space="preserve"> Lifts, parts and cranes</t>
  </si>
  <si>
    <t xml:space="preserve"> Ανελκυστήρες, μέρη αυτών, γερανο-</t>
  </si>
  <si>
    <t xml:space="preserve"> γέφυρες και αναβατόρια</t>
  </si>
  <si>
    <t xml:space="preserve"> 29.71.24.1+</t>
  </si>
  <si>
    <t xml:space="preserve"> 29.72.12.3</t>
  </si>
  <si>
    <t xml:space="preserve"> και θερμάστρες γκαζιού</t>
  </si>
  <si>
    <t xml:space="preserve"> and gas heaters</t>
  </si>
  <si>
    <t xml:space="preserve"> 29.60.14.0</t>
  </si>
  <si>
    <t xml:space="preserve"> Σκάγια</t>
  </si>
  <si>
    <t xml:space="preserve"> Small shots</t>
  </si>
  <si>
    <t xml:space="preserve"> 29.56.24.0</t>
  </si>
  <si>
    <t xml:space="preserve"> Μεταλλικά καλούπια</t>
  </si>
  <si>
    <t xml:space="preserve"> Moulding patterns of metal </t>
  </si>
  <si>
    <t xml:space="preserve"> 36.11.11.7</t>
  </si>
  <si>
    <t xml:space="preserve"> Καθίσματα γραφείου με μεταλλικό</t>
  </si>
  <si>
    <t xml:space="preserve"> Office seats, primarily</t>
  </si>
  <si>
    <t xml:space="preserve"> τόνος/tonne</t>
  </si>
  <si>
    <t xml:space="preserve"> Divans, frames and parts</t>
  </si>
  <si>
    <t xml:space="preserve"> Animal guts</t>
  </si>
  <si>
    <t xml:space="preserve"> Animal offal</t>
  </si>
  <si>
    <t xml:space="preserve"> Φρουτοποτά και νέκταρ</t>
  </si>
  <si>
    <t>Value (€000's)</t>
  </si>
  <si>
    <t xml:space="preserve"> Fruit drinks and nectars</t>
  </si>
  <si>
    <t xml:space="preserve"> κριθάρι σπαστό,σόγια,αραβ.αλεσμένος</t>
  </si>
  <si>
    <t xml:space="preserve"> και τροφές ψαριών ιχθυοτροφείου)</t>
  </si>
  <si>
    <t xml:space="preserve"> Παρασκευασμένες τροφές για κατοι-</t>
  </si>
  <si>
    <t xml:space="preserve"> κίδια ζώα</t>
  </si>
  <si>
    <t xml:space="preserve"> Prepared pet feeds, other</t>
  </si>
  <si>
    <t xml:space="preserve"> Σπόροι για εξωτικά πουλιά</t>
  </si>
  <si>
    <t xml:space="preserve"> Ταχινόπιττες, τυρόπιττες, ελιωτές,</t>
  </si>
  <si>
    <t xml:space="preserve"> κούπες και παρόμοια είδη, νωπά</t>
  </si>
  <si>
    <t xml:space="preserve"> Biscuits and wafers</t>
  </si>
  <si>
    <t xml:space="preserve"> Μπισκότα και γκοφρέτες </t>
  </si>
  <si>
    <t xml:space="preserve"> Βρώσιμο άλας </t>
  </si>
  <si>
    <t xml:space="preserve"> Edible salt</t>
  </si>
  <si>
    <t xml:space="preserve">  'Αλας για παρασκευή ζωοτροφών</t>
  </si>
  <si>
    <t xml:space="preserve"> Χαρουπόμελο και έψιμα</t>
  </si>
  <si>
    <t xml:space="preserve"> Spirit, pure, methylated or industrial</t>
  </si>
  <si>
    <t xml:space="preserve"> Lemon and orange squash,rose cordial, </t>
  </si>
  <si>
    <t xml:space="preserve"> ice tea and coffee etc</t>
  </si>
  <si>
    <t xml:space="preserve"> Λεμονάδα, πορτοκαλάδα,τριαντάφυλλο, </t>
  </si>
  <si>
    <t xml:space="preserve"> κρύο τσάι και καφές  κλπ.</t>
  </si>
  <si>
    <t xml:space="preserve"> Ενδύματα εργασίας και στολές κυνηγίου</t>
  </si>
  <si>
    <t xml:space="preserve"> Workwear and hunting wear</t>
  </si>
  <si>
    <t xml:space="preserve"> 'Ανορακ, μπουφάν, ζακέττες  κλπ. </t>
  </si>
  <si>
    <t xml:space="preserve"> 20.20.21.1</t>
  </si>
  <si>
    <t xml:space="preserve"> Wood veneer sheets</t>
  </si>
  <si>
    <t xml:space="preserve"> Σπάτουλα, στόκκος και αρμός</t>
  </si>
  <si>
    <t xml:space="preserve"> Sanitary fixtures(wash basins etc)</t>
  </si>
  <si>
    <t xml:space="preserve"> Τούβλα διακοσμητικά και πυρότουβλα</t>
  </si>
  <si>
    <t xml:space="preserve"> Τζιόνι και μαρμαρόσκονη</t>
  </si>
  <si>
    <t xml:space="preserve"> 29.24.24.9</t>
  </si>
  <si>
    <t xml:space="preserve"> Other wooden furniture</t>
  </si>
  <si>
    <t xml:space="preserve"> 36.14.14.4</t>
  </si>
  <si>
    <t xml:space="preserve"> 'Επιπλα από υαλοβάμβακα</t>
  </si>
  <si>
    <t xml:space="preserve"> Furniture, of fibre glass</t>
  </si>
  <si>
    <t xml:space="preserve"> 36.14.20.1</t>
  </si>
  <si>
    <t xml:space="preserve"> Ταπετσαρίες επίπλων</t>
  </si>
  <si>
    <t xml:space="preserve"> Upholstery, furniture</t>
  </si>
  <si>
    <t xml:space="preserve"> 36.14.20.2</t>
  </si>
  <si>
    <t xml:space="preserve"> Λουστράρισμα και βάψιμο επίπλων</t>
  </si>
  <si>
    <t xml:space="preserve"> Polishing and painting of furniture</t>
  </si>
  <si>
    <t xml:space="preserve"> 36.15.11.0</t>
  </si>
  <si>
    <t xml:space="preserve"> 36.15.12.7</t>
  </si>
  <si>
    <t xml:space="preserve"> Στρώματα με μεταλλικά ελατήρια</t>
  </si>
  <si>
    <t xml:space="preserve"> Mattresses, with metal springs</t>
  </si>
  <si>
    <t xml:space="preserve"> 36.2</t>
  </si>
  <si>
    <t xml:space="preserve"> Κοσμήματα και συναφή είδη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</si>
</sst>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£&quot;\ #,##0_);\(&quot;£&quot;\ #,##0\)"/>
    <numFmt numFmtId="173" formatCode="&quot;£&quot;\ #,##0_);[Red]\(&quot;£&quot;\ #,##0\)"/>
    <numFmt numFmtId="174" formatCode="&quot;£&quot;\ #,##0.00_);\(&quot;£&quot;\ #,##0.00\)"/>
    <numFmt numFmtId="175" formatCode="&quot;£&quot;\ #,##0.00_);[Red]\(&quot;£&quot;\ #,##0.00\)"/>
    <numFmt numFmtId="176" formatCode="_(&quot;£&quot;\ * #,##0_);_(&quot;£&quot;\ * \(#,##0\);_(&quot;£&quot;\ * &quot;-&quot;_);_(@_)"/>
    <numFmt numFmtId="177" formatCode="_(* #,##0_);_(* \(#,##0\);_(* &quot;-&quot;_);_(@_)"/>
    <numFmt numFmtId="178" formatCode="_(&quot;£&quot;\ * #,##0.00_);_(&quot;£&quot;\ * \(#,##0.00\);_(&quot;£&quot;\ 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00000"/>
    <numFmt numFmtId="195" formatCode="#,##0.00000"/>
    <numFmt numFmtId="196" formatCode="0.00000"/>
    <numFmt numFmtId="197" formatCode="#,##0.0"/>
    <numFmt numFmtId="198" formatCode="#,##0.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rTime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 textRotation="18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3" fontId="11" fillId="0" borderId="4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textRotation="180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8" xfId="0" applyNumberFormat="1" applyFont="1" applyBorder="1" applyAlignment="1">
      <alignment horizontal="left"/>
    </xf>
    <xf numFmtId="0" fontId="17" fillId="0" borderId="8" xfId="0" applyNumberFormat="1" applyFont="1" applyBorder="1" applyAlignment="1">
      <alignment/>
    </xf>
    <xf numFmtId="0" fontId="17" fillId="0" borderId="8" xfId="0" applyNumberFormat="1" applyFont="1" applyBorder="1" applyAlignment="1">
      <alignment horizontal="left"/>
    </xf>
    <xf numFmtId="0" fontId="18" fillId="0" borderId="8" xfId="0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left"/>
    </xf>
    <xf numFmtId="0" fontId="16" fillId="0" borderId="9" xfId="0" applyNumberFormat="1" applyFont="1" applyBorder="1" applyAlignment="1">
      <alignment horizontal="left"/>
    </xf>
    <xf numFmtId="0" fontId="16" fillId="0" borderId="3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horizontal="left"/>
    </xf>
    <xf numFmtId="0" fontId="17" fillId="0" borderId="6" xfId="0" applyNumberFormat="1" applyFont="1" applyBorder="1" applyAlignment="1">
      <alignment horizontal="left"/>
    </xf>
    <xf numFmtId="0" fontId="18" fillId="0" borderId="6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6" xfId="0" applyNumberFormat="1" applyFont="1" applyBorder="1" applyAlignment="1">
      <alignment horizontal="left"/>
    </xf>
    <xf numFmtId="0" fontId="16" fillId="0" borderId="6" xfId="0" applyFont="1" applyBorder="1" applyAlignment="1">
      <alignment/>
    </xf>
    <xf numFmtId="0" fontId="16" fillId="0" borderId="1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6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left"/>
    </xf>
    <xf numFmtId="3" fontId="20" fillId="0" borderId="4" xfId="0" applyNumberFormat="1" applyFont="1" applyFill="1" applyBorder="1" applyAlignment="1">
      <alignment horizontal="right"/>
    </xf>
    <xf numFmtId="3" fontId="20" fillId="0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right"/>
    </xf>
    <xf numFmtId="0" fontId="17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10" xfId="0" applyNumberFormat="1" applyFont="1" applyBorder="1" applyAlignment="1">
      <alignment horizontal="left"/>
    </xf>
    <xf numFmtId="0" fontId="16" fillId="0" borderId="2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7" fillId="0" borderId="4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0" fontId="18" fillId="0" borderId="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7" fillId="0" borderId="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6" xfId="0" applyNumberFormat="1" applyFont="1" applyFill="1" applyBorder="1" applyAlignment="1">
      <alignment horizontal="left"/>
    </xf>
    <xf numFmtId="0" fontId="16" fillId="2" borderId="10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/>
    </xf>
    <xf numFmtId="0" fontId="18" fillId="0" borderId="7" xfId="0" applyNumberFormat="1" applyFont="1" applyFill="1" applyBorder="1" applyAlignment="1">
      <alignment/>
    </xf>
    <xf numFmtId="0" fontId="19" fillId="0" borderId="7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right"/>
    </xf>
    <xf numFmtId="0" fontId="16" fillId="0" borderId="6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7" fillId="0" borderId="4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/>
    </xf>
    <xf numFmtId="0" fontId="17" fillId="0" borderId="8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7" fillId="0" borderId="6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applyProtection="1">
      <alignment horizontal="right"/>
      <protection locked="0"/>
    </xf>
    <xf numFmtId="0" fontId="18" fillId="0" borderId="4" xfId="0" applyNumberFormat="1" applyFont="1" applyFill="1" applyBorder="1" applyAlignment="1">
      <alignment/>
    </xf>
    <xf numFmtId="0" fontId="18" fillId="0" borderId="8" xfId="0" applyNumberFormat="1" applyFont="1" applyFill="1" applyBorder="1" applyAlignment="1">
      <alignment/>
    </xf>
    <xf numFmtId="0" fontId="18" fillId="0" borderId="8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9" xfId="0" applyNumberFormat="1" applyFont="1" applyFill="1" applyBorder="1" applyAlignment="1">
      <alignment/>
    </xf>
    <xf numFmtId="0" fontId="16" fillId="0" borderId="9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/>
    </xf>
    <xf numFmtId="0" fontId="16" fillId="0" borderId="3" xfId="0" applyNumberFormat="1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left"/>
    </xf>
    <xf numFmtId="0" fontId="18" fillId="0" borderId="4" xfId="0" applyNumberFormat="1" applyFont="1" applyFill="1" applyBorder="1" applyAlignment="1">
      <alignment/>
    </xf>
    <xf numFmtId="0" fontId="18" fillId="0" borderId="8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1" fillId="0" borderId="6" xfId="0" applyNumberFormat="1" applyFont="1" applyFill="1" applyBorder="1" applyAlignment="1" applyProtection="1">
      <alignment horizontal="right"/>
      <protection locked="0"/>
    </xf>
    <xf numFmtId="0" fontId="16" fillId="0" borderId="4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5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3" fontId="20" fillId="0" borderId="2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6" xfId="0" applyNumberFormat="1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3" xfId="0" applyFont="1" applyFill="1" applyBorder="1" applyAlignment="1">
      <alignment/>
    </xf>
    <xf numFmtId="0" fontId="18" fillId="0" borderId="6" xfId="0" applyNumberFormat="1" applyFont="1" applyFill="1" applyBorder="1" applyAlignment="1">
      <alignment horizontal="right"/>
    </xf>
    <xf numFmtId="3" fontId="20" fillId="0" borderId="6" xfId="0" applyNumberFormat="1" applyFont="1" applyFill="1" applyBorder="1" applyAlignment="1" applyProtection="1">
      <alignment horizontal="right"/>
      <protection locked="0"/>
    </xf>
    <xf numFmtId="3" fontId="16" fillId="0" borderId="4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7" fillId="0" borderId="8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/>
    </xf>
    <xf numFmtId="3" fontId="21" fillId="0" borderId="4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8" fillId="0" borderId="2" xfId="0" applyNumberFormat="1" applyFont="1" applyFill="1" applyBorder="1" applyAlignment="1">
      <alignment horizontal="right"/>
    </xf>
    <xf numFmtId="0" fontId="18" fillId="0" borderId="3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6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 horizontal="right"/>
      <protection/>
    </xf>
    <xf numFmtId="3" fontId="21" fillId="0" borderId="4" xfId="0" applyNumberFormat="1" applyFont="1" applyFill="1" applyBorder="1" applyAlignment="1" applyProtection="1">
      <alignment horizontal="right"/>
      <protection/>
    </xf>
    <xf numFmtId="3" fontId="21" fillId="0" borderId="6" xfId="0" applyNumberFormat="1" applyFont="1" applyFill="1" applyBorder="1" applyAlignment="1" applyProtection="1">
      <alignment horizontal="right"/>
      <protection/>
    </xf>
    <xf numFmtId="0" fontId="16" fillId="0" borderId="8" xfId="0" applyFont="1" applyFill="1" applyBorder="1" applyAlignment="1">
      <alignment/>
    </xf>
    <xf numFmtId="3" fontId="16" fillId="0" borderId="2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3" fontId="16" fillId="0" borderId="4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6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0" fontId="17" fillId="0" borderId="2" xfId="0" applyNumberFormat="1" applyFont="1" applyFill="1" applyBorder="1" applyAlignment="1">
      <alignment horizontal="right"/>
    </xf>
    <xf numFmtId="0" fontId="17" fillId="0" borderId="3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 horizontal="right"/>
    </xf>
    <xf numFmtId="0" fontId="16" fillId="0" borderId="4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0" fontId="16" fillId="0" borderId="8" xfId="0" applyNumberFormat="1" applyFont="1" applyFill="1" applyBorder="1" applyAlignment="1">
      <alignment vertical="center"/>
    </xf>
    <xf numFmtId="0" fontId="17" fillId="0" borderId="8" xfId="0" applyNumberFormat="1" applyFont="1" applyFill="1" applyBorder="1" applyAlignment="1">
      <alignment vertical="center"/>
    </xf>
    <xf numFmtId="0" fontId="16" fillId="0" borderId="8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0" fontId="16" fillId="0" borderId="4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6" xfId="0" applyNumberFormat="1" applyFont="1" applyFill="1" applyBorder="1" applyAlignment="1">
      <alignment horizontal="right"/>
    </xf>
    <xf numFmtId="0" fontId="16" fillId="0" borderId="9" xfId="0" applyNumberFormat="1" applyFont="1" applyFill="1" applyBorder="1" applyAlignment="1">
      <alignment/>
    </xf>
    <xf numFmtId="0" fontId="16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0" fontId="9" fillId="0" borderId="4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9" fillId="0" borderId="8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0" fontId="9" fillId="0" borderId="6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9" fillId="0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3" fontId="11" fillId="0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6" xfId="0" applyNumberFormat="1" applyFont="1" applyFill="1" applyBorder="1" applyAlignment="1" applyProtection="1">
      <alignment horizontal="right"/>
      <protection locked="0"/>
    </xf>
    <xf numFmtId="0" fontId="9" fillId="0" borderId="8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6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0" fontId="9" fillId="0" borderId="6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 horizontal="right"/>
      <protection/>
    </xf>
    <xf numFmtId="3" fontId="11" fillId="0" borderId="4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7" fillId="0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6" xfId="0" applyNumberFormat="1" applyFont="1" applyFill="1" applyBorder="1" applyAlignment="1" applyProtection="1">
      <alignment horizontal="right"/>
      <protection locked="0"/>
    </xf>
    <xf numFmtId="0" fontId="7" fillId="0" borderId="11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4" xfId="0" applyNumberFormat="1" applyFont="1" applyFill="1" applyBorder="1" applyAlignment="1" applyProtection="1">
      <alignment horizontal="right"/>
      <protection/>
    </xf>
    <xf numFmtId="3" fontId="13" fillId="0" borderId="6" xfId="0" applyNumberFormat="1" applyFont="1" applyFill="1" applyBorder="1" applyAlignment="1" applyProtection="1">
      <alignment horizontal="right"/>
      <protection/>
    </xf>
    <xf numFmtId="3" fontId="11" fillId="0" borderId="4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/>
      <protection/>
    </xf>
    <xf numFmtId="3" fontId="12" fillId="0" borderId="4" xfId="0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/>
    </xf>
    <xf numFmtId="0" fontId="9" fillId="0" borderId="0" xfId="0" applyNumberFormat="1" applyFont="1" applyFill="1" applyAlignment="1">
      <alignment horizontal="right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textRotation="18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9"/>
  <sheetViews>
    <sheetView tabSelected="1" zoomScaleSheetLayoutView="100" workbookViewId="0" topLeftCell="A1">
      <pane xSplit="18525" topLeftCell="AB1" activePane="topLeft" state="split"/>
      <selection pane="topLeft" activeCell="A1" sqref="A1"/>
      <selection pane="topRight" activeCell="AB2" sqref="AB2"/>
    </sheetView>
  </sheetViews>
  <sheetFormatPr defaultColWidth="9.140625" defaultRowHeight="12.75" customHeight="1"/>
  <cols>
    <col min="1" max="1" width="9.28125" style="244" customWidth="1"/>
    <col min="2" max="2" width="27.421875" style="244" customWidth="1"/>
    <col min="3" max="3" width="9.7109375" style="244" customWidth="1"/>
    <col min="4" max="4" width="7.28125" style="244" customWidth="1"/>
    <col min="5" max="5" width="7.8515625" style="244" customWidth="1"/>
    <col min="6" max="6" width="7.28125" style="245" customWidth="1"/>
    <col min="7" max="7" width="7.8515625" style="245" customWidth="1"/>
    <col min="8" max="8" width="7.28125" style="245" customWidth="1"/>
    <col min="9" max="9" width="8.421875" style="245" customWidth="1"/>
    <col min="10" max="10" width="7.28125" style="244" customWidth="1"/>
    <col min="11" max="11" width="8.140625" style="244" customWidth="1"/>
    <col min="12" max="12" width="25.421875" style="247" customWidth="1"/>
    <col min="13" max="13" width="1.28515625" style="2" hidden="1" customWidth="1"/>
    <col min="14" max="14" width="5.28125" style="2" customWidth="1"/>
    <col min="15" max="16384" width="7.7109375" style="2" customWidth="1"/>
  </cols>
  <sheetData>
    <row r="1" spans="12:14" ht="24" customHeight="1">
      <c r="L1" s="246" t="s">
        <v>2342</v>
      </c>
      <c r="M1" s="460" t="s">
        <v>544</v>
      </c>
      <c r="N1" s="461"/>
    </row>
    <row r="2" spans="1:14" ht="29.25" customHeight="1">
      <c r="A2" s="471" t="s">
        <v>1133</v>
      </c>
      <c r="B2" s="471"/>
      <c r="C2" s="471"/>
      <c r="D2" s="471"/>
      <c r="E2" s="471"/>
      <c r="F2" s="471"/>
      <c r="J2" s="245"/>
      <c r="K2" s="245"/>
      <c r="M2" s="460"/>
      <c r="N2" s="461"/>
    </row>
    <row r="3" spans="1:14" ht="9.75" customHeight="1">
      <c r="A3" s="214"/>
      <c r="B3" s="214"/>
      <c r="C3" s="214"/>
      <c r="D3" s="214"/>
      <c r="J3" s="214"/>
      <c r="K3" s="214"/>
      <c r="M3" s="460"/>
      <c r="N3" s="461"/>
    </row>
    <row r="4" spans="1:14" ht="24.75" customHeight="1">
      <c r="A4" s="248" t="s">
        <v>1652</v>
      </c>
      <c r="B4" s="462" t="s">
        <v>1653</v>
      </c>
      <c r="C4" s="248" t="s">
        <v>1119</v>
      </c>
      <c r="D4" s="455" t="s">
        <v>491</v>
      </c>
      <c r="E4" s="459"/>
      <c r="F4" s="455" t="s">
        <v>2372</v>
      </c>
      <c r="G4" s="459"/>
      <c r="H4" s="455" t="s">
        <v>1123</v>
      </c>
      <c r="I4" s="456"/>
      <c r="J4" s="455" t="s">
        <v>2381</v>
      </c>
      <c r="K4" s="456"/>
      <c r="L4" s="465" t="s">
        <v>95</v>
      </c>
      <c r="M4" s="460"/>
      <c r="N4" s="461"/>
    </row>
    <row r="5" spans="1:14" ht="15" customHeight="1">
      <c r="A5" s="468" t="s">
        <v>1382</v>
      </c>
      <c r="B5" s="463"/>
      <c r="C5" s="468" t="s">
        <v>1121</v>
      </c>
      <c r="D5" s="250" t="s">
        <v>92</v>
      </c>
      <c r="E5" s="251" t="s">
        <v>94</v>
      </c>
      <c r="F5" s="250" t="s">
        <v>92</v>
      </c>
      <c r="G5" s="251" t="s">
        <v>94</v>
      </c>
      <c r="H5" s="250" t="s">
        <v>92</v>
      </c>
      <c r="I5" s="252" t="s">
        <v>94</v>
      </c>
      <c r="J5" s="250" t="s">
        <v>92</v>
      </c>
      <c r="K5" s="252" t="s">
        <v>94</v>
      </c>
      <c r="L5" s="466"/>
      <c r="M5" s="460"/>
      <c r="N5" s="461"/>
    </row>
    <row r="6" spans="1:14" ht="24.75" customHeight="1">
      <c r="A6" s="469"/>
      <c r="B6" s="464"/>
      <c r="C6" s="469"/>
      <c r="D6" s="254" t="s">
        <v>93</v>
      </c>
      <c r="E6" s="255" t="s">
        <v>1654</v>
      </c>
      <c r="F6" s="254" t="s">
        <v>93</v>
      </c>
      <c r="G6" s="255" t="s">
        <v>1654</v>
      </c>
      <c r="H6" s="254" t="s">
        <v>93</v>
      </c>
      <c r="I6" s="256" t="s">
        <v>1654</v>
      </c>
      <c r="J6" s="254" t="s">
        <v>93</v>
      </c>
      <c r="K6" s="256" t="s">
        <v>1654</v>
      </c>
      <c r="L6" s="467"/>
      <c r="M6" s="460"/>
      <c r="N6" s="461"/>
    </row>
    <row r="7" spans="1:14" s="4" customFormat="1" ht="15" customHeight="1">
      <c r="A7" s="257" t="s">
        <v>109</v>
      </c>
      <c r="B7" s="258" t="s">
        <v>110</v>
      </c>
      <c r="C7" s="259"/>
      <c r="D7" s="260"/>
      <c r="E7" s="261">
        <f>SUM(E10+E250+E257+E329+E414+E464+E524+E565+E608+E617+E732+E802+E900+E921+E1054+E1169+E1224+E1256+E1290+E1300+E1388+E1211)</f>
        <v>1559402</v>
      </c>
      <c r="F7" s="260"/>
      <c r="G7" s="262">
        <f>SUM(G10+G250+G257+G329+G414+G464+G524+G565+G608+G617+G732+G802+G900+G921+G1054+G1169+G1224+G1256+G1290+G1300+G1388+G1211)</f>
        <v>1601788</v>
      </c>
      <c r="H7" s="260"/>
      <c r="I7" s="263">
        <f>SUM(I10+I250+I257+I329+I414+I464+I524+I565+I608+I617+I732+I802+I900+I921+I1054+I1169+I1224+I1256+I1290+I1300+I1388+I1211)</f>
        <v>1611886</v>
      </c>
      <c r="J7" s="261"/>
      <c r="K7" s="261">
        <f>SUM(K10+K250+K257+K329+K414+K464+K524+K565+K608+K617+K732+K802+K900+K921+K1054+K1169+K1224+K1256+K1290+K1300+K1388+K1211)</f>
        <v>1650680</v>
      </c>
      <c r="L7" s="264" t="s">
        <v>111</v>
      </c>
      <c r="M7" s="460"/>
      <c r="N7" s="461"/>
    </row>
    <row r="8" spans="1:14" s="4" customFormat="1" ht="0.75" customHeight="1">
      <c r="A8" s="265"/>
      <c r="B8" s="266"/>
      <c r="C8" s="267"/>
      <c r="D8" s="268"/>
      <c r="E8" s="269"/>
      <c r="F8" s="270"/>
      <c r="G8" s="271"/>
      <c r="H8" s="270"/>
      <c r="I8" s="272"/>
      <c r="J8" s="273"/>
      <c r="K8" s="269"/>
      <c r="L8" s="274"/>
      <c r="M8" s="460"/>
      <c r="N8" s="461"/>
    </row>
    <row r="9" spans="1:14" s="4" customFormat="1" ht="12" customHeight="1">
      <c r="A9" s="275" t="s">
        <v>112</v>
      </c>
      <c r="B9" s="276" t="s">
        <v>113</v>
      </c>
      <c r="C9" s="277"/>
      <c r="D9" s="268"/>
      <c r="E9" s="269"/>
      <c r="F9" s="278"/>
      <c r="G9" s="279"/>
      <c r="H9" s="278"/>
      <c r="I9" s="280"/>
      <c r="J9" s="273"/>
      <c r="K9" s="269"/>
      <c r="L9" s="281" t="s">
        <v>114</v>
      </c>
      <c r="M9" s="460"/>
      <c r="N9" s="461"/>
    </row>
    <row r="10" spans="1:14" s="4" customFormat="1" ht="10.5" customHeight="1">
      <c r="A10" s="275"/>
      <c r="B10" s="276" t="s">
        <v>115</v>
      </c>
      <c r="C10" s="277"/>
      <c r="D10" s="282"/>
      <c r="E10" s="283">
        <f>E12+E54+E94+E101+E124+E133+E147+E216</f>
        <v>533365</v>
      </c>
      <c r="F10" s="278"/>
      <c r="G10" s="283">
        <f>G12+G54+G94+G101+G124+G133+G147+G216</f>
        <v>560722</v>
      </c>
      <c r="H10" s="278"/>
      <c r="I10" s="284">
        <f>I12+I54+I94+I101+I124+I133+I147+I216</f>
        <v>569571</v>
      </c>
      <c r="J10" s="282"/>
      <c r="K10" s="283">
        <f>K12+K54+K94+K101+K124+K133+K147+K216</f>
        <v>599054</v>
      </c>
      <c r="L10" s="281" t="s">
        <v>116</v>
      </c>
      <c r="M10" s="460"/>
      <c r="N10" s="461"/>
    </row>
    <row r="11" spans="1:14" s="4" customFormat="1" ht="0.75" customHeight="1">
      <c r="A11" s="265"/>
      <c r="B11" s="266"/>
      <c r="C11" s="267"/>
      <c r="D11" s="268"/>
      <c r="E11" s="285"/>
      <c r="F11" s="270"/>
      <c r="G11" s="271"/>
      <c r="H11" s="270"/>
      <c r="I11" s="272"/>
      <c r="J11" s="273"/>
      <c r="K11" s="285"/>
      <c r="L11" s="274"/>
      <c r="M11" s="460"/>
      <c r="N11" s="461"/>
    </row>
    <row r="12" spans="1:14" s="4" customFormat="1" ht="11.25">
      <c r="A12" s="286" t="s">
        <v>117</v>
      </c>
      <c r="B12" s="287" t="s">
        <v>118</v>
      </c>
      <c r="C12" s="288"/>
      <c r="D12" s="268" t="s">
        <v>109</v>
      </c>
      <c r="E12" s="261">
        <f>SUM(E14:E51)</f>
        <v>121549</v>
      </c>
      <c r="F12" s="289"/>
      <c r="G12" s="261">
        <f>SUM(G14:G51)</f>
        <v>123596</v>
      </c>
      <c r="H12" s="289"/>
      <c r="I12" s="290">
        <f>SUM(I14:I51)</f>
        <v>128964</v>
      </c>
      <c r="J12" s="273" t="s">
        <v>109</v>
      </c>
      <c r="K12" s="261">
        <f>SUM(K14:K51)</f>
        <v>135275</v>
      </c>
      <c r="L12" s="291" t="s">
        <v>119</v>
      </c>
      <c r="M12" s="460"/>
      <c r="N12" s="461"/>
    </row>
    <row r="13" spans="1:14" s="4" customFormat="1" ht="0.75" customHeight="1">
      <c r="A13" s="265"/>
      <c r="B13" s="266"/>
      <c r="C13" s="267"/>
      <c r="D13" s="273"/>
      <c r="E13" s="292"/>
      <c r="F13" s="270"/>
      <c r="G13" s="271"/>
      <c r="H13" s="270"/>
      <c r="I13" s="272"/>
      <c r="J13" s="273"/>
      <c r="K13" s="292"/>
      <c r="L13" s="274"/>
      <c r="M13" s="460"/>
      <c r="N13" s="461"/>
    </row>
    <row r="14" spans="1:14" s="4" customFormat="1" ht="12" customHeight="1">
      <c r="A14" s="293" t="s">
        <v>120</v>
      </c>
      <c r="B14" s="294" t="s">
        <v>121</v>
      </c>
      <c r="C14" s="295" t="s">
        <v>2445</v>
      </c>
      <c r="D14" s="268">
        <v>4052</v>
      </c>
      <c r="E14" s="296">
        <v>6622</v>
      </c>
      <c r="F14" s="297">
        <v>3630</v>
      </c>
      <c r="G14" s="297">
        <v>5917</v>
      </c>
      <c r="H14" s="298">
        <v>3170</v>
      </c>
      <c r="I14" s="299">
        <v>5469</v>
      </c>
      <c r="J14" s="273">
        <v>3090</v>
      </c>
      <c r="K14" s="292">
        <v>5603</v>
      </c>
      <c r="L14" s="300" t="s">
        <v>123</v>
      </c>
      <c r="M14" s="460"/>
      <c r="N14" s="461"/>
    </row>
    <row r="15" spans="1:14" s="4" customFormat="1" ht="12" customHeight="1">
      <c r="A15" s="293" t="s">
        <v>124</v>
      </c>
      <c r="B15" s="294" t="s">
        <v>125</v>
      </c>
      <c r="C15" s="295" t="s">
        <v>126</v>
      </c>
      <c r="D15" s="268">
        <v>49927</v>
      </c>
      <c r="E15" s="296">
        <v>49765</v>
      </c>
      <c r="F15" s="297">
        <v>51418</v>
      </c>
      <c r="G15" s="297">
        <v>51418</v>
      </c>
      <c r="H15" s="298">
        <v>46370</v>
      </c>
      <c r="I15" s="299">
        <v>49384</v>
      </c>
      <c r="J15" s="273">
        <v>45360</v>
      </c>
      <c r="K15" s="292">
        <v>52027</v>
      </c>
      <c r="L15" s="300" t="s">
        <v>127</v>
      </c>
      <c r="M15" s="460"/>
      <c r="N15" s="461"/>
    </row>
    <row r="16" spans="1:14" s="4" customFormat="1" ht="12" customHeight="1">
      <c r="A16" s="293" t="s">
        <v>128</v>
      </c>
      <c r="B16" s="294" t="s">
        <v>129</v>
      </c>
      <c r="C16" s="267"/>
      <c r="D16" s="268"/>
      <c r="E16" s="296"/>
      <c r="F16" s="297"/>
      <c r="G16" s="297"/>
      <c r="H16" s="298"/>
      <c r="I16" s="299"/>
      <c r="J16" s="273"/>
      <c r="K16" s="292"/>
      <c r="L16" s="300" t="s">
        <v>130</v>
      </c>
      <c r="M16" s="460"/>
      <c r="N16" s="461"/>
    </row>
    <row r="17" spans="1:14" s="4" customFormat="1" ht="11.25" customHeight="1">
      <c r="A17" s="265"/>
      <c r="B17" s="294" t="s">
        <v>131</v>
      </c>
      <c r="C17" s="295" t="s">
        <v>132</v>
      </c>
      <c r="D17" s="301" t="s">
        <v>132</v>
      </c>
      <c r="E17" s="296">
        <v>874</v>
      </c>
      <c r="F17" s="302" t="s">
        <v>132</v>
      </c>
      <c r="G17" s="297">
        <v>1139</v>
      </c>
      <c r="H17" s="298" t="s">
        <v>132</v>
      </c>
      <c r="I17" s="299">
        <v>1283</v>
      </c>
      <c r="J17" s="302" t="s">
        <v>132</v>
      </c>
      <c r="K17" s="292">
        <v>977</v>
      </c>
      <c r="L17" s="300" t="s">
        <v>133</v>
      </c>
      <c r="M17" s="460"/>
      <c r="N17" s="461"/>
    </row>
    <row r="18" spans="1:14" s="4" customFormat="1" ht="12" customHeight="1">
      <c r="A18" s="293" t="s">
        <v>134</v>
      </c>
      <c r="B18" s="294" t="s">
        <v>135</v>
      </c>
      <c r="C18" s="295" t="s">
        <v>2445</v>
      </c>
      <c r="D18" s="268">
        <v>2586</v>
      </c>
      <c r="E18" s="296">
        <v>7680</v>
      </c>
      <c r="F18" s="297">
        <v>2915</v>
      </c>
      <c r="G18" s="297">
        <v>7579</v>
      </c>
      <c r="H18" s="298">
        <v>3110</v>
      </c>
      <c r="I18" s="299">
        <v>8700</v>
      </c>
      <c r="J18" s="273">
        <v>2888</v>
      </c>
      <c r="K18" s="292">
        <v>8541</v>
      </c>
      <c r="L18" s="300" t="s">
        <v>136</v>
      </c>
      <c r="M18" s="460"/>
      <c r="N18" s="461"/>
    </row>
    <row r="19" spans="1:14" s="4" customFormat="1" ht="12" customHeight="1">
      <c r="A19" s="293" t="s">
        <v>137</v>
      </c>
      <c r="B19" s="294" t="s">
        <v>138</v>
      </c>
      <c r="C19" s="295" t="s">
        <v>126</v>
      </c>
      <c r="D19" s="268">
        <v>3188</v>
      </c>
      <c r="E19" s="296">
        <v>9984</v>
      </c>
      <c r="F19" s="297">
        <v>3269</v>
      </c>
      <c r="G19" s="297">
        <v>8787</v>
      </c>
      <c r="H19" s="298">
        <v>3460</v>
      </c>
      <c r="I19" s="299">
        <v>10032</v>
      </c>
      <c r="J19" s="273">
        <v>4914</v>
      </c>
      <c r="K19" s="292">
        <v>14608</v>
      </c>
      <c r="L19" s="300" t="s">
        <v>139</v>
      </c>
      <c r="M19" s="460"/>
      <c r="N19" s="461"/>
    </row>
    <row r="20" spans="1:14" s="4" customFormat="1" ht="12" customHeight="1">
      <c r="A20" s="293" t="s">
        <v>446</v>
      </c>
      <c r="B20" s="294" t="s">
        <v>926</v>
      </c>
      <c r="C20" s="295" t="s">
        <v>126</v>
      </c>
      <c r="D20" s="268">
        <v>573</v>
      </c>
      <c r="E20" s="296">
        <v>151</v>
      </c>
      <c r="F20" s="297">
        <v>320</v>
      </c>
      <c r="G20" s="297">
        <v>81</v>
      </c>
      <c r="H20" s="298">
        <v>366</v>
      </c>
      <c r="I20" s="299">
        <v>97</v>
      </c>
      <c r="J20" s="273">
        <v>178</v>
      </c>
      <c r="K20" s="292">
        <v>53</v>
      </c>
      <c r="L20" s="300" t="s">
        <v>140</v>
      </c>
      <c r="M20" s="460"/>
      <c r="N20" s="461"/>
    </row>
    <row r="21" spans="1:14" s="4" customFormat="1" ht="12" customHeight="1">
      <c r="A21" s="293" t="s">
        <v>447</v>
      </c>
      <c r="B21" s="294" t="s">
        <v>448</v>
      </c>
      <c r="C21" s="295" t="s">
        <v>126</v>
      </c>
      <c r="D21" s="268">
        <v>346</v>
      </c>
      <c r="E21" s="296">
        <v>461</v>
      </c>
      <c r="F21" s="297">
        <v>313</v>
      </c>
      <c r="G21" s="297">
        <v>360</v>
      </c>
      <c r="H21" s="298">
        <v>265</v>
      </c>
      <c r="I21" s="299">
        <v>324</v>
      </c>
      <c r="J21" s="273">
        <v>290</v>
      </c>
      <c r="K21" s="292">
        <v>319</v>
      </c>
      <c r="L21" s="300" t="s">
        <v>1207</v>
      </c>
      <c r="M21" s="460"/>
      <c r="N21" s="461"/>
    </row>
    <row r="22" spans="1:14" s="4" customFormat="1" ht="12" customHeight="1">
      <c r="A22" s="293" t="s">
        <v>2353</v>
      </c>
      <c r="B22" s="294" t="s">
        <v>449</v>
      </c>
      <c r="C22" s="295" t="s">
        <v>109</v>
      </c>
      <c r="D22" s="268" t="s">
        <v>109</v>
      </c>
      <c r="E22" s="296" t="s">
        <v>109</v>
      </c>
      <c r="F22" s="297"/>
      <c r="G22" s="297"/>
      <c r="H22" s="298"/>
      <c r="I22" s="299"/>
      <c r="J22" s="303"/>
      <c r="K22" s="303"/>
      <c r="L22" s="300" t="s">
        <v>451</v>
      </c>
      <c r="M22" s="460"/>
      <c r="N22" s="461"/>
    </row>
    <row r="23" spans="1:14" s="4" customFormat="1" ht="12" customHeight="1">
      <c r="A23" s="293" t="s">
        <v>450</v>
      </c>
      <c r="B23" s="294" t="s">
        <v>1310</v>
      </c>
      <c r="C23" s="295" t="s">
        <v>126</v>
      </c>
      <c r="D23" s="268">
        <v>971</v>
      </c>
      <c r="E23" s="296">
        <v>1083</v>
      </c>
      <c r="F23" s="297">
        <v>699</v>
      </c>
      <c r="G23" s="297">
        <v>1064</v>
      </c>
      <c r="H23" s="298">
        <v>693</v>
      </c>
      <c r="I23" s="299">
        <v>1005</v>
      </c>
      <c r="J23" s="273">
        <v>685</v>
      </c>
      <c r="K23" s="292">
        <v>925</v>
      </c>
      <c r="L23" s="300" t="s">
        <v>1311</v>
      </c>
      <c r="M23" s="460"/>
      <c r="N23" s="461"/>
    </row>
    <row r="24" spans="1:14" s="4" customFormat="1" ht="12" customHeight="1">
      <c r="A24" s="293" t="s">
        <v>1715</v>
      </c>
      <c r="B24" s="294" t="s">
        <v>1716</v>
      </c>
      <c r="C24" s="295" t="s">
        <v>126</v>
      </c>
      <c r="D24" s="268">
        <v>335</v>
      </c>
      <c r="E24" s="296">
        <v>268</v>
      </c>
      <c r="F24" s="297">
        <v>287</v>
      </c>
      <c r="G24" s="297">
        <v>230</v>
      </c>
      <c r="H24" s="298">
        <v>307</v>
      </c>
      <c r="I24" s="299">
        <v>246</v>
      </c>
      <c r="J24" s="273">
        <v>123</v>
      </c>
      <c r="K24" s="292">
        <v>99</v>
      </c>
      <c r="L24" s="300" t="s">
        <v>2447</v>
      </c>
      <c r="M24" s="460"/>
      <c r="N24" s="461"/>
    </row>
    <row r="25" spans="1:14" s="4" customFormat="1" ht="12" customHeight="1">
      <c r="A25" s="293" t="s">
        <v>1717</v>
      </c>
      <c r="B25" s="294" t="s">
        <v>1718</v>
      </c>
      <c r="C25" s="295" t="s">
        <v>132</v>
      </c>
      <c r="D25" s="301" t="s">
        <v>132</v>
      </c>
      <c r="E25" s="296">
        <v>290</v>
      </c>
      <c r="F25" s="304" t="s">
        <v>132</v>
      </c>
      <c r="G25" s="297">
        <v>684</v>
      </c>
      <c r="H25" s="298" t="s">
        <v>132</v>
      </c>
      <c r="I25" s="299">
        <v>681</v>
      </c>
      <c r="J25" s="302" t="s">
        <v>132</v>
      </c>
      <c r="K25" s="292">
        <v>614</v>
      </c>
      <c r="L25" s="300" t="s">
        <v>2448</v>
      </c>
      <c r="M25" s="460"/>
      <c r="N25" s="461"/>
    </row>
    <row r="26" spans="1:14" s="4" customFormat="1" ht="12" customHeight="1">
      <c r="A26" s="293" t="s">
        <v>141</v>
      </c>
      <c r="B26" s="294" t="s">
        <v>142</v>
      </c>
      <c r="C26" s="295" t="s">
        <v>2445</v>
      </c>
      <c r="D26" s="268">
        <v>17514</v>
      </c>
      <c r="E26" s="296">
        <v>18740</v>
      </c>
      <c r="F26" s="297">
        <v>17924</v>
      </c>
      <c r="G26" s="297">
        <v>19905</v>
      </c>
      <c r="H26" s="298">
        <v>18480</v>
      </c>
      <c r="I26" s="299">
        <v>24029</v>
      </c>
      <c r="J26" s="273">
        <v>18170</v>
      </c>
      <c r="K26" s="292">
        <v>23538</v>
      </c>
      <c r="L26" s="300" t="s">
        <v>143</v>
      </c>
      <c r="M26" s="460"/>
      <c r="N26" s="461"/>
    </row>
    <row r="27" spans="1:14" s="4" customFormat="1" ht="12" customHeight="1">
      <c r="A27" s="293" t="s">
        <v>144</v>
      </c>
      <c r="B27" s="294" t="s">
        <v>1439</v>
      </c>
      <c r="C27" s="295" t="s">
        <v>126</v>
      </c>
      <c r="D27" s="268">
        <v>1020</v>
      </c>
      <c r="E27" s="296">
        <v>1250</v>
      </c>
      <c r="F27" s="297">
        <v>807</v>
      </c>
      <c r="G27" s="297">
        <v>891</v>
      </c>
      <c r="H27" s="298">
        <v>787</v>
      </c>
      <c r="I27" s="299">
        <v>944</v>
      </c>
      <c r="J27" s="273">
        <v>623</v>
      </c>
      <c r="K27" s="292">
        <v>866</v>
      </c>
      <c r="L27" s="300" t="s">
        <v>1440</v>
      </c>
      <c r="M27" s="460"/>
      <c r="N27" s="461"/>
    </row>
    <row r="28" spans="1:14" s="4" customFormat="1" ht="12" customHeight="1">
      <c r="A28" s="293" t="s">
        <v>1441</v>
      </c>
      <c r="B28" s="294" t="s">
        <v>1442</v>
      </c>
      <c r="C28" s="295" t="s">
        <v>126</v>
      </c>
      <c r="D28" s="268">
        <v>236</v>
      </c>
      <c r="E28" s="296">
        <v>355</v>
      </c>
      <c r="F28" s="297">
        <v>158</v>
      </c>
      <c r="G28" s="297">
        <v>269</v>
      </c>
      <c r="H28" s="298">
        <v>193</v>
      </c>
      <c r="I28" s="299">
        <v>299</v>
      </c>
      <c r="J28" s="273">
        <v>171</v>
      </c>
      <c r="K28" s="292">
        <v>280</v>
      </c>
      <c r="L28" s="300" t="s">
        <v>1443</v>
      </c>
      <c r="M28" s="460"/>
      <c r="N28" s="461"/>
    </row>
    <row r="29" spans="1:14" s="4" customFormat="1" ht="12" customHeight="1">
      <c r="A29" s="293" t="s">
        <v>1141</v>
      </c>
      <c r="B29" s="294" t="s">
        <v>1134</v>
      </c>
      <c r="C29" s="295"/>
      <c r="D29" s="268"/>
      <c r="E29" s="296"/>
      <c r="F29" s="297"/>
      <c r="G29" s="297"/>
      <c r="H29" s="298"/>
      <c r="I29" s="299"/>
      <c r="J29" s="273"/>
      <c r="K29" s="292"/>
      <c r="L29" s="300"/>
      <c r="M29" s="460"/>
      <c r="N29" s="461"/>
    </row>
    <row r="30" spans="1:14" s="4" customFormat="1" ht="11.25" customHeight="1">
      <c r="A30" s="293"/>
      <c r="B30" s="294" t="s">
        <v>1142</v>
      </c>
      <c r="C30" s="295" t="s">
        <v>126</v>
      </c>
      <c r="D30" s="301" t="s">
        <v>132</v>
      </c>
      <c r="E30" s="304" t="s">
        <v>132</v>
      </c>
      <c r="F30" s="298">
        <v>300</v>
      </c>
      <c r="G30" s="297">
        <v>700</v>
      </c>
      <c r="H30" s="298">
        <v>274</v>
      </c>
      <c r="I30" s="299">
        <v>773</v>
      </c>
      <c r="J30" s="304">
        <v>213</v>
      </c>
      <c r="K30" s="304">
        <v>703</v>
      </c>
      <c r="L30" s="300" t="s">
        <v>1143</v>
      </c>
      <c r="M30" s="460"/>
      <c r="N30" s="461"/>
    </row>
    <row r="31" spans="1:14" s="4" customFormat="1" ht="12" customHeight="1">
      <c r="A31" s="293" t="s">
        <v>1444</v>
      </c>
      <c r="B31" s="294" t="s">
        <v>1445</v>
      </c>
      <c r="C31" s="295" t="s">
        <v>126</v>
      </c>
      <c r="D31" s="268">
        <v>151</v>
      </c>
      <c r="E31" s="292">
        <v>1020</v>
      </c>
      <c r="F31" s="298">
        <v>114</v>
      </c>
      <c r="G31" s="297">
        <v>750</v>
      </c>
      <c r="H31" s="298">
        <v>154</v>
      </c>
      <c r="I31" s="299">
        <v>989</v>
      </c>
      <c r="J31" s="273">
        <v>145</v>
      </c>
      <c r="K31" s="292">
        <v>993</v>
      </c>
      <c r="L31" s="300" t="s">
        <v>1446</v>
      </c>
      <c r="M31" s="460"/>
      <c r="N31" s="461"/>
    </row>
    <row r="32" spans="1:14" s="4" customFormat="1" ht="12" customHeight="1">
      <c r="A32" s="293" t="s">
        <v>1447</v>
      </c>
      <c r="B32" s="294" t="s">
        <v>1448</v>
      </c>
      <c r="C32" s="295" t="s">
        <v>126</v>
      </c>
      <c r="D32" s="268">
        <v>1589</v>
      </c>
      <c r="E32" s="292">
        <v>4402</v>
      </c>
      <c r="F32" s="298">
        <v>1551</v>
      </c>
      <c r="G32" s="297">
        <v>4313</v>
      </c>
      <c r="H32" s="298">
        <v>1572</v>
      </c>
      <c r="I32" s="299">
        <v>4416</v>
      </c>
      <c r="J32" s="273">
        <v>1507</v>
      </c>
      <c r="K32" s="292">
        <v>4160</v>
      </c>
      <c r="L32" s="300" t="s">
        <v>1449</v>
      </c>
      <c r="M32" s="460"/>
      <c r="N32" s="461"/>
    </row>
    <row r="33" spans="1:14" s="4" customFormat="1" ht="12" customHeight="1">
      <c r="A33" s="293" t="s">
        <v>1450</v>
      </c>
      <c r="B33" s="294" t="s">
        <v>1451</v>
      </c>
      <c r="C33" s="295" t="s">
        <v>126</v>
      </c>
      <c r="D33" s="268">
        <v>771</v>
      </c>
      <c r="E33" s="292">
        <v>3601</v>
      </c>
      <c r="F33" s="298">
        <v>772</v>
      </c>
      <c r="G33" s="297">
        <v>3541</v>
      </c>
      <c r="H33" s="298">
        <v>833</v>
      </c>
      <c r="I33" s="299">
        <v>3777</v>
      </c>
      <c r="J33" s="273">
        <v>879</v>
      </c>
      <c r="K33" s="292">
        <v>3927</v>
      </c>
      <c r="L33" s="300" t="s">
        <v>1452</v>
      </c>
      <c r="M33" s="460"/>
      <c r="N33" s="461"/>
    </row>
    <row r="34" spans="1:14" s="4" customFormat="1" ht="12" customHeight="1">
      <c r="A34" s="293" t="s">
        <v>1453</v>
      </c>
      <c r="B34" s="294" t="s">
        <v>1454</v>
      </c>
      <c r="C34" s="295" t="s">
        <v>126</v>
      </c>
      <c r="D34" s="268">
        <v>1583</v>
      </c>
      <c r="E34" s="292">
        <v>4546</v>
      </c>
      <c r="F34" s="298">
        <v>1879</v>
      </c>
      <c r="G34" s="297">
        <v>5151</v>
      </c>
      <c r="H34" s="298">
        <v>1887</v>
      </c>
      <c r="I34" s="299">
        <v>4906</v>
      </c>
      <c r="J34" s="273">
        <v>1995</v>
      </c>
      <c r="K34" s="292">
        <v>5131</v>
      </c>
      <c r="L34" s="300" t="s">
        <v>1455</v>
      </c>
      <c r="M34" s="460"/>
      <c r="N34" s="461"/>
    </row>
    <row r="35" spans="1:14" s="4" customFormat="1" ht="12" customHeight="1">
      <c r="A35" s="294" t="s">
        <v>1456</v>
      </c>
      <c r="B35" s="294" t="s">
        <v>1457</v>
      </c>
      <c r="C35" s="295" t="s">
        <v>126</v>
      </c>
      <c r="D35" s="268">
        <v>1218</v>
      </c>
      <c r="E35" s="292">
        <v>3315</v>
      </c>
      <c r="F35" s="298">
        <v>1352</v>
      </c>
      <c r="G35" s="297">
        <v>3457</v>
      </c>
      <c r="H35" s="298">
        <v>1427</v>
      </c>
      <c r="I35" s="299">
        <v>3567</v>
      </c>
      <c r="J35" s="273">
        <v>1433</v>
      </c>
      <c r="K35" s="292">
        <v>3740</v>
      </c>
      <c r="L35" s="300" t="s">
        <v>1458</v>
      </c>
      <c r="M35" s="460"/>
      <c r="N35" s="461"/>
    </row>
    <row r="36" spans="1:14" s="4" customFormat="1" ht="12" customHeight="1">
      <c r="A36" s="294" t="s">
        <v>1459</v>
      </c>
      <c r="B36" s="294" t="s">
        <v>1460</v>
      </c>
      <c r="C36" s="295" t="s">
        <v>126</v>
      </c>
      <c r="D36" s="268">
        <v>86</v>
      </c>
      <c r="E36" s="292">
        <v>277</v>
      </c>
      <c r="F36" s="298">
        <v>107</v>
      </c>
      <c r="G36" s="297">
        <v>385</v>
      </c>
      <c r="H36" s="298">
        <v>88</v>
      </c>
      <c r="I36" s="299">
        <v>331</v>
      </c>
      <c r="J36" s="273">
        <v>91</v>
      </c>
      <c r="K36" s="292">
        <v>350</v>
      </c>
      <c r="L36" s="300" t="s">
        <v>1461</v>
      </c>
      <c r="M36" s="460"/>
      <c r="N36" s="461"/>
    </row>
    <row r="37" spans="1:14" s="4" customFormat="1" ht="12" customHeight="1">
      <c r="A37" s="294" t="s">
        <v>1462</v>
      </c>
      <c r="B37" s="294" t="s">
        <v>1463</v>
      </c>
      <c r="C37" s="295" t="s">
        <v>126</v>
      </c>
      <c r="D37" s="268">
        <v>933</v>
      </c>
      <c r="E37" s="292">
        <v>2332</v>
      </c>
      <c r="F37" s="298">
        <v>830</v>
      </c>
      <c r="G37" s="297">
        <v>2204</v>
      </c>
      <c r="H37" s="298">
        <v>817</v>
      </c>
      <c r="I37" s="299">
        <v>2313</v>
      </c>
      <c r="J37" s="273">
        <v>880</v>
      </c>
      <c r="K37" s="292">
        <v>2611</v>
      </c>
      <c r="L37" s="300" t="s">
        <v>1464</v>
      </c>
      <c r="M37" s="460"/>
      <c r="N37" s="461"/>
    </row>
    <row r="38" spans="1:14" s="4" customFormat="1" ht="3" customHeight="1">
      <c r="A38" s="305"/>
      <c r="B38" s="305"/>
      <c r="C38" s="306"/>
      <c r="D38" s="307"/>
      <c r="E38" s="308" t="s">
        <v>109</v>
      </c>
      <c r="F38" s="24"/>
      <c r="G38" s="25"/>
      <c r="H38" s="24"/>
      <c r="I38" s="309"/>
      <c r="J38" s="310"/>
      <c r="K38" s="310"/>
      <c r="L38" s="311"/>
      <c r="M38" s="460"/>
      <c r="N38" s="461"/>
    </row>
    <row r="39" spans="1:14" s="4" customFormat="1" ht="12.75" customHeight="1">
      <c r="A39" s="312"/>
      <c r="B39" s="312"/>
      <c r="C39" s="313"/>
      <c r="D39" s="314" t="s">
        <v>109</v>
      </c>
      <c r="E39" s="314" t="s">
        <v>109</v>
      </c>
      <c r="F39" s="7"/>
      <c r="G39" s="7"/>
      <c r="H39" s="7"/>
      <c r="I39" s="7"/>
      <c r="J39" s="315"/>
      <c r="K39" s="315"/>
      <c r="L39" s="316" t="s">
        <v>471</v>
      </c>
      <c r="M39" s="460"/>
      <c r="N39" s="461"/>
    </row>
    <row r="40" spans="12:14" ht="24" customHeight="1">
      <c r="L40" s="246" t="s">
        <v>2342</v>
      </c>
      <c r="M40" s="460" t="s">
        <v>545</v>
      </c>
      <c r="N40" s="461" t="s">
        <v>109</v>
      </c>
    </row>
    <row r="41" spans="1:14" ht="28.5" customHeight="1">
      <c r="A41" s="471" t="s">
        <v>1133</v>
      </c>
      <c r="B41" s="471"/>
      <c r="C41" s="471"/>
      <c r="D41" s="471"/>
      <c r="E41" s="471"/>
      <c r="F41" s="471"/>
      <c r="G41" s="471"/>
      <c r="J41" s="245"/>
      <c r="K41" s="245"/>
      <c r="M41" s="460"/>
      <c r="N41" s="461"/>
    </row>
    <row r="42" spans="1:14" ht="9.75" customHeight="1">
      <c r="A42" s="214"/>
      <c r="B42" s="214"/>
      <c r="C42" s="214"/>
      <c r="D42" s="214"/>
      <c r="J42" s="214"/>
      <c r="K42" s="214"/>
      <c r="M42" s="460"/>
      <c r="N42" s="461"/>
    </row>
    <row r="43" spans="1:14" ht="24.75" customHeight="1">
      <c r="A43" s="248" t="s">
        <v>1652</v>
      </c>
      <c r="B43" s="462" t="s">
        <v>1653</v>
      </c>
      <c r="C43" s="248" t="s">
        <v>1119</v>
      </c>
      <c r="D43" s="455" t="s">
        <v>491</v>
      </c>
      <c r="E43" s="459"/>
      <c r="F43" s="455" t="s">
        <v>2372</v>
      </c>
      <c r="G43" s="459"/>
      <c r="H43" s="455" t="s">
        <v>1123</v>
      </c>
      <c r="I43" s="459"/>
      <c r="J43" s="455" t="s">
        <v>2381</v>
      </c>
      <c r="K43" s="456"/>
      <c r="L43" s="465" t="s">
        <v>95</v>
      </c>
      <c r="M43" s="460"/>
      <c r="N43" s="461"/>
    </row>
    <row r="44" spans="1:14" ht="15" customHeight="1">
      <c r="A44" s="468" t="s">
        <v>1382</v>
      </c>
      <c r="B44" s="463"/>
      <c r="C44" s="468" t="s">
        <v>1121</v>
      </c>
      <c r="D44" s="250" t="s">
        <v>92</v>
      </c>
      <c r="E44" s="251" t="s">
        <v>94</v>
      </c>
      <c r="F44" s="250" t="s">
        <v>92</v>
      </c>
      <c r="G44" s="251" t="s">
        <v>94</v>
      </c>
      <c r="H44" s="250" t="s">
        <v>92</v>
      </c>
      <c r="I44" s="251" t="s">
        <v>94</v>
      </c>
      <c r="J44" s="250" t="s">
        <v>92</v>
      </c>
      <c r="K44" s="252" t="s">
        <v>94</v>
      </c>
      <c r="L44" s="466"/>
      <c r="M44" s="460"/>
      <c r="N44" s="461"/>
    </row>
    <row r="45" spans="1:14" ht="24.75" customHeight="1">
      <c r="A45" s="469"/>
      <c r="B45" s="464"/>
      <c r="C45" s="469"/>
      <c r="D45" s="254" t="s">
        <v>93</v>
      </c>
      <c r="E45" s="255" t="s">
        <v>1654</v>
      </c>
      <c r="F45" s="254" t="s">
        <v>93</v>
      </c>
      <c r="G45" s="255" t="s">
        <v>1654</v>
      </c>
      <c r="H45" s="254" t="s">
        <v>93</v>
      </c>
      <c r="I45" s="255" t="s">
        <v>1654</v>
      </c>
      <c r="J45" s="254" t="s">
        <v>93</v>
      </c>
      <c r="K45" s="256" t="s">
        <v>1654</v>
      </c>
      <c r="L45" s="467"/>
      <c r="M45" s="460"/>
      <c r="N45" s="461"/>
    </row>
    <row r="46" spans="1:14" s="4" customFormat="1" ht="15" customHeight="1">
      <c r="A46" s="294" t="s">
        <v>1465</v>
      </c>
      <c r="B46" s="294" t="s">
        <v>1466</v>
      </c>
      <c r="C46" s="317" t="s">
        <v>2445</v>
      </c>
      <c r="D46" s="318">
        <v>360</v>
      </c>
      <c r="E46" s="10">
        <v>726</v>
      </c>
      <c r="F46" s="319">
        <v>326</v>
      </c>
      <c r="G46" s="320">
        <v>651</v>
      </c>
      <c r="H46" s="319">
        <v>344</v>
      </c>
      <c r="I46" s="15">
        <v>719</v>
      </c>
      <c r="J46" s="27">
        <v>306</v>
      </c>
      <c r="K46" s="28">
        <v>647</v>
      </c>
      <c r="L46" s="321" t="s">
        <v>1467</v>
      </c>
      <c r="M46" s="460"/>
      <c r="N46" s="461"/>
    </row>
    <row r="47" spans="1:14" s="4" customFormat="1" ht="12" customHeight="1">
      <c r="A47" s="294" t="s">
        <v>97</v>
      </c>
      <c r="B47" s="294" t="s">
        <v>96</v>
      </c>
      <c r="C47" s="322" t="s">
        <v>126</v>
      </c>
      <c r="D47" s="27">
        <v>201</v>
      </c>
      <c r="E47" s="10">
        <v>1036</v>
      </c>
      <c r="F47" s="14">
        <v>211</v>
      </c>
      <c r="G47" s="15">
        <v>1008</v>
      </c>
      <c r="H47" s="14">
        <v>255</v>
      </c>
      <c r="I47" s="15">
        <v>1246</v>
      </c>
      <c r="J47" s="27">
        <v>260</v>
      </c>
      <c r="K47" s="28">
        <v>1358</v>
      </c>
      <c r="L47" s="321" t="s">
        <v>100</v>
      </c>
      <c r="M47" s="460"/>
      <c r="N47" s="461"/>
    </row>
    <row r="48" spans="1:14" s="4" customFormat="1" ht="12" customHeight="1">
      <c r="A48" s="294" t="s">
        <v>1468</v>
      </c>
      <c r="B48" s="294" t="s">
        <v>1469</v>
      </c>
      <c r="C48" s="322" t="s">
        <v>126</v>
      </c>
      <c r="D48" s="27">
        <v>673</v>
      </c>
      <c r="E48" s="10">
        <v>1378</v>
      </c>
      <c r="F48" s="14">
        <v>693</v>
      </c>
      <c r="G48" s="15">
        <v>1535</v>
      </c>
      <c r="H48" s="14">
        <v>720</v>
      </c>
      <c r="I48" s="15">
        <v>1780</v>
      </c>
      <c r="J48" s="27">
        <v>610</v>
      </c>
      <c r="K48" s="28">
        <v>1658</v>
      </c>
      <c r="L48" s="321" t="s">
        <v>1470</v>
      </c>
      <c r="M48" s="460"/>
      <c r="N48" s="461"/>
    </row>
    <row r="49" spans="1:14" s="4" customFormat="1" ht="12" customHeight="1">
      <c r="A49" s="293" t="s">
        <v>98</v>
      </c>
      <c r="B49" s="294" t="s">
        <v>99</v>
      </c>
      <c r="C49" s="322" t="s">
        <v>126</v>
      </c>
      <c r="D49" s="323">
        <v>101</v>
      </c>
      <c r="E49" s="324">
        <v>229</v>
      </c>
      <c r="F49" s="14">
        <v>108</v>
      </c>
      <c r="G49" s="15">
        <v>293</v>
      </c>
      <c r="H49" s="14">
        <v>170</v>
      </c>
      <c r="I49" s="15">
        <v>481</v>
      </c>
      <c r="J49" s="323">
        <v>220</v>
      </c>
      <c r="K49" s="325">
        <v>595</v>
      </c>
      <c r="L49" s="321" t="s">
        <v>101</v>
      </c>
      <c r="M49" s="460"/>
      <c r="N49" s="461"/>
    </row>
    <row r="50" spans="1:14" s="4" customFormat="1" ht="12" customHeight="1">
      <c r="A50" s="265" t="s">
        <v>1877</v>
      </c>
      <c r="B50" s="266" t="s">
        <v>1882</v>
      </c>
      <c r="C50" s="317"/>
      <c r="D50" s="27"/>
      <c r="E50" s="326"/>
      <c r="F50" s="14"/>
      <c r="G50" s="15"/>
      <c r="H50" s="14"/>
      <c r="I50" s="15"/>
      <c r="J50" s="27"/>
      <c r="K50" s="327"/>
      <c r="L50" s="328"/>
      <c r="M50" s="460"/>
      <c r="N50" s="461"/>
    </row>
    <row r="51" spans="1:14" s="4" customFormat="1" ht="12" customHeight="1">
      <c r="A51" s="329" t="s">
        <v>1471</v>
      </c>
      <c r="B51" s="294" t="s">
        <v>1135</v>
      </c>
      <c r="C51" s="317" t="s">
        <v>132</v>
      </c>
      <c r="D51" s="27" t="s">
        <v>132</v>
      </c>
      <c r="E51" s="326">
        <v>1164</v>
      </c>
      <c r="F51" s="27" t="s">
        <v>132</v>
      </c>
      <c r="G51" s="15">
        <v>1284</v>
      </c>
      <c r="H51" s="14" t="s">
        <v>132</v>
      </c>
      <c r="I51" s="15">
        <v>1173</v>
      </c>
      <c r="J51" s="27" t="s">
        <v>132</v>
      </c>
      <c r="K51" s="327">
        <v>952</v>
      </c>
      <c r="L51" s="321" t="s">
        <v>729</v>
      </c>
      <c r="M51" s="460"/>
      <c r="N51" s="461"/>
    </row>
    <row r="52" spans="1:14" s="4" customFormat="1" ht="0.75" customHeight="1">
      <c r="A52" s="275"/>
      <c r="B52" s="276"/>
      <c r="C52" s="330" t="s">
        <v>109</v>
      </c>
      <c r="D52" s="27"/>
      <c r="E52" s="331"/>
      <c r="F52" s="20"/>
      <c r="G52" s="21"/>
      <c r="H52" s="20"/>
      <c r="I52" s="21"/>
      <c r="J52" s="27"/>
      <c r="K52" s="332"/>
      <c r="L52" s="333"/>
      <c r="M52" s="460"/>
      <c r="N52" s="461"/>
    </row>
    <row r="53" spans="1:14" s="5" customFormat="1" ht="12" customHeight="1">
      <c r="A53" s="334" t="s">
        <v>1472</v>
      </c>
      <c r="B53" s="335" t="s">
        <v>1473</v>
      </c>
      <c r="C53" s="336" t="s">
        <v>109</v>
      </c>
      <c r="D53" s="337"/>
      <c r="E53" s="338" t="s">
        <v>109</v>
      </c>
      <c r="F53" s="22"/>
      <c r="G53" s="23"/>
      <c r="H53" s="22"/>
      <c r="I53" s="23"/>
      <c r="J53" s="337"/>
      <c r="K53" s="339" t="s">
        <v>109</v>
      </c>
      <c r="L53" s="340" t="s">
        <v>1474</v>
      </c>
      <c r="M53" s="460"/>
      <c r="N53" s="461"/>
    </row>
    <row r="54" spans="1:14" s="5" customFormat="1" ht="11.25" customHeight="1">
      <c r="A54" s="286"/>
      <c r="B54" s="287" t="s">
        <v>1475</v>
      </c>
      <c r="C54" s="336" t="s">
        <v>109</v>
      </c>
      <c r="D54" s="337"/>
      <c r="E54" s="341">
        <f>SUM(E56:E92)</f>
        <v>42960</v>
      </c>
      <c r="F54" s="22"/>
      <c r="G54" s="341">
        <f>SUM(G56:G92)</f>
        <v>42536</v>
      </c>
      <c r="H54" s="22"/>
      <c r="I54" s="341">
        <f>SUM(I56:I92)</f>
        <v>37867</v>
      </c>
      <c r="J54" s="337"/>
      <c r="K54" s="342">
        <f>SUM(K56:K92)</f>
        <v>37891</v>
      </c>
      <c r="L54" s="343" t="s">
        <v>1476</v>
      </c>
      <c r="M54" s="460"/>
      <c r="N54" s="461"/>
    </row>
    <row r="55" spans="1:14" s="4" customFormat="1" ht="3" customHeight="1">
      <c r="A55" s="265"/>
      <c r="B55" s="266"/>
      <c r="C55" s="317" t="s">
        <v>109</v>
      </c>
      <c r="D55" s="27" t="s">
        <v>109</v>
      </c>
      <c r="E55" s="10" t="s">
        <v>109</v>
      </c>
      <c r="F55" s="13"/>
      <c r="G55" s="7"/>
      <c r="H55" s="13"/>
      <c r="I55" s="7"/>
      <c r="J55" s="27" t="s">
        <v>109</v>
      </c>
      <c r="K55" s="28" t="s">
        <v>109</v>
      </c>
      <c r="L55" s="328"/>
      <c r="M55" s="460"/>
      <c r="N55" s="461"/>
    </row>
    <row r="56" spans="1:14" s="4" customFormat="1" ht="12" customHeight="1">
      <c r="A56" s="293" t="s">
        <v>1477</v>
      </c>
      <c r="B56" s="294" t="s">
        <v>1478</v>
      </c>
      <c r="C56" s="322" t="s">
        <v>2445</v>
      </c>
      <c r="D56" s="27">
        <v>2160</v>
      </c>
      <c r="E56" s="10">
        <v>1546</v>
      </c>
      <c r="F56" s="14">
        <v>2471</v>
      </c>
      <c r="G56" s="15">
        <v>1794</v>
      </c>
      <c r="H56" s="14">
        <v>1138</v>
      </c>
      <c r="I56" s="15">
        <v>759</v>
      </c>
      <c r="J56" s="27">
        <v>1237</v>
      </c>
      <c r="K56" s="28">
        <v>837</v>
      </c>
      <c r="L56" s="321" t="s">
        <v>1479</v>
      </c>
      <c r="M56" s="460"/>
      <c r="N56" s="461"/>
    </row>
    <row r="57" spans="1:14" s="4" customFormat="1" ht="12" customHeight="1">
      <c r="A57" s="293" t="s">
        <v>1480</v>
      </c>
      <c r="B57" s="294" t="s">
        <v>1481</v>
      </c>
      <c r="C57" s="322" t="s">
        <v>126</v>
      </c>
      <c r="D57" s="27">
        <v>1296</v>
      </c>
      <c r="E57" s="10">
        <v>676</v>
      </c>
      <c r="F57" s="14">
        <v>1296</v>
      </c>
      <c r="G57" s="15">
        <v>619</v>
      </c>
      <c r="H57" s="14">
        <v>1674</v>
      </c>
      <c r="I57" s="15">
        <v>825</v>
      </c>
      <c r="J57" s="27">
        <v>1869</v>
      </c>
      <c r="K57" s="28">
        <v>912</v>
      </c>
      <c r="L57" s="321" t="s">
        <v>1482</v>
      </c>
      <c r="M57" s="460"/>
      <c r="N57" s="461"/>
    </row>
    <row r="58" spans="1:14" s="4" customFormat="1" ht="12" customHeight="1">
      <c r="A58" s="293" t="s">
        <v>1483</v>
      </c>
      <c r="B58" s="294" t="s">
        <v>1484</v>
      </c>
      <c r="C58" s="317" t="s">
        <v>126</v>
      </c>
      <c r="D58" s="27">
        <v>40908</v>
      </c>
      <c r="E58" s="10">
        <v>21990</v>
      </c>
      <c r="F58" s="14">
        <v>39504</v>
      </c>
      <c r="G58" s="15">
        <v>22833</v>
      </c>
      <c r="H58" s="14">
        <v>35665</v>
      </c>
      <c r="I58" s="15">
        <v>20864</v>
      </c>
      <c r="J58" s="27">
        <v>33710</v>
      </c>
      <c r="K58" s="28">
        <v>20226</v>
      </c>
      <c r="L58" s="321" t="s">
        <v>1485</v>
      </c>
      <c r="M58" s="460"/>
      <c r="N58" s="461"/>
    </row>
    <row r="59" spans="1:14" s="4" customFormat="1" ht="12" customHeight="1">
      <c r="A59" s="265" t="s">
        <v>1486</v>
      </c>
      <c r="B59" s="294" t="s">
        <v>1487</v>
      </c>
      <c r="C59" s="322" t="s">
        <v>126</v>
      </c>
      <c r="D59" s="323">
        <v>643</v>
      </c>
      <c r="E59" s="10">
        <v>461</v>
      </c>
      <c r="F59" s="14">
        <v>556</v>
      </c>
      <c r="G59" s="15">
        <v>466</v>
      </c>
      <c r="H59" s="14">
        <v>565</v>
      </c>
      <c r="I59" s="15">
        <v>480</v>
      </c>
      <c r="J59" s="323">
        <v>450</v>
      </c>
      <c r="K59" s="28">
        <v>427</v>
      </c>
      <c r="L59" s="321" t="s">
        <v>1488</v>
      </c>
      <c r="M59" s="460"/>
      <c r="N59" s="461"/>
    </row>
    <row r="60" spans="1:14" s="4" customFormat="1" ht="12" customHeight="1">
      <c r="A60" s="293" t="s">
        <v>1489</v>
      </c>
      <c r="B60" s="294" t="s">
        <v>2449</v>
      </c>
      <c r="C60" s="322" t="s">
        <v>126</v>
      </c>
      <c r="D60" s="27">
        <v>3977</v>
      </c>
      <c r="E60" s="10">
        <v>2525</v>
      </c>
      <c r="F60" s="14">
        <v>3650</v>
      </c>
      <c r="G60" s="15">
        <v>2719</v>
      </c>
      <c r="H60" s="14">
        <v>3465</v>
      </c>
      <c r="I60" s="15">
        <v>2633</v>
      </c>
      <c r="J60" s="27">
        <v>3214</v>
      </c>
      <c r="K60" s="28">
        <v>2491</v>
      </c>
      <c r="L60" s="321" t="s">
        <v>2451</v>
      </c>
      <c r="M60" s="460"/>
      <c r="N60" s="461"/>
    </row>
    <row r="61" spans="1:14" s="4" customFormat="1" ht="12" customHeight="1">
      <c r="A61" s="293" t="s">
        <v>452</v>
      </c>
      <c r="B61" s="294" t="s">
        <v>1490</v>
      </c>
      <c r="C61" s="322" t="s">
        <v>126</v>
      </c>
      <c r="D61" s="27">
        <v>1171</v>
      </c>
      <c r="E61" s="10">
        <v>738</v>
      </c>
      <c r="F61" s="14">
        <v>1660</v>
      </c>
      <c r="G61" s="15">
        <v>1386</v>
      </c>
      <c r="H61" s="14">
        <v>1539</v>
      </c>
      <c r="I61" s="15">
        <v>1486</v>
      </c>
      <c r="J61" s="27">
        <v>1320</v>
      </c>
      <c r="K61" s="28">
        <v>1189</v>
      </c>
      <c r="L61" s="321" t="s">
        <v>1491</v>
      </c>
      <c r="M61" s="460"/>
      <c r="N61" s="461"/>
    </row>
    <row r="62" spans="1:14" s="4" customFormat="1" ht="12" customHeight="1">
      <c r="A62" s="293" t="s">
        <v>1492</v>
      </c>
      <c r="B62" s="294" t="s">
        <v>1493</v>
      </c>
      <c r="C62" s="322" t="s">
        <v>126</v>
      </c>
      <c r="D62" s="27">
        <v>138</v>
      </c>
      <c r="E62" s="10">
        <v>90</v>
      </c>
      <c r="F62" s="14">
        <v>128</v>
      </c>
      <c r="G62" s="15">
        <v>84</v>
      </c>
      <c r="H62" s="14">
        <v>143</v>
      </c>
      <c r="I62" s="15">
        <v>97</v>
      </c>
      <c r="J62" s="27">
        <v>34</v>
      </c>
      <c r="K62" s="28">
        <v>24</v>
      </c>
      <c r="L62" s="321" t="s">
        <v>1494</v>
      </c>
      <c r="M62" s="460"/>
      <c r="N62" s="461"/>
    </row>
    <row r="63" spans="1:14" s="4" customFormat="1" ht="12" customHeight="1">
      <c r="A63" s="293" t="s">
        <v>1495</v>
      </c>
      <c r="B63" s="294" t="s">
        <v>1496</v>
      </c>
      <c r="C63" s="322" t="s">
        <v>126</v>
      </c>
      <c r="D63" s="27">
        <v>243</v>
      </c>
      <c r="E63" s="10">
        <v>167</v>
      </c>
      <c r="F63" s="14">
        <v>138</v>
      </c>
      <c r="G63" s="15">
        <v>98</v>
      </c>
      <c r="H63" s="14">
        <v>211</v>
      </c>
      <c r="I63" s="15">
        <v>154</v>
      </c>
      <c r="J63" s="27">
        <v>63</v>
      </c>
      <c r="K63" s="28">
        <v>50</v>
      </c>
      <c r="L63" s="321" t="s">
        <v>1497</v>
      </c>
      <c r="M63" s="460"/>
      <c r="N63" s="461"/>
    </row>
    <row r="64" spans="1:14" s="4" customFormat="1" ht="12" customHeight="1">
      <c r="A64" s="293" t="s">
        <v>1498</v>
      </c>
      <c r="B64" s="294" t="s">
        <v>1499</v>
      </c>
      <c r="C64" s="322"/>
      <c r="D64" s="27"/>
      <c r="E64" s="10"/>
      <c r="F64" s="14"/>
      <c r="G64" s="15"/>
      <c r="H64" s="14"/>
      <c r="I64" s="15"/>
      <c r="J64" s="344"/>
      <c r="K64" s="345"/>
      <c r="L64" s="321"/>
      <c r="M64" s="460"/>
      <c r="N64" s="461"/>
    </row>
    <row r="65" spans="1:14" s="4" customFormat="1" ht="11.25" customHeight="1">
      <c r="A65" s="293"/>
      <c r="B65" s="294" t="s">
        <v>1500</v>
      </c>
      <c r="C65" s="322" t="s">
        <v>126</v>
      </c>
      <c r="D65" s="27">
        <v>802</v>
      </c>
      <c r="E65" s="10">
        <v>597</v>
      </c>
      <c r="F65" s="14">
        <v>546</v>
      </c>
      <c r="G65" s="15">
        <v>417</v>
      </c>
      <c r="H65" s="14">
        <v>214</v>
      </c>
      <c r="I65" s="15">
        <v>159</v>
      </c>
      <c r="J65" s="27">
        <v>237</v>
      </c>
      <c r="K65" s="28">
        <v>178</v>
      </c>
      <c r="L65" s="321" t="s">
        <v>1501</v>
      </c>
      <c r="M65" s="460"/>
      <c r="N65" s="461"/>
    </row>
    <row r="66" spans="1:14" s="4" customFormat="1" ht="12" customHeight="1">
      <c r="A66" s="293" t="s">
        <v>102</v>
      </c>
      <c r="B66" s="294" t="s">
        <v>103</v>
      </c>
      <c r="C66" s="322" t="s">
        <v>126</v>
      </c>
      <c r="D66" s="27">
        <v>50</v>
      </c>
      <c r="E66" s="10">
        <v>154</v>
      </c>
      <c r="F66" s="14">
        <v>34</v>
      </c>
      <c r="G66" s="15">
        <v>95</v>
      </c>
      <c r="H66" s="14">
        <v>30</v>
      </c>
      <c r="I66" s="15">
        <v>89</v>
      </c>
      <c r="J66" s="27">
        <v>32</v>
      </c>
      <c r="K66" s="28">
        <v>97</v>
      </c>
      <c r="L66" s="321" t="s">
        <v>1655</v>
      </c>
      <c r="M66" s="460"/>
      <c r="N66" s="461"/>
    </row>
    <row r="67" spans="1:14" s="4" customFormat="1" ht="12" customHeight="1">
      <c r="A67" s="293" t="s">
        <v>1502</v>
      </c>
      <c r="B67" s="294" t="s">
        <v>1503</v>
      </c>
      <c r="C67" s="322" t="s">
        <v>126</v>
      </c>
      <c r="D67" s="323">
        <v>311</v>
      </c>
      <c r="E67" s="10">
        <v>296</v>
      </c>
      <c r="F67" s="14">
        <v>209</v>
      </c>
      <c r="G67" s="15">
        <v>168</v>
      </c>
      <c r="H67" s="14">
        <v>85</v>
      </c>
      <c r="I67" s="15">
        <v>71</v>
      </c>
      <c r="J67" s="323">
        <v>90</v>
      </c>
      <c r="K67" s="28">
        <v>80</v>
      </c>
      <c r="L67" s="321" t="s">
        <v>1504</v>
      </c>
      <c r="M67" s="460"/>
      <c r="N67" s="461"/>
    </row>
    <row r="68" spans="1:14" s="4" customFormat="1" ht="12" customHeight="1">
      <c r="A68" s="293" t="s">
        <v>1505</v>
      </c>
      <c r="B68" s="294" t="s">
        <v>1506</v>
      </c>
      <c r="C68" s="322" t="s">
        <v>126</v>
      </c>
      <c r="D68" s="27">
        <v>722</v>
      </c>
      <c r="E68" s="10">
        <v>767</v>
      </c>
      <c r="F68" s="14">
        <v>618</v>
      </c>
      <c r="G68" s="15">
        <v>804</v>
      </c>
      <c r="H68" s="14">
        <v>719</v>
      </c>
      <c r="I68" s="15">
        <v>934</v>
      </c>
      <c r="J68" s="27">
        <v>1084</v>
      </c>
      <c r="K68" s="28">
        <v>1485</v>
      </c>
      <c r="L68" s="321" t="s">
        <v>1507</v>
      </c>
      <c r="M68" s="460"/>
      <c r="N68" s="461"/>
    </row>
    <row r="69" spans="1:14" s="4" customFormat="1" ht="12" customHeight="1">
      <c r="A69" s="293" t="s">
        <v>1508</v>
      </c>
      <c r="B69" s="294" t="s">
        <v>1509</v>
      </c>
      <c r="C69" s="322" t="s">
        <v>109</v>
      </c>
      <c r="D69" s="27"/>
      <c r="E69" s="10"/>
      <c r="F69" s="14"/>
      <c r="G69" s="15"/>
      <c r="H69" s="14"/>
      <c r="I69" s="15"/>
      <c r="J69" s="27"/>
      <c r="K69" s="28"/>
      <c r="L69" s="321" t="s">
        <v>1510</v>
      </c>
      <c r="M69" s="460"/>
      <c r="N69" s="461"/>
    </row>
    <row r="70" spans="1:14" s="4" customFormat="1" ht="11.25" customHeight="1">
      <c r="A70" s="293" t="s">
        <v>109</v>
      </c>
      <c r="B70" s="294" t="s">
        <v>1511</v>
      </c>
      <c r="C70" s="322" t="s">
        <v>132</v>
      </c>
      <c r="D70" s="27" t="s">
        <v>132</v>
      </c>
      <c r="E70" s="10">
        <v>285</v>
      </c>
      <c r="F70" s="27" t="s">
        <v>132</v>
      </c>
      <c r="G70" s="15">
        <v>313</v>
      </c>
      <c r="H70" s="14" t="s">
        <v>132</v>
      </c>
      <c r="I70" s="15">
        <v>456</v>
      </c>
      <c r="J70" s="27" t="s">
        <v>132</v>
      </c>
      <c r="K70" s="28">
        <v>449</v>
      </c>
      <c r="L70" s="321" t="s">
        <v>1512</v>
      </c>
      <c r="M70" s="460"/>
      <c r="N70" s="461"/>
    </row>
    <row r="71" spans="1:14" s="4" customFormat="1" ht="12" customHeight="1">
      <c r="A71" s="293" t="s">
        <v>1513</v>
      </c>
      <c r="B71" s="294" t="s">
        <v>1514</v>
      </c>
      <c r="C71" s="322" t="s">
        <v>2445</v>
      </c>
      <c r="D71" s="27">
        <v>1562</v>
      </c>
      <c r="E71" s="10">
        <v>855</v>
      </c>
      <c r="F71" s="14">
        <v>1192</v>
      </c>
      <c r="G71" s="15">
        <v>573</v>
      </c>
      <c r="H71" s="14">
        <v>592</v>
      </c>
      <c r="I71" s="15">
        <v>314</v>
      </c>
      <c r="J71" s="27">
        <v>867</v>
      </c>
      <c r="K71" s="28">
        <v>494</v>
      </c>
      <c r="L71" s="321" t="s">
        <v>1515</v>
      </c>
      <c r="M71" s="460"/>
      <c r="N71" s="461"/>
    </row>
    <row r="72" spans="1:14" s="4" customFormat="1" ht="12" customHeight="1">
      <c r="A72" s="293" t="s">
        <v>1516</v>
      </c>
      <c r="B72" s="294" t="s">
        <v>201</v>
      </c>
      <c r="C72" s="322"/>
      <c r="D72" s="27"/>
      <c r="E72" s="10"/>
      <c r="F72" s="14"/>
      <c r="G72" s="15"/>
      <c r="H72" s="14"/>
      <c r="I72" s="15"/>
      <c r="J72" s="27"/>
      <c r="K72" s="28"/>
      <c r="L72" s="321"/>
      <c r="M72" s="460"/>
      <c r="N72" s="461"/>
    </row>
    <row r="73" spans="1:14" s="4" customFormat="1" ht="11.25" customHeight="1">
      <c r="A73" s="293" t="s">
        <v>109</v>
      </c>
      <c r="B73" s="294" t="s">
        <v>202</v>
      </c>
      <c r="C73" s="322" t="s">
        <v>126</v>
      </c>
      <c r="D73" s="27">
        <v>1031</v>
      </c>
      <c r="E73" s="10">
        <v>790</v>
      </c>
      <c r="F73" s="14">
        <v>820</v>
      </c>
      <c r="G73" s="15">
        <v>822</v>
      </c>
      <c r="H73" s="14">
        <v>845</v>
      </c>
      <c r="I73" s="15">
        <v>890</v>
      </c>
      <c r="J73" s="27">
        <v>691</v>
      </c>
      <c r="K73" s="28">
        <v>797</v>
      </c>
      <c r="L73" s="321" t="s">
        <v>203</v>
      </c>
      <c r="M73" s="460"/>
      <c r="N73" s="461"/>
    </row>
    <row r="74" spans="1:14" s="4" customFormat="1" ht="2.25" customHeight="1">
      <c r="A74" s="346"/>
      <c r="B74" s="346"/>
      <c r="C74" s="306"/>
      <c r="D74" s="307"/>
      <c r="E74" s="308"/>
      <c r="F74" s="24"/>
      <c r="G74" s="25"/>
      <c r="H74" s="24"/>
      <c r="I74" s="25"/>
      <c r="J74" s="307"/>
      <c r="K74" s="347"/>
      <c r="L74" s="348"/>
      <c r="M74" s="460"/>
      <c r="N74" s="461"/>
    </row>
    <row r="75" spans="1:14" s="6" customFormat="1" ht="12.75" customHeight="1">
      <c r="A75" s="349"/>
      <c r="B75" s="349"/>
      <c r="C75" s="350"/>
      <c r="D75" s="10"/>
      <c r="E75" s="10"/>
      <c r="F75" s="7"/>
      <c r="G75" s="7"/>
      <c r="H75" s="7"/>
      <c r="I75" s="7"/>
      <c r="J75" s="10"/>
      <c r="K75" s="10"/>
      <c r="L75" s="316" t="s">
        <v>471</v>
      </c>
      <c r="M75" s="460"/>
      <c r="N75" s="461"/>
    </row>
    <row r="76" spans="1:14" s="4" customFormat="1" ht="12.75" customHeight="1">
      <c r="A76" s="349"/>
      <c r="B76" s="349"/>
      <c r="C76" s="350"/>
      <c r="D76" s="9"/>
      <c r="E76" s="10"/>
      <c r="F76" s="7"/>
      <c r="G76" s="7"/>
      <c r="H76" s="7"/>
      <c r="I76" s="7"/>
      <c r="J76" s="9"/>
      <c r="K76" s="10"/>
      <c r="L76" s="351"/>
      <c r="M76" s="3"/>
      <c r="N76" s="461"/>
    </row>
    <row r="77" spans="12:14" ht="24" customHeight="1">
      <c r="L77" s="246" t="s">
        <v>2342</v>
      </c>
      <c r="M77" s="460" t="s">
        <v>1685</v>
      </c>
      <c r="N77" s="461"/>
    </row>
    <row r="78" spans="1:14" ht="29.25" customHeight="1">
      <c r="A78" s="471" t="s">
        <v>1133</v>
      </c>
      <c r="B78" s="471"/>
      <c r="C78" s="471"/>
      <c r="D78" s="471"/>
      <c r="E78" s="471"/>
      <c r="F78" s="471"/>
      <c r="G78" s="471"/>
      <c r="J78" s="245"/>
      <c r="K78" s="245"/>
      <c r="M78" s="460"/>
      <c r="N78" s="461"/>
    </row>
    <row r="79" spans="1:14" ht="9.75" customHeight="1">
      <c r="A79" s="214"/>
      <c r="B79" s="214"/>
      <c r="C79" s="214"/>
      <c r="D79" s="214"/>
      <c r="J79" s="214"/>
      <c r="K79" s="214"/>
      <c r="M79" s="460"/>
      <c r="N79" s="461"/>
    </row>
    <row r="80" spans="1:14" ht="24.75" customHeight="1">
      <c r="A80" s="248" t="s">
        <v>1652</v>
      </c>
      <c r="B80" s="462" t="s">
        <v>1653</v>
      </c>
      <c r="C80" s="248" t="s">
        <v>1119</v>
      </c>
      <c r="D80" s="455" t="s">
        <v>491</v>
      </c>
      <c r="E80" s="459"/>
      <c r="F80" s="455" t="s">
        <v>2372</v>
      </c>
      <c r="G80" s="459"/>
      <c r="H80" s="455" t="s">
        <v>1123</v>
      </c>
      <c r="I80" s="459"/>
      <c r="J80" s="455" t="s">
        <v>2381</v>
      </c>
      <c r="K80" s="456"/>
      <c r="L80" s="465" t="s">
        <v>95</v>
      </c>
      <c r="M80" s="460"/>
      <c r="N80" s="461"/>
    </row>
    <row r="81" spans="1:14" ht="15" customHeight="1">
      <c r="A81" s="468" t="s">
        <v>1382</v>
      </c>
      <c r="B81" s="463"/>
      <c r="C81" s="468" t="s">
        <v>1121</v>
      </c>
      <c r="D81" s="250" t="s">
        <v>92</v>
      </c>
      <c r="E81" s="251" t="s">
        <v>94</v>
      </c>
      <c r="F81" s="250" t="s">
        <v>92</v>
      </c>
      <c r="G81" s="251" t="s">
        <v>94</v>
      </c>
      <c r="H81" s="250" t="s">
        <v>92</v>
      </c>
      <c r="I81" s="251" t="s">
        <v>94</v>
      </c>
      <c r="J81" s="250" t="s">
        <v>92</v>
      </c>
      <c r="K81" s="252" t="s">
        <v>94</v>
      </c>
      <c r="L81" s="466"/>
      <c r="M81" s="460"/>
      <c r="N81" s="461"/>
    </row>
    <row r="82" spans="1:14" ht="24.75" customHeight="1">
      <c r="A82" s="469"/>
      <c r="B82" s="464"/>
      <c r="C82" s="469"/>
      <c r="D82" s="254" t="s">
        <v>93</v>
      </c>
      <c r="E82" s="255" t="s">
        <v>1654</v>
      </c>
      <c r="F82" s="254" t="s">
        <v>93</v>
      </c>
      <c r="G82" s="255" t="s">
        <v>1654</v>
      </c>
      <c r="H82" s="254" t="s">
        <v>93</v>
      </c>
      <c r="I82" s="255" t="s">
        <v>1654</v>
      </c>
      <c r="J82" s="254" t="s">
        <v>93</v>
      </c>
      <c r="K82" s="256" t="s">
        <v>1654</v>
      </c>
      <c r="L82" s="467"/>
      <c r="M82" s="460"/>
      <c r="N82" s="461"/>
    </row>
    <row r="83" spans="1:14" s="4" customFormat="1" ht="15" customHeight="1">
      <c r="A83" s="293" t="s">
        <v>204</v>
      </c>
      <c r="B83" s="294" t="s">
        <v>205</v>
      </c>
      <c r="C83" s="322"/>
      <c r="D83" s="318"/>
      <c r="E83" s="10"/>
      <c r="F83" s="11"/>
      <c r="G83" s="12"/>
      <c r="H83" s="13"/>
      <c r="I83" s="7"/>
      <c r="J83" s="318"/>
      <c r="K83" s="352"/>
      <c r="L83" s="353"/>
      <c r="M83" s="460"/>
      <c r="N83" s="461"/>
    </row>
    <row r="84" spans="1:14" s="4" customFormat="1" ht="11.25" customHeight="1">
      <c r="A84" s="294"/>
      <c r="B84" s="294" t="s">
        <v>206</v>
      </c>
      <c r="C84" s="317" t="s">
        <v>2445</v>
      </c>
      <c r="D84" s="27">
        <v>310</v>
      </c>
      <c r="E84" s="10">
        <v>324</v>
      </c>
      <c r="F84" s="14">
        <v>255</v>
      </c>
      <c r="G84" s="15">
        <v>272</v>
      </c>
      <c r="H84" s="13">
        <v>222</v>
      </c>
      <c r="I84" s="7">
        <v>236</v>
      </c>
      <c r="J84" s="27">
        <v>212</v>
      </c>
      <c r="K84" s="28">
        <v>227</v>
      </c>
      <c r="L84" s="321" t="s">
        <v>207</v>
      </c>
      <c r="M84" s="460"/>
      <c r="N84" s="461"/>
    </row>
    <row r="85" spans="1:14" s="4" customFormat="1" ht="12" customHeight="1">
      <c r="A85" s="294" t="s">
        <v>208</v>
      </c>
      <c r="B85" s="294" t="s">
        <v>209</v>
      </c>
      <c r="C85" s="322" t="s">
        <v>132</v>
      </c>
      <c r="D85" s="27" t="s">
        <v>132</v>
      </c>
      <c r="E85" s="10">
        <v>6693</v>
      </c>
      <c r="F85" s="27" t="s">
        <v>132</v>
      </c>
      <c r="G85" s="327">
        <v>5547</v>
      </c>
      <c r="H85" s="9" t="s">
        <v>132</v>
      </c>
      <c r="I85" s="327">
        <v>4587</v>
      </c>
      <c r="J85" s="27" t="s">
        <v>132</v>
      </c>
      <c r="K85" s="28">
        <v>4548</v>
      </c>
      <c r="L85" s="321" t="s">
        <v>210</v>
      </c>
      <c r="M85" s="460"/>
      <c r="N85" s="461"/>
    </row>
    <row r="86" spans="1:14" s="4" customFormat="1" ht="12" customHeight="1">
      <c r="A86" s="293" t="s">
        <v>211</v>
      </c>
      <c r="B86" s="294" t="s">
        <v>212</v>
      </c>
      <c r="C86" s="317" t="s">
        <v>2445</v>
      </c>
      <c r="D86" s="323">
        <v>615</v>
      </c>
      <c r="E86" s="324">
        <v>984</v>
      </c>
      <c r="F86" s="14">
        <v>542</v>
      </c>
      <c r="G86" s="15">
        <v>754</v>
      </c>
      <c r="H86" s="13">
        <v>373</v>
      </c>
      <c r="I86" s="7">
        <v>541</v>
      </c>
      <c r="J86" s="323">
        <v>204</v>
      </c>
      <c r="K86" s="325">
        <v>316</v>
      </c>
      <c r="L86" s="321" t="s">
        <v>213</v>
      </c>
      <c r="M86" s="460"/>
      <c r="N86" s="461"/>
    </row>
    <row r="87" spans="1:14" s="4" customFormat="1" ht="12" customHeight="1">
      <c r="A87" s="265" t="s">
        <v>214</v>
      </c>
      <c r="B87" s="266" t="s">
        <v>215</v>
      </c>
      <c r="C87" s="317" t="s">
        <v>126</v>
      </c>
      <c r="D87" s="27">
        <v>368</v>
      </c>
      <c r="E87" s="326">
        <v>1302</v>
      </c>
      <c r="F87" s="14">
        <v>390</v>
      </c>
      <c r="G87" s="15">
        <v>1413</v>
      </c>
      <c r="H87" s="13">
        <v>322</v>
      </c>
      <c r="I87" s="327">
        <v>1147</v>
      </c>
      <c r="J87" s="27">
        <v>396</v>
      </c>
      <c r="K87" s="327">
        <v>1386</v>
      </c>
      <c r="L87" s="328" t="s">
        <v>216</v>
      </c>
      <c r="M87" s="460"/>
      <c r="N87" s="461"/>
    </row>
    <row r="88" spans="1:14" s="4" customFormat="1" ht="12" customHeight="1">
      <c r="A88" s="329" t="s">
        <v>1878</v>
      </c>
      <c r="B88" s="294" t="s">
        <v>731</v>
      </c>
      <c r="C88" s="317" t="s">
        <v>126</v>
      </c>
      <c r="D88" s="27">
        <v>43</v>
      </c>
      <c r="E88" s="326">
        <v>38</v>
      </c>
      <c r="F88" s="14">
        <v>56</v>
      </c>
      <c r="G88" s="15">
        <v>49</v>
      </c>
      <c r="H88" s="13">
        <v>31</v>
      </c>
      <c r="I88" s="7">
        <v>31</v>
      </c>
      <c r="J88" s="27">
        <v>154</v>
      </c>
      <c r="K88" s="327">
        <v>140</v>
      </c>
      <c r="L88" s="321" t="s">
        <v>730</v>
      </c>
      <c r="M88" s="460"/>
      <c r="N88" s="461"/>
    </row>
    <row r="89" spans="1:14" s="4" customFormat="1" ht="12" customHeight="1">
      <c r="A89" s="329" t="s">
        <v>104</v>
      </c>
      <c r="B89" s="294" t="s">
        <v>105</v>
      </c>
      <c r="C89" s="317"/>
      <c r="D89" s="27"/>
      <c r="E89" s="324"/>
      <c r="F89" s="14"/>
      <c r="G89" s="15"/>
      <c r="H89" s="13"/>
      <c r="I89" s="7"/>
      <c r="J89" s="27"/>
      <c r="K89" s="325"/>
      <c r="L89" s="321" t="s">
        <v>107</v>
      </c>
      <c r="M89" s="460"/>
      <c r="N89" s="461"/>
    </row>
    <row r="90" spans="1:14" s="4" customFormat="1" ht="12" customHeight="1">
      <c r="A90" s="265" t="s">
        <v>217</v>
      </c>
      <c r="B90" s="266" t="s">
        <v>106</v>
      </c>
      <c r="C90" s="317" t="s">
        <v>126</v>
      </c>
      <c r="D90" s="27">
        <v>922</v>
      </c>
      <c r="E90" s="354">
        <v>899</v>
      </c>
      <c r="F90" s="14">
        <v>610</v>
      </c>
      <c r="G90" s="15">
        <v>602</v>
      </c>
      <c r="H90" s="13">
        <v>265</v>
      </c>
      <c r="I90" s="7">
        <v>248</v>
      </c>
      <c r="J90" s="27">
        <v>458</v>
      </c>
      <c r="K90" s="355">
        <v>440</v>
      </c>
      <c r="L90" s="328" t="s">
        <v>108</v>
      </c>
      <c r="M90" s="460"/>
      <c r="N90" s="461"/>
    </row>
    <row r="91" spans="1:14" s="4" customFormat="1" ht="12" customHeight="1">
      <c r="A91" s="293" t="s">
        <v>218</v>
      </c>
      <c r="B91" s="294" t="s">
        <v>219</v>
      </c>
      <c r="C91" s="317" t="s">
        <v>126</v>
      </c>
      <c r="D91" s="27">
        <v>5476</v>
      </c>
      <c r="E91" s="324">
        <v>581</v>
      </c>
      <c r="F91" s="14">
        <v>4400</v>
      </c>
      <c r="G91" s="15">
        <v>539</v>
      </c>
      <c r="H91" s="14">
        <v>5960</v>
      </c>
      <c r="I91" s="7">
        <v>656</v>
      </c>
      <c r="J91" s="27">
        <v>6912</v>
      </c>
      <c r="K91" s="325">
        <v>781</v>
      </c>
      <c r="L91" s="321" t="s">
        <v>220</v>
      </c>
      <c r="M91" s="460"/>
      <c r="N91" s="461"/>
    </row>
    <row r="92" spans="1:14" s="4" customFormat="1" ht="12" customHeight="1">
      <c r="A92" s="265" t="s">
        <v>221</v>
      </c>
      <c r="B92" s="266" t="s">
        <v>222</v>
      </c>
      <c r="C92" s="317" t="s">
        <v>126</v>
      </c>
      <c r="D92" s="27">
        <v>215</v>
      </c>
      <c r="E92" s="10">
        <v>202</v>
      </c>
      <c r="F92" s="14">
        <v>198</v>
      </c>
      <c r="G92" s="15">
        <v>169</v>
      </c>
      <c r="H92" s="13">
        <v>230</v>
      </c>
      <c r="I92" s="7">
        <v>210</v>
      </c>
      <c r="J92" s="27">
        <v>330</v>
      </c>
      <c r="K92" s="28">
        <v>317</v>
      </c>
      <c r="L92" s="328" t="s">
        <v>223</v>
      </c>
      <c r="M92" s="460"/>
      <c r="N92" s="461"/>
    </row>
    <row r="93" spans="1:14" s="4" customFormat="1" ht="0.75" customHeight="1">
      <c r="A93" s="293"/>
      <c r="B93" s="294"/>
      <c r="C93" s="322"/>
      <c r="D93" s="27"/>
      <c r="E93" s="10"/>
      <c r="F93" s="14"/>
      <c r="G93" s="15"/>
      <c r="H93" s="13"/>
      <c r="I93" s="7"/>
      <c r="J93" s="27"/>
      <c r="K93" s="28"/>
      <c r="L93" s="321"/>
      <c r="M93" s="460"/>
      <c r="N93" s="461"/>
    </row>
    <row r="94" spans="1:14" s="5" customFormat="1" ht="12" customHeight="1">
      <c r="A94" s="286" t="s">
        <v>224</v>
      </c>
      <c r="B94" s="287" t="s">
        <v>225</v>
      </c>
      <c r="C94" s="356" t="s">
        <v>109</v>
      </c>
      <c r="D94" s="337"/>
      <c r="E94" s="357">
        <f>SUM(E96:E98)</f>
        <v>20308</v>
      </c>
      <c r="F94" s="16"/>
      <c r="G94" s="357">
        <f>SUM(G96:G98)</f>
        <v>26265</v>
      </c>
      <c r="H94" s="22"/>
      <c r="I94" s="357">
        <f>SUM(I96:I98)</f>
        <v>19171</v>
      </c>
      <c r="J94" s="337"/>
      <c r="K94" s="358">
        <f>SUM(K96:K98)</f>
        <v>21929</v>
      </c>
      <c r="L94" s="343" t="s">
        <v>226</v>
      </c>
      <c r="M94" s="460"/>
      <c r="N94" s="461"/>
    </row>
    <row r="95" spans="1:14" s="4" customFormat="1" ht="0.75" customHeight="1">
      <c r="A95" s="293"/>
      <c r="B95" s="294"/>
      <c r="C95" s="317"/>
      <c r="D95" s="27"/>
      <c r="E95" s="10"/>
      <c r="F95" s="14"/>
      <c r="G95" s="15"/>
      <c r="H95" s="13"/>
      <c r="I95" s="7"/>
      <c r="J95" s="27"/>
      <c r="K95" s="28"/>
      <c r="L95" s="321"/>
      <c r="M95" s="460"/>
      <c r="N95" s="461"/>
    </row>
    <row r="96" spans="1:14" s="4" customFormat="1" ht="12" customHeight="1">
      <c r="A96" s="265" t="s">
        <v>1409</v>
      </c>
      <c r="B96" s="294" t="s">
        <v>1410</v>
      </c>
      <c r="C96" s="317" t="s">
        <v>2445</v>
      </c>
      <c r="D96" s="323">
        <v>6500</v>
      </c>
      <c r="E96" s="10">
        <v>50</v>
      </c>
      <c r="F96" s="14">
        <v>12300</v>
      </c>
      <c r="G96" s="15">
        <v>100</v>
      </c>
      <c r="H96" s="14">
        <v>5242</v>
      </c>
      <c r="I96" s="327">
        <v>50</v>
      </c>
      <c r="J96" s="323">
        <v>11200</v>
      </c>
      <c r="K96" s="28">
        <v>105</v>
      </c>
      <c r="L96" s="321" t="s">
        <v>1208</v>
      </c>
      <c r="M96" s="460"/>
      <c r="N96" s="461"/>
    </row>
    <row r="97" spans="1:14" s="4" customFormat="1" ht="12" customHeight="1">
      <c r="A97" s="293" t="s">
        <v>227</v>
      </c>
      <c r="B97" s="294" t="s">
        <v>228</v>
      </c>
      <c r="C97" s="322" t="s">
        <v>126</v>
      </c>
      <c r="D97" s="27">
        <v>2700</v>
      </c>
      <c r="E97" s="10">
        <v>9425</v>
      </c>
      <c r="F97" s="14">
        <v>5100</v>
      </c>
      <c r="G97" s="15">
        <v>14659</v>
      </c>
      <c r="H97" s="14">
        <v>3000</v>
      </c>
      <c r="I97" s="327">
        <v>7378</v>
      </c>
      <c r="J97" s="27">
        <v>4500</v>
      </c>
      <c r="K97" s="28">
        <v>10436</v>
      </c>
      <c r="L97" s="321" t="s">
        <v>229</v>
      </c>
      <c r="M97" s="460"/>
      <c r="N97" s="461"/>
    </row>
    <row r="98" spans="1:14" s="4" customFormat="1" ht="12" customHeight="1">
      <c r="A98" s="293" t="s">
        <v>230</v>
      </c>
      <c r="B98" s="294" t="s">
        <v>231</v>
      </c>
      <c r="C98" s="322" t="s">
        <v>126</v>
      </c>
      <c r="D98" s="27">
        <v>17350</v>
      </c>
      <c r="E98" s="10">
        <v>10833</v>
      </c>
      <c r="F98" s="14">
        <v>16240</v>
      </c>
      <c r="G98" s="15">
        <v>11506</v>
      </c>
      <c r="H98" s="14">
        <v>16366</v>
      </c>
      <c r="I98" s="327">
        <v>11743</v>
      </c>
      <c r="J98" s="27">
        <v>15063</v>
      </c>
      <c r="K98" s="28">
        <v>11388</v>
      </c>
      <c r="L98" s="321" t="s">
        <v>232</v>
      </c>
      <c r="M98" s="460"/>
      <c r="N98" s="461"/>
    </row>
    <row r="99" spans="1:14" s="4" customFormat="1" ht="12" customHeight="1">
      <c r="A99" s="293"/>
      <c r="B99" s="294"/>
      <c r="C99" s="322"/>
      <c r="D99" s="27"/>
      <c r="E99" s="10"/>
      <c r="F99" s="13"/>
      <c r="G99" s="7"/>
      <c r="H99" s="13"/>
      <c r="I99" s="7"/>
      <c r="J99" s="27"/>
      <c r="K99" s="28"/>
      <c r="L99" s="321"/>
      <c r="M99" s="460"/>
      <c r="N99" s="461"/>
    </row>
    <row r="100" spans="1:14" s="5" customFormat="1" ht="12" customHeight="1">
      <c r="A100" s="286" t="s">
        <v>233</v>
      </c>
      <c r="B100" s="287" t="s">
        <v>234</v>
      </c>
      <c r="C100" s="356"/>
      <c r="D100" s="337"/>
      <c r="E100" s="357"/>
      <c r="F100" s="22"/>
      <c r="G100" s="23"/>
      <c r="H100" s="22"/>
      <c r="I100" s="23"/>
      <c r="J100" s="337"/>
      <c r="K100" s="358"/>
      <c r="L100" s="343"/>
      <c r="M100" s="460"/>
      <c r="N100" s="461"/>
    </row>
    <row r="101" spans="1:14" s="5" customFormat="1" ht="11.25" customHeight="1">
      <c r="A101" s="286"/>
      <c r="B101" s="287" t="s">
        <v>235</v>
      </c>
      <c r="C101" s="356"/>
      <c r="D101" s="359"/>
      <c r="E101" s="360">
        <f>SUM(E103:E112)+E121</f>
        <v>75833</v>
      </c>
      <c r="F101" s="22"/>
      <c r="G101" s="360">
        <f>SUM(G103:G112)+G121</f>
        <v>85897</v>
      </c>
      <c r="H101" s="22"/>
      <c r="I101" s="360">
        <f>SUM(I103:I112)+I121</f>
        <v>91773</v>
      </c>
      <c r="J101" s="359"/>
      <c r="K101" s="361">
        <f>SUM(K103:K112)+K121</f>
        <v>94362</v>
      </c>
      <c r="L101" s="343" t="s">
        <v>236</v>
      </c>
      <c r="M101" s="460"/>
      <c r="N101" s="461"/>
    </row>
    <row r="102" spans="1:14" s="4" customFormat="1" ht="3" customHeight="1">
      <c r="A102" s="293"/>
      <c r="B102" s="294"/>
      <c r="C102" s="322"/>
      <c r="D102" s="27"/>
      <c r="E102" s="10"/>
      <c r="F102" s="13"/>
      <c r="G102" s="7"/>
      <c r="H102" s="13"/>
      <c r="I102" s="7"/>
      <c r="J102" s="27"/>
      <c r="K102" s="28"/>
      <c r="L102" s="321"/>
      <c r="M102" s="460"/>
      <c r="N102" s="461"/>
    </row>
    <row r="103" spans="1:14" s="4" customFormat="1" ht="12" customHeight="1">
      <c r="A103" s="293" t="s">
        <v>237</v>
      </c>
      <c r="B103" s="294" t="s">
        <v>238</v>
      </c>
      <c r="C103" s="322" t="s">
        <v>239</v>
      </c>
      <c r="D103" s="27">
        <v>63925</v>
      </c>
      <c r="E103" s="10">
        <v>26594</v>
      </c>
      <c r="F103" s="14">
        <v>67741</v>
      </c>
      <c r="G103" s="15">
        <v>30728</v>
      </c>
      <c r="H103" s="14">
        <v>67410</v>
      </c>
      <c r="I103" s="327">
        <v>33343</v>
      </c>
      <c r="J103" s="27">
        <v>68560</v>
      </c>
      <c r="K103" s="28">
        <v>36010</v>
      </c>
      <c r="L103" s="321" t="s">
        <v>240</v>
      </c>
      <c r="M103" s="460"/>
      <c r="N103" s="461"/>
    </row>
    <row r="104" spans="1:14" s="4" customFormat="1" ht="12" customHeight="1">
      <c r="A104" s="293" t="s">
        <v>241</v>
      </c>
      <c r="B104" s="294" t="s">
        <v>242</v>
      </c>
      <c r="C104" s="322" t="s">
        <v>126</v>
      </c>
      <c r="D104" s="323">
        <v>858</v>
      </c>
      <c r="E104" s="10">
        <v>1463</v>
      </c>
      <c r="F104" s="14">
        <v>949</v>
      </c>
      <c r="G104" s="15">
        <v>1800</v>
      </c>
      <c r="H104" s="14">
        <v>1163</v>
      </c>
      <c r="I104" s="327">
        <v>2075</v>
      </c>
      <c r="J104" s="323">
        <v>1520</v>
      </c>
      <c r="K104" s="28">
        <v>2180</v>
      </c>
      <c r="L104" s="321" t="s">
        <v>243</v>
      </c>
      <c r="M104" s="460"/>
      <c r="N104" s="461"/>
    </row>
    <row r="105" spans="1:14" s="4" customFormat="1" ht="12" customHeight="1">
      <c r="A105" s="293" t="s">
        <v>244</v>
      </c>
      <c r="B105" s="294" t="s">
        <v>245</v>
      </c>
      <c r="C105" s="322" t="s">
        <v>2445</v>
      </c>
      <c r="D105" s="27">
        <v>5764</v>
      </c>
      <c r="E105" s="10">
        <v>17019</v>
      </c>
      <c r="F105" s="14">
        <v>6085</v>
      </c>
      <c r="G105" s="15">
        <v>20110</v>
      </c>
      <c r="H105" s="14">
        <v>6392</v>
      </c>
      <c r="I105" s="327">
        <v>23329</v>
      </c>
      <c r="J105" s="27">
        <v>6057</v>
      </c>
      <c r="K105" s="28">
        <v>22760</v>
      </c>
      <c r="L105" s="321" t="s">
        <v>246</v>
      </c>
      <c r="M105" s="460"/>
      <c r="N105" s="461"/>
    </row>
    <row r="106" spans="1:14" s="4" customFormat="1" ht="12" customHeight="1">
      <c r="A106" s="293" t="s">
        <v>247</v>
      </c>
      <c r="B106" s="294" t="s">
        <v>1681</v>
      </c>
      <c r="C106" s="322" t="s">
        <v>126</v>
      </c>
      <c r="D106" s="27">
        <v>2180</v>
      </c>
      <c r="E106" s="10">
        <v>7037</v>
      </c>
      <c r="F106" s="14">
        <v>2203</v>
      </c>
      <c r="G106" s="15">
        <v>7697</v>
      </c>
      <c r="H106" s="14">
        <v>2149</v>
      </c>
      <c r="I106" s="327">
        <v>8292</v>
      </c>
      <c r="J106" s="27">
        <v>1710</v>
      </c>
      <c r="K106" s="28">
        <v>7108</v>
      </c>
      <c r="L106" s="321" t="s">
        <v>1209</v>
      </c>
      <c r="M106" s="460"/>
      <c r="N106" s="461"/>
    </row>
    <row r="107" spans="1:14" s="4" customFormat="1" ht="12" customHeight="1">
      <c r="A107" s="293" t="s">
        <v>157</v>
      </c>
      <c r="B107" s="294" t="s">
        <v>156</v>
      </c>
      <c r="C107" s="322" t="s">
        <v>126</v>
      </c>
      <c r="D107" s="27">
        <v>380</v>
      </c>
      <c r="E107" s="10">
        <v>285</v>
      </c>
      <c r="F107" s="14">
        <v>443</v>
      </c>
      <c r="G107" s="15">
        <v>330</v>
      </c>
      <c r="H107" s="14">
        <v>470</v>
      </c>
      <c r="I107" s="327">
        <v>376</v>
      </c>
      <c r="J107" s="27">
        <v>370</v>
      </c>
      <c r="K107" s="28">
        <v>329</v>
      </c>
      <c r="L107" s="321" t="s">
        <v>155</v>
      </c>
      <c r="M107" s="460"/>
      <c r="N107" s="461"/>
    </row>
    <row r="108" spans="1:14" s="4" customFormat="1" ht="12" customHeight="1">
      <c r="A108" s="293" t="s">
        <v>248</v>
      </c>
      <c r="B108" s="294" t="s">
        <v>249</v>
      </c>
      <c r="C108" s="322" t="s">
        <v>126</v>
      </c>
      <c r="D108" s="27">
        <v>1085</v>
      </c>
      <c r="E108" s="10">
        <v>3483</v>
      </c>
      <c r="F108" s="14">
        <v>1120</v>
      </c>
      <c r="G108" s="15">
        <v>3995</v>
      </c>
      <c r="H108" s="14">
        <v>985</v>
      </c>
      <c r="I108" s="327">
        <v>3715</v>
      </c>
      <c r="J108" s="27">
        <v>825</v>
      </c>
      <c r="K108" s="28">
        <v>3302</v>
      </c>
      <c r="L108" s="321" t="s">
        <v>250</v>
      </c>
      <c r="M108" s="460"/>
      <c r="N108" s="461"/>
    </row>
    <row r="109" spans="1:14" s="4" customFormat="1" ht="12" customHeight="1">
      <c r="A109" s="293" t="s">
        <v>251</v>
      </c>
      <c r="B109" s="294" t="s">
        <v>252</v>
      </c>
      <c r="C109" s="322" t="s">
        <v>126</v>
      </c>
      <c r="D109" s="27">
        <v>2142</v>
      </c>
      <c r="E109" s="10">
        <v>3148</v>
      </c>
      <c r="F109" s="14">
        <v>2380</v>
      </c>
      <c r="G109" s="15">
        <v>3843</v>
      </c>
      <c r="H109" s="14">
        <v>1760</v>
      </c>
      <c r="I109" s="327">
        <v>3067</v>
      </c>
      <c r="J109" s="27">
        <v>1380</v>
      </c>
      <c r="K109" s="28">
        <v>2550</v>
      </c>
      <c r="L109" s="321" t="s">
        <v>253</v>
      </c>
      <c r="M109" s="460"/>
      <c r="N109" s="461"/>
    </row>
    <row r="110" spans="1:14" s="4" customFormat="1" ht="12" customHeight="1">
      <c r="A110" s="293" t="s">
        <v>1593</v>
      </c>
      <c r="B110" s="294" t="s">
        <v>1594</v>
      </c>
      <c r="C110" s="322" t="s">
        <v>126</v>
      </c>
      <c r="D110" s="27">
        <v>7582</v>
      </c>
      <c r="E110" s="10">
        <v>8324</v>
      </c>
      <c r="F110" s="14">
        <v>6925</v>
      </c>
      <c r="G110" s="15">
        <v>9072</v>
      </c>
      <c r="H110" s="14">
        <v>6265</v>
      </c>
      <c r="I110" s="327">
        <v>8833</v>
      </c>
      <c r="J110" s="27">
        <v>6830</v>
      </c>
      <c r="K110" s="28">
        <v>10934</v>
      </c>
      <c r="L110" s="321" t="s">
        <v>1595</v>
      </c>
      <c r="M110" s="460"/>
      <c r="N110" s="461"/>
    </row>
    <row r="111" spans="1:14" s="4" customFormat="1" ht="12" customHeight="1">
      <c r="A111" s="293" t="s">
        <v>1879</v>
      </c>
      <c r="B111" s="294" t="s">
        <v>1880</v>
      </c>
      <c r="C111" s="322" t="s">
        <v>126</v>
      </c>
      <c r="D111" s="27">
        <v>98</v>
      </c>
      <c r="E111" s="10">
        <v>307</v>
      </c>
      <c r="F111" s="14">
        <v>141</v>
      </c>
      <c r="G111" s="15">
        <v>478</v>
      </c>
      <c r="H111" s="14">
        <v>130</v>
      </c>
      <c r="I111" s="327">
        <v>438</v>
      </c>
      <c r="J111" s="27">
        <v>180</v>
      </c>
      <c r="K111" s="28">
        <v>654</v>
      </c>
      <c r="L111" s="321" t="s">
        <v>732</v>
      </c>
      <c r="M111" s="460"/>
      <c r="N111" s="461"/>
    </row>
    <row r="112" spans="1:14" s="4" customFormat="1" ht="12" customHeight="1">
      <c r="A112" s="294" t="s">
        <v>1596</v>
      </c>
      <c r="B112" s="294" t="s">
        <v>1597</v>
      </c>
      <c r="C112" s="322" t="s">
        <v>126</v>
      </c>
      <c r="D112" s="27">
        <v>5545</v>
      </c>
      <c r="E112" s="10">
        <v>7818</v>
      </c>
      <c r="F112" s="14">
        <v>4600</v>
      </c>
      <c r="G112" s="15">
        <v>7497</v>
      </c>
      <c r="H112" s="14">
        <v>4637</v>
      </c>
      <c r="I112" s="327">
        <v>7893</v>
      </c>
      <c r="J112" s="27">
        <v>4502</v>
      </c>
      <c r="K112" s="28">
        <v>8040</v>
      </c>
      <c r="L112" s="321" t="s">
        <v>1598</v>
      </c>
      <c r="M112" s="460"/>
      <c r="N112" s="461"/>
    </row>
    <row r="113" spans="1:14" s="4" customFormat="1" ht="3" customHeight="1">
      <c r="A113" s="362"/>
      <c r="B113" s="363"/>
      <c r="C113" s="322"/>
      <c r="D113" s="307"/>
      <c r="E113" s="10" t="s">
        <v>109</v>
      </c>
      <c r="F113" s="24"/>
      <c r="G113" s="25"/>
      <c r="H113" s="24"/>
      <c r="I113" s="25"/>
      <c r="J113" s="346"/>
      <c r="K113" s="347"/>
      <c r="L113" s="348"/>
      <c r="M113" s="460"/>
      <c r="N113" s="461"/>
    </row>
    <row r="114" spans="1:14" s="6" customFormat="1" ht="12.75" customHeight="1">
      <c r="A114" s="364"/>
      <c r="B114" s="364"/>
      <c r="C114" s="312"/>
      <c r="D114" s="314"/>
      <c r="E114" s="314"/>
      <c r="F114" s="7"/>
      <c r="G114" s="7"/>
      <c r="H114" s="7"/>
      <c r="I114" s="7"/>
      <c r="J114" s="314"/>
      <c r="K114" s="314"/>
      <c r="L114" s="365" t="s">
        <v>1041</v>
      </c>
      <c r="M114" s="460"/>
      <c r="N114" s="461"/>
    </row>
    <row r="115" spans="12:14" ht="24" customHeight="1">
      <c r="L115" s="246" t="s">
        <v>2342</v>
      </c>
      <c r="M115" s="460" t="s">
        <v>1686</v>
      </c>
      <c r="N115" s="461"/>
    </row>
    <row r="116" spans="1:14" ht="28.5" customHeight="1">
      <c r="A116" s="471" t="s">
        <v>1133</v>
      </c>
      <c r="B116" s="471"/>
      <c r="C116" s="471"/>
      <c r="D116" s="471"/>
      <c r="E116" s="471"/>
      <c r="F116" s="471"/>
      <c r="G116" s="471"/>
      <c r="J116" s="245"/>
      <c r="K116" s="245"/>
      <c r="M116" s="460"/>
      <c r="N116" s="461"/>
    </row>
    <row r="117" spans="1:14" ht="9.75" customHeight="1">
      <c r="A117" s="214"/>
      <c r="B117" s="214"/>
      <c r="C117" s="214"/>
      <c r="D117" s="214"/>
      <c r="J117" s="214"/>
      <c r="K117" s="214"/>
      <c r="M117" s="460"/>
      <c r="N117" s="461"/>
    </row>
    <row r="118" spans="1:14" ht="24.75" customHeight="1">
      <c r="A118" s="248" t="s">
        <v>1652</v>
      </c>
      <c r="B118" s="462" t="s">
        <v>1653</v>
      </c>
      <c r="C118" s="248" t="s">
        <v>1119</v>
      </c>
      <c r="D118" s="455" t="s">
        <v>491</v>
      </c>
      <c r="E118" s="459"/>
      <c r="F118" s="455" t="s">
        <v>2372</v>
      </c>
      <c r="G118" s="459"/>
      <c r="H118" s="455" t="s">
        <v>1123</v>
      </c>
      <c r="I118" s="456"/>
      <c r="J118" s="455" t="s">
        <v>2381</v>
      </c>
      <c r="K118" s="456"/>
      <c r="L118" s="465" t="s">
        <v>95</v>
      </c>
      <c r="M118" s="460"/>
      <c r="N118" s="461"/>
    </row>
    <row r="119" spans="1:14" ht="15" customHeight="1">
      <c r="A119" s="468" t="s">
        <v>1382</v>
      </c>
      <c r="B119" s="463"/>
      <c r="C119" s="468" t="s">
        <v>1121</v>
      </c>
      <c r="D119" s="250" t="s">
        <v>92</v>
      </c>
      <c r="E119" s="251" t="s">
        <v>94</v>
      </c>
      <c r="F119" s="250" t="s">
        <v>92</v>
      </c>
      <c r="G119" s="251" t="s">
        <v>94</v>
      </c>
      <c r="H119" s="250" t="s">
        <v>92</v>
      </c>
      <c r="I119" s="252" t="s">
        <v>94</v>
      </c>
      <c r="J119" s="250" t="s">
        <v>92</v>
      </c>
      <c r="K119" s="252" t="s">
        <v>94</v>
      </c>
      <c r="L119" s="466"/>
      <c r="M119" s="460"/>
      <c r="N119" s="461"/>
    </row>
    <row r="120" spans="1:14" ht="24.75" customHeight="1">
      <c r="A120" s="469"/>
      <c r="B120" s="464"/>
      <c r="C120" s="469"/>
      <c r="D120" s="254" t="s">
        <v>93</v>
      </c>
      <c r="E120" s="255" t="s">
        <v>1654</v>
      </c>
      <c r="F120" s="254" t="s">
        <v>93</v>
      </c>
      <c r="G120" s="255" t="s">
        <v>1654</v>
      </c>
      <c r="H120" s="254" t="s">
        <v>93</v>
      </c>
      <c r="I120" s="256" t="s">
        <v>1654</v>
      </c>
      <c r="J120" s="254" t="s">
        <v>93</v>
      </c>
      <c r="K120" s="256" t="s">
        <v>1654</v>
      </c>
      <c r="L120" s="467"/>
      <c r="M120" s="460"/>
      <c r="N120" s="461"/>
    </row>
    <row r="121" spans="1:14" s="4" customFormat="1" ht="15" customHeight="1">
      <c r="A121" s="294" t="s">
        <v>1599</v>
      </c>
      <c r="B121" s="294" t="s">
        <v>1600</v>
      </c>
      <c r="C121" s="317" t="s">
        <v>2445</v>
      </c>
      <c r="D121" s="318">
        <v>2030</v>
      </c>
      <c r="E121" s="10">
        <v>355</v>
      </c>
      <c r="F121" s="319">
        <v>1780</v>
      </c>
      <c r="G121" s="320">
        <v>347</v>
      </c>
      <c r="H121" s="14">
        <v>1920</v>
      </c>
      <c r="I121" s="366">
        <v>412</v>
      </c>
      <c r="J121" s="27">
        <v>2100</v>
      </c>
      <c r="K121" s="28">
        <v>495</v>
      </c>
      <c r="L121" s="353" t="s">
        <v>1601</v>
      </c>
      <c r="M121" s="460"/>
      <c r="N121" s="461"/>
    </row>
    <row r="122" spans="1:14" s="4" customFormat="1" ht="0.75" customHeight="1">
      <c r="A122" s="294"/>
      <c r="B122" s="294"/>
      <c r="C122" s="322"/>
      <c r="D122" s="27"/>
      <c r="E122" s="10"/>
      <c r="F122" s="13"/>
      <c r="G122" s="7"/>
      <c r="H122" s="13"/>
      <c r="I122" s="366"/>
      <c r="J122" s="27"/>
      <c r="K122" s="28"/>
      <c r="L122" s="321"/>
      <c r="M122" s="460"/>
      <c r="N122" s="461"/>
    </row>
    <row r="123" spans="1:14" s="5" customFormat="1" ht="12" customHeight="1">
      <c r="A123" s="287" t="s">
        <v>1602</v>
      </c>
      <c r="B123" s="287" t="s">
        <v>1603</v>
      </c>
      <c r="C123" s="356" t="s">
        <v>109</v>
      </c>
      <c r="D123" s="337"/>
      <c r="E123" s="357"/>
      <c r="F123" s="22"/>
      <c r="G123" s="23"/>
      <c r="H123" s="22"/>
      <c r="I123" s="367"/>
      <c r="J123" s="337"/>
      <c r="K123" s="358"/>
      <c r="L123" s="343" t="s">
        <v>1604</v>
      </c>
      <c r="M123" s="460"/>
      <c r="N123" s="461"/>
    </row>
    <row r="124" spans="1:14" s="5" customFormat="1" ht="11.25" customHeight="1">
      <c r="A124" s="287"/>
      <c r="B124" s="287" t="s">
        <v>1605</v>
      </c>
      <c r="C124" s="356"/>
      <c r="D124" s="337"/>
      <c r="E124" s="357">
        <f>SUM(E125:E131)</f>
        <v>15792</v>
      </c>
      <c r="F124" s="22"/>
      <c r="G124" s="357">
        <f>SUM(G125:G131)</f>
        <v>15855</v>
      </c>
      <c r="H124" s="22"/>
      <c r="I124" s="358">
        <f>SUM(I125:I131)</f>
        <v>17019</v>
      </c>
      <c r="J124" s="337"/>
      <c r="K124" s="358">
        <f>SUM(K125:K131)</f>
        <v>19211</v>
      </c>
      <c r="L124" s="343" t="s">
        <v>1606</v>
      </c>
      <c r="M124" s="460"/>
      <c r="N124" s="461"/>
    </row>
    <row r="125" spans="1:14" s="4" customFormat="1" ht="12" customHeight="1">
      <c r="A125" s="293" t="s">
        <v>453</v>
      </c>
      <c r="B125" s="294" t="s">
        <v>1607</v>
      </c>
      <c r="C125" s="317" t="s">
        <v>2445</v>
      </c>
      <c r="D125" s="323">
        <v>55160</v>
      </c>
      <c r="E125" s="324">
        <v>10366</v>
      </c>
      <c r="F125" s="14">
        <v>54910</v>
      </c>
      <c r="G125" s="15">
        <v>10529</v>
      </c>
      <c r="H125" s="14">
        <v>60085</v>
      </c>
      <c r="I125" s="327">
        <v>11386</v>
      </c>
      <c r="J125" s="323">
        <v>61290</v>
      </c>
      <c r="K125" s="325">
        <v>12938</v>
      </c>
      <c r="L125" s="321" t="s">
        <v>1608</v>
      </c>
      <c r="M125" s="460"/>
      <c r="N125" s="461"/>
    </row>
    <row r="126" spans="1:14" s="4" customFormat="1" ht="12" customHeight="1">
      <c r="A126" s="265" t="s">
        <v>1611</v>
      </c>
      <c r="B126" s="266" t="s">
        <v>1612</v>
      </c>
      <c r="C126" s="317" t="s">
        <v>126</v>
      </c>
      <c r="D126" s="27">
        <v>2277</v>
      </c>
      <c r="E126" s="326">
        <v>814</v>
      </c>
      <c r="F126" s="14">
        <v>1675</v>
      </c>
      <c r="G126" s="15">
        <v>663</v>
      </c>
      <c r="H126" s="14">
        <v>1830</v>
      </c>
      <c r="I126" s="327">
        <v>728</v>
      </c>
      <c r="J126" s="27">
        <v>2090</v>
      </c>
      <c r="K126" s="327">
        <v>898</v>
      </c>
      <c r="L126" s="328" t="s">
        <v>1613</v>
      </c>
      <c r="M126" s="460"/>
      <c r="N126" s="461"/>
    </row>
    <row r="127" spans="1:14" s="4" customFormat="1" ht="12" customHeight="1">
      <c r="A127" s="329" t="s">
        <v>454</v>
      </c>
      <c r="B127" s="294" t="s">
        <v>1609</v>
      </c>
      <c r="C127" s="317" t="s">
        <v>126</v>
      </c>
      <c r="D127" s="27">
        <v>8750</v>
      </c>
      <c r="E127" s="326">
        <v>1763</v>
      </c>
      <c r="F127" s="14">
        <v>10615</v>
      </c>
      <c r="G127" s="15">
        <v>2068</v>
      </c>
      <c r="H127" s="14">
        <v>11328</v>
      </c>
      <c r="I127" s="327">
        <v>2210</v>
      </c>
      <c r="J127" s="27">
        <v>11365</v>
      </c>
      <c r="K127" s="327">
        <v>2432</v>
      </c>
      <c r="L127" s="321" t="s">
        <v>1610</v>
      </c>
      <c r="M127" s="460"/>
      <c r="N127" s="461"/>
    </row>
    <row r="128" spans="1:14" s="4" customFormat="1" ht="12" customHeight="1">
      <c r="A128" s="329" t="s">
        <v>455</v>
      </c>
      <c r="B128" s="294" t="s">
        <v>1614</v>
      </c>
      <c r="C128" s="317" t="s">
        <v>126</v>
      </c>
      <c r="D128" s="27">
        <v>794</v>
      </c>
      <c r="E128" s="324">
        <v>584</v>
      </c>
      <c r="F128" s="14">
        <v>708</v>
      </c>
      <c r="G128" s="15">
        <v>548</v>
      </c>
      <c r="H128" s="14">
        <v>588</v>
      </c>
      <c r="I128" s="327">
        <v>494</v>
      </c>
      <c r="J128" s="27">
        <v>617</v>
      </c>
      <c r="K128" s="325">
        <v>525</v>
      </c>
      <c r="L128" s="321" t="s">
        <v>1210</v>
      </c>
      <c r="M128" s="460"/>
      <c r="N128" s="461"/>
    </row>
    <row r="129" spans="1:14" s="4" customFormat="1" ht="12" customHeight="1">
      <c r="A129" s="329" t="s">
        <v>1148</v>
      </c>
      <c r="B129" s="294" t="s">
        <v>1149</v>
      </c>
      <c r="C129" s="317" t="s">
        <v>126</v>
      </c>
      <c r="D129" s="27" t="s">
        <v>1381</v>
      </c>
      <c r="E129" s="10" t="s">
        <v>1381</v>
      </c>
      <c r="F129" s="14">
        <v>98</v>
      </c>
      <c r="G129" s="15">
        <v>280</v>
      </c>
      <c r="H129" s="14">
        <v>190</v>
      </c>
      <c r="I129" s="327">
        <v>550</v>
      </c>
      <c r="J129" s="27">
        <v>203</v>
      </c>
      <c r="K129" s="28">
        <v>609</v>
      </c>
      <c r="L129" s="321" t="s">
        <v>1150</v>
      </c>
      <c r="M129" s="460"/>
      <c r="N129" s="461"/>
    </row>
    <row r="130" spans="1:14" s="4" customFormat="1" ht="12" customHeight="1">
      <c r="A130" s="265" t="s">
        <v>1144</v>
      </c>
      <c r="B130" s="266" t="s">
        <v>1145</v>
      </c>
      <c r="C130" s="317" t="s">
        <v>109</v>
      </c>
      <c r="D130" s="27" t="s">
        <v>109</v>
      </c>
      <c r="E130" s="354" t="s">
        <v>109</v>
      </c>
      <c r="F130" s="14"/>
      <c r="G130" s="15"/>
      <c r="H130" s="13"/>
      <c r="I130" s="366"/>
      <c r="J130" s="27" t="s">
        <v>109</v>
      </c>
      <c r="K130" s="355" t="s">
        <v>109</v>
      </c>
      <c r="L130" s="328" t="s">
        <v>109</v>
      </c>
      <c r="M130" s="460"/>
      <c r="N130" s="461"/>
    </row>
    <row r="131" spans="1:14" s="4" customFormat="1" ht="12" customHeight="1">
      <c r="A131" s="293" t="s">
        <v>1615</v>
      </c>
      <c r="B131" s="294" t="s">
        <v>1146</v>
      </c>
      <c r="C131" s="317" t="s">
        <v>126</v>
      </c>
      <c r="D131" s="27">
        <v>38835</v>
      </c>
      <c r="E131" s="324">
        <v>2265</v>
      </c>
      <c r="F131" s="14">
        <v>29800</v>
      </c>
      <c r="G131" s="15">
        <v>1767</v>
      </c>
      <c r="H131" s="14">
        <v>28860</v>
      </c>
      <c r="I131" s="327">
        <v>1651</v>
      </c>
      <c r="J131" s="27">
        <v>23790</v>
      </c>
      <c r="K131" s="325">
        <v>1809</v>
      </c>
      <c r="L131" s="321" t="s">
        <v>1147</v>
      </c>
      <c r="M131" s="460"/>
      <c r="N131" s="461"/>
    </row>
    <row r="132" spans="1:14" s="4" customFormat="1" ht="0.75" customHeight="1">
      <c r="A132" s="265"/>
      <c r="B132" s="266"/>
      <c r="C132" s="317"/>
      <c r="D132" s="27"/>
      <c r="E132" s="10"/>
      <c r="F132" s="13"/>
      <c r="G132" s="7"/>
      <c r="H132" s="13"/>
      <c r="I132" s="366"/>
      <c r="J132" s="27"/>
      <c r="K132" s="28"/>
      <c r="L132" s="328"/>
      <c r="M132" s="460"/>
      <c r="N132" s="461"/>
    </row>
    <row r="133" spans="1:14" s="5" customFormat="1" ht="12" customHeight="1">
      <c r="A133" s="286" t="s">
        <v>1616</v>
      </c>
      <c r="B133" s="287" t="s">
        <v>1617</v>
      </c>
      <c r="C133" s="356"/>
      <c r="D133" s="337"/>
      <c r="E133" s="357">
        <f>SUM(E135:E145)</f>
        <v>33079</v>
      </c>
      <c r="F133" s="22"/>
      <c r="G133" s="357">
        <f>SUM(G135:G145)</f>
        <v>37778</v>
      </c>
      <c r="H133" s="22"/>
      <c r="I133" s="358">
        <f>SUM(I135:I145)</f>
        <v>37799</v>
      </c>
      <c r="J133" s="337"/>
      <c r="K133" s="358">
        <f>SUM(K135:K145)</f>
        <v>45619</v>
      </c>
      <c r="L133" s="343" t="s">
        <v>1618</v>
      </c>
      <c r="M133" s="460"/>
      <c r="N133" s="461"/>
    </row>
    <row r="134" spans="1:14" s="4" customFormat="1" ht="0.75" customHeight="1">
      <c r="A134" s="293"/>
      <c r="B134" s="294"/>
      <c r="C134" s="322"/>
      <c r="D134" s="27" t="s">
        <v>109</v>
      </c>
      <c r="E134" s="10"/>
      <c r="F134" s="13"/>
      <c r="G134" s="7"/>
      <c r="H134" s="13"/>
      <c r="I134" s="366"/>
      <c r="J134" s="27" t="s">
        <v>109</v>
      </c>
      <c r="K134" s="28"/>
      <c r="L134" s="321"/>
      <c r="M134" s="460"/>
      <c r="N134" s="461"/>
    </row>
    <row r="135" spans="1:14" s="4" customFormat="1" ht="12" customHeight="1">
      <c r="A135" s="293" t="s">
        <v>1619</v>
      </c>
      <c r="B135" s="294" t="s">
        <v>1620</v>
      </c>
      <c r="C135" s="317" t="s">
        <v>2445</v>
      </c>
      <c r="D135" s="27">
        <v>111935</v>
      </c>
      <c r="E135" s="10">
        <v>8822</v>
      </c>
      <c r="F135" s="27">
        <v>123590</v>
      </c>
      <c r="G135" s="15">
        <v>10660</v>
      </c>
      <c r="H135" s="14">
        <v>126300</v>
      </c>
      <c r="I135" s="327">
        <v>10829</v>
      </c>
      <c r="J135" s="27">
        <v>123650</v>
      </c>
      <c r="K135" s="28">
        <v>13462</v>
      </c>
      <c r="L135" s="321" t="s">
        <v>1621</v>
      </c>
      <c r="M135" s="460"/>
      <c r="N135" s="461"/>
    </row>
    <row r="136" spans="1:14" s="4" customFormat="1" ht="12" customHeight="1">
      <c r="A136" s="265" t="s">
        <v>1622</v>
      </c>
      <c r="B136" s="294" t="s">
        <v>1623</v>
      </c>
      <c r="C136" s="322" t="s">
        <v>126</v>
      </c>
      <c r="D136" s="323">
        <v>18160</v>
      </c>
      <c r="E136" s="10">
        <v>1616</v>
      </c>
      <c r="F136" s="14">
        <v>19200</v>
      </c>
      <c r="G136" s="15">
        <v>1768</v>
      </c>
      <c r="H136" s="14">
        <v>19795</v>
      </c>
      <c r="I136" s="327">
        <v>1851</v>
      </c>
      <c r="J136" s="323">
        <v>18580</v>
      </c>
      <c r="K136" s="28">
        <v>2257</v>
      </c>
      <c r="L136" s="321" t="s">
        <v>1624</v>
      </c>
      <c r="M136" s="460"/>
      <c r="N136" s="461"/>
    </row>
    <row r="137" spans="1:14" s="4" customFormat="1" ht="12" customHeight="1">
      <c r="A137" s="293" t="s">
        <v>1625</v>
      </c>
      <c r="B137" s="294" t="s">
        <v>1626</v>
      </c>
      <c r="C137" s="322" t="s">
        <v>126</v>
      </c>
      <c r="D137" s="27">
        <v>92344</v>
      </c>
      <c r="E137" s="10">
        <v>7530</v>
      </c>
      <c r="F137" s="14">
        <v>96800</v>
      </c>
      <c r="G137" s="15">
        <v>7987</v>
      </c>
      <c r="H137" s="14">
        <v>98185</v>
      </c>
      <c r="I137" s="327">
        <v>8277</v>
      </c>
      <c r="J137" s="27">
        <v>72940</v>
      </c>
      <c r="K137" s="28">
        <v>10552</v>
      </c>
      <c r="L137" s="321" t="s">
        <v>1627</v>
      </c>
      <c r="M137" s="460"/>
      <c r="N137" s="461"/>
    </row>
    <row r="138" spans="1:14" s="4" customFormat="1" ht="12" customHeight="1">
      <c r="A138" s="293" t="s">
        <v>1628</v>
      </c>
      <c r="B138" s="294" t="s">
        <v>1629</v>
      </c>
      <c r="C138" s="322" t="s">
        <v>126</v>
      </c>
      <c r="D138" s="27">
        <v>71518</v>
      </c>
      <c r="E138" s="10">
        <v>7831</v>
      </c>
      <c r="F138" s="14">
        <v>70100</v>
      </c>
      <c r="G138" s="15">
        <v>8063</v>
      </c>
      <c r="H138" s="14">
        <v>72665</v>
      </c>
      <c r="I138" s="327">
        <v>8539</v>
      </c>
      <c r="J138" s="27">
        <v>72100</v>
      </c>
      <c r="K138" s="28">
        <v>10845</v>
      </c>
      <c r="L138" s="321" t="s">
        <v>1630</v>
      </c>
      <c r="M138" s="460"/>
      <c r="N138" s="461"/>
    </row>
    <row r="139" spans="1:14" s="4" customFormat="1" ht="12" customHeight="1">
      <c r="A139" s="293" t="s">
        <v>1631</v>
      </c>
      <c r="B139" s="294" t="s">
        <v>1632</v>
      </c>
      <c r="C139" s="322" t="s">
        <v>126</v>
      </c>
      <c r="D139" s="27">
        <v>17305</v>
      </c>
      <c r="E139" s="10">
        <v>1888</v>
      </c>
      <c r="F139" s="14">
        <v>17876</v>
      </c>
      <c r="G139" s="15">
        <v>2106</v>
      </c>
      <c r="H139" s="14">
        <v>15990</v>
      </c>
      <c r="I139" s="327">
        <v>1921</v>
      </c>
      <c r="J139" s="27">
        <v>15690</v>
      </c>
      <c r="K139" s="28">
        <v>2255</v>
      </c>
      <c r="L139" s="321" t="s">
        <v>1633</v>
      </c>
      <c r="M139" s="460"/>
      <c r="N139" s="461"/>
    </row>
    <row r="140" spans="1:14" s="4" customFormat="1" ht="12" customHeight="1">
      <c r="A140" s="293" t="s">
        <v>1634</v>
      </c>
      <c r="B140" s="294" t="s">
        <v>564</v>
      </c>
      <c r="C140" s="322" t="s">
        <v>109</v>
      </c>
      <c r="D140" s="27"/>
      <c r="E140" s="10"/>
      <c r="F140" s="14"/>
      <c r="G140" s="15"/>
      <c r="H140" s="13"/>
      <c r="I140" s="366"/>
      <c r="J140" s="27"/>
      <c r="K140" s="28"/>
      <c r="L140" s="321"/>
      <c r="M140" s="460"/>
      <c r="N140" s="461"/>
    </row>
    <row r="141" spans="1:14" s="4" customFormat="1" ht="11.25" customHeight="1">
      <c r="A141" s="293"/>
      <c r="B141" s="294" t="s">
        <v>2452</v>
      </c>
      <c r="C141" s="322"/>
      <c r="D141" s="27"/>
      <c r="E141" s="10"/>
      <c r="F141" s="14"/>
      <c r="G141" s="15"/>
      <c r="H141" s="13"/>
      <c r="I141" s="366"/>
      <c r="J141" s="344"/>
      <c r="K141" s="345"/>
      <c r="L141" s="321"/>
      <c r="M141" s="460"/>
      <c r="N141" s="461"/>
    </row>
    <row r="142" spans="1:14" s="4" customFormat="1" ht="11.25" customHeight="1">
      <c r="A142" s="293"/>
      <c r="B142" s="294" t="s">
        <v>2453</v>
      </c>
      <c r="C142" s="322" t="s">
        <v>906</v>
      </c>
      <c r="D142" s="27" t="s">
        <v>1381</v>
      </c>
      <c r="E142" s="10">
        <v>4347</v>
      </c>
      <c r="F142" s="14" t="s">
        <v>1381</v>
      </c>
      <c r="G142" s="15">
        <v>6094</v>
      </c>
      <c r="H142" s="14" t="s">
        <v>1381</v>
      </c>
      <c r="I142" s="327">
        <v>5122</v>
      </c>
      <c r="J142" s="27" t="s">
        <v>1381</v>
      </c>
      <c r="K142" s="28">
        <v>5322</v>
      </c>
      <c r="L142" s="321" t="s">
        <v>1635</v>
      </c>
      <c r="M142" s="460"/>
      <c r="N142" s="461"/>
    </row>
    <row r="143" spans="1:14" s="4" customFormat="1" ht="12" customHeight="1">
      <c r="A143" s="293" t="s">
        <v>327</v>
      </c>
      <c r="B143" s="294" t="s">
        <v>2454</v>
      </c>
      <c r="C143" s="322" t="s">
        <v>109</v>
      </c>
      <c r="D143" s="27"/>
      <c r="E143" s="10"/>
      <c r="F143" s="14"/>
      <c r="G143" s="15"/>
      <c r="H143" s="13"/>
      <c r="I143" s="366"/>
      <c r="J143" s="27"/>
      <c r="K143" s="28"/>
      <c r="L143" s="321"/>
      <c r="M143" s="460"/>
      <c r="N143" s="461"/>
    </row>
    <row r="144" spans="1:14" s="4" customFormat="1" ht="11.25" customHeight="1">
      <c r="A144" s="293"/>
      <c r="B144" s="294" t="s">
        <v>2455</v>
      </c>
      <c r="C144" s="322" t="s">
        <v>2445</v>
      </c>
      <c r="D144" s="323">
        <v>1950</v>
      </c>
      <c r="E144" s="10">
        <v>888</v>
      </c>
      <c r="F144" s="14">
        <v>1870</v>
      </c>
      <c r="G144" s="15">
        <v>931</v>
      </c>
      <c r="H144" s="14">
        <v>2337</v>
      </c>
      <c r="I144" s="327">
        <v>1123</v>
      </c>
      <c r="J144" s="323">
        <v>1760</v>
      </c>
      <c r="K144" s="28">
        <v>826</v>
      </c>
      <c r="L144" s="321" t="s">
        <v>328</v>
      </c>
      <c r="M144" s="460"/>
      <c r="N144" s="461"/>
    </row>
    <row r="145" spans="1:14" s="4" customFormat="1" ht="12" customHeight="1">
      <c r="A145" s="293" t="s">
        <v>1881</v>
      </c>
      <c r="B145" s="294" t="s">
        <v>2457</v>
      </c>
      <c r="C145" s="322" t="s">
        <v>126</v>
      </c>
      <c r="D145" s="27">
        <v>63</v>
      </c>
      <c r="E145" s="10">
        <v>157</v>
      </c>
      <c r="F145" s="14">
        <v>68</v>
      </c>
      <c r="G145" s="15">
        <v>169</v>
      </c>
      <c r="H145" s="13">
        <v>53</v>
      </c>
      <c r="I145" s="366">
        <v>137</v>
      </c>
      <c r="J145" s="27">
        <v>38</v>
      </c>
      <c r="K145" s="28">
        <v>100</v>
      </c>
      <c r="L145" s="321" t="s">
        <v>2456</v>
      </c>
      <c r="M145" s="460"/>
      <c r="N145" s="461"/>
    </row>
    <row r="146" spans="1:14" s="4" customFormat="1" ht="0.75" customHeight="1">
      <c r="A146" s="293" t="s">
        <v>109</v>
      </c>
      <c r="B146" s="294"/>
      <c r="C146" s="322"/>
      <c r="D146" s="27"/>
      <c r="E146" s="10"/>
      <c r="F146" s="13"/>
      <c r="G146" s="7"/>
      <c r="H146" s="13"/>
      <c r="I146" s="366"/>
      <c r="J146" s="27"/>
      <c r="K146" s="28"/>
      <c r="L146" s="321"/>
      <c r="M146" s="460"/>
      <c r="N146" s="461"/>
    </row>
    <row r="147" spans="1:14" s="5" customFormat="1" ht="12" customHeight="1">
      <c r="A147" s="286" t="s">
        <v>329</v>
      </c>
      <c r="B147" s="287" t="s">
        <v>330</v>
      </c>
      <c r="C147" s="356"/>
      <c r="D147" s="337" t="s">
        <v>109</v>
      </c>
      <c r="E147" s="357">
        <f>SUM(E149:E214)</f>
        <v>110116</v>
      </c>
      <c r="F147" s="22"/>
      <c r="G147" s="357">
        <f>SUM(G149:G214)</f>
        <v>116879</v>
      </c>
      <c r="H147" s="22"/>
      <c r="I147" s="358">
        <f>SUM(I149:I214)</f>
        <v>126809</v>
      </c>
      <c r="J147" s="337" t="s">
        <v>109</v>
      </c>
      <c r="K147" s="358">
        <f>SUM(K149:K214)</f>
        <v>133226</v>
      </c>
      <c r="L147" s="343" t="s">
        <v>331</v>
      </c>
      <c r="M147" s="460"/>
      <c r="N147" s="461"/>
    </row>
    <row r="148" spans="1:14" s="4" customFormat="1" ht="0.75" customHeight="1">
      <c r="A148" s="293" t="s">
        <v>109</v>
      </c>
      <c r="B148" s="294"/>
      <c r="C148" s="322"/>
      <c r="D148" s="27"/>
      <c r="E148" s="10"/>
      <c r="F148" s="13"/>
      <c r="G148" s="7"/>
      <c r="H148" s="13"/>
      <c r="I148" s="366"/>
      <c r="J148" s="27"/>
      <c r="K148" s="28"/>
      <c r="L148" s="321"/>
      <c r="M148" s="460"/>
      <c r="N148" s="461"/>
    </row>
    <row r="149" spans="1:14" s="4" customFormat="1" ht="12" customHeight="1">
      <c r="A149" s="293" t="s">
        <v>456</v>
      </c>
      <c r="B149" s="294" t="s">
        <v>332</v>
      </c>
      <c r="C149" s="322" t="s">
        <v>2445</v>
      </c>
      <c r="D149" s="27">
        <v>42950</v>
      </c>
      <c r="E149" s="10">
        <v>25318</v>
      </c>
      <c r="F149" s="14">
        <v>43542</v>
      </c>
      <c r="G149" s="15">
        <v>27348</v>
      </c>
      <c r="H149" s="14">
        <v>43975</v>
      </c>
      <c r="I149" s="327">
        <v>29023</v>
      </c>
      <c r="J149" s="27">
        <v>41860</v>
      </c>
      <c r="K149" s="28">
        <v>29540</v>
      </c>
      <c r="L149" s="321" t="s">
        <v>333</v>
      </c>
      <c r="M149" s="460"/>
      <c r="N149" s="461"/>
    </row>
    <row r="150" spans="1:14" s="4" customFormat="1" ht="12" customHeight="1">
      <c r="A150" s="294" t="s">
        <v>275</v>
      </c>
      <c r="B150" s="294" t="s">
        <v>334</v>
      </c>
      <c r="C150" s="322" t="s">
        <v>126</v>
      </c>
      <c r="D150" s="27">
        <v>4060</v>
      </c>
      <c r="E150" s="10">
        <v>3033</v>
      </c>
      <c r="F150" s="14">
        <v>4609</v>
      </c>
      <c r="G150" s="15">
        <v>3827</v>
      </c>
      <c r="H150" s="14">
        <v>5035</v>
      </c>
      <c r="I150" s="327">
        <v>4431</v>
      </c>
      <c r="J150" s="27">
        <v>5903</v>
      </c>
      <c r="K150" s="28">
        <v>5535</v>
      </c>
      <c r="L150" s="321" t="s">
        <v>335</v>
      </c>
      <c r="M150" s="460"/>
      <c r="N150" s="461"/>
    </row>
    <row r="151" spans="1:14" s="4" customFormat="1" ht="12" customHeight="1">
      <c r="A151" s="293" t="s">
        <v>457</v>
      </c>
      <c r="B151" s="294" t="s">
        <v>337</v>
      </c>
      <c r="C151" s="317"/>
      <c r="D151" s="323"/>
      <c r="E151" s="324"/>
      <c r="F151" s="14"/>
      <c r="G151" s="15"/>
      <c r="H151" s="14"/>
      <c r="I151" s="327"/>
      <c r="J151" s="323"/>
      <c r="K151" s="325"/>
      <c r="L151" s="321"/>
      <c r="M151" s="460"/>
      <c r="N151" s="461"/>
    </row>
    <row r="152" spans="1:14" s="4" customFormat="1" ht="11.25" customHeight="1">
      <c r="A152" s="265" t="s">
        <v>109</v>
      </c>
      <c r="B152" s="266" t="s">
        <v>338</v>
      </c>
      <c r="C152" s="317" t="s">
        <v>132</v>
      </c>
      <c r="D152" s="27" t="s">
        <v>132</v>
      </c>
      <c r="E152" s="326">
        <v>14000</v>
      </c>
      <c r="F152" s="14" t="s">
        <v>1381</v>
      </c>
      <c r="G152" s="15">
        <v>15396</v>
      </c>
      <c r="H152" s="14" t="s">
        <v>1381</v>
      </c>
      <c r="I152" s="327">
        <v>18601</v>
      </c>
      <c r="J152" s="27" t="s">
        <v>132</v>
      </c>
      <c r="K152" s="327">
        <v>20095</v>
      </c>
      <c r="L152" s="328" t="s">
        <v>339</v>
      </c>
      <c r="M152" s="460"/>
      <c r="N152" s="461"/>
    </row>
    <row r="153" spans="1:14" s="8" customFormat="1" ht="3" customHeight="1">
      <c r="A153" s="346"/>
      <c r="B153" s="305"/>
      <c r="C153" s="306"/>
      <c r="D153" s="307"/>
      <c r="E153" s="308" t="s">
        <v>109</v>
      </c>
      <c r="F153" s="24"/>
      <c r="G153" s="25"/>
      <c r="H153" s="368" t="s">
        <v>1381</v>
      </c>
      <c r="I153" s="309"/>
      <c r="J153" s="307"/>
      <c r="K153" s="347"/>
      <c r="L153" s="348"/>
      <c r="M153" s="460"/>
      <c r="N153" s="461"/>
    </row>
    <row r="154" spans="1:14" s="6" customFormat="1" ht="12.75" customHeight="1">
      <c r="A154" s="349"/>
      <c r="B154" s="349"/>
      <c r="C154" s="350"/>
      <c r="D154" s="10"/>
      <c r="E154" s="10"/>
      <c r="F154" s="7"/>
      <c r="G154" s="7"/>
      <c r="H154" s="7"/>
      <c r="I154" s="7"/>
      <c r="J154" s="10"/>
      <c r="K154" s="10"/>
      <c r="L154" s="316" t="s">
        <v>471</v>
      </c>
      <c r="M154" s="460"/>
      <c r="N154" s="461"/>
    </row>
    <row r="155" spans="1:14" s="4" customFormat="1" ht="12.75" customHeight="1">
      <c r="A155" s="349"/>
      <c r="B155" s="349"/>
      <c r="C155" s="350"/>
      <c r="D155" s="10"/>
      <c r="E155" s="10"/>
      <c r="F155" s="7"/>
      <c r="G155" s="7"/>
      <c r="H155" s="7"/>
      <c r="I155" s="7"/>
      <c r="J155" s="369"/>
      <c r="K155" s="369"/>
      <c r="L155" s="365"/>
      <c r="M155" s="3"/>
      <c r="N155" s="461"/>
    </row>
    <row r="156" spans="12:14" ht="24" customHeight="1">
      <c r="L156" s="246" t="s">
        <v>2342</v>
      </c>
      <c r="M156" s="460" t="s">
        <v>1687</v>
      </c>
      <c r="N156" s="461"/>
    </row>
    <row r="157" spans="1:14" ht="28.5" customHeight="1">
      <c r="A157" s="471" t="s">
        <v>1133</v>
      </c>
      <c r="B157" s="471"/>
      <c r="C157" s="471"/>
      <c r="D157" s="471"/>
      <c r="E157" s="471"/>
      <c r="F157" s="471"/>
      <c r="G157" s="471"/>
      <c r="J157" s="245"/>
      <c r="K157" s="245"/>
      <c r="M157" s="460"/>
      <c r="N157" s="461"/>
    </row>
    <row r="158" spans="1:14" ht="9.75" customHeight="1">
      <c r="A158" s="214"/>
      <c r="B158" s="214"/>
      <c r="C158" s="214"/>
      <c r="D158" s="214"/>
      <c r="J158" s="214"/>
      <c r="K158" s="214"/>
      <c r="M158" s="460"/>
      <c r="N158" s="461"/>
    </row>
    <row r="159" spans="1:14" ht="24.75" customHeight="1">
      <c r="A159" s="248" t="s">
        <v>1652</v>
      </c>
      <c r="B159" s="462" t="s">
        <v>1653</v>
      </c>
      <c r="C159" s="248" t="s">
        <v>1120</v>
      </c>
      <c r="D159" s="455" t="s">
        <v>491</v>
      </c>
      <c r="E159" s="459"/>
      <c r="F159" s="455" t="s">
        <v>2372</v>
      </c>
      <c r="G159" s="459"/>
      <c r="H159" s="455" t="s">
        <v>1123</v>
      </c>
      <c r="I159" s="459"/>
      <c r="J159" s="455" t="s">
        <v>2381</v>
      </c>
      <c r="K159" s="456"/>
      <c r="L159" s="465" t="s">
        <v>95</v>
      </c>
      <c r="M159" s="460"/>
      <c r="N159" s="461"/>
    </row>
    <row r="160" spans="1:14" ht="15" customHeight="1">
      <c r="A160" s="468" t="s">
        <v>1382</v>
      </c>
      <c r="B160" s="463"/>
      <c r="C160" s="468" t="s">
        <v>1121</v>
      </c>
      <c r="D160" s="250" t="s">
        <v>92</v>
      </c>
      <c r="E160" s="251" t="s">
        <v>94</v>
      </c>
      <c r="F160" s="250" t="s">
        <v>92</v>
      </c>
      <c r="G160" s="251" t="s">
        <v>94</v>
      </c>
      <c r="H160" s="250" t="s">
        <v>92</v>
      </c>
      <c r="I160" s="251" t="s">
        <v>94</v>
      </c>
      <c r="J160" s="250" t="s">
        <v>92</v>
      </c>
      <c r="K160" s="252" t="s">
        <v>94</v>
      </c>
      <c r="L160" s="466"/>
      <c r="M160" s="460"/>
      <c r="N160" s="461"/>
    </row>
    <row r="161" spans="1:14" ht="24.75" customHeight="1">
      <c r="A161" s="469"/>
      <c r="B161" s="464"/>
      <c r="C161" s="469"/>
      <c r="D161" s="254" t="s">
        <v>93</v>
      </c>
      <c r="E161" s="255" t="s">
        <v>1654</v>
      </c>
      <c r="F161" s="254" t="s">
        <v>93</v>
      </c>
      <c r="G161" s="255" t="s">
        <v>1654</v>
      </c>
      <c r="H161" s="254" t="s">
        <v>93</v>
      </c>
      <c r="I161" s="255" t="s">
        <v>1654</v>
      </c>
      <c r="J161" s="254" t="s">
        <v>93</v>
      </c>
      <c r="K161" s="256" t="s">
        <v>1654</v>
      </c>
      <c r="L161" s="467"/>
      <c r="M161" s="460"/>
      <c r="N161" s="461"/>
    </row>
    <row r="162" spans="1:14" s="4" customFormat="1" ht="15" customHeight="1">
      <c r="A162" s="329" t="s">
        <v>336</v>
      </c>
      <c r="B162" s="294" t="s">
        <v>341</v>
      </c>
      <c r="C162" s="317" t="s">
        <v>2445</v>
      </c>
      <c r="D162" s="9">
        <v>2260</v>
      </c>
      <c r="E162" s="326">
        <v>8804</v>
      </c>
      <c r="F162" s="319">
        <v>2297</v>
      </c>
      <c r="G162" s="320">
        <v>9799</v>
      </c>
      <c r="H162" s="14">
        <v>2548</v>
      </c>
      <c r="I162" s="15">
        <v>11389</v>
      </c>
      <c r="J162" s="27">
        <v>2630</v>
      </c>
      <c r="K162" s="327">
        <v>12350</v>
      </c>
      <c r="L162" s="353" t="s">
        <v>342</v>
      </c>
      <c r="M162" s="460"/>
      <c r="N162" s="461"/>
    </row>
    <row r="163" spans="1:14" s="4" customFormat="1" ht="12" customHeight="1">
      <c r="A163" s="329" t="s">
        <v>340</v>
      </c>
      <c r="B163" s="294" t="s">
        <v>2458</v>
      </c>
      <c r="C163" s="317" t="s">
        <v>109</v>
      </c>
      <c r="D163" s="9"/>
      <c r="E163" s="324"/>
      <c r="F163" s="14"/>
      <c r="G163" s="15"/>
      <c r="H163" s="14"/>
      <c r="I163" s="15"/>
      <c r="J163" s="27"/>
      <c r="K163" s="325"/>
      <c r="L163" s="321" t="s">
        <v>343</v>
      </c>
      <c r="M163" s="460"/>
      <c r="N163" s="461"/>
    </row>
    <row r="164" spans="1:14" s="4" customFormat="1" ht="11.25" customHeight="1">
      <c r="A164" s="265" t="s">
        <v>109</v>
      </c>
      <c r="B164" s="266" t="s">
        <v>2459</v>
      </c>
      <c r="C164" s="317" t="s">
        <v>344</v>
      </c>
      <c r="D164" s="9">
        <v>26230</v>
      </c>
      <c r="E164" s="354">
        <v>10515</v>
      </c>
      <c r="F164" s="14">
        <v>25413</v>
      </c>
      <c r="G164" s="15">
        <v>11897</v>
      </c>
      <c r="H164" s="14">
        <v>26565</v>
      </c>
      <c r="I164" s="15">
        <v>12751</v>
      </c>
      <c r="J164" s="27">
        <v>27500</v>
      </c>
      <c r="K164" s="355">
        <v>14310</v>
      </c>
      <c r="L164" s="328" t="s">
        <v>345</v>
      </c>
      <c r="M164" s="460"/>
      <c r="N164" s="461"/>
    </row>
    <row r="165" spans="1:14" s="4" customFormat="1" ht="12" customHeight="1">
      <c r="A165" s="293" t="s">
        <v>346</v>
      </c>
      <c r="B165" s="294" t="s">
        <v>347</v>
      </c>
      <c r="C165" s="317" t="s">
        <v>2445</v>
      </c>
      <c r="D165" s="9">
        <v>2180</v>
      </c>
      <c r="E165" s="324">
        <v>4141</v>
      </c>
      <c r="F165" s="14">
        <v>2030</v>
      </c>
      <c r="G165" s="15">
        <v>4404</v>
      </c>
      <c r="H165" s="14">
        <v>2115</v>
      </c>
      <c r="I165" s="15">
        <v>4781</v>
      </c>
      <c r="J165" s="27">
        <v>2322</v>
      </c>
      <c r="K165" s="325">
        <v>5341</v>
      </c>
      <c r="L165" s="321" t="s">
        <v>1680</v>
      </c>
      <c r="M165" s="460"/>
      <c r="N165" s="461"/>
    </row>
    <row r="166" spans="1:14" s="4" customFormat="1" ht="12" customHeight="1">
      <c r="A166" s="265" t="s">
        <v>458</v>
      </c>
      <c r="B166" s="266" t="s">
        <v>2461</v>
      </c>
      <c r="C166" s="317" t="s">
        <v>126</v>
      </c>
      <c r="D166" s="9">
        <v>1954</v>
      </c>
      <c r="E166" s="10">
        <v>4477</v>
      </c>
      <c r="F166" s="14">
        <v>2033</v>
      </c>
      <c r="G166" s="15">
        <v>4269</v>
      </c>
      <c r="H166" s="14">
        <v>2010</v>
      </c>
      <c r="I166" s="15">
        <v>4309</v>
      </c>
      <c r="J166" s="27">
        <v>1906</v>
      </c>
      <c r="K166" s="28">
        <v>4243</v>
      </c>
      <c r="L166" s="328" t="s">
        <v>2460</v>
      </c>
      <c r="M166" s="460"/>
      <c r="N166" s="461"/>
    </row>
    <row r="167" spans="1:14" s="4" customFormat="1" ht="12" customHeight="1">
      <c r="A167" s="293" t="s">
        <v>1712</v>
      </c>
      <c r="B167" s="294" t="s">
        <v>1710</v>
      </c>
      <c r="C167" s="322" t="s">
        <v>344</v>
      </c>
      <c r="D167" s="9">
        <v>26300</v>
      </c>
      <c r="E167" s="10">
        <v>329</v>
      </c>
      <c r="F167" s="14">
        <v>29684</v>
      </c>
      <c r="G167" s="15">
        <v>297</v>
      </c>
      <c r="H167" s="14">
        <v>32044</v>
      </c>
      <c r="I167" s="15">
        <v>318</v>
      </c>
      <c r="J167" s="27">
        <v>33584</v>
      </c>
      <c r="K167" s="28">
        <v>336</v>
      </c>
      <c r="L167" s="321" t="s">
        <v>1711</v>
      </c>
      <c r="M167" s="460"/>
      <c r="N167" s="461"/>
    </row>
    <row r="168" spans="1:14" s="4" customFormat="1" ht="12" customHeight="1">
      <c r="A168" s="293" t="s">
        <v>1714</v>
      </c>
      <c r="B168" s="294" t="s">
        <v>588</v>
      </c>
      <c r="C168" s="322" t="s">
        <v>2445</v>
      </c>
      <c r="D168" s="9">
        <v>193</v>
      </c>
      <c r="E168" s="10">
        <v>885</v>
      </c>
      <c r="F168" s="14">
        <v>285</v>
      </c>
      <c r="G168" s="15">
        <v>1461</v>
      </c>
      <c r="H168" s="14">
        <v>260</v>
      </c>
      <c r="I168" s="15">
        <v>1313</v>
      </c>
      <c r="J168" s="27">
        <v>335</v>
      </c>
      <c r="K168" s="28">
        <v>1721</v>
      </c>
      <c r="L168" s="321" t="s">
        <v>1064</v>
      </c>
      <c r="M168" s="460"/>
      <c r="N168" s="461"/>
    </row>
    <row r="169" spans="1:14" s="4" customFormat="1" ht="12" customHeight="1">
      <c r="A169" s="293" t="s">
        <v>459</v>
      </c>
      <c r="B169" s="294" t="s">
        <v>1708</v>
      </c>
      <c r="C169" s="317" t="s">
        <v>126</v>
      </c>
      <c r="D169" s="9">
        <v>575</v>
      </c>
      <c r="E169" s="10">
        <v>582</v>
      </c>
      <c r="F169" s="14">
        <v>561</v>
      </c>
      <c r="G169" s="15">
        <v>581</v>
      </c>
      <c r="H169" s="14">
        <v>540</v>
      </c>
      <c r="I169" s="15">
        <v>590</v>
      </c>
      <c r="J169" s="27">
        <v>498</v>
      </c>
      <c r="K169" s="28">
        <v>516</v>
      </c>
      <c r="L169" s="321" t="s">
        <v>1709</v>
      </c>
      <c r="M169" s="460"/>
      <c r="N169" s="461"/>
    </row>
    <row r="170" spans="1:14" s="4" customFormat="1" ht="12" customHeight="1">
      <c r="A170" s="265" t="s">
        <v>461</v>
      </c>
      <c r="B170" s="294" t="s">
        <v>1720</v>
      </c>
      <c r="C170" s="322"/>
      <c r="D170" s="324"/>
      <c r="E170" s="10"/>
      <c r="F170" s="14"/>
      <c r="G170" s="15"/>
      <c r="H170" s="14"/>
      <c r="I170" s="15"/>
      <c r="J170" s="323"/>
      <c r="K170" s="28"/>
      <c r="L170" s="321" t="s">
        <v>419</v>
      </c>
      <c r="M170" s="460"/>
      <c r="N170" s="461"/>
    </row>
    <row r="171" spans="1:14" s="4" customFormat="1" ht="11.25" customHeight="1">
      <c r="A171" s="293"/>
      <c r="B171" s="294" t="s">
        <v>420</v>
      </c>
      <c r="C171" s="322" t="s">
        <v>1381</v>
      </c>
      <c r="D171" s="9" t="s">
        <v>132</v>
      </c>
      <c r="E171" s="10">
        <v>806</v>
      </c>
      <c r="F171" s="14" t="s">
        <v>1381</v>
      </c>
      <c r="G171" s="15">
        <v>450</v>
      </c>
      <c r="H171" s="14" t="s">
        <v>1381</v>
      </c>
      <c r="I171" s="15">
        <v>557</v>
      </c>
      <c r="J171" s="27" t="s">
        <v>132</v>
      </c>
      <c r="K171" s="28">
        <v>440</v>
      </c>
      <c r="L171" s="321" t="s">
        <v>421</v>
      </c>
      <c r="M171" s="460"/>
      <c r="N171" s="461"/>
    </row>
    <row r="172" spans="1:14" s="4" customFormat="1" ht="12" customHeight="1">
      <c r="A172" s="293" t="s">
        <v>460</v>
      </c>
      <c r="B172" s="294" t="s">
        <v>1313</v>
      </c>
      <c r="C172" s="322"/>
      <c r="D172" s="9"/>
      <c r="E172" s="10"/>
      <c r="F172" s="14"/>
      <c r="G172" s="15"/>
      <c r="H172" s="14"/>
      <c r="I172" s="15" t="s">
        <v>109</v>
      </c>
      <c r="J172" s="27"/>
      <c r="K172" s="28"/>
      <c r="L172" s="321"/>
      <c r="M172" s="460"/>
      <c r="N172" s="461"/>
    </row>
    <row r="173" spans="1:14" s="4" customFormat="1" ht="11.25" customHeight="1">
      <c r="A173" s="293" t="s">
        <v>109</v>
      </c>
      <c r="B173" s="294" t="s">
        <v>1312</v>
      </c>
      <c r="C173" s="322" t="s">
        <v>2445</v>
      </c>
      <c r="D173" s="9">
        <v>589</v>
      </c>
      <c r="E173" s="10">
        <v>1684</v>
      </c>
      <c r="F173" s="14">
        <v>548</v>
      </c>
      <c r="G173" s="15">
        <v>1440</v>
      </c>
      <c r="H173" s="14">
        <v>600</v>
      </c>
      <c r="I173" s="15">
        <v>1606</v>
      </c>
      <c r="J173" s="27">
        <v>635</v>
      </c>
      <c r="K173" s="28">
        <v>1810</v>
      </c>
      <c r="L173" s="321" t="s">
        <v>1713</v>
      </c>
      <c r="M173" s="460"/>
      <c r="N173" s="461"/>
    </row>
    <row r="174" spans="1:14" s="4" customFormat="1" ht="12" customHeight="1">
      <c r="A174" s="293" t="s">
        <v>422</v>
      </c>
      <c r="B174" s="294" t="s">
        <v>733</v>
      </c>
      <c r="C174" s="322" t="s">
        <v>126</v>
      </c>
      <c r="D174" s="9">
        <v>406</v>
      </c>
      <c r="E174" s="10">
        <v>181</v>
      </c>
      <c r="F174" s="14">
        <v>408</v>
      </c>
      <c r="G174" s="15">
        <v>177</v>
      </c>
      <c r="H174" s="14">
        <v>576</v>
      </c>
      <c r="I174" s="15">
        <v>247</v>
      </c>
      <c r="J174" s="27">
        <v>515</v>
      </c>
      <c r="K174" s="28">
        <v>285</v>
      </c>
      <c r="L174" s="321" t="s">
        <v>734</v>
      </c>
      <c r="M174" s="460"/>
      <c r="N174" s="461"/>
    </row>
    <row r="175" spans="1:14" s="4" customFormat="1" ht="12" customHeight="1">
      <c r="A175" s="293" t="s">
        <v>462</v>
      </c>
      <c r="B175" s="294" t="s">
        <v>423</v>
      </c>
      <c r="C175" s="322" t="s">
        <v>126</v>
      </c>
      <c r="D175" s="9">
        <v>22</v>
      </c>
      <c r="E175" s="10">
        <v>48</v>
      </c>
      <c r="F175" s="14">
        <v>26</v>
      </c>
      <c r="G175" s="15">
        <v>58</v>
      </c>
      <c r="H175" s="14">
        <v>25</v>
      </c>
      <c r="I175" s="15">
        <v>61</v>
      </c>
      <c r="J175" s="344">
        <v>26</v>
      </c>
      <c r="K175" s="345">
        <v>70</v>
      </c>
      <c r="L175" s="321" t="s">
        <v>424</v>
      </c>
      <c r="M175" s="460"/>
      <c r="N175" s="461"/>
    </row>
    <row r="176" spans="1:14" s="4" customFormat="1" ht="12" customHeight="1">
      <c r="A176" s="293" t="s">
        <v>425</v>
      </c>
      <c r="B176" s="294" t="s">
        <v>426</v>
      </c>
      <c r="C176" s="322" t="s">
        <v>126</v>
      </c>
      <c r="D176" s="9">
        <v>413</v>
      </c>
      <c r="E176" s="10">
        <v>563</v>
      </c>
      <c r="F176" s="14">
        <v>330</v>
      </c>
      <c r="G176" s="15">
        <v>470</v>
      </c>
      <c r="H176" s="14">
        <v>424</v>
      </c>
      <c r="I176" s="15">
        <v>594</v>
      </c>
      <c r="J176" s="27">
        <v>428</v>
      </c>
      <c r="K176" s="28">
        <v>597</v>
      </c>
      <c r="L176" s="321" t="s">
        <v>427</v>
      </c>
      <c r="M176" s="460"/>
      <c r="N176" s="461"/>
    </row>
    <row r="177" spans="1:14" s="4" customFormat="1" ht="12" customHeight="1">
      <c r="A177" s="293" t="s">
        <v>428</v>
      </c>
      <c r="B177" s="294" t="s">
        <v>429</v>
      </c>
      <c r="C177" s="322" t="s">
        <v>126</v>
      </c>
      <c r="D177" s="9">
        <v>141</v>
      </c>
      <c r="E177" s="10">
        <v>442</v>
      </c>
      <c r="F177" s="14">
        <v>173</v>
      </c>
      <c r="G177" s="15">
        <v>454</v>
      </c>
      <c r="H177" s="14">
        <v>150</v>
      </c>
      <c r="I177" s="15">
        <v>411</v>
      </c>
      <c r="J177" s="27">
        <v>145</v>
      </c>
      <c r="K177" s="28">
        <v>440</v>
      </c>
      <c r="L177" s="321" t="s">
        <v>430</v>
      </c>
      <c r="M177" s="460"/>
      <c r="N177" s="461"/>
    </row>
    <row r="178" spans="1:14" s="4" customFormat="1" ht="12" customHeight="1">
      <c r="A178" s="293" t="s">
        <v>431</v>
      </c>
      <c r="B178" s="294" t="s">
        <v>432</v>
      </c>
      <c r="C178" s="322" t="s">
        <v>126</v>
      </c>
      <c r="D178" s="324">
        <v>150</v>
      </c>
      <c r="E178" s="10">
        <v>453</v>
      </c>
      <c r="F178" s="323">
        <v>168</v>
      </c>
      <c r="G178" s="15">
        <v>656</v>
      </c>
      <c r="H178" s="14">
        <v>178</v>
      </c>
      <c r="I178" s="15">
        <v>694</v>
      </c>
      <c r="J178" s="323">
        <v>128</v>
      </c>
      <c r="K178" s="28">
        <v>541</v>
      </c>
      <c r="L178" s="321" t="s">
        <v>433</v>
      </c>
      <c r="M178" s="460"/>
      <c r="N178" s="461"/>
    </row>
    <row r="179" spans="1:14" s="4" customFormat="1" ht="12" customHeight="1">
      <c r="A179" s="293" t="s">
        <v>434</v>
      </c>
      <c r="B179" s="294" t="s">
        <v>435</v>
      </c>
      <c r="C179" s="322" t="s">
        <v>2445</v>
      </c>
      <c r="D179" s="9">
        <v>35</v>
      </c>
      <c r="E179" s="10">
        <v>67</v>
      </c>
      <c r="F179" s="14">
        <v>32</v>
      </c>
      <c r="G179" s="15">
        <v>69</v>
      </c>
      <c r="H179" s="14">
        <v>34</v>
      </c>
      <c r="I179" s="15">
        <v>77</v>
      </c>
      <c r="J179" s="27">
        <v>33</v>
      </c>
      <c r="K179" s="28">
        <v>82</v>
      </c>
      <c r="L179" s="321" t="s">
        <v>436</v>
      </c>
      <c r="M179" s="460"/>
      <c r="N179" s="461"/>
    </row>
    <row r="180" spans="1:14" s="4" customFormat="1" ht="12" customHeight="1">
      <c r="A180" s="293" t="s">
        <v>437</v>
      </c>
      <c r="B180" s="294" t="s">
        <v>438</v>
      </c>
      <c r="C180" s="322" t="s">
        <v>126</v>
      </c>
      <c r="D180" s="9">
        <v>740</v>
      </c>
      <c r="E180" s="10">
        <v>873</v>
      </c>
      <c r="F180" s="14">
        <v>418</v>
      </c>
      <c r="G180" s="15">
        <v>519</v>
      </c>
      <c r="H180" s="14">
        <v>598</v>
      </c>
      <c r="I180" s="15">
        <v>779</v>
      </c>
      <c r="J180" s="27">
        <v>458</v>
      </c>
      <c r="K180" s="28">
        <v>660</v>
      </c>
      <c r="L180" s="321" t="s">
        <v>2387</v>
      </c>
      <c r="M180" s="460"/>
      <c r="N180" s="461"/>
    </row>
    <row r="181" spans="1:14" s="4" customFormat="1" ht="12" customHeight="1">
      <c r="A181" s="293" t="s">
        <v>441</v>
      </c>
      <c r="B181" s="294" t="s">
        <v>2382</v>
      </c>
      <c r="C181" s="322" t="s">
        <v>126</v>
      </c>
      <c r="D181" s="9">
        <v>256</v>
      </c>
      <c r="E181" s="10">
        <v>505</v>
      </c>
      <c r="F181" s="14">
        <v>350</v>
      </c>
      <c r="G181" s="15">
        <v>614</v>
      </c>
      <c r="H181" s="14">
        <v>280</v>
      </c>
      <c r="I181" s="15">
        <v>563</v>
      </c>
      <c r="J181" s="27">
        <v>252</v>
      </c>
      <c r="K181" s="28">
        <v>614</v>
      </c>
      <c r="L181" s="321" t="s">
        <v>442</v>
      </c>
      <c r="M181" s="460"/>
      <c r="N181" s="461"/>
    </row>
    <row r="182" spans="1:14" s="4" customFormat="1" ht="12" customHeight="1">
      <c r="A182" s="293" t="s">
        <v>443</v>
      </c>
      <c r="B182" s="294" t="s">
        <v>444</v>
      </c>
      <c r="C182" s="322" t="s">
        <v>126</v>
      </c>
      <c r="D182" s="9">
        <v>106</v>
      </c>
      <c r="E182" s="10">
        <v>173</v>
      </c>
      <c r="F182" s="14">
        <v>71</v>
      </c>
      <c r="G182" s="15">
        <v>161</v>
      </c>
      <c r="H182" s="14">
        <v>72</v>
      </c>
      <c r="I182" s="15">
        <v>172</v>
      </c>
      <c r="J182" s="27">
        <v>62</v>
      </c>
      <c r="K182" s="28">
        <v>148</v>
      </c>
      <c r="L182" s="321" t="s">
        <v>445</v>
      </c>
      <c r="M182" s="460"/>
      <c r="N182" s="461"/>
    </row>
    <row r="183" spans="1:14" s="4" customFormat="1" ht="12" customHeight="1">
      <c r="A183" s="293" t="s">
        <v>463</v>
      </c>
      <c r="B183" s="294" t="s">
        <v>439</v>
      </c>
      <c r="C183" s="322" t="s">
        <v>126</v>
      </c>
      <c r="D183" s="9">
        <v>401</v>
      </c>
      <c r="E183" s="10">
        <v>837</v>
      </c>
      <c r="F183" s="14">
        <v>373</v>
      </c>
      <c r="G183" s="15">
        <v>819</v>
      </c>
      <c r="H183" s="14">
        <v>382</v>
      </c>
      <c r="I183" s="15">
        <v>942</v>
      </c>
      <c r="J183" s="27">
        <v>355</v>
      </c>
      <c r="K183" s="28">
        <v>952</v>
      </c>
      <c r="L183" s="321" t="s">
        <v>440</v>
      </c>
      <c r="M183" s="460"/>
      <c r="N183" s="461"/>
    </row>
    <row r="184" spans="1:14" s="4" customFormat="1" ht="12" customHeight="1">
      <c r="A184" s="293" t="s">
        <v>1739</v>
      </c>
      <c r="B184" s="294" t="s">
        <v>2383</v>
      </c>
      <c r="C184" s="322" t="s">
        <v>132</v>
      </c>
      <c r="D184" s="9" t="s">
        <v>132</v>
      </c>
      <c r="E184" s="10">
        <v>1665</v>
      </c>
      <c r="F184" s="27" t="s">
        <v>132</v>
      </c>
      <c r="G184" s="15">
        <v>1703</v>
      </c>
      <c r="H184" s="14" t="s">
        <v>132</v>
      </c>
      <c r="I184" s="15">
        <v>1805</v>
      </c>
      <c r="J184" s="27" t="s">
        <v>132</v>
      </c>
      <c r="K184" s="28">
        <v>1528</v>
      </c>
      <c r="L184" s="321" t="s">
        <v>1740</v>
      </c>
      <c r="M184" s="460"/>
      <c r="N184" s="461"/>
    </row>
    <row r="185" spans="1:14" s="4" customFormat="1" ht="12" customHeight="1">
      <c r="A185" s="293" t="s">
        <v>464</v>
      </c>
      <c r="B185" s="294" t="s">
        <v>1741</v>
      </c>
      <c r="C185" s="322" t="s">
        <v>2445</v>
      </c>
      <c r="D185" s="9">
        <v>6065</v>
      </c>
      <c r="E185" s="10">
        <v>4440</v>
      </c>
      <c r="F185" s="14">
        <v>5547</v>
      </c>
      <c r="G185" s="15">
        <v>4458</v>
      </c>
      <c r="H185" s="14">
        <v>5460</v>
      </c>
      <c r="I185" s="15">
        <v>4476</v>
      </c>
      <c r="J185" s="27">
        <v>5060</v>
      </c>
      <c r="K185" s="28">
        <v>4248</v>
      </c>
      <c r="L185" s="321" t="s">
        <v>1742</v>
      </c>
      <c r="M185" s="460"/>
      <c r="N185" s="461"/>
    </row>
    <row r="186" spans="1:14" s="4" customFormat="1" ht="12" customHeight="1">
      <c r="A186" s="294" t="s">
        <v>1743</v>
      </c>
      <c r="B186" s="294" t="s">
        <v>1744</v>
      </c>
      <c r="C186" s="322" t="s">
        <v>126</v>
      </c>
      <c r="D186" s="9">
        <v>427</v>
      </c>
      <c r="E186" s="10">
        <v>873</v>
      </c>
      <c r="F186" s="14">
        <v>508</v>
      </c>
      <c r="G186" s="15">
        <v>1150</v>
      </c>
      <c r="H186" s="14">
        <v>540</v>
      </c>
      <c r="I186" s="15">
        <v>1240</v>
      </c>
      <c r="J186" s="27">
        <v>477</v>
      </c>
      <c r="K186" s="28">
        <v>1216</v>
      </c>
      <c r="L186" s="321" t="s">
        <v>1745</v>
      </c>
      <c r="M186" s="460"/>
      <c r="N186" s="461"/>
    </row>
    <row r="187" spans="1:14" s="4" customFormat="1" ht="12" customHeight="1">
      <c r="A187" s="294" t="s">
        <v>1746</v>
      </c>
      <c r="B187" s="294" t="s">
        <v>1747</v>
      </c>
      <c r="C187" s="322" t="s">
        <v>2445</v>
      </c>
      <c r="D187" s="9">
        <v>598</v>
      </c>
      <c r="E187" s="10">
        <v>1554</v>
      </c>
      <c r="F187" s="14">
        <v>480</v>
      </c>
      <c r="G187" s="15">
        <v>1494</v>
      </c>
      <c r="H187" s="14">
        <v>490</v>
      </c>
      <c r="I187" s="15">
        <v>1542</v>
      </c>
      <c r="J187" s="27">
        <v>542</v>
      </c>
      <c r="K187" s="28">
        <v>1819</v>
      </c>
      <c r="L187" s="321" t="s">
        <v>1748</v>
      </c>
      <c r="M187" s="460"/>
      <c r="N187" s="461"/>
    </row>
    <row r="188" spans="1:14" s="4" customFormat="1" ht="12" customHeight="1">
      <c r="A188" s="294" t="s">
        <v>1749</v>
      </c>
      <c r="B188" s="294" t="s">
        <v>927</v>
      </c>
      <c r="C188" s="322" t="s">
        <v>132</v>
      </c>
      <c r="D188" s="9" t="s">
        <v>132</v>
      </c>
      <c r="E188" s="10">
        <v>373</v>
      </c>
      <c r="F188" s="27" t="s">
        <v>132</v>
      </c>
      <c r="G188" s="15">
        <v>412</v>
      </c>
      <c r="H188" s="14" t="s">
        <v>132</v>
      </c>
      <c r="I188" s="15">
        <v>473</v>
      </c>
      <c r="J188" s="27" t="s">
        <v>132</v>
      </c>
      <c r="K188" s="28">
        <v>426</v>
      </c>
      <c r="L188" s="321" t="s">
        <v>928</v>
      </c>
      <c r="M188" s="460"/>
      <c r="N188" s="461"/>
    </row>
    <row r="189" spans="1:14" s="4" customFormat="1" ht="3" customHeight="1">
      <c r="A189" s="305"/>
      <c r="B189" s="305"/>
      <c r="C189" s="306"/>
      <c r="D189" s="308"/>
      <c r="E189" s="308"/>
      <c r="F189" s="24"/>
      <c r="G189" s="25"/>
      <c r="H189" s="24"/>
      <c r="I189" s="25"/>
      <c r="J189" s="307"/>
      <c r="K189" s="347"/>
      <c r="L189" s="348"/>
      <c r="M189" s="460"/>
      <c r="N189" s="461"/>
    </row>
    <row r="190" spans="1:14" s="6" customFormat="1" ht="12.75" customHeight="1">
      <c r="A190" s="349"/>
      <c r="B190" s="349"/>
      <c r="C190" s="350"/>
      <c r="D190" s="10"/>
      <c r="E190" s="10"/>
      <c r="F190" s="7"/>
      <c r="G190" s="7"/>
      <c r="H190" s="7"/>
      <c r="I190" s="7"/>
      <c r="J190" s="10"/>
      <c r="K190" s="10"/>
      <c r="L190" s="316" t="s">
        <v>471</v>
      </c>
      <c r="M190" s="460"/>
      <c r="N190" s="461"/>
    </row>
    <row r="191" spans="1:14" s="4" customFormat="1" ht="12.75" customHeight="1">
      <c r="A191" s="349"/>
      <c r="B191" s="349"/>
      <c r="C191" s="350"/>
      <c r="D191" s="9"/>
      <c r="E191" s="10"/>
      <c r="F191" s="7"/>
      <c r="G191" s="7"/>
      <c r="H191" s="7"/>
      <c r="I191" s="7"/>
      <c r="J191" s="9"/>
      <c r="K191" s="10"/>
      <c r="L191" s="351"/>
      <c r="M191" s="3"/>
      <c r="N191" s="461"/>
    </row>
    <row r="192" spans="12:14" ht="24" customHeight="1">
      <c r="L192" s="246" t="s">
        <v>2342</v>
      </c>
      <c r="M192" s="460" t="s">
        <v>1688</v>
      </c>
      <c r="N192" s="461"/>
    </row>
    <row r="193" spans="1:14" ht="28.5" customHeight="1">
      <c r="A193" s="471" t="s">
        <v>1133</v>
      </c>
      <c r="B193" s="471"/>
      <c r="C193" s="471"/>
      <c r="D193" s="471"/>
      <c r="E193" s="471"/>
      <c r="F193" s="471"/>
      <c r="G193" s="471"/>
      <c r="J193" s="245"/>
      <c r="K193" s="245"/>
      <c r="M193" s="460"/>
      <c r="N193" s="461"/>
    </row>
    <row r="194" spans="1:14" ht="9.75" customHeight="1">
      <c r="A194" s="214"/>
      <c r="B194" s="214"/>
      <c r="C194" s="214"/>
      <c r="D194" s="214"/>
      <c r="J194" s="214"/>
      <c r="K194" s="214"/>
      <c r="M194" s="460"/>
      <c r="N194" s="461"/>
    </row>
    <row r="195" spans="1:14" ht="24.75" customHeight="1">
      <c r="A195" s="248" t="s">
        <v>1652</v>
      </c>
      <c r="B195" s="462" t="s">
        <v>1653</v>
      </c>
      <c r="C195" s="248" t="s">
        <v>1119</v>
      </c>
      <c r="D195" s="455" t="s">
        <v>491</v>
      </c>
      <c r="E195" s="459"/>
      <c r="F195" s="455" t="s">
        <v>2372</v>
      </c>
      <c r="G195" s="459"/>
      <c r="H195" s="457" t="s">
        <v>1123</v>
      </c>
      <c r="I195" s="458"/>
      <c r="J195" s="455" t="s">
        <v>2381</v>
      </c>
      <c r="K195" s="459"/>
      <c r="L195" s="462" t="s">
        <v>95</v>
      </c>
      <c r="M195" s="460"/>
      <c r="N195" s="461"/>
    </row>
    <row r="196" spans="1:14" ht="15" customHeight="1">
      <c r="A196" s="468" t="s">
        <v>1382</v>
      </c>
      <c r="B196" s="463"/>
      <c r="C196" s="468" t="s">
        <v>1121</v>
      </c>
      <c r="D196" s="250" t="s">
        <v>92</v>
      </c>
      <c r="E196" s="251" t="s">
        <v>94</v>
      </c>
      <c r="F196" s="250" t="s">
        <v>92</v>
      </c>
      <c r="G196" s="251" t="s">
        <v>94</v>
      </c>
      <c r="H196" s="250" t="s">
        <v>92</v>
      </c>
      <c r="I196" s="251" t="s">
        <v>94</v>
      </c>
      <c r="J196" s="250" t="s">
        <v>92</v>
      </c>
      <c r="K196" s="252" t="s">
        <v>94</v>
      </c>
      <c r="L196" s="466"/>
      <c r="M196" s="460"/>
      <c r="N196" s="461"/>
    </row>
    <row r="197" spans="1:14" ht="24.75" customHeight="1">
      <c r="A197" s="469"/>
      <c r="B197" s="464"/>
      <c r="C197" s="469"/>
      <c r="D197" s="254" t="s">
        <v>93</v>
      </c>
      <c r="E197" s="255" t="s">
        <v>1654</v>
      </c>
      <c r="F197" s="254" t="s">
        <v>93</v>
      </c>
      <c r="G197" s="255" t="s">
        <v>1654</v>
      </c>
      <c r="H197" s="254" t="s">
        <v>93</v>
      </c>
      <c r="I197" s="255" t="s">
        <v>1654</v>
      </c>
      <c r="J197" s="254" t="s">
        <v>93</v>
      </c>
      <c r="K197" s="256" t="s">
        <v>1654</v>
      </c>
      <c r="L197" s="467"/>
      <c r="M197" s="460"/>
      <c r="N197" s="461"/>
    </row>
    <row r="198" spans="1:14" s="4" customFormat="1" ht="15" customHeight="1">
      <c r="A198" s="294" t="s">
        <v>1750</v>
      </c>
      <c r="B198" s="294" t="s">
        <v>1751</v>
      </c>
      <c r="C198" s="322" t="s">
        <v>2445</v>
      </c>
      <c r="D198" s="9">
        <v>1528</v>
      </c>
      <c r="E198" s="10">
        <v>7968</v>
      </c>
      <c r="F198" s="319">
        <v>1552</v>
      </c>
      <c r="G198" s="320">
        <v>7929</v>
      </c>
      <c r="H198" s="14">
        <v>1456</v>
      </c>
      <c r="I198" s="15">
        <v>7450</v>
      </c>
      <c r="J198" s="27">
        <v>1526</v>
      </c>
      <c r="K198" s="28">
        <v>7630</v>
      </c>
      <c r="L198" s="353" t="s">
        <v>1752</v>
      </c>
      <c r="M198" s="460"/>
      <c r="N198" s="461"/>
    </row>
    <row r="199" spans="1:14" s="4" customFormat="1" ht="12" customHeight="1">
      <c r="A199" s="294" t="s">
        <v>1753</v>
      </c>
      <c r="B199" s="294" t="s">
        <v>1754</v>
      </c>
      <c r="C199" s="322" t="s">
        <v>1755</v>
      </c>
      <c r="D199" s="9">
        <v>1123</v>
      </c>
      <c r="E199" s="10">
        <v>392</v>
      </c>
      <c r="F199" s="14">
        <v>1427</v>
      </c>
      <c r="G199" s="15">
        <v>489</v>
      </c>
      <c r="H199" s="14">
        <v>1410</v>
      </c>
      <c r="I199" s="15">
        <v>478</v>
      </c>
      <c r="J199" s="27">
        <v>1492</v>
      </c>
      <c r="K199" s="28">
        <v>550</v>
      </c>
      <c r="L199" s="321" t="s">
        <v>1756</v>
      </c>
      <c r="M199" s="460"/>
      <c r="N199" s="461"/>
    </row>
    <row r="200" spans="1:14" s="4" customFormat="1" ht="12" customHeight="1">
      <c r="A200" s="294" t="s">
        <v>1757</v>
      </c>
      <c r="B200" s="294" t="s">
        <v>1883</v>
      </c>
      <c r="C200" s="322" t="s">
        <v>2445</v>
      </c>
      <c r="D200" s="9">
        <v>1472</v>
      </c>
      <c r="E200" s="10">
        <v>1208</v>
      </c>
      <c r="F200" s="14">
        <v>847</v>
      </c>
      <c r="G200" s="15">
        <v>1177</v>
      </c>
      <c r="H200" s="14">
        <v>1060</v>
      </c>
      <c r="I200" s="15">
        <v>1433</v>
      </c>
      <c r="J200" s="27">
        <v>1040</v>
      </c>
      <c r="K200" s="28">
        <v>1477</v>
      </c>
      <c r="L200" s="321" t="s">
        <v>1758</v>
      </c>
      <c r="M200" s="460"/>
      <c r="N200" s="461"/>
    </row>
    <row r="201" spans="1:14" s="4" customFormat="1" ht="12" customHeight="1">
      <c r="A201" s="294" t="s">
        <v>1759</v>
      </c>
      <c r="B201" s="294" t="s">
        <v>1760</v>
      </c>
      <c r="C201" s="322" t="s">
        <v>126</v>
      </c>
      <c r="D201" s="9">
        <v>59</v>
      </c>
      <c r="E201" s="10">
        <v>74</v>
      </c>
      <c r="F201" s="14">
        <v>42</v>
      </c>
      <c r="G201" s="15">
        <v>55</v>
      </c>
      <c r="H201" s="14">
        <v>37</v>
      </c>
      <c r="I201" s="15">
        <v>48</v>
      </c>
      <c r="J201" s="27">
        <v>35</v>
      </c>
      <c r="K201" s="28">
        <v>47</v>
      </c>
      <c r="L201" s="321" t="s">
        <v>1761</v>
      </c>
      <c r="M201" s="460"/>
      <c r="N201" s="461"/>
    </row>
    <row r="202" spans="1:14" s="4" customFormat="1" ht="12" customHeight="1">
      <c r="A202" s="294" t="s">
        <v>1762</v>
      </c>
      <c r="B202" s="294" t="s">
        <v>1763</v>
      </c>
      <c r="C202" s="322" t="s">
        <v>126</v>
      </c>
      <c r="D202" s="9">
        <v>684</v>
      </c>
      <c r="E202" s="10">
        <v>670</v>
      </c>
      <c r="F202" s="14">
        <v>624</v>
      </c>
      <c r="G202" s="15">
        <v>829</v>
      </c>
      <c r="H202" s="14">
        <v>632</v>
      </c>
      <c r="I202" s="15">
        <v>862</v>
      </c>
      <c r="J202" s="27">
        <v>560</v>
      </c>
      <c r="K202" s="28">
        <v>773</v>
      </c>
      <c r="L202" s="321" t="s">
        <v>1764</v>
      </c>
      <c r="M202" s="460"/>
      <c r="N202" s="461"/>
    </row>
    <row r="203" spans="1:14" s="4" customFormat="1" ht="12" customHeight="1">
      <c r="A203" s="294" t="s">
        <v>1765</v>
      </c>
      <c r="B203" s="294" t="s">
        <v>1766</v>
      </c>
      <c r="C203" s="322" t="s">
        <v>126</v>
      </c>
      <c r="D203" s="9">
        <v>135</v>
      </c>
      <c r="E203" s="10">
        <v>408</v>
      </c>
      <c r="F203" s="14">
        <v>143</v>
      </c>
      <c r="G203" s="15">
        <v>455</v>
      </c>
      <c r="H203" s="14">
        <v>137</v>
      </c>
      <c r="I203" s="15">
        <v>436</v>
      </c>
      <c r="J203" s="27">
        <v>190</v>
      </c>
      <c r="K203" s="28">
        <v>661</v>
      </c>
      <c r="L203" s="321" t="s">
        <v>1767</v>
      </c>
      <c r="M203" s="460"/>
      <c r="N203" s="461"/>
    </row>
    <row r="204" spans="1:14" s="4" customFormat="1" ht="12" customHeight="1">
      <c r="A204" s="294" t="s">
        <v>1087</v>
      </c>
      <c r="B204" s="294" t="s">
        <v>1768</v>
      </c>
      <c r="C204" s="322"/>
      <c r="D204" s="9"/>
      <c r="E204" s="10"/>
      <c r="F204" s="14"/>
      <c r="G204" s="15"/>
      <c r="H204" s="14"/>
      <c r="I204" s="15"/>
      <c r="J204" s="27"/>
      <c r="K204" s="28"/>
      <c r="L204" s="321" t="s">
        <v>1769</v>
      </c>
      <c r="M204" s="460"/>
      <c r="N204" s="461"/>
    </row>
    <row r="205" spans="1:14" s="4" customFormat="1" ht="12" customHeight="1">
      <c r="A205" s="294" t="s">
        <v>1719</v>
      </c>
      <c r="B205" s="294" t="s">
        <v>1088</v>
      </c>
      <c r="C205" s="322" t="s">
        <v>126</v>
      </c>
      <c r="D205" s="9">
        <v>75</v>
      </c>
      <c r="E205" s="10">
        <v>229</v>
      </c>
      <c r="F205" s="14">
        <v>30</v>
      </c>
      <c r="G205" s="15">
        <v>208</v>
      </c>
      <c r="H205" s="14">
        <v>29</v>
      </c>
      <c r="I205" s="15">
        <v>258</v>
      </c>
      <c r="J205" s="27">
        <v>40</v>
      </c>
      <c r="K205" s="28">
        <v>368</v>
      </c>
      <c r="L205" s="321" t="s">
        <v>1089</v>
      </c>
      <c r="M205" s="460"/>
      <c r="N205" s="461"/>
    </row>
    <row r="206" spans="1:14" s="4" customFormat="1" ht="12" customHeight="1">
      <c r="A206" s="294" t="s">
        <v>1770</v>
      </c>
      <c r="B206" s="294" t="s">
        <v>1771</v>
      </c>
      <c r="C206" s="322" t="s">
        <v>126</v>
      </c>
      <c r="D206" s="9">
        <v>118</v>
      </c>
      <c r="E206" s="10">
        <v>113</v>
      </c>
      <c r="F206" s="14">
        <v>130</v>
      </c>
      <c r="G206" s="15">
        <v>118</v>
      </c>
      <c r="H206" s="14">
        <v>113</v>
      </c>
      <c r="I206" s="15">
        <v>101</v>
      </c>
      <c r="J206" s="27">
        <v>151</v>
      </c>
      <c r="K206" s="28">
        <v>140</v>
      </c>
      <c r="L206" s="321" t="s">
        <v>1772</v>
      </c>
      <c r="M206" s="460"/>
      <c r="N206" s="461"/>
    </row>
    <row r="207" spans="1:14" s="4" customFormat="1" ht="12" customHeight="1">
      <c r="A207" s="294" t="s">
        <v>1773</v>
      </c>
      <c r="B207" s="294" t="s">
        <v>2462</v>
      </c>
      <c r="C207" s="322" t="s">
        <v>126</v>
      </c>
      <c r="D207" s="9">
        <v>1115</v>
      </c>
      <c r="E207" s="10">
        <v>301</v>
      </c>
      <c r="F207" s="14">
        <v>1255</v>
      </c>
      <c r="G207" s="15">
        <v>440</v>
      </c>
      <c r="H207" s="14">
        <v>1940</v>
      </c>
      <c r="I207" s="15">
        <v>1122</v>
      </c>
      <c r="J207" s="27">
        <v>1616</v>
      </c>
      <c r="K207" s="28">
        <v>912</v>
      </c>
      <c r="L207" s="321" t="s">
        <v>2463</v>
      </c>
      <c r="M207" s="460"/>
      <c r="N207" s="461"/>
    </row>
    <row r="208" spans="1:14" s="4" customFormat="1" ht="12" customHeight="1">
      <c r="A208" s="294" t="s">
        <v>1774</v>
      </c>
      <c r="B208" s="294" t="s">
        <v>1775</v>
      </c>
      <c r="C208" s="322" t="s">
        <v>126</v>
      </c>
      <c r="D208" s="9">
        <v>265</v>
      </c>
      <c r="E208" s="10">
        <v>237</v>
      </c>
      <c r="F208" s="14">
        <v>239</v>
      </c>
      <c r="G208" s="15">
        <v>231</v>
      </c>
      <c r="H208" s="14">
        <v>217</v>
      </c>
      <c r="I208" s="15">
        <v>191</v>
      </c>
      <c r="J208" s="27">
        <v>175</v>
      </c>
      <c r="K208" s="28">
        <v>190</v>
      </c>
      <c r="L208" s="321" t="s">
        <v>1776</v>
      </c>
      <c r="M208" s="460"/>
      <c r="N208" s="461"/>
    </row>
    <row r="209" spans="1:14" s="4" customFormat="1" ht="12" customHeight="1">
      <c r="A209" s="294" t="s">
        <v>1777</v>
      </c>
      <c r="B209" s="294" t="s">
        <v>1778</v>
      </c>
      <c r="C209" s="322" t="s">
        <v>126</v>
      </c>
      <c r="D209" s="9">
        <v>893</v>
      </c>
      <c r="E209" s="10">
        <v>695</v>
      </c>
      <c r="F209" s="14">
        <v>702</v>
      </c>
      <c r="G209" s="15">
        <v>596</v>
      </c>
      <c r="H209" s="14">
        <v>670</v>
      </c>
      <c r="I209" s="15">
        <v>589</v>
      </c>
      <c r="J209" s="27">
        <v>769</v>
      </c>
      <c r="K209" s="28">
        <v>702</v>
      </c>
      <c r="L209" s="321" t="s">
        <v>1779</v>
      </c>
      <c r="M209" s="460"/>
      <c r="N209" s="461"/>
    </row>
    <row r="210" spans="1:14" s="4" customFormat="1" ht="12" customHeight="1">
      <c r="A210" s="294" t="s">
        <v>1780</v>
      </c>
      <c r="B210" s="294" t="s">
        <v>2464</v>
      </c>
      <c r="C210" s="322" t="s">
        <v>126</v>
      </c>
      <c r="D210" s="9">
        <v>6650</v>
      </c>
      <c r="E210" s="10">
        <v>465</v>
      </c>
      <c r="F210" s="14">
        <v>7965</v>
      </c>
      <c r="G210" s="15">
        <v>677</v>
      </c>
      <c r="H210" s="14">
        <v>10960</v>
      </c>
      <c r="I210" s="15">
        <v>932</v>
      </c>
      <c r="J210" s="27">
        <v>9212</v>
      </c>
      <c r="K210" s="28">
        <v>783</v>
      </c>
      <c r="L210" s="321" t="s">
        <v>1781</v>
      </c>
      <c r="M210" s="460"/>
      <c r="N210" s="461"/>
    </row>
    <row r="211" spans="1:14" s="4" customFormat="1" ht="12" customHeight="1">
      <c r="A211" s="294" t="s">
        <v>1782</v>
      </c>
      <c r="B211" s="294" t="s">
        <v>929</v>
      </c>
      <c r="C211" s="322" t="s">
        <v>126</v>
      </c>
      <c r="D211" s="9">
        <v>1931</v>
      </c>
      <c r="E211" s="10">
        <v>8458</v>
      </c>
      <c r="F211" s="14">
        <v>1877</v>
      </c>
      <c r="G211" s="15">
        <v>8280</v>
      </c>
      <c r="H211" s="14">
        <v>1840</v>
      </c>
      <c r="I211" s="15">
        <v>8116</v>
      </c>
      <c r="J211" s="27">
        <v>2040</v>
      </c>
      <c r="K211" s="28">
        <v>8170</v>
      </c>
      <c r="L211" s="321" t="s">
        <v>487</v>
      </c>
      <c r="M211" s="460"/>
      <c r="N211" s="461"/>
    </row>
    <row r="212" spans="1:14" s="4" customFormat="1" ht="12" customHeight="1">
      <c r="A212" s="294" t="s">
        <v>488</v>
      </c>
      <c r="B212" s="294" t="s">
        <v>489</v>
      </c>
      <c r="C212" s="322" t="s">
        <v>126</v>
      </c>
      <c r="D212" s="9">
        <v>506</v>
      </c>
      <c r="E212" s="10">
        <v>1061</v>
      </c>
      <c r="F212" s="14">
        <v>364</v>
      </c>
      <c r="G212" s="15">
        <v>791</v>
      </c>
      <c r="H212" s="14">
        <v>396</v>
      </c>
      <c r="I212" s="15">
        <v>937</v>
      </c>
      <c r="J212" s="27">
        <v>325</v>
      </c>
      <c r="K212" s="28">
        <v>780</v>
      </c>
      <c r="L212" s="321" t="s">
        <v>490</v>
      </c>
      <c r="M212" s="460"/>
      <c r="N212" s="461"/>
    </row>
    <row r="213" spans="1:14" s="4" customFormat="1" ht="12" customHeight="1">
      <c r="A213" s="294" t="s">
        <v>1788</v>
      </c>
      <c r="B213" s="294" t="s">
        <v>1789</v>
      </c>
      <c r="C213" s="322" t="s">
        <v>126</v>
      </c>
      <c r="D213" s="9">
        <v>170</v>
      </c>
      <c r="E213" s="10">
        <v>132</v>
      </c>
      <c r="F213" s="14">
        <v>133</v>
      </c>
      <c r="G213" s="15">
        <v>101</v>
      </c>
      <c r="H213" s="14">
        <v>50</v>
      </c>
      <c r="I213" s="15">
        <v>49</v>
      </c>
      <c r="J213" s="27">
        <v>66</v>
      </c>
      <c r="K213" s="28">
        <v>68</v>
      </c>
      <c r="L213" s="321" t="s">
        <v>1790</v>
      </c>
      <c r="M213" s="460"/>
      <c r="N213" s="461"/>
    </row>
    <row r="214" spans="1:14" s="4" customFormat="1" ht="12" customHeight="1">
      <c r="A214" s="294" t="s">
        <v>1791</v>
      </c>
      <c r="B214" s="294" t="s">
        <v>2465</v>
      </c>
      <c r="C214" s="322" t="s">
        <v>126</v>
      </c>
      <c r="D214" s="9">
        <v>77</v>
      </c>
      <c r="E214" s="10">
        <v>84</v>
      </c>
      <c r="F214" s="14">
        <v>105</v>
      </c>
      <c r="G214" s="15">
        <v>120</v>
      </c>
      <c r="H214" s="14">
        <v>56</v>
      </c>
      <c r="I214" s="15">
        <v>62</v>
      </c>
      <c r="J214" s="27">
        <v>94</v>
      </c>
      <c r="K214" s="28">
        <v>112</v>
      </c>
      <c r="L214" s="321" t="s">
        <v>1792</v>
      </c>
      <c r="M214" s="460"/>
      <c r="N214" s="461"/>
    </row>
    <row r="215" spans="1:14" s="4" customFormat="1" ht="0.75" customHeight="1">
      <c r="A215" s="266"/>
      <c r="B215" s="266"/>
      <c r="C215" s="317"/>
      <c r="D215" s="9"/>
      <c r="E215" s="10"/>
      <c r="F215" s="14"/>
      <c r="G215" s="15"/>
      <c r="H215" s="13"/>
      <c r="I215" s="7"/>
      <c r="J215" s="27"/>
      <c r="K215" s="28"/>
      <c r="L215" s="328"/>
      <c r="M215" s="460"/>
      <c r="N215" s="461"/>
    </row>
    <row r="216" spans="1:14" s="4" customFormat="1" ht="12" customHeight="1">
      <c r="A216" s="287" t="s">
        <v>1793</v>
      </c>
      <c r="B216" s="287" t="s">
        <v>1794</v>
      </c>
      <c r="C216" s="336"/>
      <c r="D216" s="9"/>
      <c r="E216" s="341">
        <f>SUM(E218:E248)</f>
        <v>113728</v>
      </c>
      <c r="F216" s="16"/>
      <c r="G216" s="341">
        <f>SUM(G218:G248)</f>
        <v>111916</v>
      </c>
      <c r="H216" s="22"/>
      <c r="I216" s="341">
        <f>SUM(I218:I248)</f>
        <v>110169</v>
      </c>
      <c r="J216" s="27"/>
      <c r="K216" s="342">
        <f>SUM(K218:K248)</f>
        <v>111541</v>
      </c>
      <c r="L216" s="343" t="s">
        <v>1795</v>
      </c>
      <c r="M216" s="460"/>
      <c r="N216" s="461"/>
    </row>
    <row r="217" spans="1:14" s="4" customFormat="1" ht="0.75" customHeight="1">
      <c r="A217" s="266"/>
      <c r="B217" s="266"/>
      <c r="C217" s="317"/>
      <c r="D217" s="9"/>
      <c r="E217" s="10"/>
      <c r="F217" s="14"/>
      <c r="G217" s="15"/>
      <c r="H217" s="13"/>
      <c r="I217" s="7"/>
      <c r="J217" s="27"/>
      <c r="K217" s="28"/>
      <c r="L217" s="328"/>
      <c r="M217" s="460"/>
      <c r="N217" s="461"/>
    </row>
    <row r="218" spans="1:14" s="4" customFormat="1" ht="12" customHeight="1">
      <c r="A218" s="294" t="s">
        <v>1796</v>
      </c>
      <c r="B218" s="294" t="s">
        <v>498</v>
      </c>
      <c r="C218" s="322" t="s">
        <v>499</v>
      </c>
      <c r="D218" s="9">
        <v>665</v>
      </c>
      <c r="E218" s="10">
        <v>5190</v>
      </c>
      <c r="F218" s="14">
        <v>689</v>
      </c>
      <c r="G218" s="15">
        <v>4805</v>
      </c>
      <c r="H218" s="14">
        <v>674</v>
      </c>
      <c r="I218" s="15">
        <v>4380</v>
      </c>
      <c r="J218" s="27">
        <v>712</v>
      </c>
      <c r="K218" s="28">
        <v>5229</v>
      </c>
      <c r="L218" s="321" t="s">
        <v>500</v>
      </c>
      <c r="M218" s="460"/>
      <c r="N218" s="461"/>
    </row>
    <row r="219" spans="1:14" s="4" customFormat="1" ht="12" customHeight="1">
      <c r="A219" s="294" t="s">
        <v>501</v>
      </c>
      <c r="B219" s="294" t="s">
        <v>502</v>
      </c>
      <c r="C219" s="322" t="s">
        <v>126</v>
      </c>
      <c r="D219" s="9">
        <v>164</v>
      </c>
      <c r="E219" s="10">
        <v>945</v>
      </c>
      <c r="F219" s="14">
        <v>155</v>
      </c>
      <c r="G219" s="15">
        <v>990</v>
      </c>
      <c r="H219" s="14">
        <v>128</v>
      </c>
      <c r="I219" s="15">
        <v>761</v>
      </c>
      <c r="J219" s="27">
        <v>103</v>
      </c>
      <c r="K219" s="28">
        <v>773</v>
      </c>
      <c r="L219" s="321" t="s">
        <v>503</v>
      </c>
      <c r="M219" s="460"/>
      <c r="N219" s="461"/>
    </row>
    <row r="220" spans="1:14" s="4" customFormat="1" ht="12" customHeight="1">
      <c r="A220" s="294" t="s">
        <v>504</v>
      </c>
      <c r="B220" s="294" t="s">
        <v>2375</v>
      </c>
      <c r="C220" s="322" t="s">
        <v>126</v>
      </c>
      <c r="D220" s="9">
        <v>29</v>
      </c>
      <c r="E220" s="10">
        <v>221</v>
      </c>
      <c r="F220" s="14">
        <v>33</v>
      </c>
      <c r="G220" s="15">
        <v>254</v>
      </c>
      <c r="H220" s="14">
        <v>30</v>
      </c>
      <c r="I220" s="15">
        <v>220</v>
      </c>
      <c r="J220" s="27">
        <v>12</v>
      </c>
      <c r="K220" s="28">
        <v>101</v>
      </c>
      <c r="L220" s="321" t="s">
        <v>505</v>
      </c>
      <c r="M220" s="460"/>
      <c r="N220" s="461"/>
    </row>
    <row r="221" spans="1:14" s="4" customFormat="1" ht="12" customHeight="1">
      <c r="A221" s="294" t="s">
        <v>2374</v>
      </c>
      <c r="B221" s="294" t="s">
        <v>2376</v>
      </c>
      <c r="C221" s="322" t="s">
        <v>126</v>
      </c>
      <c r="D221" s="27" t="s">
        <v>132</v>
      </c>
      <c r="E221" s="9" t="s">
        <v>132</v>
      </c>
      <c r="F221" s="14">
        <v>36</v>
      </c>
      <c r="G221" s="15">
        <v>186</v>
      </c>
      <c r="H221" s="14">
        <v>51</v>
      </c>
      <c r="I221" s="15">
        <v>272</v>
      </c>
      <c r="J221" s="27">
        <v>36</v>
      </c>
      <c r="K221" s="28">
        <v>232</v>
      </c>
      <c r="L221" s="321" t="s">
        <v>2378</v>
      </c>
      <c r="M221" s="460"/>
      <c r="N221" s="461"/>
    </row>
    <row r="222" spans="1:14" s="4" customFormat="1" ht="12" customHeight="1">
      <c r="A222" s="294" t="s">
        <v>506</v>
      </c>
      <c r="B222" s="294" t="s">
        <v>507</v>
      </c>
      <c r="C222" s="322" t="s">
        <v>126</v>
      </c>
      <c r="D222" s="9">
        <v>64</v>
      </c>
      <c r="E222" s="10">
        <v>345</v>
      </c>
      <c r="F222" s="14">
        <v>61</v>
      </c>
      <c r="G222" s="15">
        <v>390</v>
      </c>
      <c r="H222" s="14">
        <v>60</v>
      </c>
      <c r="I222" s="15">
        <v>352</v>
      </c>
      <c r="J222" s="27">
        <v>47</v>
      </c>
      <c r="K222" s="28">
        <v>314</v>
      </c>
      <c r="L222" s="321" t="s">
        <v>508</v>
      </c>
      <c r="M222" s="460"/>
      <c r="N222" s="461"/>
    </row>
    <row r="223" spans="1:14" s="4" customFormat="1" ht="12" customHeight="1">
      <c r="A223" s="294" t="s">
        <v>509</v>
      </c>
      <c r="B223" s="294" t="s">
        <v>510</v>
      </c>
      <c r="C223" s="322" t="s">
        <v>126</v>
      </c>
      <c r="D223" s="9">
        <v>284</v>
      </c>
      <c r="E223" s="10">
        <v>1470</v>
      </c>
      <c r="F223" s="14">
        <v>252</v>
      </c>
      <c r="G223" s="15">
        <v>1497</v>
      </c>
      <c r="H223" s="14">
        <v>221</v>
      </c>
      <c r="I223" s="15">
        <v>1238</v>
      </c>
      <c r="J223" s="27">
        <v>167</v>
      </c>
      <c r="K223" s="28">
        <v>1056</v>
      </c>
      <c r="L223" s="321" t="s">
        <v>511</v>
      </c>
      <c r="M223" s="460"/>
      <c r="N223" s="461"/>
    </row>
    <row r="224" spans="1:14" s="4" customFormat="1" ht="12" customHeight="1">
      <c r="A224" s="294" t="s">
        <v>512</v>
      </c>
      <c r="B224" s="294" t="s">
        <v>513</v>
      </c>
      <c r="C224" s="322" t="s">
        <v>126</v>
      </c>
      <c r="D224" s="9">
        <v>2267</v>
      </c>
      <c r="E224" s="10">
        <v>4818</v>
      </c>
      <c r="F224" s="14">
        <v>2132</v>
      </c>
      <c r="G224" s="15">
        <v>4224</v>
      </c>
      <c r="H224" s="14">
        <v>790</v>
      </c>
      <c r="I224" s="15">
        <v>1565</v>
      </c>
      <c r="J224" s="27">
        <v>342</v>
      </c>
      <c r="K224" s="28">
        <v>1261</v>
      </c>
      <c r="L224" s="321" t="s">
        <v>2466</v>
      </c>
      <c r="M224" s="460"/>
      <c r="N224" s="461"/>
    </row>
    <row r="225" spans="1:14" s="4" customFormat="1" ht="12" customHeight="1">
      <c r="A225" s="294" t="s">
        <v>514</v>
      </c>
      <c r="B225" s="294" t="s">
        <v>515</v>
      </c>
      <c r="C225" s="322" t="s">
        <v>126</v>
      </c>
      <c r="D225" s="9">
        <v>98</v>
      </c>
      <c r="E225" s="10">
        <v>1212</v>
      </c>
      <c r="F225" s="14">
        <v>86</v>
      </c>
      <c r="G225" s="15">
        <v>1002</v>
      </c>
      <c r="H225" s="14">
        <v>67</v>
      </c>
      <c r="I225" s="15">
        <v>696</v>
      </c>
      <c r="J225" s="27">
        <v>66</v>
      </c>
      <c r="K225" s="28">
        <v>627</v>
      </c>
      <c r="L225" s="321" t="s">
        <v>1802</v>
      </c>
      <c r="M225" s="460"/>
      <c r="N225" s="461"/>
    </row>
    <row r="226" spans="1:14" s="4" customFormat="1" ht="3" customHeight="1">
      <c r="A226" s="305"/>
      <c r="B226" s="305"/>
      <c r="C226" s="306"/>
      <c r="D226" s="308"/>
      <c r="E226" s="308"/>
      <c r="F226" s="24"/>
      <c r="G226" s="25"/>
      <c r="H226" s="24"/>
      <c r="I226" s="25"/>
      <c r="J226" s="370"/>
      <c r="K226" s="371"/>
      <c r="L226" s="348"/>
      <c r="M226" s="460"/>
      <c r="N226" s="461"/>
    </row>
    <row r="227" spans="1:14" s="4" customFormat="1" ht="12.75" customHeight="1">
      <c r="A227" s="312"/>
      <c r="B227" s="312"/>
      <c r="C227" s="313"/>
      <c r="D227" s="314"/>
      <c r="E227" s="314"/>
      <c r="F227" s="7"/>
      <c r="G227" s="7"/>
      <c r="H227" s="7"/>
      <c r="I227" s="7"/>
      <c r="J227" s="315"/>
      <c r="K227" s="315"/>
      <c r="L227" s="316" t="s">
        <v>471</v>
      </c>
      <c r="M227" s="460"/>
      <c r="N227" s="461"/>
    </row>
    <row r="228" spans="1:14" s="4" customFormat="1" ht="12.75" customHeight="1">
      <c r="A228" s="349"/>
      <c r="B228" s="349"/>
      <c r="C228" s="350"/>
      <c r="D228" s="10"/>
      <c r="E228" s="10"/>
      <c r="F228" s="7"/>
      <c r="G228" s="7"/>
      <c r="H228" s="7"/>
      <c r="I228" s="7"/>
      <c r="J228" s="369"/>
      <c r="K228" s="369"/>
      <c r="L228" s="365"/>
      <c r="M228" s="3"/>
      <c r="N228" s="461"/>
    </row>
    <row r="229" spans="1:14" s="4" customFormat="1" ht="12.75" customHeight="1">
      <c r="A229" s="349"/>
      <c r="B229" s="349"/>
      <c r="C229" s="350"/>
      <c r="D229" s="10"/>
      <c r="E229" s="10"/>
      <c r="F229" s="7"/>
      <c r="G229" s="7"/>
      <c r="H229" s="7"/>
      <c r="I229" s="7"/>
      <c r="J229" s="369"/>
      <c r="K229" s="369"/>
      <c r="L229" s="365"/>
      <c r="M229" s="3"/>
      <c r="N229" s="461"/>
    </row>
    <row r="230" spans="12:14" ht="24" customHeight="1">
      <c r="L230" s="246" t="s">
        <v>2342</v>
      </c>
      <c r="M230" s="460" t="s">
        <v>1689</v>
      </c>
      <c r="N230" s="461"/>
    </row>
    <row r="231" spans="1:14" ht="28.5" customHeight="1">
      <c r="A231" s="471" t="s">
        <v>1133</v>
      </c>
      <c r="B231" s="471"/>
      <c r="C231" s="471"/>
      <c r="D231" s="471"/>
      <c r="E231" s="471"/>
      <c r="F231" s="471"/>
      <c r="G231" s="471"/>
      <c r="J231" s="245"/>
      <c r="K231" s="245"/>
      <c r="M231" s="460"/>
      <c r="N231" s="461"/>
    </row>
    <row r="232" spans="1:14" ht="9.75" customHeight="1">
      <c r="A232" s="214"/>
      <c r="B232" s="214"/>
      <c r="C232" s="214"/>
      <c r="D232" s="214"/>
      <c r="J232" s="214"/>
      <c r="K232" s="214"/>
      <c r="M232" s="460"/>
      <c r="N232" s="461"/>
    </row>
    <row r="233" spans="1:14" ht="24.75" customHeight="1">
      <c r="A233" s="248" t="s">
        <v>1652</v>
      </c>
      <c r="B233" s="462" t="s">
        <v>1653</v>
      </c>
      <c r="C233" s="248" t="s">
        <v>1120</v>
      </c>
      <c r="D233" s="455" t="s">
        <v>491</v>
      </c>
      <c r="E233" s="459"/>
      <c r="F233" s="455" t="s">
        <v>2372</v>
      </c>
      <c r="G233" s="459"/>
      <c r="H233" s="457" t="s">
        <v>1123</v>
      </c>
      <c r="I233" s="458"/>
      <c r="J233" s="455" t="s">
        <v>2381</v>
      </c>
      <c r="K233" s="456"/>
      <c r="L233" s="465" t="s">
        <v>95</v>
      </c>
      <c r="M233" s="460"/>
      <c r="N233" s="461"/>
    </row>
    <row r="234" spans="1:14" ht="15" customHeight="1">
      <c r="A234" s="468" t="s">
        <v>1382</v>
      </c>
      <c r="B234" s="463"/>
      <c r="C234" s="468" t="s">
        <v>1121</v>
      </c>
      <c r="D234" s="250" t="s">
        <v>92</v>
      </c>
      <c r="E234" s="251" t="s">
        <v>94</v>
      </c>
      <c r="F234" s="250" t="s">
        <v>92</v>
      </c>
      <c r="G234" s="251" t="s">
        <v>94</v>
      </c>
      <c r="H234" s="250" t="s">
        <v>92</v>
      </c>
      <c r="I234" s="251" t="s">
        <v>94</v>
      </c>
      <c r="J234" s="250" t="s">
        <v>92</v>
      </c>
      <c r="K234" s="252" t="s">
        <v>94</v>
      </c>
      <c r="L234" s="466"/>
      <c r="M234" s="460"/>
      <c r="N234" s="461"/>
    </row>
    <row r="235" spans="1:14" ht="24.75" customHeight="1">
      <c r="A235" s="469"/>
      <c r="B235" s="464"/>
      <c r="C235" s="469"/>
      <c r="D235" s="254" t="s">
        <v>93</v>
      </c>
      <c r="E235" s="255" t="s">
        <v>1654</v>
      </c>
      <c r="F235" s="254" t="s">
        <v>93</v>
      </c>
      <c r="G235" s="255" t="s">
        <v>1654</v>
      </c>
      <c r="H235" s="254" t="s">
        <v>93</v>
      </c>
      <c r="I235" s="255" t="s">
        <v>1654</v>
      </c>
      <c r="J235" s="254" t="s">
        <v>93</v>
      </c>
      <c r="K235" s="256" t="s">
        <v>1654</v>
      </c>
      <c r="L235" s="467"/>
      <c r="M235" s="460"/>
      <c r="N235" s="461"/>
    </row>
    <row r="236" spans="1:14" s="4" customFormat="1" ht="15.75" customHeight="1">
      <c r="A236" s="294" t="s">
        <v>1803</v>
      </c>
      <c r="B236" s="294" t="s">
        <v>1116</v>
      </c>
      <c r="C236" s="322" t="s">
        <v>109</v>
      </c>
      <c r="D236" s="9"/>
      <c r="E236" s="10"/>
      <c r="F236" s="11"/>
      <c r="G236" s="12"/>
      <c r="H236" s="13"/>
      <c r="I236" s="7"/>
      <c r="J236" s="27"/>
      <c r="K236" s="28"/>
      <c r="L236" s="353" t="s">
        <v>1115</v>
      </c>
      <c r="M236" s="460"/>
      <c r="N236" s="461"/>
    </row>
    <row r="237" spans="1:14" s="4" customFormat="1" ht="11.25" customHeight="1">
      <c r="A237" s="266"/>
      <c r="B237" s="294" t="s">
        <v>1117</v>
      </c>
      <c r="C237" s="322" t="s">
        <v>499</v>
      </c>
      <c r="D237" s="9">
        <v>133</v>
      </c>
      <c r="E237" s="10">
        <v>698</v>
      </c>
      <c r="F237" s="14">
        <v>71</v>
      </c>
      <c r="G237" s="15">
        <v>431</v>
      </c>
      <c r="H237" s="14">
        <v>37</v>
      </c>
      <c r="I237" s="15">
        <v>212</v>
      </c>
      <c r="J237" s="27">
        <v>39</v>
      </c>
      <c r="K237" s="28">
        <v>267</v>
      </c>
      <c r="L237" s="321" t="s">
        <v>1118</v>
      </c>
      <c r="M237" s="460"/>
      <c r="N237" s="461"/>
    </row>
    <row r="238" spans="1:14" s="4" customFormat="1" ht="12" customHeight="1">
      <c r="A238" s="266" t="s">
        <v>1330</v>
      </c>
      <c r="B238" s="294" t="s">
        <v>1329</v>
      </c>
      <c r="C238" s="322" t="s">
        <v>126</v>
      </c>
      <c r="D238" s="9">
        <v>224</v>
      </c>
      <c r="E238" s="10">
        <v>1308</v>
      </c>
      <c r="F238" s="14">
        <v>327</v>
      </c>
      <c r="G238" s="15">
        <v>2211</v>
      </c>
      <c r="H238" s="14">
        <v>409</v>
      </c>
      <c r="I238" s="15">
        <v>2793</v>
      </c>
      <c r="J238" s="27">
        <v>373</v>
      </c>
      <c r="K238" s="28">
        <v>2998</v>
      </c>
      <c r="L238" s="321" t="s">
        <v>1331</v>
      </c>
      <c r="M238" s="460"/>
      <c r="N238" s="461"/>
    </row>
    <row r="239" spans="1:14" s="4" customFormat="1" ht="12" customHeight="1">
      <c r="A239" s="294" t="s">
        <v>1804</v>
      </c>
      <c r="B239" s="294" t="s">
        <v>1805</v>
      </c>
      <c r="C239" s="322" t="s">
        <v>1755</v>
      </c>
      <c r="D239" s="9">
        <v>156</v>
      </c>
      <c r="E239" s="10">
        <v>398</v>
      </c>
      <c r="F239" s="14">
        <v>140</v>
      </c>
      <c r="G239" s="15">
        <v>361</v>
      </c>
      <c r="H239" s="14">
        <v>145</v>
      </c>
      <c r="I239" s="15">
        <v>385</v>
      </c>
      <c r="J239" s="27">
        <v>95</v>
      </c>
      <c r="K239" s="28">
        <v>277</v>
      </c>
      <c r="L239" s="321" t="s">
        <v>526</v>
      </c>
      <c r="M239" s="460"/>
      <c r="N239" s="461"/>
    </row>
    <row r="240" spans="1:14" s="4" customFormat="1" ht="12" customHeight="1">
      <c r="A240" s="294" t="s">
        <v>527</v>
      </c>
      <c r="B240" s="294" t="s">
        <v>528</v>
      </c>
      <c r="C240" s="322" t="s">
        <v>126</v>
      </c>
      <c r="D240" s="9">
        <v>30651</v>
      </c>
      <c r="E240" s="10">
        <v>18393</v>
      </c>
      <c r="F240" s="14">
        <v>34049</v>
      </c>
      <c r="G240" s="15">
        <v>17573</v>
      </c>
      <c r="H240" s="14">
        <v>33200</v>
      </c>
      <c r="I240" s="15">
        <v>19034</v>
      </c>
      <c r="J240" s="27">
        <v>26844</v>
      </c>
      <c r="K240" s="28">
        <v>17575</v>
      </c>
      <c r="L240" s="321" t="s">
        <v>529</v>
      </c>
      <c r="M240" s="460"/>
      <c r="N240" s="461"/>
    </row>
    <row r="241" spans="1:14" s="4" customFormat="1" ht="12" customHeight="1">
      <c r="A241" s="294" t="s">
        <v>530</v>
      </c>
      <c r="B241" s="294" t="s">
        <v>531</v>
      </c>
      <c r="C241" s="322" t="s">
        <v>126</v>
      </c>
      <c r="D241" s="9">
        <v>428</v>
      </c>
      <c r="E241" s="10">
        <v>882</v>
      </c>
      <c r="F241" s="14">
        <v>334</v>
      </c>
      <c r="G241" s="15">
        <v>727</v>
      </c>
      <c r="H241" s="14">
        <v>317</v>
      </c>
      <c r="I241" s="15">
        <v>646</v>
      </c>
      <c r="J241" s="27">
        <v>300</v>
      </c>
      <c r="K241" s="28">
        <v>858</v>
      </c>
      <c r="L241" s="321" t="s">
        <v>532</v>
      </c>
      <c r="M241" s="460"/>
      <c r="N241" s="461"/>
    </row>
    <row r="242" spans="1:14" s="4" customFormat="1" ht="12" customHeight="1">
      <c r="A242" s="294" t="s">
        <v>533</v>
      </c>
      <c r="B242" s="294" t="s">
        <v>534</v>
      </c>
      <c r="C242" s="322" t="s">
        <v>126</v>
      </c>
      <c r="D242" s="9">
        <v>692</v>
      </c>
      <c r="E242" s="10">
        <v>400</v>
      </c>
      <c r="F242" s="14">
        <v>460</v>
      </c>
      <c r="G242" s="15">
        <v>269</v>
      </c>
      <c r="H242" s="14">
        <v>467</v>
      </c>
      <c r="I242" s="15">
        <v>268</v>
      </c>
      <c r="J242" s="27">
        <v>409</v>
      </c>
      <c r="K242" s="28">
        <v>267</v>
      </c>
      <c r="L242" s="321" t="s">
        <v>535</v>
      </c>
      <c r="M242" s="460"/>
      <c r="N242" s="461"/>
    </row>
    <row r="243" spans="1:14" s="4" customFormat="1" ht="12" customHeight="1">
      <c r="A243" s="294" t="s">
        <v>536</v>
      </c>
      <c r="B243" s="294" t="s">
        <v>537</v>
      </c>
      <c r="C243" s="322" t="s">
        <v>2445</v>
      </c>
      <c r="D243" s="9">
        <v>2566</v>
      </c>
      <c r="E243" s="10">
        <v>1146</v>
      </c>
      <c r="F243" s="14">
        <v>2540</v>
      </c>
      <c r="G243" s="15">
        <v>1101</v>
      </c>
      <c r="H243" s="14">
        <v>1375</v>
      </c>
      <c r="I243" s="15">
        <v>606</v>
      </c>
      <c r="J243" s="27">
        <v>4073</v>
      </c>
      <c r="K243" s="28">
        <v>1636</v>
      </c>
      <c r="L243" s="321" t="s">
        <v>538</v>
      </c>
      <c r="M243" s="460"/>
      <c r="N243" s="461"/>
    </row>
    <row r="244" spans="1:14" s="4" customFormat="1" ht="12" customHeight="1">
      <c r="A244" s="294" t="s">
        <v>539</v>
      </c>
      <c r="B244" s="294" t="s">
        <v>540</v>
      </c>
      <c r="C244" s="322" t="s">
        <v>1755</v>
      </c>
      <c r="D244" s="9">
        <v>40419</v>
      </c>
      <c r="E244" s="10">
        <v>27609</v>
      </c>
      <c r="F244" s="14">
        <v>38343</v>
      </c>
      <c r="G244" s="15">
        <v>24845</v>
      </c>
      <c r="H244" s="14">
        <v>36685</v>
      </c>
      <c r="I244" s="15">
        <v>23967</v>
      </c>
      <c r="J244" s="27">
        <v>37113</v>
      </c>
      <c r="K244" s="28">
        <v>24489</v>
      </c>
      <c r="L244" s="321" t="s">
        <v>541</v>
      </c>
      <c r="M244" s="460"/>
      <c r="N244" s="461"/>
    </row>
    <row r="245" spans="1:14" s="4" customFormat="1" ht="12" customHeight="1">
      <c r="A245" s="294" t="s">
        <v>542</v>
      </c>
      <c r="B245" s="294" t="s">
        <v>543</v>
      </c>
      <c r="C245" s="322" t="s">
        <v>126</v>
      </c>
      <c r="D245" s="9">
        <v>55757</v>
      </c>
      <c r="E245" s="10">
        <v>7220</v>
      </c>
      <c r="F245" s="14">
        <v>50838</v>
      </c>
      <c r="G245" s="15">
        <v>6931</v>
      </c>
      <c r="H245" s="14">
        <v>55592</v>
      </c>
      <c r="I245" s="15">
        <v>7941</v>
      </c>
      <c r="J245" s="27">
        <v>61380</v>
      </c>
      <c r="K245" s="28">
        <v>8740</v>
      </c>
      <c r="L245" s="321" t="s">
        <v>1837</v>
      </c>
      <c r="M245" s="460"/>
      <c r="N245" s="461"/>
    </row>
    <row r="246" spans="1:14" s="4" customFormat="1" ht="12" customHeight="1">
      <c r="A246" s="294" t="s">
        <v>1838</v>
      </c>
      <c r="B246" s="294" t="s">
        <v>1839</v>
      </c>
      <c r="C246" s="322" t="s">
        <v>126</v>
      </c>
      <c r="D246" s="9">
        <v>62652</v>
      </c>
      <c r="E246" s="10">
        <v>38570</v>
      </c>
      <c r="F246" s="14">
        <v>62346</v>
      </c>
      <c r="G246" s="15">
        <v>41067</v>
      </c>
      <c r="H246" s="14">
        <v>62078</v>
      </c>
      <c r="I246" s="15">
        <v>41536</v>
      </c>
      <c r="J246" s="27">
        <v>60532</v>
      </c>
      <c r="K246" s="28">
        <v>40901</v>
      </c>
      <c r="L246" s="321" t="s">
        <v>1840</v>
      </c>
      <c r="M246" s="460"/>
      <c r="N246" s="461"/>
    </row>
    <row r="247" spans="1:14" s="4" customFormat="1" ht="12" customHeight="1">
      <c r="A247" s="294" t="s">
        <v>1841</v>
      </c>
      <c r="B247" s="294" t="s">
        <v>2469</v>
      </c>
      <c r="C247" s="322"/>
      <c r="D247" s="9"/>
      <c r="E247" s="10"/>
      <c r="F247" s="14"/>
      <c r="G247" s="15"/>
      <c r="H247" s="14"/>
      <c r="I247" s="15"/>
      <c r="J247" s="27"/>
      <c r="K247" s="28"/>
      <c r="L247" s="321" t="s">
        <v>2467</v>
      </c>
      <c r="M247" s="460"/>
      <c r="N247" s="461"/>
    </row>
    <row r="248" spans="1:14" s="4" customFormat="1" ht="11.25" customHeight="1">
      <c r="A248" s="266"/>
      <c r="B248" s="294" t="s">
        <v>2470</v>
      </c>
      <c r="C248" s="322" t="s">
        <v>126</v>
      </c>
      <c r="D248" s="9">
        <v>3630</v>
      </c>
      <c r="E248" s="10">
        <v>2903</v>
      </c>
      <c r="F248" s="14">
        <v>3559</v>
      </c>
      <c r="G248" s="15">
        <v>3052</v>
      </c>
      <c r="H248" s="14">
        <v>3944</v>
      </c>
      <c r="I248" s="15">
        <v>3297</v>
      </c>
      <c r="J248" s="27">
        <v>4449</v>
      </c>
      <c r="K248" s="28">
        <v>3940</v>
      </c>
      <c r="L248" s="321" t="s">
        <v>2468</v>
      </c>
      <c r="M248" s="460"/>
      <c r="N248" s="461"/>
    </row>
    <row r="249" spans="1:14" s="4" customFormat="1" ht="0.75" customHeight="1">
      <c r="A249" s="266"/>
      <c r="B249" s="266"/>
      <c r="C249" s="317"/>
      <c r="D249" s="372"/>
      <c r="E249" s="372"/>
      <c r="F249" s="14"/>
      <c r="G249" s="15"/>
      <c r="H249" s="13"/>
      <c r="I249" s="7"/>
      <c r="J249" s="373"/>
      <c r="K249" s="374"/>
      <c r="L249" s="328"/>
      <c r="M249" s="460"/>
      <c r="N249" s="461"/>
    </row>
    <row r="250" spans="1:14" s="4" customFormat="1" ht="12.75" customHeight="1">
      <c r="A250" s="281" t="s">
        <v>1842</v>
      </c>
      <c r="B250" s="276" t="s">
        <v>1843</v>
      </c>
      <c r="C250" s="330"/>
      <c r="D250" s="9"/>
      <c r="E250" s="331">
        <f>SUM(E252)</f>
        <v>69301</v>
      </c>
      <c r="F250" s="18"/>
      <c r="G250" s="331">
        <f>SUM(G252)</f>
        <v>64760</v>
      </c>
      <c r="H250" s="20"/>
      <c r="I250" s="331">
        <f>SUM(I252)</f>
        <v>68234</v>
      </c>
      <c r="J250" s="27"/>
      <c r="K250" s="332">
        <f>SUM(K252)</f>
        <v>80045</v>
      </c>
      <c r="L250" s="333" t="s">
        <v>1844</v>
      </c>
      <c r="M250" s="460"/>
      <c r="N250" s="461"/>
    </row>
    <row r="251" spans="1:14" s="4" customFormat="1" ht="0.75" customHeight="1">
      <c r="A251" s="375"/>
      <c r="B251" s="375"/>
      <c r="C251" s="330"/>
      <c r="D251" s="372"/>
      <c r="E251" s="376"/>
      <c r="F251" s="18"/>
      <c r="G251" s="19"/>
      <c r="H251" s="20"/>
      <c r="I251" s="21"/>
      <c r="J251" s="373"/>
      <c r="K251" s="377"/>
      <c r="L251" s="378"/>
      <c r="M251" s="460"/>
      <c r="N251" s="461"/>
    </row>
    <row r="252" spans="1:14" s="4" customFormat="1" ht="12" customHeight="1">
      <c r="A252" s="287" t="s">
        <v>1845</v>
      </c>
      <c r="B252" s="287" t="s">
        <v>1846</v>
      </c>
      <c r="C252" s="336"/>
      <c r="D252" s="9" t="s">
        <v>109</v>
      </c>
      <c r="E252" s="341">
        <f>SUM(E254:E255)</f>
        <v>69301</v>
      </c>
      <c r="F252" s="16"/>
      <c r="G252" s="341">
        <f>SUM(G254:G255)</f>
        <v>64760</v>
      </c>
      <c r="H252" s="22"/>
      <c r="I252" s="341">
        <f>SUM(I254:I255)</f>
        <v>68234</v>
      </c>
      <c r="J252" s="27" t="s">
        <v>109</v>
      </c>
      <c r="K252" s="342">
        <f>SUM(K254:K255)</f>
        <v>80045</v>
      </c>
      <c r="L252" s="343" t="s">
        <v>1847</v>
      </c>
      <c r="M252" s="460"/>
      <c r="N252" s="461"/>
    </row>
    <row r="253" spans="1:14" s="4" customFormat="1" ht="0.75" customHeight="1">
      <c r="A253" s="266"/>
      <c r="B253" s="266"/>
      <c r="C253" s="317"/>
      <c r="D253" s="372"/>
      <c r="E253" s="372"/>
      <c r="F253" s="14"/>
      <c r="G253" s="15"/>
      <c r="H253" s="13"/>
      <c r="I253" s="7"/>
      <c r="J253" s="373"/>
      <c r="K253" s="374"/>
      <c r="L253" s="328"/>
      <c r="M253" s="460"/>
      <c r="N253" s="461"/>
    </row>
    <row r="254" spans="1:14" s="4" customFormat="1" ht="12" customHeight="1">
      <c r="A254" s="294" t="s">
        <v>2377</v>
      </c>
      <c r="B254" s="294"/>
      <c r="C254" s="322"/>
      <c r="D254" s="379"/>
      <c r="E254" s="10"/>
      <c r="F254" s="14"/>
      <c r="G254" s="15"/>
      <c r="H254" s="13"/>
      <c r="I254" s="7"/>
      <c r="J254" s="27"/>
      <c r="K254" s="28"/>
      <c r="L254" s="321"/>
      <c r="M254" s="460"/>
      <c r="N254" s="461"/>
    </row>
    <row r="255" spans="1:14" s="4" customFormat="1" ht="12" customHeight="1">
      <c r="A255" s="294" t="s">
        <v>1848</v>
      </c>
      <c r="B255" s="294" t="s">
        <v>2388</v>
      </c>
      <c r="C255" s="322" t="s">
        <v>132</v>
      </c>
      <c r="D255" s="380" t="s">
        <v>132</v>
      </c>
      <c r="E255" s="10">
        <v>69301</v>
      </c>
      <c r="F255" s="381" t="s">
        <v>132</v>
      </c>
      <c r="G255" s="10">
        <v>64760</v>
      </c>
      <c r="H255" s="381" t="s">
        <v>132</v>
      </c>
      <c r="I255" s="15">
        <v>68234</v>
      </c>
      <c r="J255" s="380" t="s">
        <v>132</v>
      </c>
      <c r="K255" s="28">
        <v>80045</v>
      </c>
      <c r="L255" s="321" t="s">
        <v>1132</v>
      </c>
      <c r="M255" s="460"/>
      <c r="N255" s="461"/>
    </row>
    <row r="256" spans="1:14" s="4" customFormat="1" ht="0.75" customHeight="1">
      <c r="A256" s="266"/>
      <c r="B256" s="266"/>
      <c r="C256" s="317"/>
      <c r="D256" s="27"/>
      <c r="E256" s="372"/>
      <c r="F256" s="13"/>
      <c r="G256" s="7"/>
      <c r="H256" s="13"/>
      <c r="I256" s="366"/>
      <c r="J256" s="27"/>
      <c r="K256" s="374"/>
      <c r="L256" s="328"/>
      <c r="M256" s="460"/>
      <c r="N256" s="461"/>
    </row>
    <row r="257" spans="1:14" s="4" customFormat="1" ht="12.75" customHeight="1">
      <c r="A257" s="281" t="s">
        <v>1849</v>
      </c>
      <c r="B257" s="276" t="s">
        <v>1850</v>
      </c>
      <c r="C257" s="330"/>
      <c r="D257" s="382"/>
      <c r="E257" s="383">
        <f>SUM(E259+E266+E279+E288+E304+E318+E322)</f>
        <v>22787</v>
      </c>
      <c r="F257" s="382"/>
      <c r="G257" s="383">
        <f>SUM(G259+G266+G279+G288+G304+G318+G322)</f>
        <v>24474</v>
      </c>
      <c r="H257" s="382"/>
      <c r="I257" s="383">
        <f>SUM(I259+I266+I279+I288+I304+I318+I322)</f>
        <v>20772</v>
      </c>
      <c r="J257" s="382"/>
      <c r="K257" s="332">
        <f>SUM(K259+K266+K279+K288+K304+K318+K322)</f>
        <v>17783</v>
      </c>
      <c r="L257" s="333" t="s">
        <v>1851</v>
      </c>
      <c r="M257" s="460"/>
      <c r="N257" s="461"/>
    </row>
    <row r="258" spans="1:14" s="4" customFormat="1" ht="0.75" customHeight="1">
      <c r="A258" s="375"/>
      <c r="B258" s="375"/>
      <c r="C258" s="330"/>
      <c r="D258" s="27"/>
      <c r="E258" s="376"/>
      <c r="F258" s="20"/>
      <c r="G258" s="21"/>
      <c r="H258" s="20"/>
      <c r="I258" s="21"/>
      <c r="J258" s="27"/>
      <c r="K258" s="377"/>
      <c r="L258" s="378"/>
      <c r="M258" s="460"/>
      <c r="N258" s="461"/>
    </row>
    <row r="259" spans="1:14" s="4" customFormat="1" ht="12" customHeight="1">
      <c r="A259" s="287" t="s">
        <v>1852</v>
      </c>
      <c r="B259" s="287" t="s">
        <v>1853</v>
      </c>
      <c r="C259" s="336"/>
      <c r="D259" s="384" t="s">
        <v>109</v>
      </c>
      <c r="E259" s="385">
        <f>SUM(E261:E265)</f>
        <v>223</v>
      </c>
      <c r="F259" s="16"/>
      <c r="G259" s="385">
        <f>SUM(G261:G265)</f>
        <v>82</v>
      </c>
      <c r="H259" s="22"/>
      <c r="I259" s="385">
        <f>SUM(I261:I265)</f>
        <v>150</v>
      </c>
      <c r="J259" s="384" t="s">
        <v>109</v>
      </c>
      <c r="K259" s="342">
        <f>SUM(K261:K265)</f>
        <v>289</v>
      </c>
      <c r="L259" s="343" t="s">
        <v>1854</v>
      </c>
      <c r="M259" s="460"/>
      <c r="N259" s="461"/>
    </row>
    <row r="260" spans="1:14" s="4" customFormat="1" ht="0.75" customHeight="1">
      <c r="A260" s="266"/>
      <c r="B260" s="266"/>
      <c r="C260" s="317"/>
      <c r="D260" s="13"/>
      <c r="E260" s="372"/>
      <c r="F260" s="14"/>
      <c r="G260" s="15"/>
      <c r="H260" s="13"/>
      <c r="I260" s="7"/>
      <c r="J260" s="13"/>
      <c r="K260" s="374"/>
      <c r="L260" s="328"/>
      <c r="M260" s="460"/>
      <c r="N260" s="461"/>
    </row>
    <row r="261" spans="1:14" s="4" customFormat="1" ht="12" customHeight="1">
      <c r="A261" s="294" t="s">
        <v>1855</v>
      </c>
      <c r="B261" s="294" t="s">
        <v>1856</v>
      </c>
      <c r="C261" s="322"/>
      <c r="D261" s="323"/>
      <c r="E261" s="369"/>
      <c r="F261" s="14"/>
      <c r="G261" s="15"/>
      <c r="H261" s="13"/>
      <c r="I261" s="7"/>
      <c r="J261" s="323"/>
      <c r="K261" s="325"/>
      <c r="L261" s="321" t="s">
        <v>1857</v>
      </c>
      <c r="M261" s="460"/>
      <c r="N261" s="461"/>
    </row>
    <row r="262" spans="1:14" s="4" customFormat="1" ht="12" customHeight="1">
      <c r="A262" s="294" t="s">
        <v>1858</v>
      </c>
      <c r="B262" s="294" t="s">
        <v>1859</v>
      </c>
      <c r="C262" s="322"/>
      <c r="D262" s="323"/>
      <c r="E262" s="324"/>
      <c r="F262" s="14"/>
      <c r="G262" s="15"/>
      <c r="H262" s="13"/>
      <c r="I262" s="7"/>
      <c r="J262" s="323"/>
      <c r="K262" s="325"/>
      <c r="L262" s="321" t="s">
        <v>1860</v>
      </c>
      <c r="M262" s="460"/>
      <c r="N262" s="461"/>
    </row>
    <row r="263" spans="1:14" s="4" customFormat="1" ht="12" customHeight="1">
      <c r="A263" s="294" t="s">
        <v>1861</v>
      </c>
      <c r="B263" s="294" t="s">
        <v>1862</v>
      </c>
      <c r="C263" s="386"/>
      <c r="D263" s="13"/>
      <c r="E263" s="387"/>
      <c r="F263" s="14"/>
      <c r="G263" s="15"/>
      <c r="H263" s="13"/>
      <c r="I263" s="7"/>
      <c r="J263" s="13"/>
      <c r="K263" s="366"/>
      <c r="L263" s="321" t="s">
        <v>1863</v>
      </c>
      <c r="M263" s="460"/>
      <c r="N263" s="461"/>
    </row>
    <row r="264" spans="1:14" s="4" customFormat="1" ht="12" customHeight="1">
      <c r="A264" s="294" t="s">
        <v>1864</v>
      </c>
      <c r="B264" s="294" t="s">
        <v>1865</v>
      </c>
      <c r="C264" s="322"/>
      <c r="D264" s="324"/>
      <c r="E264" s="324"/>
      <c r="F264" s="14"/>
      <c r="G264" s="15"/>
      <c r="H264" s="13"/>
      <c r="I264" s="7"/>
      <c r="J264" s="323"/>
      <c r="K264" s="325"/>
      <c r="L264" s="321" t="s">
        <v>2350</v>
      </c>
      <c r="M264" s="460"/>
      <c r="N264" s="461"/>
    </row>
    <row r="265" spans="1:14" s="4" customFormat="1" ht="11.25" customHeight="1">
      <c r="A265" s="294"/>
      <c r="B265" s="388" t="s">
        <v>1866</v>
      </c>
      <c r="C265" s="322" t="s">
        <v>132</v>
      </c>
      <c r="D265" s="379" t="s">
        <v>132</v>
      </c>
      <c r="E265" s="324">
        <v>223</v>
      </c>
      <c r="F265" s="381" t="s">
        <v>132</v>
      </c>
      <c r="G265" s="15">
        <v>82</v>
      </c>
      <c r="H265" s="381" t="s">
        <v>132</v>
      </c>
      <c r="I265" s="7">
        <v>150</v>
      </c>
      <c r="J265" s="380" t="s">
        <v>132</v>
      </c>
      <c r="K265" s="325">
        <v>289</v>
      </c>
      <c r="L265" s="321" t="s">
        <v>2351</v>
      </c>
      <c r="M265" s="460"/>
      <c r="N265" s="461"/>
    </row>
    <row r="266" spans="1:14" s="4" customFormat="1" ht="12" customHeight="1">
      <c r="A266" s="287" t="s">
        <v>573</v>
      </c>
      <c r="B266" s="287" t="s">
        <v>574</v>
      </c>
      <c r="C266" s="336"/>
      <c r="D266" s="338"/>
      <c r="E266" s="341">
        <f>SUM(E268)</f>
        <v>316</v>
      </c>
      <c r="F266" s="389"/>
      <c r="G266" s="341">
        <f>SUM(G268)</f>
        <v>170</v>
      </c>
      <c r="H266" s="22"/>
      <c r="I266" s="341">
        <f>SUM(I268)</f>
        <v>74</v>
      </c>
      <c r="J266" s="389"/>
      <c r="K266" s="342">
        <f>SUM(K268)</f>
        <v>112</v>
      </c>
      <c r="L266" s="343" t="s">
        <v>575</v>
      </c>
      <c r="M266" s="460"/>
      <c r="N266" s="461"/>
    </row>
    <row r="267" spans="1:14" ht="0.75" customHeight="1">
      <c r="A267" s="215"/>
      <c r="B267" s="249"/>
      <c r="C267" s="215"/>
      <c r="D267" s="390"/>
      <c r="E267" s="390"/>
      <c r="F267" s="391"/>
      <c r="G267" s="392"/>
      <c r="H267" s="393"/>
      <c r="I267" s="390"/>
      <c r="J267" s="393"/>
      <c r="K267" s="253"/>
      <c r="L267" s="253"/>
      <c r="M267" s="460"/>
      <c r="N267" s="461"/>
    </row>
    <row r="268" spans="1:14" s="4" customFormat="1" ht="12" customHeight="1">
      <c r="A268" s="294" t="s">
        <v>576</v>
      </c>
      <c r="B268" s="294" t="s">
        <v>577</v>
      </c>
      <c r="C268" s="322" t="s">
        <v>132</v>
      </c>
      <c r="D268" s="394" t="s">
        <v>132</v>
      </c>
      <c r="E268" s="10">
        <v>316</v>
      </c>
      <c r="F268" s="381" t="s">
        <v>132</v>
      </c>
      <c r="G268" s="15">
        <v>170</v>
      </c>
      <c r="H268" s="381" t="s">
        <v>132</v>
      </c>
      <c r="I268" s="7">
        <v>74</v>
      </c>
      <c r="J268" s="381" t="s">
        <v>132</v>
      </c>
      <c r="K268" s="28">
        <v>112</v>
      </c>
      <c r="L268" s="321" t="s">
        <v>578</v>
      </c>
      <c r="M268" s="460"/>
      <c r="N268" s="461"/>
    </row>
    <row r="269" spans="1:14" s="4" customFormat="1" ht="3" customHeight="1">
      <c r="A269" s="305"/>
      <c r="B269" s="305"/>
      <c r="C269" s="306"/>
      <c r="D269" s="308"/>
      <c r="E269" s="308" t="s">
        <v>109</v>
      </c>
      <c r="F269" s="368"/>
      <c r="G269" s="395"/>
      <c r="H269" s="24"/>
      <c r="I269" s="25"/>
      <c r="J269" s="370"/>
      <c r="K269" s="371"/>
      <c r="L269" s="348"/>
      <c r="M269" s="460"/>
      <c r="N269" s="461"/>
    </row>
    <row r="270" spans="1:14" s="4" customFormat="1" ht="12.75" customHeight="1">
      <c r="A270" s="312"/>
      <c r="B270" s="312"/>
      <c r="C270" s="313"/>
      <c r="D270" s="314"/>
      <c r="E270" s="314"/>
      <c r="F270" s="7"/>
      <c r="G270" s="7"/>
      <c r="H270" s="7"/>
      <c r="I270" s="7"/>
      <c r="J270" s="315"/>
      <c r="K270" s="315"/>
      <c r="L270" s="316" t="s">
        <v>471</v>
      </c>
      <c r="M270" s="460"/>
      <c r="N270" s="461"/>
    </row>
    <row r="271" spans="1:14" s="4" customFormat="1" ht="12.75" customHeight="1">
      <c r="A271" s="349"/>
      <c r="B271" s="349"/>
      <c r="C271" s="350"/>
      <c r="D271" s="10"/>
      <c r="E271" s="10"/>
      <c r="F271" s="7"/>
      <c r="G271" s="7"/>
      <c r="H271" s="7"/>
      <c r="I271" s="7"/>
      <c r="J271" s="369"/>
      <c r="K271" s="369"/>
      <c r="L271" s="365"/>
      <c r="M271" s="3"/>
      <c r="N271" s="461"/>
    </row>
    <row r="272" spans="12:14" ht="24" customHeight="1">
      <c r="L272" s="246" t="s">
        <v>2342</v>
      </c>
      <c r="M272" s="460" t="s">
        <v>1690</v>
      </c>
      <c r="N272" s="461"/>
    </row>
    <row r="273" spans="1:14" ht="28.5" customHeight="1">
      <c r="A273" s="471" t="s">
        <v>1133</v>
      </c>
      <c r="B273" s="471"/>
      <c r="C273" s="471"/>
      <c r="D273" s="471"/>
      <c r="E273" s="471"/>
      <c r="F273" s="471"/>
      <c r="G273" s="471"/>
      <c r="J273" s="245"/>
      <c r="K273" s="245"/>
      <c r="M273" s="460"/>
      <c r="N273" s="461"/>
    </row>
    <row r="274" spans="1:14" ht="9.75" customHeight="1">
      <c r="A274" s="214"/>
      <c r="B274" s="214"/>
      <c r="C274" s="214"/>
      <c r="D274" s="214"/>
      <c r="J274" s="214"/>
      <c r="K274" s="214"/>
      <c r="M274" s="460"/>
      <c r="N274" s="461"/>
    </row>
    <row r="275" spans="1:14" ht="24.75" customHeight="1">
      <c r="A275" s="248" t="s">
        <v>1652</v>
      </c>
      <c r="B275" s="462" t="s">
        <v>1653</v>
      </c>
      <c r="C275" s="248" t="s">
        <v>1119</v>
      </c>
      <c r="D275" s="455" t="s">
        <v>491</v>
      </c>
      <c r="E275" s="459"/>
      <c r="F275" s="455" t="s">
        <v>2372</v>
      </c>
      <c r="G275" s="459"/>
      <c r="H275" s="457" t="s">
        <v>1123</v>
      </c>
      <c r="I275" s="458"/>
      <c r="J275" s="455" t="s">
        <v>2381</v>
      </c>
      <c r="K275" s="456"/>
      <c r="L275" s="465" t="s">
        <v>95</v>
      </c>
      <c r="M275" s="460"/>
      <c r="N275" s="461"/>
    </row>
    <row r="276" spans="1:14" ht="15" customHeight="1">
      <c r="A276" s="468" t="s">
        <v>1382</v>
      </c>
      <c r="B276" s="463"/>
      <c r="C276" s="468" t="s">
        <v>1121</v>
      </c>
      <c r="D276" s="250" t="s">
        <v>92</v>
      </c>
      <c r="E276" s="251" t="s">
        <v>94</v>
      </c>
      <c r="F276" s="250" t="s">
        <v>92</v>
      </c>
      <c r="G276" s="251" t="s">
        <v>94</v>
      </c>
      <c r="H276" s="250" t="s">
        <v>92</v>
      </c>
      <c r="I276" s="251" t="s">
        <v>94</v>
      </c>
      <c r="J276" s="250" t="s">
        <v>92</v>
      </c>
      <c r="K276" s="252" t="s">
        <v>94</v>
      </c>
      <c r="L276" s="466"/>
      <c r="M276" s="460"/>
      <c r="N276" s="461"/>
    </row>
    <row r="277" spans="1:14" ht="24.75" customHeight="1">
      <c r="A277" s="469"/>
      <c r="B277" s="464"/>
      <c r="C277" s="469"/>
      <c r="D277" s="254" t="s">
        <v>93</v>
      </c>
      <c r="E277" s="255" t="s">
        <v>1654</v>
      </c>
      <c r="F277" s="254" t="s">
        <v>93</v>
      </c>
      <c r="G277" s="255" t="s">
        <v>1654</v>
      </c>
      <c r="H277" s="396" t="s">
        <v>93</v>
      </c>
      <c r="I277" s="397" t="s">
        <v>1654</v>
      </c>
      <c r="J277" s="254" t="s">
        <v>93</v>
      </c>
      <c r="K277" s="256" t="s">
        <v>1654</v>
      </c>
      <c r="L277" s="467"/>
      <c r="M277" s="460"/>
      <c r="N277" s="461"/>
    </row>
    <row r="278" spans="1:14" s="4" customFormat="1" ht="15" customHeight="1">
      <c r="A278" s="287" t="s">
        <v>579</v>
      </c>
      <c r="B278" s="287" t="s">
        <v>580</v>
      </c>
      <c r="C278" s="336"/>
      <c r="D278" s="372"/>
      <c r="E278" s="372"/>
      <c r="F278" s="398"/>
      <c r="G278" s="399"/>
      <c r="H278" s="398"/>
      <c r="I278" s="399"/>
      <c r="J278" s="373"/>
      <c r="K278" s="374"/>
      <c r="L278" s="400"/>
      <c r="M278" s="460"/>
      <c r="N278" s="461"/>
    </row>
    <row r="279" spans="1:14" s="4" customFormat="1" ht="11.25" customHeight="1">
      <c r="A279" s="335"/>
      <c r="B279" s="287" t="s">
        <v>581</v>
      </c>
      <c r="C279" s="336"/>
      <c r="D279" s="338"/>
      <c r="E279" s="341">
        <f>SUM(E281:E285)</f>
        <v>2435</v>
      </c>
      <c r="F279" s="22"/>
      <c r="G279" s="341">
        <f>SUM(G281:G285)</f>
        <v>2110</v>
      </c>
      <c r="H279" s="22"/>
      <c r="I279" s="341">
        <f>SUM(I281:I285)</f>
        <v>1914</v>
      </c>
      <c r="J279" s="389"/>
      <c r="K279" s="342">
        <f>SUM(K281:K285)</f>
        <v>1949</v>
      </c>
      <c r="L279" s="343" t="s">
        <v>582</v>
      </c>
      <c r="M279" s="460"/>
      <c r="N279" s="461"/>
    </row>
    <row r="280" spans="1:14" s="4" customFormat="1" ht="0.75" customHeight="1">
      <c r="A280" s="266"/>
      <c r="B280" s="266"/>
      <c r="C280" s="317"/>
      <c r="D280" s="372"/>
      <c r="E280" s="372"/>
      <c r="F280" s="13"/>
      <c r="G280" s="7"/>
      <c r="H280" s="13"/>
      <c r="I280" s="7"/>
      <c r="J280" s="373"/>
      <c r="K280" s="374"/>
      <c r="L280" s="328"/>
      <c r="M280" s="460"/>
      <c r="N280" s="461"/>
    </row>
    <row r="281" spans="1:14" s="4" customFormat="1" ht="12" customHeight="1">
      <c r="A281" s="294" t="s">
        <v>583</v>
      </c>
      <c r="B281" s="294" t="s">
        <v>584</v>
      </c>
      <c r="C281" s="322" t="s">
        <v>132</v>
      </c>
      <c r="D281" s="394" t="s">
        <v>132</v>
      </c>
      <c r="E281" s="10">
        <v>622</v>
      </c>
      <c r="F281" s="381" t="s">
        <v>132</v>
      </c>
      <c r="G281" s="15">
        <v>496</v>
      </c>
      <c r="H281" s="381" t="s">
        <v>132</v>
      </c>
      <c r="I281" s="7">
        <v>463</v>
      </c>
      <c r="J281" s="381" t="s">
        <v>132</v>
      </c>
      <c r="K281" s="28">
        <v>309</v>
      </c>
      <c r="L281" s="321" t="s">
        <v>585</v>
      </c>
      <c r="M281" s="460"/>
      <c r="N281" s="461"/>
    </row>
    <row r="282" spans="1:14" s="4" customFormat="1" ht="12" customHeight="1">
      <c r="A282" s="294" t="s">
        <v>586</v>
      </c>
      <c r="B282" s="294" t="s">
        <v>587</v>
      </c>
      <c r="C282" s="322" t="s">
        <v>132</v>
      </c>
      <c r="D282" s="394" t="s">
        <v>132</v>
      </c>
      <c r="E282" s="10">
        <v>1593</v>
      </c>
      <c r="F282" s="381" t="s">
        <v>132</v>
      </c>
      <c r="G282" s="15">
        <v>1349</v>
      </c>
      <c r="H282" s="381" t="s">
        <v>132</v>
      </c>
      <c r="I282" s="15">
        <v>1211</v>
      </c>
      <c r="J282" s="381" t="s">
        <v>132</v>
      </c>
      <c r="K282" s="28">
        <v>1420</v>
      </c>
      <c r="L282" s="321" t="s">
        <v>589</v>
      </c>
      <c r="M282" s="460"/>
      <c r="N282" s="461"/>
    </row>
    <row r="283" spans="1:14" s="4" customFormat="1" ht="12" customHeight="1">
      <c r="A283" s="294" t="s">
        <v>590</v>
      </c>
      <c r="B283" s="294" t="s">
        <v>591</v>
      </c>
      <c r="C283" s="322" t="s">
        <v>132</v>
      </c>
      <c r="D283" s="394" t="s">
        <v>132</v>
      </c>
      <c r="E283" s="10">
        <v>200</v>
      </c>
      <c r="F283" s="381" t="s">
        <v>132</v>
      </c>
      <c r="G283" s="15">
        <v>245</v>
      </c>
      <c r="H283" s="381" t="s">
        <v>132</v>
      </c>
      <c r="I283" s="7">
        <v>222</v>
      </c>
      <c r="J283" s="381" t="s">
        <v>132</v>
      </c>
      <c r="K283" s="28">
        <v>200</v>
      </c>
      <c r="L283" s="321" t="s">
        <v>592</v>
      </c>
      <c r="M283" s="460"/>
      <c r="N283" s="461"/>
    </row>
    <row r="284" spans="1:14" s="4" customFormat="1" ht="12" customHeight="1">
      <c r="A284" s="294" t="s">
        <v>593</v>
      </c>
      <c r="B284" s="294" t="s">
        <v>1656</v>
      </c>
      <c r="C284" s="322"/>
      <c r="D284" s="372"/>
      <c r="E284" s="372"/>
      <c r="F284" s="323"/>
      <c r="G284" s="15"/>
      <c r="H284" s="323"/>
      <c r="I284" s="7"/>
      <c r="J284" s="373"/>
      <c r="K284" s="374"/>
      <c r="L284" s="321"/>
      <c r="M284" s="460"/>
      <c r="N284" s="461"/>
    </row>
    <row r="285" spans="1:14" s="4" customFormat="1" ht="11.25" customHeight="1">
      <c r="A285" s="294"/>
      <c r="B285" s="294" t="s">
        <v>581</v>
      </c>
      <c r="C285" s="322" t="s">
        <v>132</v>
      </c>
      <c r="D285" s="381" t="s">
        <v>132</v>
      </c>
      <c r="E285" s="10">
        <v>20</v>
      </c>
      <c r="F285" s="381" t="s">
        <v>132</v>
      </c>
      <c r="G285" s="15">
        <v>20</v>
      </c>
      <c r="H285" s="381" t="s">
        <v>132</v>
      </c>
      <c r="I285" s="7">
        <v>18</v>
      </c>
      <c r="J285" s="381" t="s">
        <v>132</v>
      </c>
      <c r="K285" s="28">
        <v>20</v>
      </c>
      <c r="L285" s="321" t="s">
        <v>594</v>
      </c>
      <c r="M285" s="460"/>
      <c r="N285" s="461"/>
    </row>
    <row r="286" spans="1:14" s="4" customFormat="1" ht="0.75" customHeight="1">
      <c r="A286" s="266"/>
      <c r="B286" s="266"/>
      <c r="C286" s="317"/>
      <c r="D286" s="372"/>
      <c r="E286" s="372"/>
      <c r="F286" s="14"/>
      <c r="G286" s="15"/>
      <c r="H286" s="13"/>
      <c r="I286" s="7"/>
      <c r="J286" s="373"/>
      <c r="K286" s="374"/>
      <c r="L286" s="328"/>
      <c r="M286" s="460"/>
      <c r="N286" s="461"/>
    </row>
    <row r="287" spans="1:14" s="4" customFormat="1" ht="12" customHeight="1">
      <c r="A287" s="287" t="s">
        <v>595</v>
      </c>
      <c r="B287" s="287" t="s">
        <v>931</v>
      </c>
      <c r="C287" s="336"/>
      <c r="D287" s="372"/>
      <c r="E287" s="372"/>
      <c r="F287" s="16"/>
      <c r="G287" s="17"/>
      <c r="H287" s="22"/>
      <c r="I287" s="23"/>
      <c r="J287" s="373"/>
      <c r="K287" s="374"/>
      <c r="L287" s="343" t="s">
        <v>596</v>
      </c>
      <c r="M287" s="460"/>
      <c r="N287" s="461"/>
    </row>
    <row r="288" spans="1:14" s="4" customFormat="1" ht="11.25" customHeight="1">
      <c r="A288" s="335"/>
      <c r="B288" s="287" t="s">
        <v>597</v>
      </c>
      <c r="C288" s="336"/>
      <c r="D288" s="372"/>
      <c r="E288" s="341">
        <f>SUM(E290:E302)</f>
        <v>10219</v>
      </c>
      <c r="F288" s="22"/>
      <c r="G288" s="341">
        <f>SUM(G290:G302)</f>
        <v>10443</v>
      </c>
      <c r="H288" s="22"/>
      <c r="I288" s="341">
        <f>SUM(I290:I302)</f>
        <v>10520</v>
      </c>
      <c r="J288" s="373"/>
      <c r="K288" s="342">
        <f>SUM(K290:K302)</f>
        <v>9498</v>
      </c>
      <c r="L288" s="343" t="s">
        <v>598</v>
      </c>
      <c r="M288" s="460"/>
      <c r="N288" s="461"/>
    </row>
    <row r="289" spans="1:14" s="4" customFormat="1" ht="0.75" customHeight="1">
      <c r="A289" s="266"/>
      <c r="B289" s="294" t="s">
        <v>109</v>
      </c>
      <c r="C289" s="317"/>
      <c r="D289" s="372"/>
      <c r="E289" s="372"/>
      <c r="F289" s="13"/>
      <c r="G289" s="7"/>
      <c r="H289" s="13"/>
      <c r="I289" s="7"/>
      <c r="J289" s="373"/>
      <c r="K289" s="374"/>
      <c r="L289" s="321" t="s">
        <v>109</v>
      </c>
      <c r="M289" s="460"/>
      <c r="N289" s="461"/>
    </row>
    <row r="290" spans="1:14" s="4" customFormat="1" ht="12" customHeight="1">
      <c r="A290" s="294" t="s">
        <v>1663</v>
      </c>
      <c r="B290" s="294" t="s">
        <v>599</v>
      </c>
      <c r="C290" s="322" t="s">
        <v>600</v>
      </c>
      <c r="D290" s="9">
        <v>13765</v>
      </c>
      <c r="E290" s="10">
        <v>335</v>
      </c>
      <c r="F290" s="14">
        <v>12575</v>
      </c>
      <c r="G290" s="15">
        <v>366</v>
      </c>
      <c r="H290" s="14">
        <v>12035</v>
      </c>
      <c r="I290" s="7">
        <v>403</v>
      </c>
      <c r="J290" s="27">
        <v>14820</v>
      </c>
      <c r="K290" s="28">
        <v>430</v>
      </c>
      <c r="L290" s="321" t="s">
        <v>601</v>
      </c>
      <c r="M290" s="460"/>
      <c r="N290" s="461"/>
    </row>
    <row r="291" spans="1:14" s="4" customFormat="1" ht="12" customHeight="1">
      <c r="A291" s="294" t="s">
        <v>602</v>
      </c>
      <c r="B291" s="294" t="s">
        <v>1314</v>
      </c>
      <c r="C291" s="322" t="s">
        <v>344</v>
      </c>
      <c r="D291" s="9">
        <v>180</v>
      </c>
      <c r="E291" s="10">
        <v>537</v>
      </c>
      <c r="F291" s="14">
        <v>161</v>
      </c>
      <c r="G291" s="15">
        <v>544</v>
      </c>
      <c r="H291" s="13">
        <v>140</v>
      </c>
      <c r="I291" s="7">
        <v>487</v>
      </c>
      <c r="J291" s="27">
        <v>190</v>
      </c>
      <c r="K291" s="28">
        <v>709</v>
      </c>
      <c r="L291" s="321" t="s">
        <v>603</v>
      </c>
      <c r="M291" s="460"/>
      <c r="N291" s="461"/>
    </row>
    <row r="292" spans="1:14" s="4" customFormat="1" ht="12" customHeight="1">
      <c r="A292" s="294" t="s">
        <v>604</v>
      </c>
      <c r="B292" s="294" t="s">
        <v>1896</v>
      </c>
      <c r="C292" s="322" t="s">
        <v>132</v>
      </c>
      <c r="D292" s="9" t="s">
        <v>1381</v>
      </c>
      <c r="E292" s="10">
        <v>85</v>
      </c>
      <c r="F292" s="14" t="s">
        <v>1381</v>
      </c>
      <c r="G292" s="15">
        <v>67</v>
      </c>
      <c r="H292" s="14" t="s">
        <v>1381</v>
      </c>
      <c r="I292" s="7">
        <v>57</v>
      </c>
      <c r="J292" s="27" t="s">
        <v>1381</v>
      </c>
      <c r="K292" s="28">
        <v>65</v>
      </c>
      <c r="L292" s="321" t="s">
        <v>1897</v>
      </c>
      <c r="M292" s="460"/>
      <c r="N292" s="461"/>
    </row>
    <row r="293" spans="1:14" s="4" customFormat="1" ht="12" customHeight="1">
      <c r="A293" s="294" t="s">
        <v>1898</v>
      </c>
      <c r="B293" s="294" t="s">
        <v>1899</v>
      </c>
      <c r="C293" s="322" t="s">
        <v>344</v>
      </c>
      <c r="D293" s="9">
        <v>30</v>
      </c>
      <c r="E293" s="10">
        <v>85</v>
      </c>
      <c r="F293" s="14">
        <v>54</v>
      </c>
      <c r="G293" s="15">
        <v>161</v>
      </c>
      <c r="H293" s="13">
        <v>42</v>
      </c>
      <c r="I293" s="7">
        <v>133</v>
      </c>
      <c r="J293" s="27">
        <v>21</v>
      </c>
      <c r="K293" s="28">
        <v>69</v>
      </c>
      <c r="L293" s="321" t="s">
        <v>1900</v>
      </c>
      <c r="M293" s="460"/>
      <c r="N293" s="461"/>
    </row>
    <row r="294" spans="1:14" s="4" customFormat="1" ht="12" customHeight="1">
      <c r="A294" s="294" t="s">
        <v>1901</v>
      </c>
      <c r="B294" s="294" t="s">
        <v>1902</v>
      </c>
      <c r="C294" s="322" t="s">
        <v>126</v>
      </c>
      <c r="D294" s="9">
        <v>121</v>
      </c>
      <c r="E294" s="10">
        <v>127</v>
      </c>
      <c r="F294" s="14">
        <v>86</v>
      </c>
      <c r="G294" s="15">
        <v>90</v>
      </c>
      <c r="H294" s="13">
        <v>33</v>
      </c>
      <c r="I294" s="7">
        <v>33</v>
      </c>
      <c r="J294" s="27">
        <v>27</v>
      </c>
      <c r="K294" s="28">
        <v>30</v>
      </c>
      <c r="L294" s="321" t="s">
        <v>1903</v>
      </c>
      <c r="M294" s="460"/>
      <c r="N294" s="461"/>
    </row>
    <row r="295" spans="1:14" s="4" customFormat="1" ht="12" customHeight="1">
      <c r="A295" s="294" t="s">
        <v>1904</v>
      </c>
      <c r="B295" s="294" t="s">
        <v>1905</v>
      </c>
      <c r="C295" s="322" t="s">
        <v>132</v>
      </c>
      <c r="D295" s="9" t="s">
        <v>1381</v>
      </c>
      <c r="E295" s="10">
        <v>4716</v>
      </c>
      <c r="F295" s="14" t="s">
        <v>1381</v>
      </c>
      <c r="G295" s="15">
        <v>5483</v>
      </c>
      <c r="H295" s="14" t="s">
        <v>1381</v>
      </c>
      <c r="I295" s="15">
        <v>5307</v>
      </c>
      <c r="J295" s="27" t="s">
        <v>1381</v>
      </c>
      <c r="K295" s="28">
        <v>3598</v>
      </c>
      <c r="L295" s="321" t="s">
        <v>1906</v>
      </c>
      <c r="M295" s="460"/>
      <c r="N295" s="461"/>
    </row>
    <row r="296" spans="1:14" s="4" customFormat="1" ht="12" customHeight="1">
      <c r="A296" s="294" t="s">
        <v>1907</v>
      </c>
      <c r="B296" s="294" t="s">
        <v>1908</v>
      </c>
      <c r="C296" s="322"/>
      <c r="D296" s="372"/>
      <c r="E296" s="372"/>
      <c r="F296" s="14"/>
      <c r="G296" s="15"/>
      <c r="H296" s="14"/>
      <c r="I296" s="7"/>
      <c r="J296" s="373"/>
      <c r="K296" s="374"/>
      <c r="L296" s="321"/>
      <c r="M296" s="460"/>
      <c r="N296" s="461"/>
    </row>
    <row r="297" spans="1:14" s="4" customFormat="1" ht="11.25" customHeight="1">
      <c r="A297" s="294"/>
      <c r="B297" s="294" t="s">
        <v>1909</v>
      </c>
      <c r="C297" s="322" t="s">
        <v>132</v>
      </c>
      <c r="D297" s="9" t="s">
        <v>1381</v>
      </c>
      <c r="E297" s="10">
        <v>239</v>
      </c>
      <c r="F297" s="14" t="s">
        <v>1381</v>
      </c>
      <c r="G297" s="15">
        <v>221</v>
      </c>
      <c r="H297" s="14" t="s">
        <v>1381</v>
      </c>
      <c r="I297" s="7">
        <v>265</v>
      </c>
      <c r="J297" s="27" t="s">
        <v>1381</v>
      </c>
      <c r="K297" s="28">
        <v>259</v>
      </c>
      <c r="L297" s="321" t="s">
        <v>1910</v>
      </c>
      <c r="M297" s="460"/>
      <c r="N297" s="461"/>
    </row>
    <row r="298" spans="1:14" s="4" customFormat="1" ht="12" customHeight="1">
      <c r="A298" s="294" t="s">
        <v>1911</v>
      </c>
      <c r="B298" s="294" t="s">
        <v>1315</v>
      </c>
      <c r="C298" s="322" t="s">
        <v>132</v>
      </c>
      <c r="D298" s="9" t="s">
        <v>1381</v>
      </c>
      <c r="E298" s="10">
        <v>3224</v>
      </c>
      <c r="F298" s="14" t="s">
        <v>1381</v>
      </c>
      <c r="G298" s="15">
        <v>2639</v>
      </c>
      <c r="H298" s="14" t="s">
        <v>1381</v>
      </c>
      <c r="I298" s="15">
        <v>2909</v>
      </c>
      <c r="J298" s="27" t="s">
        <v>1381</v>
      </c>
      <c r="K298" s="28">
        <v>3282</v>
      </c>
      <c r="L298" s="321" t="s">
        <v>1316</v>
      </c>
      <c r="M298" s="460"/>
      <c r="N298" s="461"/>
    </row>
    <row r="299" spans="1:14" s="4" customFormat="1" ht="12" customHeight="1">
      <c r="A299" s="294" t="s">
        <v>1664</v>
      </c>
      <c r="B299" s="294" t="s">
        <v>1317</v>
      </c>
      <c r="C299" s="322"/>
      <c r="D299" s="372"/>
      <c r="E299" s="372"/>
      <c r="F299" s="14"/>
      <c r="G299" s="15"/>
      <c r="H299" s="14"/>
      <c r="I299" s="7"/>
      <c r="J299" s="373"/>
      <c r="K299" s="374"/>
      <c r="L299" s="321" t="s">
        <v>109</v>
      </c>
      <c r="M299" s="460"/>
      <c r="N299" s="461"/>
    </row>
    <row r="300" spans="1:14" s="4" customFormat="1" ht="11.25" customHeight="1">
      <c r="A300" s="294"/>
      <c r="B300" s="294" t="s">
        <v>1318</v>
      </c>
      <c r="C300" s="322" t="s">
        <v>132</v>
      </c>
      <c r="D300" s="9" t="s">
        <v>1381</v>
      </c>
      <c r="E300" s="10">
        <v>31</v>
      </c>
      <c r="F300" s="14" t="s">
        <v>1381</v>
      </c>
      <c r="G300" s="15">
        <v>15</v>
      </c>
      <c r="H300" s="14" t="s">
        <v>1381</v>
      </c>
      <c r="I300" s="7">
        <v>14</v>
      </c>
      <c r="J300" s="27" t="s">
        <v>1381</v>
      </c>
      <c r="K300" s="28">
        <v>33</v>
      </c>
      <c r="L300" s="328" t="s">
        <v>1319</v>
      </c>
      <c r="M300" s="460"/>
      <c r="N300" s="461"/>
    </row>
    <row r="301" spans="1:14" s="4" customFormat="1" ht="12" customHeight="1">
      <c r="A301" s="294" t="s">
        <v>1912</v>
      </c>
      <c r="B301" s="294" t="s">
        <v>1913</v>
      </c>
      <c r="C301" s="322" t="s">
        <v>344</v>
      </c>
      <c r="D301" s="9">
        <v>18</v>
      </c>
      <c r="E301" s="10">
        <v>428</v>
      </c>
      <c r="F301" s="14">
        <v>19</v>
      </c>
      <c r="G301" s="15">
        <v>499</v>
      </c>
      <c r="H301" s="13">
        <v>22</v>
      </c>
      <c r="I301" s="7">
        <v>542</v>
      </c>
      <c r="J301" s="27">
        <v>23</v>
      </c>
      <c r="K301" s="28">
        <v>571</v>
      </c>
      <c r="L301" s="321" t="s">
        <v>1914</v>
      </c>
      <c r="M301" s="460"/>
      <c r="N301" s="461"/>
    </row>
    <row r="302" spans="1:14" s="4" customFormat="1" ht="12" customHeight="1">
      <c r="A302" s="294" t="s">
        <v>1915</v>
      </c>
      <c r="B302" s="294" t="s">
        <v>1916</v>
      </c>
      <c r="C302" s="322" t="s">
        <v>126</v>
      </c>
      <c r="D302" s="9">
        <v>206</v>
      </c>
      <c r="E302" s="10">
        <v>412</v>
      </c>
      <c r="F302" s="14">
        <v>177</v>
      </c>
      <c r="G302" s="15">
        <v>358</v>
      </c>
      <c r="H302" s="13">
        <v>167</v>
      </c>
      <c r="I302" s="7">
        <v>370</v>
      </c>
      <c r="J302" s="27">
        <v>188</v>
      </c>
      <c r="K302" s="28">
        <v>452</v>
      </c>
      <c r="L302" s="321" t="s">
        <v>1917</v>
      </c>
      <c r="M302" s="460"/>
      <c r="N302" s="461"/>
    </row>
    <row r="303" spans="1:14" s="4" customFormat="1" ht="0.75" customHeight="1">
      <c r="A303" s="266"/>
      <c r="B303" s="266"/>
      <c r="C303" s="317"/>
      <c r="D303" s="9"/>
      <c r="E303" s="372"/>
      <c r="F303" s="14"/>
      <c r="G303" s="15"/>
      <c r="H303" s="13"/>
      <c r="I303" s="7"/>
      <c r="J303" s="27"/>
      <c r="K303" s="374"/>
      <c r="L303" s="328"/>
      <c r="M303" s="460"/>
      <c r="N303" s="461"/>
    </row>
    <row r="304" spans="1:14" s="4" customFormat="1" ht="12" customHeight="1">
      <c r="A304" s="287" t="s">
        <v>1918</v>
      </c>
      <c r="B304" s="287" t="s">
        <v>1919</v>
      </c>
      <c r="C304" s="356" t="s">
        <v>109</v>
      </c>
      <c r="D304" s="384"/>
      <c r="E304" s="341">
        <f>E308</f>
        <v>1417</v>
      </c>
      <c r="F304" s="16"/>
      <c r="G304" s="341">
        <f>G308</f>
        <v>1655</v>
      </c>
      <c r="H304" s="22"/>
      <c r="I304" s="341">
        <f>I308</f>
        <v>1298</v>
      </c>
      <c r="J304" s="384"/>
      <c r="K304" s="342">
        <f>K308</f>
        <v>952</v>
      </c>
      <c r="L304" s="343" t="s">
        <v>1920</v>
      </c>
      <c r="M304" s="460"/>
      <c r="N304" s="461"/>
    </row>
    <row r="305" spans="1:14" s="4" customFormat="1" ht="11.25" customHeight="1">
      <c r="A305" s="294" t="s">
        <v>1665</v>
      </c>
      <c r="B305" s="294" t="s">
        <v>1921</v>
      </c>
      <c r="C305" s="322"/>
      <c r="D305" s="372"/>
      <c r="E305" s="372"/>
      <c r="F305" s="14"/>
      <c r="G305" s="15"/>
      <c r="H305" s="13"/>
      <c r="I305" s="7"/>
      <c r="J305" s="373"/>
      <c r="K305" s="374"/>
      <c r="L305" s="321"/>
      <c r="M305" s="460"/>
      <c r="N305" s="461"/>
    </row>
    <row r="306" spans="1:14" s="4" customFormat="1" ht="11.25" customHeight="1">
      <c r="A306" s="294"/>
      <c r="B306" s="294" t="s">
        <v>1922</v>
      </c>
      <c r="C306" s="322"/>
      <c r="D306" s="372"/>
      <c r="E306" s="372"/>
      <c r="F306" s="14"/>
      <c r="G306" s="15"/>
      <c r="H306" s="13"/>
      <c r="I306" s="7"/>
      <c r="J306" s="373"/>
      <c r="K306" s="374"/>
      <c r="L306" s="321" t="s">
        <v>1923</v>
      </c>
      <c r="M306" s="460"/>
      <c r="N306" s="461"/>
    </row>
    <row r="307" spans="1:14" s="4" customFormat="1" ht="11.25" customHeight="1">
      <c r="A307" s="294"/>
      <c r="B307" s="294" t="s">
        <v>636</v>
      </c>
      <c r="C307" s="322"/>
      <c r="D307" s="372"/>
      <c r="E307" s="372"/>
      <c r="F307" s="14"/>
      <c r="G307" s="15"/>
      <c r="H307" s="13"/>
      <c r="I307" s="7"/>
      <c r="J307" s="373"/>
      <c r="K307" s="374"/>
      <c r="L307" s="321" t="s">
        <v>637</v>
      </c>
      <c r="M307" s="460"/>
      <c r="N307" s="461"/>
    </row>
    <row r="308" spans="1:14" s="4" customFormat="1" ht="11.25" customHeight="1">
      <c r="A308" s="294"/>
      <c r="B308" s="294" t="s">
        <v>638</v>
      </c>
      <c r="C308" s="322" t="s">
        <v>132</v>
      </c>
      <c r="D308" s="9" t="s">
        <v>132</v>
      </c>
      <c r="E308" s="10">
        <v>1417</v>
      </c>
      <c r="F308" s="27" t="s">
        <v>132</v>
      </c>
      <c r="G308" s="15">
        <v>1655</v>
      </c>
      <c r="H308" s="27" t="s">
        <v>132</v>
      </c>
      <c r="I308" s="15">
        <v>1298</v>
      </c>
      <c r="J308" s="27" t="s">
        <v>132</v>
      </c>
      <c r="K308" s="28">
        <v>952</v>
      </c>
      <c r="L308" s="321" t="s">
        <v>639</v>
      </c>
      <c r="M308" s="460"/>
      <c r="N308" s="461"/>
    </row>
    <row r="309" spans="1:14" s="4" customFormat="1" ht="3" customHeight="1">
      <c r="A309" s="305"/>
      <c r="B309" s="305"/>
      <c r="C309" s="306"/>
      <c r="D309" s="308"/>
      <c r="E309" s="308"/>
      <c r="F309" s="24"/>
      <c r="G309" s="25"/>
      <c r="H309" s="24"/>
      <c r="I309" s="25"/>
      <c r="J309" s="370"/>
      <c r="K309" s="371"/>
      <c r="L309" s="348"/>
      <c r="M309" s="460"/>
      <c r="N309" s="461"/>
    </row>
    <row r="310" spans="1:14" s="4" customFormat="1" ht="12.75" customHeight="1">
      <c r="A310" s="312"/>
      <c r="B310" s="312"/>
      <c r="C310" s="313"/>
      <c r="D310" s="314"/>
      <c r="E310" s="314"/>
      <c r="F310" s="7"/>
      <c r="G310" s="7"/>
      <c r="H310" s="7"/>
      <c r="I310" s="7"/>
      <c r="J310" s="315"/>
      <c r="K310" s="315"/>
      <c r="L310" s="316" t="s">
        <v>471</v>
      </c>
      <c r="M310" s="460"/>
      <c r="N310" s="461"/>
    </row>
    <row r="311" spans="12:14" ht="24" customHeight="1">
      <c r="L311" s="246" t="s">
        <v>2342</v>
      </c>
      <c r="M311" s="460" t="s">
        <v>1691</v>
      </c>
      <c r="N311" s="461"/>
    </row>
    <row r="312" spans="1:14" ht="28.5" customHeight="1">
      <c r="A312" s="471" t="s">
        <v>1133</v>
      </c>
      <c r="B312" s="471"/>
      <c r="C312" s="471"/>
      <c r="D312" s="471"/>
      <c r="E312" s="471"/>
      <c r="F312" s="471"/>
      <c r="G312" s="471"/>
      <c r="J312" s="245"/>
      <c r="K312" s="245"/>
      <c r="M312" s="460"/>
      <c r="N312" s="461"/>
    </row>
    <row r="313" spans="1:14" ht="9.75" customHeight="1">
      <c r="A313" s="214"/>
      <c r="B313" s="214"/>
      <c r="C313" s="214"/>
      <c r="D313" s="214"/>
      <c r="J313" s="214"/>
      <c r="K313" s="214"/>
      <c r="M313" s="460"/>
      <c r="N313" s="461"/>
    </row>
    <row r="314" spans="1:14" ht="24.75" customHeight="1">
      <c r="A314" s="248" t="s">
        <v>1652</v>
      </c>
      <c r="B314" s="462" t="s">
        <v>1653</v>
      </c>
      <c r="C314" s="248" t="s">
        <v>1119</v>
      </c>
      <c r="D314" s="455" t="s">
        <v>491</v>
      </c>
      <c r="E314" s="459"/>
      <c r="F314" s="455" t="s">
        <v>2372</v>
      </c>
      <c r="G314" s="459"/>
      <c r="H314" s="457" t="s">
        <v>1123</v>
      </c>
      <c r="I314" s="458"/>
      <c r="J314" s="455" t="s">
        <v>2381</v>
      </c>
      <c r="K314" s="456"/>
      <c r="L314" s="465" t="s">
        <v>95</v>
      </c>
      <c r="M314" s="460"/>
      <c r="N314" s="461"/>
    </row>
    <row r="315" spans="1:14" ht="15" customHeight="1">
      <c r="A315" s="468" t="s">
        <v>1382</v>
      </c>
      <c r="B315" s="463"/>
      <c r="C315" s="468" t="s">
        <v>1121</v>
      </c>
      <c r="D315" s="250" t="s">
        <v>92</v>
      </c>
      <c r="E315" s="251" t="s">
        <v>94</v>
      </c>
      <c r="F315" s="250" t="s">
        <v>92</v>
      </c>
      <c r="G315" s="251" t="s">
        <v>94</v>
      </c>
      <c r="H315" s="250" t="s">
        <v>92</v>
      </c>
      <c r="I315" s="251" t="s">
        <v>94</v>
      </c>
      <c r="J315" s="250" t="s">
        <v>92</v>
      </c>
      <c r="K315" s="252" t="s">
        <v>94</v>
      </c>
      <c r="L315" s="466"/>
      <c r="M315" s="460"/>
      <c r="N315" s="461"/>
    </row>
    <row r="316" spans="1:14" ht="24.75" customHeight="1">
      <c r="A316" s="469"/>
      <c r="B316" s="464"/>
      <c r="C316" s="469"/>
      <c r="D316" s="254" t="s">
        <v>93</v>
      </c>
      <c r="E316" s="255" t="s">
        <v>1654</v>
      </c>
      <c r="F316" s="254" t="s">
        <v>93</v>
      </c>
      <c r="G316" s="255" t="s">
        <v>1654</v>
      </c>
      <c r="H316" s="254" t="s">
        <v>93</v>
      </c>
      <c r="I316" s="255" t="s">
        <v>1654</v>
      </c>
      <c r="J316" s="254" t="s">
        <v>93</v>
      </c>
      <c r="K316" s="256" t="s">
        <v>1654</v>
      </c>
      <c r="L316" s="467"/>
      <c r="M316" s="460"/>
      <c r="N316" s="461"/>
    </row>
    <row r="317" spans="1:14" s="4" customFormat="1" ht="15" customHeight="1">
      <c r="A317" s="287" t="s">
        <v>640</v>
      </c>
      <c r="B317" s="287" t="s">
        <v>641</v>
      </c>
      <c r="C317" s="336"/>
      <c r="D317" s="372"/>
      <c r="E317" s="372"/>
      <c r="F317" s="398"/>
      <c r="G317" s="399"/>
      <c r="H317" s="398"/>
      <c r="I317" s="399"/>
      <c r="J317" s="373"/>
      <c r="K317" s="374"/>
      <c r="L317" s="400"/>
      <c r="M317" s="460"/>
      <c r="N317" s="461"/>
    </row>
    <row r="318" spans="1:14" s="4" customFormat="1" ht="11.25" customHeight="1">
      <c r="A318" s="287"/>
      <c r="B318" s="287" t="s">
        <v>642</v>
      </c>
      <c r="C318" s="336"/>
      <c r="D318" s="9"/>
      <c r="E318" s="341">
        <f>SUM(E320)</f>
        <v>1108</v>
      </c>
      <c r="F318" s="16"/>
      <c r="G318" s="341">
        <f>SUM(G320)</f>
        <v>986</v>
      </c>
      <c r="H318" s="22"/>
      <c r="I318" s="341">
        <f>SUM(I320)</f>
        <v>1725</v>
      </c>
      <c r="J318" s="27"/>
      <c r="K318" s="342">
        <f>SUM(K320)</f>
        <v>1046</v>
      </c>
      <c r="L318" s="343" t="s">
        <v>643</v>
      </c>
      <c r="M318" s="460"/>
      <c r="N318" s="461"/>
    </row>
    <row r="319" spans="1:14" s="4" customFormat="1" ht="0.75" customHeight="1">
      <c r="A319" s="266"/>
      <c r="B319" s="266"/>
      <c r="C319" s="317"/>
      <c r="D319" s="372"/>
      <c r="E319" s="372"/>
      <c r="F319" s="14"/>
      <c r="G319" s="15"/>
      <c r="H319" s="13"/>
      <c r="I319" s="7"/>
      <c r="J319" s="373"/>
      <c r="K319" s="374"/>
      <c r="L319" s="328"/>
      <c r="M319" s="460"/>
      <c r="N319" s="461"/>
    </row>
    <row r="320" spans="1:14" s="4" customFormat="1" ht="12" customHeight="1">
      <c r="A320" s="294" t="s">
        <v>644</v>
      </c>
      <c r="B320" s="294" t="s">
        <v>645</v>
      </c>
      <c r="C320" s="322" t="s">
        <v>2445</v>
      </c>
      <c r="D320" s="9">
        <v>260</v>
      </c>
      <c r="E320" s="10">
        <v>1108</v>
      </c>
      <c r="F320" s="14">
        <v>235</v>
      </c>
      <c r="G320" s="15">
        <v>986</v>
      </c>
      <c r="H320" s="14">
        <v>423</v>
      </c>
      <c r="I320" s="15">
        <v>1725</v>
      </c>
      <c r="J320" s="27">
        <v>256</v>
      </c>
      <c r="K320" s="28">
        <v>1046</v>
      </c>
      <c r="L320" s="321" t="s">
        <v>646</v>
      </c>
      <c r="M320" s="460"/>
      <c r="N320" s="461"/>
    </row>
    <row r="321" spans="1:14" s="4" customFormat="1" ht="3" customHeight="1">
      <c r="A321" s="266"/>
      <c r="B321" s="266"/>
      <c r="C321" s="317"/>
      <c r="D321" s="372"/>
      <c r="E321" s="372"/>
      <c r="F321" s="14"/>
      <c r="G321" s="15"/>
      <c r="H321" s="13"/>
      <c r="I321" s="7"/>
      <c r="J321" s="373"/>
      <c r="K321" s="374"/>
      <c r="L321" s="328"/>
      <c r="M321" s="460"/>
      <c r="N321" s="461"/>
    </row>
    <row r="322" spans="1:14" s="4" customFormat="1" ht="12" customHeight="1">
      <c r="A322" s="287" t="s">
        <v>647</v>
      </c>
      <c r="B322" s="287" t="s">
        <v>648</v>
      </c>
      <c r="C322" s="336"/>
      <c r="D322" s="9"/>
      <c r="E322" s="341">
        <f>SUM(E324:E327)</f>
        <v>7069</v>
      </c>
      <c r="F322" s="16"/>
      <c r="G322" s="341">
        <f>SUM(G324:G327)</f>
        <v>9028</v>
      </c>
      <c r="H322" s="22"/>
      <c r="I322" s="341">
        <f>SUM(I324:I327)</f>
        <v>5091</v>
      </c>
      <c r="J322" s="27"/>
      <c r="K322" s="342">
        <f>SUM(K324:K327)</f>
        <v>3937</v>
      </c>
      <c r="L322" s="343" t="s">
        <v>649</v>
      </c>
      <c r="M322" s="460"/>
      <c r="N322" s="461"/>
    </row>
    <row r="323" spans="1:14" s="4" customFormat="1" ht="0.75" customHeight="1">
      <c r="A323" s="266"/>
      <c r="B323" s="266"/>
      <c r="C323" s="317"/>
      <c r="D323" s="372"/>
      <c r="E323" s="372"/>
      <c r="F323" s="14"/>
      <c r="G323" s="15"/>
      <c r="H323" s="13"/>
      <c r="I323" s="7"/>
      <c r="J323" s="373"/>
      <c r="K323" s="374"/>
      <c r="L323" s="328"/>
      <c r="M323" s="460"/>
      <c r="N323" s="461"/>
    </row>
    <row r="324" spans="1:14" s="4" customFormat="1" ht="12" customHeight="1">
      <c r="A324" s="294" t="s">
        <v>650</v>
      </c>
      <c r="B324" s="294" t="s">
        <v>651</v>
      </c>
      <c r="C324" s="322" t="s">
        <v>344</v>
      </c>
      <c r="D324" s="9">
        <v>231</v>
      </c>
      <c r="E324" s="10">
        <v>161</v>
      </c>
      <c r="F324" s="14">
        <v>98</v>
      </c>
      <c r="G324" s="15">
        <v>49</v>
      </c>
      <c r="H324" s="13">
        <v>80</v>
      </c>
      <c r="I324" s="7">
        <v>40</v>
      </c>
      <c r="J324" s="27">
        <v>80</v>
      </c>
      <c r="K324" s="28">
        <v>40</v>
      </c>
      <c r="L324" s="321" t="s">
        <v>652</v>
      </c>
      <c r="M324" s="460"/>
      <c r="N324" s="461"/>
    </row>
    <row r="325" spans="1:14" s="4" customFormat="1" ht="12" customHeight="1">
      <c r="A325" s="294" t="s">
        <v>653</v>
      </c>
      <c r="B325" s="294" t="s">
        <v>654</v>
      </c>
      <c r="C325" s="322" t="s">
        <v>655</v>
      </c>
      <c r="D325" s="9">
        <v>218</v>
      </c>
      <c r="E325" s="10">
        <v>281</v>
      </c>
      <c r="F325" s="14">
        <v>211</v>
      </c>
      <c r="G325" s="15">
        <v>335</v>
      </c>
      <c r="H325" s="13">
        <v>126</v>
      </c>
      <c r="I325" s="7">
        <v>133</v>
      </c>
      <c r="J325" s="27">
        <v>95</v>
      </c>
      <c r="K325" s="28">
        <v>110</v>
      </c>
      <c r="L325" s="321" t="s">
        <v>2219</v>
      </c>
      <c r="M325" s="460"/>
      <c r="N325" s="461"/>
    </row>
    <row r="326" spans="1:14" s="4" customFormat="1" ht="12" customHeight="1">
      <c r="A326" s="294" t="s">
        <v>1666</v>
      </c>
      <c r="B326" s="294" t="s">
        <v>656</v>
      </c>
      <c r="C326" s="322" t="s">
        <v>344</v>
      </c>
      <c r="D326" s="9">
        <v>437</v>
      </c>
      <c r="E326" s="10">
        <v>3227</v>
      </c>
      <c r="F326" s="14">
        <v>640</v>
      </c>
      <c r="G326" s="15">
        <v>4864</v>
      </c>
      <c r="H326" s="14">
        <v>373</v>
      </c>
      <c r="I326" s="15">
        <v>2709</v>
      </c>
      <c r="J326" s="27">
        <v>278</v>
      </c>
      <c r="K326" s="28">
        <v>2140</v>
      </c>
      <c r="L326" s="321" t="s">
        <v>657</v>
      </c>
      <c r="M326" s="460"/>
      <c r="N326" s="461"/>
    </row>
    <row r="327" spans="1:14" s="4" customFormat="1" ht="12" customHeight="1">
      <c r="A327" s="294" t="s">
        <v>1667</v>
      </c>
      <c r="B327" s="294" t="s">
        <v>658</v>
      </c>
      <c r="C327" s="322" t="s">
        <v>126</v>
      </c>
      <c r="D327" s="9">
        <v>638</v>
      </c>
      <c r="E327" s="10">
        <v>3400</v>
      </c>
      <c r="F327" s="14">
        <v>685</v>
      </c>
      <c r="G327" s="15">
        <v>3780</v>
      </c>
      <c r="H327" s="14">
        <v>374</v>
      </c>
      <c r="I327" s="15">
        <v>2209</v>
      </c>
      <c r="J327" s="27">
        <v>253</v>
      </c>
      <c r="K327" s="28">
        <v>1647</v>
      </c>
      <c r="L327" s="321" t="s">
        <v>659</v>
      </c>
      <c r="M327" s="460"/>
      <c r="N327" s="461"/>
    </row>
    <row r="328" spans="1:14" s="4" customFormat="1" ht="0.75" customHeight="1">
      <c r="A328" s="294"/>
      <c r="B328" s="294"/>
      <c r="C328" s="322"/>
      <c r="D328" s="9"/>
      <c r="E328" s="10"/>
      <c r="F328" s="14"/>
      <c r="G328" s="15"/>
      <c r="H328" s="13"/>
      <c r="I328" s="7"/>
      <c r="J328" s="27"/>
      <c r="K328" s="28"/>
      <c r="L328" s="321"/>
      <c r="M328" s="460"/>
      <c r="N328" s="461"/>
    </row>
    <row r="329" spans="1:14" s="4" customFormat="1" ht="12.75" customHeight="1">
      <c r="A329" s="276" t="s">
        <v>660</v>
      </c>
      <c r="B329" s="276" t="s">
        <v>661</v>
      </c>
      <c r="C329" s="330"/>
      <c r="D329" s="9"/>
      <c r="E329" s="331">
        <f>SUM(E331+E336)</f>
        <v>46393</v>
      </c>
      <c r="F329" s="18"/>
      <c r="G329" s="331">
        <f>SUM(G331+G336)</f>
        <v>44138</v>
      </c>
      <c r="H329" s="20"/>
      <c r="I329" s="331">
        <f>SUM(I331+I336)</f>
        <v>37016</v>
      </c>
      <c r="J329" s="27"/>
      <c r="K329" s="332">
        <f>SUM(K331+K336)</f>
        <v>26831</v>
      </c>
      <c r="L329" s="333" t="s">
        <v>662</v>
      </c>
      <c r="M329" s="460"/>
      <c r="N329" s="461"/>
    </row>
    <row r="330" spans="1:14" s="4" customFormat="1" ht="0.75" customHeight="1">
      <c r="A330" s="375"/>
      <c r="B330" s="375"/>
      <c r="C330" s="330"/>
      <c r="D330" s="9"/>
      <c r="E330" s="401"/>
      <c r="F330" s="18"/>
      <c r="G330" s="19"/>
      <c r="H330" s="20"/>
      <c r="I330" s="21"/>
      <c r="J330" s="27"/>
      <c r="K330" s="402"/>
      <c r="L330" s="378"/>
      <c r="M330" s="460"/>
      <c r="N330" s="461"/>
    </row>
    <row r="331" spans="1:14" s="4" customFormat="1" ht="12" customHeight="1">
      <c r="A331" s="287" t="s">
        <v>663</v>
      </c>
      <c r="B331" s="287" t="s">
        <v>664</v>
      </c>
      <c r="C331" s="336"/>
      <c r="D331" s="9"/>
      <c r="E331" s="341">
        <f>SUM(E333:E333)</f>
        <v>1861</v>
      </c>
      <c r="F331" s="16"/>
      <c r="G331" s="341">
        <f>SUM(G333:G333)</f>
        <v>1679</v>
      </c>
      <c r="H331" s="22"/>
      <c r="I331" s="341">
        <f>SUM(I333:I333)</f>
        <v>1595</v>
      </c>
      <c r="J331" s="27"/>
      <c r="K331" s="342">
        <f>SUM(K333:K333)</f>
        <v>1331</v>
      </c>
      <c r="L331" s="343" t="s">
        <v>665</v>
      </c>
      <c r="M331" s="460"/>
      <c r="N331" s="461"/>
    </row>
    <row r="332" spans="1:14" s="4" customFormat="1" ht="0.75" customHeight="1">
      <c r="A332" s="266"/>
      <c r="B332" s="266"/>
      <c r="C332" s="317"/>
      <c r="D332" s="9"/>
      <c r="E332" s="10"/>
      <c r="F332" s="14"/>
      <c r="G332" s="15"/>
      <c r="H332" s="13"/>
      <c r="I332" s="7"/>
      <c r="J332" s="27"/>
      <c r="K332" s="28"/>
      <c r="L332" s="328"/>
      <c r="M332" s="460"/>
      <c r="N332" s="461"/>
    </row>
    <row r="333" spans="1:14" s="4" customFormat="1" ht="12" customHeight="1">
      <c r="A333" s="294" t="s">
        <v>1668</v>
      </c>
      <c r="B333" s="294" t="s">
        <v>1669</v>
      </c>
      <c r="C333" s="322" t="s">
        <v>600</v>
      </c>
      <c r="D333" s="9">
        <v>23738</v>
      </c>
      <c r="E333" s="10">
        <v>1861</v>
      </c>
      <c r="F333" s="14">
        <v>18859</v>
      </c>
      <c r="G333" s="15">
        <v>1679</v>
      </c>
      <c r="H333" s="14">
        <v>21265</v>
      </c>
      <c r="I333" s="15">
        <v>1595</v>
      </c>
      <c r="J333" s="27">
        <v>16133</v>
      </c>
      <c r="K333" s="28">
        <v>1331</v>
      </c>
      <c r="L333" s="321" t="s">
        <v>1670</v>
      </c>
      <c r="M333" s="460"/>
      <c r="N333" s="461"/>
    </row>
    <row r="334" spans="1:14" s="4" customFormat="1" ht="0.75" customHeight="1">
      <c r="A334" s="266"/>
      <c r="B334" s="266"/>
      <c r="C334" s="322" t="s">
        <v>109</v>
      </c>
      <c r="D334" s="9"/>
      <c r="E334" s="10"/>
      <c r="F334" s="14"/>
      <c r="G334" s="15"/>
      <c r="H334" s="13"/>
      <c r="I334" s="7"/>
      <c r="J334" s="27"/>
      <c r="K334" s="28"/>
      <c r="L334" s="328"/>
      <c r="M334" s="460"/>
      <c r="N334" s="461"/>
    </row>
    <row r="335" spans="1:14" s="4" customFormat="1" ht="12" customHeight="1">
      <c r="A335" s="287" t="s">
        <v>666</v>
      </c>
      <c r="B335" s="287" t="s">
        <v>667</v>
      </c>
      <c r="C335" s="356" t="s">
        <v>109</v>
      </c>
      <c r="D335" s="9"/>
      <c r="E335" s="10"/>
      <c r="F335" s="16"/>
      <c r="G335" s="17"/>
      <c r="H335" s="22"/>
      <c r="I335" s="23"/>
      <c r="J335" s="27"/>
      <c r="K335" s="28"/>
      <c r="L335" s="343" t="s">
        <v>668</v>
      </c>
      <c r="M335" s="460"/>
      <c r="N335" s="461"/>
    </row>
    <row r="336" spans="1:14" s="4" customFormat="1" ht="11.25" customHeight="1">
      <c r="A336" s="266"/>
      <c r="B336" s="287" t="s">
        <v>669</v>
      </c>
      <c r="C336" s="317"/>
      <c r="D336" s="384"/>
      <c r="E336" s="341">
        <f>E338+E339+E341+E343+E344+E346+E348+E350+E362+E364+E366+E367+E368+E369+E370+E372+E373+E374+E375+E376+E378+E380+E382+E384+E385+E387+E396+E397+E398+E401+E403+E404+E405+E407+E409+E411</f>
        <v>44532</v>
      </c>
      <c r="F336" s="14"/>
      <c r="G336" s="341">
        <f>G338+G339+G341+G343+G344+G346+G348+G350+G362+G364+G366+G367+G368+G369+G370+G372+G373+G374+G375+G376+G378+G380+G382+G384+G385+G387+G396+G397+G398+G401+G403+G404+G405+G407+G409+G411</f>
        <v>42459</v>
      </c>
      <c r="H336" s="13"/>
      <c r="I336" s="341">
        <f>I338+I339+I341+I343+I344+I346+I348+I350+I362+I364+I366+I367+I368+I369+I370+I372+I373+I374+I375+I376+I378+I380+I382+I384+I385+I387+I396+I397+I398+I401+I403+I404+I405+I407+I409+I411</f>
        <v>35421</v>
      </c>
      <c r="J336" s="384"/>
      <c r="K336" s="342">
        <f>K338+K339+K341+K343+K344+K346+K348+K350+K362+K364+K366+K367+K368+K369+K370+K372+K373+K374+K375+K376+K378+K380+K382+K384+K385+K387+K396+K397+K398+K401+K403+K404+K405+K407+K409+K411</f>
        <v>25500</v>
      </c>
      <c r="L336" s="343" t="s">
        <v>670</v>
      </c>
      <c r="M336" s="460"/>
      <c r="N336" s="461"/>
    </row>
    <row r="337" spans="1:14" s="4" customFormat="1" ht="0.75" customHeight="1">
      <c r="A337" s="266"/>
      <c r="B337" s="266"/>
      <c r="C337" s="322" t="s">
        <v>109</v>
      </c>
      <c r="D337" s="9"/>
      <c r="E337" s="10"/>
      <c r="F337" s="14"/>
      <c r="G337" s="15"/>
      <c r="H337" s="13"/>
      <c r="I337" s="7"/>
      <c r="J337" s="27"/>
      <c r="K337" s="28"/>
      <c r="L337" s="328"/>
      <c r="M337" s="460"/>
      <c r="N337" s="461"/>
    </row>
    <row r="338" spans="1:14" s="4" customFormat="1" ht="12" customHeight="1">
      <c r="A338" s="294" t="s">
        <v>671</v>
      </c>
      <c r="B338" s="294" t="s">
        <v>2471</v>
      </c>
      <c r="C338" s="322" t="s">
        <v>600</v>
      </c>
      <c r="D338" s="9">
        <v>46000</v>
      </c>
      <c r="E338" s="10">
        <v>449</v>
      </c>
      <c r="F338" s="14">
        <v>53245</v>
      </c>
      <c r="G338" s="15">
        <v>570</v>
      </c>
      <c r="H338" s="14">
        <v>49245</v>
      </c>
      <c r="I338" s="15">
        <v>554</v>
      </c>
      <c r="J338" s="27">
        <v>131780</v>
      </c>
      <c r="K338" s="28">
        <v>1700</v>
      </c>
      <c r="L338" s="321" t="s">
        <v>2472</v>
      </c>
      <c r="M338" s="460"/>
      <c r="N338" s="461"/>
    </row>
    <row r="339" spans="1:14" s="4" customFormat="1" ht="12" customHeight="1">
      <c r="A339" s="294" t="s">
        <v>672</v>
      </c>
      <c r="B339" s="294" t="s">
        <v>673</v>
      </c>
      <c r="C339" s="322" t="s">
        <v>126</v>
      </c>
      <c r="D339" s="9">
        <v>30000</v>
      </c>
      <c r="E339" s="10">
        <v>182</v>
      </c>
      <c r="F339" s="14">
        <v>27000</v>
      </c>
      <c r="G339" s="15">
        <v>202</v>
      </c>
      <c r="H339" s="14">
        <v>29360</v>
      </c>
      <c r="I339" s="15">
        <v>180</v>
      </c>
      <c r="J339" s="27">
        <v>30960</v>
      </c>
      <c r="K339" s="28">
        <v>209</v>
      </c>
      <c r="L339" s="321" t="s">
        <v>674</v>
      </c>
      <c r="M339" s="460"/>
      <c r="N339" s="461"/>
    </row>
    <row r="340" spans="1:14" s="4" customFormat="1" ht="12" customHeight="1">
      <c r="A340" s="294" t="s">
        <v>1959</v>
      </c>
      <c r="B340" s="294" t="s">
        <v>1960</v>
      </c>
      <c r="C340" s="322" t="s">
        <v>109</v>
      </c>
      <c r="D340" s="372"/>
      <c r="E340" s="372"/>
      <c r="F340" s="14"/>
      <c r="G340" s="15"/>
      <c r="H340" s="13"/>
      <c r="I340" s="7"/>
      <c r="J340" s="373"/>
      <c r="K340" s="374"/>
      <c r="L340" s="321" t="s">
        <v>1961</v>
      </c>
      <c r="M340" s="460"/>
      <c r="N340" s="461"/>
    </row>
    <row r="341" spans="1:14" s="4" customFormat="1" ht="11.25" customHeight="1">
      <c r="A341" s="294" t="s">
        <v>109</v>
      </c>
      <c r="B341" s="294" t="s">
        <v>1962</v>
      </c>
      <c r="C341" s="322" t="s">
        <v>600</v>
      </c>
      <c r="D341" s="9">
        <v>7680</v>
      </c>
      <c r="E341" s="10">
        <v>141</v>
      </c>
      <c r="F341" s="14">
        <v>3700</v>
      </c>
      <c r="G341" s="15">
        <v>93</v>
      </c>
      <c r="H341" s="14">
        <v>1480</v>
      </c>
      <c r="I341" s="15">
        <v>40</v>
      </c>
      <c r="J341" s="27">
        <v>1725</v>
      </c>
      <c r="K341" s="28">
        <v>50</v>
      </c>
      <c r="L341" s="321" t="s">
        <v>1963</v>
      </c>
      <c r="M341" s="460"/>
      <c r="N341" s="461"/>
    </row>
    <row r="342" spans="1:14" s="4" customFormat="1" ht="12" customHeight="1">
      <c r="A342" s="294" t="s">
        <v>1964</v>
      </c>
      <c r="B342" s="294" t="s">
        <v>1965</v>
      </c>
      <c r="C342" s="317"/>
      <c r="D342" s="372"/>
      <c r="E342" s="372"/>
      <c r="F342" s="14"/>
      <c r="G342" s="15"/>
      <c r="H342" s="13"/>
      <c r="I342" s="7"/>
      <c r="J342" s="373"/>
      <c r="K342" s="374"/>
      <c r="L342" s="328"/>
      <c r="M342" s="460"/>
      <c r="N342" s="461"/>
    </row>
    <row r="343" spans="1:14" s="4" customFormat="1" ht="11.25" customHeight="1">
      <c r="A343" s="294" t="s">
        <v>109</v>
      </c>
      <c r="B343" s="294" t="s">
        <v>1966</v>
      </c>
      <c r="C343" s="322" t="s">
        <v>126</v>
      </c>
      <c r="D343" s="9">
        <v>9200</v>
      </c>
      <c r="E343" s="10">
        <v>144</v>
      </c>
      <c r="F343" s="14">
        <v>6484</v>
      </c>
      <c r="G343" s="15">
        <v>108</v>
      </c>
      <c r="H343" s="14">
        <v>6700</v>
      </c>
      <c r="I343" s="15">
        <v>97</v>
      </c>
      <c r="J343" s="27">
        <v>7360</v>
      </c>
      <c r="K343" s="28">
        <v>117</v>
      </c>
      <c r="L343" s="321" t="s">
        <v>1967</v>
      </c>
      <c r="M343" s="460"/>
      <c r="N343" s="461"/>
    </row>
    <row r="344" spans="1:14" s="4" customFormat="1" ht="12" customHeight="1">
      <c r="A344" s="294" t="s">
        <v>1968</v>
      </c>
      <c r="B344" s="294" t="s">
        <v>1969</v>
      </c>
      <c r="C344" s="322" t="s">
        <v>126</v>
      </c>
      <c r="D344" s="9">
        <v>8510</v>
      </c>
      <c r="E344" s="10">
        <v>741</v>
      </c>
      <c r="F344" s="14">
        <v>7903</v>
      </c>
      <c r="G344" s="15">
        <v>800</v>
      </c>
      <c r="H344" s="14">
        <v>9944</v>
      </c>
      <c r="I344" s="15">
        <v>762</v>
      </c>
      <c r="J344" s="27">
        <v>11434</v>
      </c>
      <c r="K344" s="28">
        <v>802</v>
      </c>
      <c r="L344" s="321" t="s">
        <v>1970</v>
      </c>
      <c r="M344" s="460"/>
      <c r="N344" s="461"/>
    </row>
    <row r="345" spans="1:14" s="4" customFormat="1" ht="12" customHeight="1">
      <c r="A345" s="294" t="s">
        <v>1971</v>
      </c>
      <c r="B345" s="294" t="s">
        <v>1972</v>
      </c>
      <c r="C345" s="317"/>
      <c r="D345" s="372"/>
      <c r="E345" s="372"/>
      <c r="F345" s="14"/>
      <c r="G345" s="15"/>
      <c r="H345" s="14"/>
      <c r="I345" s="15"/>
      <c r="J345" s="373"/>
      <c r="K345" s="374"/>
      <c r="L345" s="321" t="s">
        <v>1973</v>
      </c>
      <c r="M345" s="460"/>
      <c r="N345" s="461"/>
    </row>
    <row r="346" spans="1:14" s="4" customFormat="1" ht="11.25" customHeight="1">
      <c r="A346" s="294" t="s">
        <v>109</v>
      </c>
      <c r="B346" s="294" t="s">
        <v>1974</v>
      </c>
      <c r="C346" s="322" t="s">
        <v>126</v>
      </c>
      <c r="D346" s="9">
        <v>30000</v>
      </c>
      <c r="E346" s="10">
        <v>326</v>
      </c>
      <c r="F346" s="14">
        <v>33100</v>
      </c>
      <c r="G346" s="15">
        <v>293</v>
      </c>
      <c r="H346" s="14">
        <v>10139</v>
      </c>
      <c r="I346" s="15">
        <v>110</v>
      </c>
      <c r="J346" s="27">
        <v>6238</v>
      </c>
      <c r="K346" s="28">
        <v>72</v>
      </c>
      <c r="L346" s="321" t="s">
        <v>1975</v>
      </c>
      <c r="M346" s="460"/>
      <c r="N346" s="461"/>
    </row>
    <row r="347" spans="1:14" s="4" customFormat="1" ht="12" customHeight="1">
      <c r="A347" s="294" t="s">
        <v>1976</v>
      </c>
      <c r="B347" s="294" t="s">
        <v>1977</v>
      </c>
      <c r="C347" s="317"/>
      <c r="D347" s="387"/>
      <c r="E347" s="387"/>
      <c r="F347" s="14"/>
      <c r="G347" s="15"/>
      <c r="H347" s="14"/>
      <c r="I347" s="15"/>
      <c r="J347" s="13"/>
      <c r="K347" s="366"/>
      <c r="L347" s="328"/>
      <c r="M347" s="460"/>
      <c r="N347" s="461"/>
    </row>
    <row r="348" spans="1:14" s="4" customFormat="1" ht="11.25" customHeight="1">
      <c r="A348" s="294" t="s">
        <v>109</v>
      </c>
      <c r="B348" s="294" t="s">
        <v>1966</v>
      </c>
      <c r="C348" s="322" t="s">
        <v>126</v>
      </c>
      <c r="D348" s="9">
        <v>18380</v>
      </c>
      <c r="E348" s="10">
        <v>352</v>
      </c>
      <c r="F348" s="14">
        <v>17500</v>
      </c>
      <c r="G348" s="15">
        <v>367</v>
      </c>
      <c r="H348" s="14">
        <v>24400</v>
      </c>
      <c r="I348" s="15">
        <v>688</v>
      </c>
      <c r="J348" s="27">
        <v>19696</v>
      </c>
      <c r="K348" s="28">
        <v>583</v>
      </c>
      <c r="L348" s="321" t="s">
        <v>1978</v>
      </c>
      <c r="M348" s="460"/>
      <c r="N348" s="461"/>
    </row>
    <row r="349" spans="1:14" s="4" customFormat="1" ht="12" customHeight="1">
      <c r="A349" s="294" t="s">
        <v>1979</v>
      </c>
      <c r="B349" s="294" t="s">
        <v>2356</v>
      </c>
      <c r="C349" s="317"/>
      <c r="D349" s="372"/>
      <c r="E349" s="372"/>
      <c r="F349" s="14"/>
      <c r="G349" s="15"/>
      <c r="H349" s="14"/>
      <c r="I349" s="15"/>
      <c r="J349" s="373"/>
      <c r="K349" s="374"/>
      <c r="L349" s="328"/>
      <c r="M349" s="460"/>
      <c r="N349" s="461"/>
    </row>
    <row r="350" spans="1:14" s="4" customFormat="1" ht="11.25" customHeight="1">
      <c r="A350" s="294" t="s">
        <v>109</v>
      </c>
      <c r="B350" s="294" t="s">
        <v>1980</v>
      </c>
      <c r="C350" s="322" t="s">
        <v>344</v>
      </c>
      <c r="D350" s="9">
        <v>577</v>
      </c>
      <c r="E350" s="10">
        <v>5329</v>
      </c>
      <c r="F350" s="14">
        <v>618</v>
      </c>
      <c r="G350" s="15">
        <v>5993</v>
      </c>
      <c r="H350" s="14">
        <v>688</v>
      </c>
      <c r="I350" s="15">
        <v>5898</v>
      </c>
      <c r="J350" s="27">
        <v>272</v>
      </c>
      <c r="K350" s="28">
        <v>2444</v>
      </c>
      <c r="L350" s="321" t="s">
        <v>2357</v>
      </c>
      <c r="M350" s="460"/>
      <c r="N350" s="461"/>
    </row>
    <row r="351" spans="1:14" s="4" customFormat="1" ht="3" customHeight="1">
      <c r="A351" s="305"/>
      <c r="B351" s="305"/>
      <c r="C351" s="306"/>
      <c r="D351" s="308"/>
      <c r="E351" s="308"/>
      <c r="F351" s="368"/>
      <c r="G351" s="395"/>
      <c r="H351" s="24"/>
      <c r="I351" s="25"/>
      <c r="J351" s="370"/>
      <c r="K351" s="371"/>
      <c r="L351" s="348"/>
      <c r="M351" s="460"/>
      <c r="N351" s="461"/>
    </row>
    <row r="352" spans="1:14" s="4" customFormat="1" ht="12.75" customHeight="1">
      <c r="A352" s="312"/>
      <c r="B352" s="312"/>
      <c r="C352" s="313"/>
      <c r="D352" s="314"/>
      <c r="E352" s="314"/>
      <c r="F352" s="7"/>
      <c r="G352" s="7"/>
      <c r="H352" s="7"/>
      <c r="I352" s="7"/>
      <c r="J352" s="315"/>
      <c r="K352" s="315"/>
      <c r="L352" s="316" t="s">
        <v>471</v>
      </c>
      <c r="M352" s="460"/>
      <c r="N352" s="461"/>
    </row>
    <row r="353" spans="1:14" s="4" customFormat="1" ht="12.75" customHeight="1">
      <c r="A353" s="349"/>
      <c r="B353" s="349"/>
      <c r="C353" s="350"/>
      <c r="D353" s="10"/>
      <c r="E353" s="10"/>
      <c r="F353" s="7"/>
      <c r="G353" s="7"/>
      <c r="H353" s="7"/>
      <c r="I353" s="7"/>
      <c r="J353" s="369"/>
      <c r="K353" s="369"/>
      <c r="L353" s="365"/>
      <c r="M353" s="3"/>
      <c r="N353" s="461"/>
    </row>
    <row r="354" spans="12:14" ht="24" customHeight="1">
      <c r="L354" s="246" t="s">
        <v>2342</v>
      </c>
      <c r="M354" s="460" t="s">
        <v>1692</v>
      </c>
      <c r="N354" s="461"/>
    </row>
    <row r="355" spans="1:14" ht="28.5" customHeight="1">
      <c r="A355" s="471" t="s">
        <v>1133</v>
      </c>
      <c r="B355" s="471"/>
      <c r="C355" s="471"/>
      <c r="D355" s="471"/>
      <c r="E355" s="471"/>
      <c r="F355" s="471"/>
      <c r="G355" s="471"/>
      <c r="J355" s="245"/>
      <c r="K355" s="245"/>
      <c r="M355" s="460"/>
      <c r="N355" s="461"/>
    </row>
    <row r="356" spans="1:14" ht="9.75" customHeight="1">
      <c r="A356" s="214"/>
      <c r="B356" s="214"/>
      <c r="C356" s="214"/>
      <c r="D356" s="214"/>
      <c r="J356" s="214"/>
      <c r="K356" s="214"/>
      <c r="M356" s="460"/>
      <c r="N356" s="461"/>
    </row>
    <row r="357" spans="1:14" ht="24.75" customHeight="1">
      <c r="A357" s="248" t="s">
        <v>1652</v>
      </c>
      <c r="B357" s="462" t="s">
        <v>1653</v>
      </c>
      <c r="C357" s="248" t="s">
        <v>1119</v>
      </c>
      <c r="D357" s="455" t="s">
        <v>491</v>
      </c>
      <c r="E357" s="459"/>
      <c r="F357" s="455" t="s">
        <v>2372</v>
      </c>
      <c r="G357" s="459"/>
      <c r="H357" s="457" t="s">
        <v>1123</v>
      </c>
      <c r="I357" s="458"/>
      <c r="J357" s="455" t="s">
        <v>2381</v>
      </c>
      <c r="K357" s="456"/>
      <c r="L357" s="465" t="s">
        <v>95</v>
      </c>
      <c r="M357" s="460"/>
      <c r="N357" s="461"/>
    </row>
    <row r="358" spans="1:14" ht="15" customHeight="1">
      <c r="A358" s="468" t="s">
        <v>1382</v>
      </c>
      <c r="B358" s="463"/>
      <c r="C358" s="468" t="s">
        <v>1121</v>
      </c>
      <c r="D358" s="250" t="s">
        <v>92</v>
      </c>
      <c r="E358" s="251" t="s">
        <v>94</v>
      </c>
      <c r="F358" s="250" t="s">
        <v>92</v>
      </c>
      <c r="G358" s="251" t="s">
        <v>94</v>
      </c>
      <c r="H358" s="250" t="s">
        <v>92</v>
      </c>
      <c r="I358" s="251" t="s">
        <v>94</v>
      </c>
      <c r="J358" s="250" t="s">
        <v>92</v>
      </c>
      <c r="K358" s="252" t="s">
        <v>94</v>
      </c>
      <c r="L358" s="466"/>
      <c r="M358" s="460"/>
      <c r="N358" s="461"/>
    </row>
    <row r="359" spans="1:14" ht="24.75" customHeight="1">
      <c r="A359" s="469"/>
      <c r="B359" s="464"/>
      <c r="C359" s="469"/>
      <c r="D359" s="254" t="s">
        <v>93</v>
      </c>
      <c r="E359" s="255" t="s">
        <v>1654</v>
      </c>
      <c r="F359" s="254" t="s">
        <v>93</v>
      </c>
      <c r="G359" s="255" t="s">
        <v>1654</v>
      </c>
      <c r="H359" s="254" t="s">
        <v>93</v>
      </c>
      <c r="I359" s="255" t="s">
        <v>1654</v>
      </c>
      <c r="J359" s="254" t="s">
        <v>93</v>
      </c>
      <c r="K359" s="256" t="s">
        <v>1654</v>
      </c>
      <c r="L359" s="467"/>
      <c r="M359" s="460"/>
      <c r="N359" s="461"/>
    </row>
    <row r="360" spans="1:14" s="4" customFormat="1" ht="15" customHeight="1">
      <c r="A360" s="294" t="s">
        <v>1981</v>
      </c>
      <c r="B360" s="294" t="s">
        <v>1960</v>
      </c>
      <c r="C360" s="322" t="s">
        <v>109</v>
      </c>
      <c r="D360" s="372"/>
      <c r="E360" s="372"/>
      <c r="F360" s="11"/>
      <c r="G360" s="12"/>
      <c r="H360" s="13"/>
      <c r="I360" s="7"/>
      <c r="J360" s="373"/>
      <c r="K360" s="374"/>
      <c r="L360" s="403"/>
      <c r="M360" s="460"/>
      <c r="N360" s="461"/>
    </row>
    <row r="361" spans="1:14" s="4" customFormat="1" ht="11.25" customHeight="1">
      <c r="A361" s="294" t="s">
        <v>109</v>
      </c>
      <c r="B361" s="294" t="s">
        <v>1982</v>
      </c>
      <c r="C361" s="322"/>
      <c r="D361" s="372"/>
      <c r="E361" s="372"/>
      <c r="F361" s="13"/>
      <c r="G361" s="7"/>
      <c r="H361" s="13"/>
      <c r="I361" s="7"/>
      <c r="J361" s="373"/>
      <c r="K361" s="374"/>
      <c r="L361" s="321" t="s">
        <v>1983</v>
      </c>
      <c r="M361" s="460"/>
      <c r="N361" s="461"/>
    </row>
    <row r="362" spans="1:14" s="4" customFormat="1" ht="11.25" customHeight="1">
      <c r="A362" s="294" t="s">
        <v>109</v>
      </c>
      <c r="B362" s="294" t="s">
        <v>1984</v>
      </c>
      <c r="C362" s="322" t="s">
        <v>600</v>
      </c>
      <c r="D362" s="9">
        <v>1240</v>
      </c>
      <c r="E362" s="10">
        <v>88</v>
      </c>
      <c r="F362" s="14">
        <v>1500</v>
      </c>
      <c r="G362" s="15">
        <v>102</v>
      </c>
      <c r="H362" s="14">
        <v>1965</v>
      </c>
      <c r="I362" s="15">
        <v>118</v>
      </c>
      <c r="J362" s="27">
        <v>2840</v>
      </c>
      <c r="K362" s="28">
        <v>142</v>
      </c>
      <c r="L362" s="321" t="s">
        <v>1985</v>
      </c>
      <c r="M362" s="460"/>
      <c r="N362" s="461"/>
    </row>
    <row r="363" spans="1:14" s="4" customFormat="1" ht="12" customHeight="1">
      <c r="A363" s="294" t="s">
        <v>1986</v>
      </c>
      <c r="B363" s="294" t="s">
        <v>2473</v>
      </c>
      <c r="C363" s="317"/>
      <c r="D363" s="372"/>
      <c r="E363" s="372"/>
      <c r="F363" s="14"/>
      <c r="G363" s="15"/>
      <c r="H363" s="14"/>
      <c r="I363" s="15"/>
      <c r="J363" s="373"/>
      <c r="K363" s="374"/>
      <c r="L363" s="321" t="s">
        <v>1332</v>
      </c>
      <c r="M363" s="460"/>
      <c r="N363" s="461"/>
    </row>
    <row r="364" spans="1:14" s="4" customFormat="1" ht="11.25" customHeight="1">
      <c r="A364" s="294" t="s">
        <v>109</v>
      </c>
      <c r="B364" s="294" t="s">
        <v>706</v>
      </c>
      <c r="C364" s="322" t="s">
        <v>126</v>
      </c>
      <c r="D364" s="9">
        <v>54050</v>
      </c>
      <c r="E364" s="10">
        <v>1081</v>
      </c>
      <c r="F364" s="14">
        <v>34860</v>
      </c>
      <c r="G364" s="15">
        <v>815</v>
      </c>
      <c r="H364" s="14">
        <v>27050</v>
      </c>
      <c r="I364" s="15">
        <v>541</v>
      </c>
      <c r="J364" s="27">
        <v>12309</v>
      </c>
      <c r="K364" s="28">
        <v>292</v>
      </c>
      <c r="L364" s="321" t="s">
        <v>707</v>
      </c>
      <c r="M364" s="460"/>
      <c r="N364" s="461"/>
    </row>
    <row r="365" spans="1:14" s="4" customFormat="1" ht="12" customHeight="1">
      <c r="A365" s="294" t="s">
        <v>708</v>
      </c>
      <c r="B365" s="294" t="s">
        <v>709</v>
      </c>
      <c r="C365" s="322"/>
      <c r="D365" s="372"/>
      <c r="E365" s="372"/>
      <c r="F365" s="14"/>
      <c r="G365" s="15"/>
      <c r="H365" s="14"/>
      <c r="I365" s="15"/>
      <c r="J365" s="373"/>
      <c r="K365" s="374"/>
      <c r="L365" s="328"/>
      <c r="M365" s="460"/>
      <c r="N365" s="461"/>
    </row>
    <row r="366" spans="1:14" s="4" customFormat="1" ht="11.25" customHeight="1">
      <c r="A366" s="294" t="s">
        <v>109</v>
      </c>
      <c r="B366" s="294" t="s">
        <v>1958</v>
      </c>
      <c r="C366" s="322" t="s">
        <v>126</v>
      </c>
      <c r="D366" s="9">
        <v>24275</v>
      </c>
      <c r="E366" s="10">
        <v>1105</v>
      </c>
      <c r="F366" s="14">
        <v>26500</v>
      </c>
      <c r="G366" s="15">
        <v>1414</v>
      </c>
      <c r="H366" s="14">
        <v>25730</v>
      </c>
      <c r="I366" s="15">
        <v>1415</v>
      </c>
      <c r="J366" s="27">
        <v>17074</v>
      </c>
      <c r="K366" s="28">
        <v>723</v>
      </c>
      <c r="L366" s="321" t="s">
        <v>710</v>
      </c>
      <c r="M366" s="460"/>
      <c r="N366" s="461"/>
    </row>
    <row r="367" spans="1:14" s="4" customFormat="1" ht="12" customHeight="1">
      <c r="A367" s="294" t="s">
        <v>711</v>
      </c>
      <c r="B367" s="294" t="s">
        <v>712</v>
      </c>
      <c r="C367" s="322" t="s">
        <v>126</v>
      </c>
      <c r="D367" s="9">
        <v>36730</v>
      </c>
      <c r="E367" s="10">
        <v>480</v>
      </c>
      <c r="F367" s="14">
        <v>36500</v>
      </c>
      <c r="G367" s="15">
        <v>438</v>
      </c>
      <c r="H367" s="14">
        <v>15358</v>
      </c>
      <c r="I367" s="15">
        <v>190</v>
      </c>
      <c r="J367" s="27">
        <v>6660</v>
      </c>
      <c r="K367" s="28">
        <v>84</v>
      </c>
      <c r="L367" s="321" t="s">
        <v>713</v>
      </c>
      <c r="M367" s="460"/>
      <c r="N367" s="461"/>
    </row>
    <row r="368" spans="1:14" s="4" customFormat="1" ht="12" customHeight="1">
      <c r="A368" s="294" t="s">
        <v>714</v>
      </c>
      <c r="B368" s="294" t="s">
        <v>715</v>
      </c>
      <c r="C368" s="322" t="s">
        <v>126</v>
      </c>
      <c r="D368" s="9">
        <v>35210</v>
      </c>
      <c r="E368" s="10">
        <v>595</v>
      </c>
      <c r="F368" s="14">
        <v>38973</v>
      </c>
      <c r="G368" s="15">
        <v>557</v>
      </c>
      <c r="H368" s="14">
        <v>16440</v>
      </c>
      <c r="I368" s="15">
        <v>341</v>
      </c>
      <c r="J368" s="27">
        <v>20275</v>
      </c>
      <c r="K368" s="28">
        <v>405</v>
      </c>
      <c r="L368" s="321" t="s">
        <v>716</v>
      </c>
      <c r="M368" s="460"/>
      <c r="N368" s="461"/>
    </row>
    <row r="369" spans="1:14" s="4" customFormat="1" ht="12" customHeight="1">
      <c r="A369" s="294" t="s">
        <v>717</v>
      </c>
      <c r="B369" s="294" t="s">
        <v>718</v>
      </c>
      <c r="C369" s="322" t="s">
        <v>344</v>
      </c>
      <c r="D369" s="9">
        <v>131</v>
      </c>
      <c r="E369" s="10">
        <v>2248</v>
      </c>
      <c r="F369" s="14">
        <v>80</v>
      </c>
      <c r="G369" s="15">
        <v>1281</v>
      </c>
      <c r="H369" s="14">
        <v>62</v>
      </c>
      <c r="I369" s="15">
        <v>1142</v>
      </c>
      <c r="J369" s="27">
        <v>68</v>
      </c>
      <c r="K369" s="28">
        <v>1347</v>
      </c>
      <c r="L369" s="321" t="s">
        <v>719</v>
      </c>
      <c r="M369" s="460"/>
      <c r="N369" s="461"/>
    </row>
    <row r="370" spans="1:14" s="4" customFormat="1" ht="12" customHeight="1">
      <c r="A370" s="294" t="s">
        <v>720</v>
      </c>
      <c r="B370" s="294" t="s">
        <v>721</v>
      </c>
      <c r="C370" s="322" t="s">
        <v>126</v>
      </c>
      <c r="D370" s="9">
        <v>721</v>
      </c>
      <c r="E370" s="10">
        <v>5138</v>
      </c>
      <c r="F370" s="14">
        <v>764</v>
      </c>
      <c r="G370" s="15">
        <v>5614</v>
      </c>
      <c r="H370" s="14">
        <v>508</v>
      </c>
      <c r="I370" s="15">
        <v>4639</v>
      </c>
      <c r="J370" s="27">
        <v>234</v>
      </c>
      <c r="K370" s="28">
        <v>2280</v>
      </c>
      <c r="L370" s="321" t="s">
        <v>722</v>
      </c>
      <c r="M370" s="460"/>
      <c r="N370" s="461"/>
    </row>
    <row r="371" spans="1:14" s="4" customFormat="1" ht="12" customHeight="1">
      <c r="A371" s="294" t="s">
        <v>723</v>
      </c>
      <c r="B371" s="294" t="s">
        <v>2358</v>
      </c>
      <c r="C371" s="317"/>
      <c r="D371" s="372"/>
      <c r="E371" s="372"/>
      <c r="F371" s="14"/>
      <c r="G371" s="15"/>
      <c r="H371" s="14"/>
      <c r="I371" s="15"/>
      <c r="J371" s="373"/>
      <c r="K371" s="374"/>
      <c r="L371" s="328"/>
      <c r="M371" s="460"/>
      <c r="N371" s="461"/>
    </row>
    <row r="372" spans="1:14" s="4" customFormat="1" ht="11.25" customHeight="1">
      <c r="A372" s="266"/>
      <c r="B372" s="294" t="s">
        <v>724</v>
      </c>
      <c r="C372" s="322" t="s">
        <v>126</v>
      </c>
      <c r="D372" s="9">
        <v>605</v>
      </c>
      <c r="E372" s="10">
        <v>4455</v>
      </c>
      <c r="F372" s="14">
        <v>570</v>
      </c>
      <c r="G372" s="15">
        <v>4390</v>
      </c>
      <c r="H372" s="14">
        <v>353</v>
      </c>
      <c r="I372" s="15">
        <v>3451</v>
      </c>
      <c r="J372" s="27">
        <v>281</v>
      </c>
      <c r="K372" s="28">
        <v>3024</v>
      </c>
      <c r="L372" s="321" t="s">
        <v>2355</v>
      </c>
      <c r="M372" s="460"/>
      <c r="N372" s="461"/>
    </row>
    <row r="373" spans="1:14" s="4" customFormat="1" ht="12" customHeight="1">
      <c r="A373" s="294" t="s">
        <v>725</v>
      </c>
      <c r="B373" s="294" t="s">
        <v>2359</v>
      </c>
      <c r="C373" s="322" t="s">
        <v>126</v>
      </c>
      <c r="D373" s="9">
        <v>597</v>
      </c>
      <c r="E373" s="10">
        <v>4078</v>
      </c>
      <c r="F373" s="14">
        <v>515</v>
      </c>
      <c r="G373" s="15">
        <v>3182</v>
      </c>
      <c r="H373" s="14">
        <v>385</v>
      </c>
      <c r="I373" s="15">
        <v>2446</v>
      </c>
      <c r="J373" s="27">
        <v>304</v>
      </c>
      <c r="K373" s="28">
        <v>2000</v>
      </c>
      <c r="L373" s="321" t="s">
        <v>2360</v>
      </c>
      <c r="M373" s="460"/>
      <c r="N373" s="461"/>
    </row>
    <row r="374" spans="1:14" s="4" customFormat="1" ht="12" customHeight="1">
      <c r="A374" s="294" t="s">
        <v>726</v>
      </c>
      <c r="B374" s="294" t="s">
        <v>2017</v>
      </c>
      <c r="C374" s="322" t="s">
        <v>126</v>
      </c>
      <c r="D374" s="9">
        <v>708</v>
      </c>
      <c r="E374" s="10">
        <v>885</v>
      </c>
      <c r="F374" s="14">
        <v>680</v>
      </c>
      <c r="G374" s="15">
        <v>781</v>
      </c>
      <c r="H374" s="14">
        <v>635</v>
      </c>
      <c r="I374" s="15">
        <v>729</v>
      </c>
      <c r="J374" s="27">
        <v>332</v>
      </c>
      <c r="K374" s="28">
        <v>391</v>
      </c>
      <c r="L374" s="321" t="s">
        <v>2018</v>
      </c>
      <c r="M374" s="460"/>
      <c r="N374" s="461"/>
    </row>
    <row r="375" spans="1:14" s="4" customFormat="1" ht="12" customHeight="1">
      <c r="A375" s="294" t="s">
        <v>2019</v>
      </c>
      <c r="B375" s="294" t="s">
        <v>2021</v>
      </c>
      <c r="C375" s="322" t="s">
        <v>600</v>
      </c>
      <c r="D375" s="9">
        <v>84815</v>
      </c>
      <c r="E375" s="10">
        <v>562</v>
      </c>
      <c r="F375" s="14">
        <v>80187</v>
      </c>
      <c r="G375" s="15">
        <v>535</v>
      </c>
      <c r="H375" s="14">
        <v>89640</v>
      </c>
      <c r="I375" s="15">
        <v>578</v>
      </c>
      <c r="J375" s="27">
        <v>55870</v>
      </c>
      <c r="K375" s="28">
        <v>344</v>
      </c>
      <c r="L375" s="321" t="s">
        <v>2022</v>
      </c>
      <c r="M375" s="460"/>
      <c r="N375" s="461"/>
    </row>
    <row r="376" spans="1:14" s="4" customFormat="1" ht="12" customHeight="1">
      <c r="A376" s="294" t="s">
        <v>2023</v>
      </c>
      <c r="B376" s="294" t="s">
        <v>2024</v>
      </c>
      <c r="C376" s="322" t="s">
        <v>126</v>
      </c>
      <c r="D376" s="9">
        <v>4565</v>
      </c>
      <c r="E376" s="10">
        <v>55</v>
      </c>
      <c r="F376" s="14">
        <v>4030</v>
      </c>
      <c r="G376" s="15">
        <v>60</v>
      </c>
      <c r="H376" s="14">
        <v>4394</v>
      </c>
      <c r="I376" s="15">
        <v>59</v>
      </c>
      <c r="J376" s="27">
        <v>3155</v>
      </c>
      <c r="K376" s="28">
        <v>48</v>
      </c>
      <c r="L376" s="321" t="s">
        <v>2025</v>
      </c>
      <c r="M376" s="460"/>
      <c r="N376" s="461"/>
    </row>
    <row r="377" spans="1:14" s="4" customFormat="1" ht="12" customHeight="1">
      <c r="A377" s="294" t="s">
        <v>2026</v>
      </c>
      <c r="B377" s="294" t="s">
        <v>2362</v>
      </c>
      <c r="C377" s="317"/>
      <c r="D377" s="372"/>
      <c r="E377" s="372"/>
      <c r="F377" s="14"/>
      <c r="G377" s="15"/>
      <c r="H377" s="14"/>
      <c r="I377" s="15"/>
      <c r="J377" s="373"/>
      <c r="K377" s="374"/>
      <c r="L377" s="321" t="s">
        <v>2363</v>
      </c>
      <c r="M377" s="460"/>
      <c r="N377" s="461"/>
    </row>
    <row r="378" spans="1:14" s="4" customFormat="1" ht="11.25" customHeight="1">
      <c r="A378" s="294" t="s">
        <v>109</v>
      </c>
      <c r="B378" s="294" t="s">
        <v>2361</v>
      </c>
      <c r="C378" s="322" t="s">
        <v>344</v>
      </c>
      <c r="D378" s="9">
        <v>1400</v>
      </c>
      <c r="E378" s="10">
        <v>9244</v>
      </c>
      <c r="F378" s="14">
        <v>1253</v>
      </c>
      <c r="G378" s="15">
        <v>8667</v>
      </c>
      <c r="H378" s="14">
        <v>744</v>
      </c>
      <c r="I378" s="15">
        <v>5673</v>
      </c>
      <c r="J378" s="27">
        <v>434</v>
      </c>
      <c r="K378" s="28">
        <v>3645</v>
      </c>
      <c r="L378" s="321" t="s">
        <v>1985</v>
      </c>
      <c r="M378" s="460"/>
      <c r="N378" s="461"/>
    </row>
    <row r="379" spans="1:14" s="4" customFormat="1" ht="12" customHeight="1">
      <c r="A379" s="294" t="s">
        <v>1090</v>
      </c>
      <c r="B379" s="294" t="s">
        <v>1093</v>
      </c>
      <c r="C379" s="322"/>
      <c r="D379" s="9"/>
      <c r="E379" s="10"/>
      <c r="F379" s="14"/>
      <c r="G379" s="15"/>
      <c r="H379" s="14"/>
      <c r="I379" s="15"/>
      <c r="J379" s="27"/>
      <c r="K379" s="28"/>
      <c r="L379" s="321" t="s">
        <v>1091</v>
      </c>
      <c r="M379" s="460"/>
      <c r="N379" s="461"/>
    </row>
    <row r="380" spans="1:14" s="4" customFormat="1" ht="12" customHeight="1">
      <c r="A380" s="294" t="s">
        <v>1671</v>
      </c>
      <c r="B380" s="294" t="s">
        <v>706</v>
      </c>
      <c r="C380" s="322" t="s">
        <v>126</v>
      </c>
      <c r="D380" s="9">
        <v>654</v>
      </c>
      <c r="E380" s="10">
        <v>687</v>
      </c>
      <c r="F380" s="14">
        <v>600</v>
      </c>
      <c r="G380" s="15">
        <v>613</v>
      </c>
      <c r="H380" s="14">
        <v>494</v>
      </c>
      <c r="I380" s="15">
        <v>496</v>
      </c>
      <c r="J380" s="27">
        <v>466</v>
      </c>
      <c r="K380" s="28">
        <v>503</v>
      </c>
      <c r="L380" s="321" t="s">
        <v>1092</v>
      </c>
      <c r="M380" s="460"/>
      <c r="N380" s="461"/>
    </row>
    <row r="381" spans="1:14" s="4" customFormat="1" ht="12" customHeight="1">
      <c r="A381" s="294" t="s">
        <v>2027</v>
      </c>
      <c r="B381" s="294" t="s">
        <v>2028</v>
      </c>
      <c r="C381" s="322" t="s">
        <v>109</v>
      </c>
      <c r="D381" s="372"/>
      <c r="E381" s="372"/>
      <c r="F381" s="14"/>
      <c r="G381" s="15"/>
      <c r="H381" s="14"/>
      <c r="I381" s="15"/>
      <c r="J381" s="373"/>
      <c r="K381" s="374"/>
      <c r="L381" s="321" t="s">
        <v>2029</v>
      </c>
      <c r="M381" s="460"/>
      <c r="N381" s="461"/>
    </row>
    <row r="382" spans="1:14" s="4" customFormat="1" ht="11.25" customHeight="1">
      <c r="A382" s="294" t="s">
        <v>109</v>
      </c>
      <c r="B382" s="294" t="s">
        <v>1958</v>
      </c>
      <c r="C382" s="322" t="s">
        <v>600</v>
      </c>
      <c r="D382" s="9">
        <v>89830</v>
      </c>
      <c r="E382" s="10">
        <v>744</v>
      </c>
      <c r="F382" s="14">
        <v>82981</v>
      </c>
      <c r="G382" s="15">
        <v>682</v>
      </c>
      <c r="H382" s="14">
        <v>82817</v>
      </c>
      <c r="I382" s="15">
        <v>626</v>
      </c>
      <c r="J382" s="27">
        <v>60103</v>
      </c>
      <c r="K382" s="28">
        <v>407</v>
      </c>
      <c r="L382" s="321" t="s">
        <v>1985</v>
      </c>
      <c r="M382" s="460"/>
      <c r="N382" s="461"/>
    </row>
    <row r="383" spans="1:14" s="4" customFormat="1" ht="12" customHeight="1">
      <c r="A383" s="294" t="s">
        <v>759</v>
      </c>
      <c r="B383" s="294" t="s">
        <v>760</v>
      </c>
      <c r="C383" s="317"/>
      <c r="D383" s="372"/>
      <c r="E383" s="372"/>
      <c r="F383" s="14"/>
      <c r="G383" s="15"/>
      <c r="H383" s="14"/>
      <c r="I383" s="15"/>
      <c r="J383" s="373"/>
      <c r="K383" s="374"/>
      <c r="L383" s="328"/>
      <c r="M383" s="460"/>
      <c r="N383" s="461"/>
    </row>
    <row r="384" spans="1:14" s="4" customFormat="1" ht="11.25" customHeight="1">
      <c r="A384" s="266"/>
      <c r="B384" s="294" t="s">
        <v>1958</v>
      </c>
      <c r="C384" s="322" t="s">
        <v>126</v>
      </c>
      <c r="D384" s="9">
        <v>10720</v>
      </c>
      <c r="E384" s="10">
        <v>136</v>
      </c>
      <c r="F384" s="14">
        <v>8485</v>
      </c>
      <c r="G384" s="15">
        <v>115</v>
      </c>
      <c r="H384" s="14">
        <v>3608</v>
      </c>
      <c r="I384" s="15">
        <v>57</v>
      </c>
      <c r="J384" s="27">
        <v>2825</v>
      </c>
      <c r="K384" s="28">
        <v>48</v>
      </c>
      <c r="L384" s="321" t="s">
        <v>761</v>
      </c>
      <c r="M384" s="460"/>
      <c r="N384" s="461"/>
    </row>
    <row r="385" spans="1:14" s="4" customFormat="1" ht="12" customHeight="1">
      <c r="A385" s="294" t="s">
        <v>762</v>
      </c>
      <c r="B385" s="294" t="s">
        <v>763</v>
      </c>
      <c r="C385" s="322" t="s">
        <v>126</v>
      </c>
      <c r="D385" s="9">
        <v>43495</v>
      </c>
      <c r="E385" s="10">
        <v>196</v>
      </c>
      <c r="F385" s="14">
        <v>39600</v>
      </c>
      <c r="G385" s="15">
        <v>168</v>
      </c>
      <c r="H385" s="14">
        <v>37780</v>
      </c>
      <c r="I385" s="15">
        <v>166</v>
      </c>
      <c r="J385" s="27">
        <v>25270</v>
      </c>
      <c r="K385" s="28">
        <v>100</v>
      </c>
      <c r="L385" s="321" t="s">
        <v>764</v>
      </c>
      <c r="M385" s="460"/>
      <c r="N385" s="461"/>
    </row>
    <row r="386" spans="1:14" s="4" customFormat="1" ht="12" customHeight="1">
      <c r="A386" s="294" t="s">
        <v>765</v>
      </c>
      <c r="B386" s="294" t="s">
        <v>1320</v>
      </c>
      <c r="C386" s="317"/>
      <c r="D386" s="372"/>
      <c r="E386" s="372"/>
      <c r="F386" s="14"/>
      <c r="G386" s="15"/>
      <c r="H386" s="14"/>
      <c r="I386" s="15"/>
      <c r="J386" s="373"/>
      <c r="K386" s="374"/>
      <c r="L386" s="328"/>
      <c r="M386" s="460"/>
      <c r="N386" s="461"/>
    </row>
    <row r="387" spans="1:14" s="4" customFormat="1" ht="11.25" customHeight="1">
      <c r="A387" s="294" t="s">
        <v>109</v>
      </c>
      <c r="B387" s="294" t="s">
        <v>766</v>
      </c>
      <c r="C387" s="322" t="s">
        <v>344</v>
      </c>
      <c r="D387" s="9">
        <v>961</v>
      </c>
      <c r="E387" s="10">
        <v>1989</v>
      </c>
      <c r="F387" s="14">
        <v>921</v>
      </c>
      <c r="G387" s="15">
        <v>1957</v>
      </c>
      <c r="H387" s="14">
        <v>988</v>
      </c>
      <c r="I387" s="15">
        <v>2184</v>
      </c>
      <c r="J387" s="27">
        <v>715</v>
      </c>
      <c r="K387" s="28">
        <v>1644</v>
      </c>
      <c r="L387" s="321" t="s">
        <v>767</v>
      </c>
      <c r="M387" s="460"/>
      <c r="N387" s="461"/>
    </row>
    <row r="388" spans="1:14" s="4" customFormat="1" ht="3" customHeight="1">
      <c r="A388" s="305"/>
      <c r="B388" s="305"/>
      <c r="C388" s="306"/>
      <c r="D388" s="308"/>
      <c r="E388" s="308"/>
      <c r="F388" s="368"/>
      <c r="G388" s="395"/>
      <c r="H388" s="24"/>
      <c r="I388" s="25"/>
      <c r="J388" s="370"/>
      <c r="K388" s="371"/>
      <c r="L388" s="348"/>
      <c r="M388" s="460"/>
      <c r="N388" s="461"/>
    </row>
    <row r="389" spans="1:14" s="4" customFormat="1" ht="12.75" customHeight="1">
      <c r="A389" s="312"/>
      <c r="B389" s="312"/>
      <c r="C389" s="313"/>
      <c r="D389" s="314"/>
      <c r="E389" s="314"/>
      <c r="F389" s="7"/>
      <c r="G389" s="7"/>
      <c r="H389" s="7"/>
      <c r="I389" s="7"/>
      <c r="J389" s="315"/>
      <c r="K389" s="315"/>
      <c r="L389" s="316" t="s">
        <v>471</v>
      </c>
      <c r="M389" s="460"/>
      <c r="N389" s="461"/>
    </row>
    <row r="390" spans="12:14" ht="24" customHeight="1">
      <c r="L390" s="246" t="s">
        <v>2342</v>
      </c>
      <c r="M390" s="460" t="s">
        <v>1693</v>
      </c>
      <c r="N390" s="461"/>
    </row>
    <row r="391" spans="1:14" ht="28.5" customHeight="1">
      <c r="A391" s="471" t="s">
        <v>1133</v>
      </c>
      <c r="B391" s="471"/>
      <c r="C391" s="471"/>
      <c r="D391" s="471"/>
      <c r="E391" s="471"/>
      <c r="F391" s="471"/>
      <c r="G391" s="471"/>
      <c r="J391" s="245"/>
      <c r="K391" s="245"/>
      <c r="M391" s="460"/>
      <c r="N391" s="461"/>
    </row>
    <row r="392" spans="1:14" ht="9.75" customHeight="1">
      <c r="A392" s="214"/>
      <c r="B392" s="214"/>
      <c r="C392" s="214"/>
      <c r="D392" s="214"/>
      <c r="J392" s="214"/>
      <c r="K392" s="214"/>
      <c r="M392" s="460"/>
      <c r="N392" s="461"/>
    </row>
    <row r="393" spans="1:14" ht="24.75" customHeight="1">
      <c r="A393" s="248" t="s">
        <v>1652</v>
      </c>
      <c r="B393" s="462" t="s">
        <v>1653</v>
      </c>
      <c r="C393" s="248" t="s">
        <v>1119</v>
      </c>
      <c r="D393" s="455" t="s">
        <v>491</v>
      </c>
      <c r="E393" s="459"/>
      <c r="F393" s="455" t="s">
        <v>2372</v>
      </c>
      <c r="G393" s="459"/>
      <c r="H393" s="457" t="s">
        <v>1123</v>
      </c>
      <c r="I393" s="458"/>
      <c r="J393" s="455" t="s">
        <v>2381</v>
      </c>
      <c r="K393" s="456"/>
      <c r="L393" s="465" t="s">
        <v>95</v>
      </c>
      <c r="M393" s="460"/>
      <c r="N393" s="461"/>
    </row>
    <row r="394" spans="1:14" ht="15" customHeight="1">
      <c r="A394" s="468" t="s">
        <v>1382</v>
      </c>
      <c r="B394" s="463"/>
      <c r="C394" s="468" t="s">
        <v>1121</v>
      </c>
      <c r="D394" s="250" t="s">
        <v>92</v>
      </c>
      <c r="E394" s="251" t="s">
        <v>94</v>
      </c>
      <c r="F394" s="250" t="s">
        <v>92</v>
      </c>
      <c r="G394" s="251" t="s">
        <v>94</v>
      </c>
      <c r="H394" s="250" t="s">
        <v>92</v>
      </c>
      <c r="I394" s="251" t="s">
        <v>94</v>
      </c>
      <c r="J394" s="250" t="s">
        <v>92</v>
      </c>
      <c r="K394" s="252" t="s">
        <v>94</v>
      </c>
      <c r="L394" s="466"/>
      <c r="M394" s="460"/>
      <c r="N394" s="461"/>
    </row>
    <row r="395" spans="1:14" ht="24.75" customHeight="1">
      <c r="A395" s="469"/>
      <c r="B395" s="464"/>
      <c r="C395" s="469"/>
      <c r="D395" s="254" t="s">
        <v>93</v>
      </c>
      <c r="E395" s="255" t="s">
        <v>1654</v>
      </c>
      <c r="F395" s="254" t="s">
        <v>93</v>
      </c>
      <c r="G395" s="255" t="s">
        <v>1654</v>
      </c>
      <c r="H395" s="254" t="s">
        <v>93</v>
      </c>
      <c r="I395" s="255" t="s">
        <v>1654</v>
      </c>
      <c r="J395" s="254" t="s">
        <v>93</v>
      </c>
      <c r="K395" s="256" t="s">
        <v>1654</v>
      </c>
      <c r="L395" s="467"/>
      <c r="M395" s="460"/>
      <c r="N395" s="461"/>
    </row>
    <row r="396" spans="1:14" s="4" customFormat="1" ht="15" customHeight="1">
      <c r="A396" s="294" t="s">
        <v>1672</v>
      </c>
      <c r="B396" s="294" t="s">
        <v>768</v>
      </c>
      <c r="C396" s="322" t="s">
        <v>344</v>
      </c>
      <c r="D396" s="9">
        <v>43</v>
      </c>
      <c r="E396" s="10">
        <v>150</v>
      </c>
      <c r="F396" s="319">
        <v>54</v>
      </c>
      <c r="G396" s="320">
        <v>200</v>
      </c>
      <c r="H396" s="11">
        <v>43</v>
      </c>
      <c r="I396" s="12">
        <v>160</v>
      </c>
      <c r="J396" s="27">
        <v>30</v>
      </c>
      <c r="K396" s="28">
        <v>120</v>
      </c>
      <c r="L396" s="353" t="s">
        <v>769</v>
      </c>
      <c r="M396" s="460"/>
      <c r="N396" s="461"/>
    </row>
    <row r="397" spans="1:14" s="4" customFormat="1" ht="12" customHeight="1">
      <c r="A397" s="294" t="s">
        <v>770</v>
      </c>
      <c r="B397" s="294" t="s">
        <v>2389</v>
      </c>
      <c r="C397" s="322" t="s">
        <v>600</v>
      </c>
      <c r="D397" s="9">
        <v>276790</v>
      </c>
      <c r="E397" s="10">
        <v>1605</v>
      </c>
      <c r="F397" s="14">
        <v>219537</v>
      </c>
      <c r="G397" s="15">
        <v>1327</v>
      </c>
      <c r="H397" s="14">
        <v>165520</v>
      </c>
      <c r="I397" s="15">
        <v>1056</v>
      </c>
      <c r="J397" s="27">
        <v>150104</v>
      </c>
      <c r="K397" s="28">
        <v>975</v>
      </c>
      <c r="L397" s="321" t="s">
        <v>1211</v>
      </c>
      <c r="M397" s="460"/>
      <c r="N397" s="461"/>
    </row>
    <row r="398" spans="1:14" s="4" customFormat="1" ht="12" customHeight="1">
      <c r="A398" s="294" t="s">
        <v>1673</v>
      </c>
      <c r="B398" s="294" t="s">
        <v>771</v>
      </c>
      <c r="C398" s="322" t="s">
        <v>126</v>
      </c>
      <c r="D398" s="9">
        <v>64190</v>
      </c>
      <c r="E398" s="10">
        <v>326</v>
      </c>
      <c r="F398" s="14">
        <v>43020</v>
      </c>
      <c r="G398" s="15">
        <v>156</v>
      </c>
      <c r="H398" s="14">
        <v>31970</v>
      </c>
      <c r="I398" s="15">
        <v>125</v>
      </c>
      <c r="J398" s="27">
        <v>25500</v>
      </c>
      <c r="K398" s="28">
        <v>108</v>
      </c>
      <c r="L398" s="321" t="s">
        <v>772</v>
      </c>
      <c r="M398" s="460"/>
      <c r="N398" s="461"/>
    </row>
    <row r="399" spans="1:14" s="4" customFormat="1" ht="12" customHeight="1">
      <c r="A399" s="294" t="s">
        <v>773</v>
      </c>
      <c r="B399" s="294" t="s">
        <v>774</v>
      </c>
      <c r="C399" s="322" t="s">
        <v>109</v>
      </c>
      <c r="D399" s="9"/>
      <c r="E399" s="10"/>
      <c r="F399" s="14"/>
      <c r="G399" s="15"/>
      <c r="H399" s="13"/>
      <c r="I399" s="7"/>
      <c r="J399" s="27"/>
      <c r="K399" s="28"/>
      <c r="L399" s="321" t="s">
        <v>775</v>
      </c>
      <c r="M399" s="460"/>
      <c r="N399" s="461"/>
    </row>
    <row r="400" spans="1:14" s="4" customFormat="1" ht="11.25" customHeight="1">
      <c r="A400" s="266"/>
      <c r="B400" s="294" t="s">
        <v>776</v>
      </c>
      <c r="C400" s="322" t="s">
        <v>109</v>
      </c>
      <c r="D400" s="9"/>
      <c r="E400" s="10"/>
      <c r="F400" s="14"/>
      <c r="G400" s="15"/>
      <c r="H400" s="13"/>
      <c r="I400" s="7"/>
      <c r="J400" s="27"/>
      <c r="K400" s="28"/>
      <c r="L400" s="321" t="s">
        <v>777</v>
      </c>
      <c r="M400" s="460"/>
      <c r="N400" s="461"/>
    </row>
    <row r="401" spans="1:14" s="4" customFormat="1" ht="11.25" customHeight="1">
      <c r="A401" s="266"/>
      <c r="B401" s="294" t="s">
        <v>778</v>
      </c>
      <c r="C401" s="322" t="s">
        <v>132</v>
      </c>
      <c r="D401" s="9" t="s">
        <v>1381</v>
      </c>
      <c r="E401" s="10">
        <v>86</v>
      </c>
      <c r="F401" s="14" t="s">
        <v>1381</v>
      </c>
      <c r="G401" s="15">
        <v>88</v>
      </c>
      <c r="H401" s="14" t="s">
        <v>1381</v>
      </c>
      <c r="I401" s="7">
        <v>93</v>
      </c>
      <c r="J401" s="27" t="s">
        <v>1381</v>
      </c>
      <c r="K401" s="28">
        <v>91</v>
      </c>
      <c r="L401" s="321" t="s">
        <v>784</v>
      </c>
      <c r="M401" s="460"/>
      <c r="N401" s="461"/>
    </row>
    <row r="402" spans="1:14" s="4" customFormat="1" ht="12" customHeight="1">
      <c r="A402" s="294" t="s">
        <v>1674</v>
      </c>
      <c r="B402" s="294" t="s">
        <v>2063</v>
      </c>
      <c r="C402" s="317"/>
      <c r="D402" s="372"/>
      <c r="E402" s="372"/>
      <c r="F402" s="14"/>
      <c r="G402" s="15"/>
      <c r="H402" s="13"/>
      <c r="I402" s="7"/>
      <c r="J402" s="373"/>
      <c r="K402" s="374"/>
      <c r="L402" s="328"/>
      <c r="M402" s="460"/>
      <c r="N402" s="461"/>
    </row>
    <row r="403" spans="1:14" s="4" customFormat="1" ht="11.25" customHeight="1">
      <c r="A403" s="294" t="s">
        <v>109</v>
      </c>
      <c r="B403" s="294" t="s">
        <v>2064</v>
      </c>
      <c r="C403" s="322" t="s">
        <v>600</v>
      </c>
      <c r="D403" s="9">
        <v>41060</v>
      </c>
      <c r="E403" s="10">
        <v>144</v>
      </c>
      <c r="F403" s="14">
        <v>68596</v>
      </c>
      <c r="G403" s="15">
        <v>195</v>
      </c>
      <c r="H403" s="14">
        <v>60000</v>
      </c>
      <c r="I403" s="15">
        <v>180</v>
      </c>
      <c r="J403" s="27">
        <v>38834</v>
      </c>
      <c r="K403" s="28">
        <v>129</v>
      </c>
      <c r="L403" s="321" t="s">
        <v>2065</v>
      </c>
      <c r="M403" s="460"/>
      <c r="N403" s="461"/>
    </row>
    <row r="404" spans="1:14" s="4" customFormat="1" ht="12" customHeight="1">
      <c r="A404" s="294" t="s">
        <v>2066</v>
      </c>
      <c r="B404" s="294" t="s">
        <v>2067</v>
      </c>
      <c r="C404" s="322" t="s">
        <v>126</v>
      </c>
      <c r="D404" s="9">
        <v>37170</v>
      </c>
      <c r="E404" s="10">
        <v>122</v>
      </c>
      <c r="F404" s="14">
        <v>37300</v>
      </c>
      <c r="G404" s="15">
        <v>125</v>
      </c>
      <c r="H404" s="14">
        <v>15587</v>
      </c>
      <c r="I404" s="15">
        <v>60</v>
      </c>
      <c r="J404" s="27">
        <v>14197</v>
      </c>
      <c r="K404" s="28">
        <v>54</v>
      </c>
      <c r="L404" s="321" t="s">
        <v>2068</v>
      </c>
      <c r="M404" s="460"/>
      <c r="N404" s="461"/>
    </row>
    <row r="405" spans="1:14" s="4" customFormat="1" ht="12" customHeight="1">
      <c r="A405" s="294" t="s">
        <v>2069</v>
      </c>
      <c r="B405" s="294" t="s">
        <v>2070</v>
      </c>
      <c r="C405" s="322" t="s">
        <v>126</v>
      </c>
      <c r="D405" s="9">
        <v>44200</v>
      </c>
      <c r="E405" s="10">
        <v>301</v>
      </c>
      <c r="F405" s="14">
        <v>26600</v>
      </c>
      <c r="G405" s="15">
        <v>173</v>
      </c>
      <c r="H405" s="14">
        <v>17597</v>
      </c>
      <c r="I405" s="15">
        <v>117</v>
      </c>
      <c r="J405" s="27">
        <v>19230</v>
      </c>
      <c r="K405" s="28">
        <v>129</v>
      </c>
      <c r="L405" s="321" t="s">
        <v>2071</v>
      </c>
      <c r="M405" s="460"/>
      <c r="N405" s="461"/>
    </row>
    <row r="406" spans="1:14" s="4" customFormat="1" ht="12" customHeight="1">
      <c r="A406" s="294"/>
      <c r="B406" s="294" t="s">
        <v>2365</v>
      </c>
      <c r="C406" s="322"/>
      <c r="D406" s="9"/>
      <c r="E406" s="10"/>
      <c r="F406" s="14"/>
      <c r="G406" s="15"/>
      <c r="H406" s="13"/>
      <c r="I406" s="7"/>
      <c r="J406" s="27"/>
      <c r="K406" s="28"/>
      <c r="L406" s="321" t="s">
        <v>2380</v>
      </c>
      <c r="M406" s="460"/>
      <c r="N406" s="461"/>
    </row>
    <row r="407" spans="1:14" s="4" customFormat="1" ht="12" customHeight="1">
      <c r="A407" s="294" t="s">
        <v>2020</v>
      </c>
      <c r="B407" s="294" t="s">
        <v>2364</v>
      </c>
      <c r="C407" s="322" t="s">
        <v>132</v>
      </c>
      <c r="D407" s="9" t="s">
        <v>132</v>
      </c>
      <c r="E407" s="10">
        <v>87</v>
      </c>
      <c r="F407" s="27" t="s">
        <v>132</v>
      </c>
      <c r="G407" s="15">
        <v>91</v>
      </c>
      <c r="H407" s="27" t="s">
        <v>132</v>
      </c>
      <c r="I407" s="7">
        <v>111</v>
      </c>
      <c r="J407" s="27" t="s">
        <v>132</v>
      </c>
      <c r="K407" s="28">
        <v>90</v>
      </c>
      <c r="L407" s="321" t="s">
        <v>2379</v>
      </c>
      <c r="M407" s="460"/>
      <c r="N407" s="461"/>
    </row>
    <row r="408" spans="1:14" s="4" customFormat="1" ht="12" customHeight="1">
      <c r="A408" s="294" t="s">
        <v>2072</v>
      </c>
      <c r="B408" s="294" t="s">
        <v>2073</v>
      </c>
      <c r="C408" s="322" t="s">
        <v>109</v>
      </c>
      <c r="D408" s="372"/>
      <c r="E408" s="372"/>
      <c r="F408" s="14"/>
      <c r="G408" s="15"/>
      <c r="H408" s="13"/>
      <c r="I408" s="7"/>
      <c r="J408" s="373"/>
      <c r="K408" s="374"/>
      <c r="L408" s="321" t="s">
        <v>2074</v>
      </c>
      <c r="M408" s="460"/>
      <c r="N408" s="461"/>
    </row>
    <row r="409" spans="1:14" s="4" customFormat="1" ht="11.25" customHeight="1">
      <c r="A409" s="294" t="s">
        <v>109</v>
      </c>
      <c r="B409" s="294" t="s">
        <v>2075</v>
      </c>
      <c r="C409" s="322" t="s">
        <v>600</v>
      </c>
      <c r="D409" s="9">
        <v>56850</v>
      </c>
      <c r="E409" s="10">
        <v>169</v>
      </c>
      <c r="F409" s="14">
        <v>52500</v>
      </c>
      <c r="G409" s="15">
        <v>173</v>
      </c>
      <c r="H409" s="14">
        <v>52500</v>
      </c>
      <c r="I409" s="15">
        <v>189</v>
      </c>
      <c r="J409" s="27">
        <v>65000</v>
      </c>
      <c r="K409" s="28">
        <v>260</v>
      </c>
      <c r="L409" s="321" t="s">
        <v>2076</v>
      </c>
      <c r="M409" s="460"/>
      <c r="N409" s="461"/>
    </row>
    <row r="410" spans="1:14" s="4" customFormat="1" ht="12" customHeight="1">
      <c r="A410" s="294" t="s">
        <v>2077</v>
      </c>
      <c r="B410" s="294" t="s">
        <v>2078</v>
      </c>
      <c r="C410" s="322"/>
      <c r="D410" s="372"/>
      <c r="E410" s="372"/>
      <c r="F410" s="14"/>
      <c r="G410" s="15"/>
      <c r="H410" s="14"/>
      <c r="I410" s="15"/>
      <c r="J410" s="373"/>
      <c r="K410" s="374"/>
      <c r="L410" s="321"/>
      <c r="M410" s="460"/>
      <c r="N410" s="461"/>
    </row>
    <row r="411" spans="1:14" s="4" customFormat="1" ht="11.25" customHeight="1">
      <c r="A411" s="266"/>
      <c r="B411" s="294" t="s">
        <v>2079</v>
      </c>
      <c r="C411" s="322" t="s">
        <v>126</v>
      </c>
      <c r="D411" s="9">
        <v>44880</v>
      </c>
      <c r="E411" s="10">
        <v>112</v>
      </c>
      <c r="F411" s="14">
        <v>53530</v>
      </c>
      <c r="G411" s="15">
        <v>134</v>
      </c>
      <c r="H411" s="14">
        <v>58139</v>
      </c>
      <c r="I411" s="15">
        <v>150</v>
      </c>
      <c r="J411" s="27">
        <v>53923</v>
      </c>
      <c r="K411" s="28">
        <v>140</v>
      </c>
      <c r="L411" s="321" t="s">
        <v>2080</v>
      </c>
      <c r="M411" s="460"/>
      <c r="N411" s="461"/>
    </row>
    <row r="412" spans="1:14" s="4" customFormat="1" ht="0.75" customHeight="1">
      <c r="A412" s="266"/>
      <c r="B412" s="266"/>
      <c r="C412" s="317"/>
      <c r="D412" s="404"/>
      <c r="E412" s="404"/>
      <c r="F412" s="14"/>
      <c r="G412" s="15"/>
      <c r="H412" s="13"/>
      <c r="I412" s="7"/>
      <c r="J412" s="405"/>
      <c r="K412" s="406"/>
      <c r="L412" s="328"/>
      <c r="M412" s="460"/>
      <c r="N412" s="461"/>
    </row>
    <row r="413" spans="1:14" s="4" customFormat="1" ht="12" customHeight="1">
      <c r="A413" s="281" t="s">
        <v>2081</v>
      </c>
      <c r="B413" s="276" t="s">
        <v>2082</v>
      </c>
      <c r="C413" s="330"/>
      <c r="D413" s="354"/>
      <c r="E413" s="354"/>
      <c r="F413" s="18"/>
      <c r="G413" s="19"/>
      <c r="H413" s="20"/>
      <c r="I413" s="21"/>
      <c r="J413" s="407"/>
      <c r="K413" s="355"/>
      <c r="L413" s="333" t="s">
        <v>2083</v>
      </c>
      <c r="M413" s="460"/>
      <c r="N413" s="461"/>
    </row>
    <row r="414" spans="1:14" s="4" customFormat="1" ht="12" customHeight="1">
      <c r="A414" s="281"/>
      <c r="B414" s="276" t="s">
        <v>2084</v>
      </c>
      <c r="C414" s="330"/>
      <c r="D414" s="382"/>
      <c r="E414" s="331">
        <f>E416+E424+E445</f>
        <v>13253</v>
      </c>
      <c r="F414" s="382"/>
      <c r="G414" s="331">
        <f>G416+G424+G445</f>
        <v>11538</v>
      </c>
      <c r="H414" s="382"/>
      <c r="I414" s="331">
        <f>I416+I424+I445</f>
        <v>7913</v>
      </c>
      <c r="J414" s="382"/>
      <c r="K414" s="332">
        <f>K416+K424+K445</f>
        <v>5404</v>
      </c>
      <c r="L414" s="333" t="s">
        <v>2085</v>
      </c>
      <c r="M414" s="460"/>
      <c r="N414" s="461"/>
    </row>
    <row r="415" spans="1:14" s="4" customFormat="1" ht="0.75" customHeight="1">
      <c r="A415" s="266"/>
      <c r="B415" s="266"/>
      <c r="C415" s="317"/>
      <c r="D415" s="372"/>
      <c r="E415" s="372"/>
      <c r="F415" s="14"/>
      <c r="G415" s="15"/>
      <c r="H415" s="13"/>
      <c r="I415" s="7"/>
      <c r="J415" s="373"/>
      <c r="K415" s="374"/>
      <c r="L415" s="328"/>
      <c r="M415" s="460"/>
      <c r="N415" s="461"/>
    </row>
    <row r="416" spans="1:14" s="4" customFormat="1" ht="12" customHeight="1">
      <c r="A416" s="287" t="s">
        <v>2086</v>
      </c>
      <c r="B416" s="287" t="s">
        <v>2087</v>
      </c>
      <c r="C416" s="336"/>
      <c r="D416" s="408"/>
      <c r="E416" s="341">
        <f>SUM(E418:E421)</f>
        <v>544</v>
      </c>
      <c r="F416" s="16"/>
      <c r="G416" s="341">
        <f>SUM(G418:G421)</f>
        <v>404</v>
      </c>
      <c r="H416" s="22"/>
      <c r="I416" s="341">
        <f>SUM(I418:I421)</f>
        <v>199</v>
      </c>
      <c r="J416" s="409"/>
      <c r="K416" s="342">
        <f>SUM(K418:K421)</f>
        <v>150</v>
      </c>
      <c r="L416" s="343" t="s">
        <v>2088</v>
      </c>
      <c r="M416" s="460"/>
      <c r="N416" s="461"/>
    </row>
    <row r="417" spans="1:14" s="4" customFormat="1" ht="0.75" customHeight="1">
      <c r="A417" s="266"/>
      <c r="B417" s="266"/>
      <c r="C417" s="317"/>
      <c r="D417" s="9"/>
      <c r="E417" s="10"/>
      <c r="F417" s="14"/>
      <c r="G417" s="15"/>
      <c r="H417" s="13"/>
      <c r="I417" s="7"/>
      <c r="J417" s="27"/>
      <c r="K417" s="28"/>
      <c r="L417" s="328"/>
      <c r="M417" s="460"/>
      <c r="N417" s="461"/>
    </row>
    <row r="418" spans="1:14" s="4" customFormat="1" ht="12" customHeight="1">
      <c r="A418" s="294" t="s">
        <v>1675</v>
      </c>
      <c r="B418" s="294" t="s">
        <v>273</v>
      </c>
      <c r="C418" s="322" t="s">
        <v>812</v>
      </c>
      <c r="D418" s="9">
        <v>4760</v>
      </c>
      <c r="E418" s="10">
        <v>50</v>
      </c>
      <c r="F418" s="14">
        <v>4500</v>
      </c>
      <c r="G418" s="15">
        <v>45</v>
      </c>
      <c r="H418" s="13">
        <v>0</v>
      </c>
      <c r="I418" s="7">
        <v>0</v>
      </c>
      <c r="J418" s="27">
        <v>0</v>
      </c>
      <c r="K418" s="28">
        <v>0</v>
      </c>
      <c r="L418" s="321" t="s">
        <v>813</v>
      </c>
      <c r="M418" s="460"/>
      <c r="N418" s="461"/>
    </row>
    <row r="419" spans="1:14" s="4" customFormat="1" ht="12" customHeight="1">
      <c r="A419" s="294" t="s">
        <v>1321</v>
      </c>
      <c r="B419" s="294" t="s">
        <v>1322</v>
      </c>
      <c r="C419" s="322"/>
      <c r="D419" s="9"/>
      <c r="E419" s="10"/>
      <c r="F419" s="14"/>
      <c r="G419" s="15"/>
      <c r="H419" s="13"/>
      <c r="I419" s="7"/>
      <c r="J419" s="27"/>
      <c r="K419" s="28"/>
      <c r="L419" s="321" t="s">
        <v>109</v>
      </c>
      <c r="M419" s="460"/>
      <c r="N419" s="461"/>
    </row>
    <row r="420" spans="1:14" s="4" customFormat="1" ht="12" customHeight="1">
      <c r="A420" s="294" t="s">
        <v>1676</v>
      </c>
      <c r="B420" s="294" t="s">
        <v>2390</v>
      </c>
      <c r="C420" s="322" t="s">
        <v>132</v>
      </c>
      <c r="D420" s="9" t="s">
        <v>1381</v>
      </c>
      <c r="E420" s="10">
        <v>328</v>
      </c>
      <c r="F420" s="14" t="s">
        <v>1381</v>
      </c>
      <c r="G420" s="15">
        <v>164</v>
      </c>
      <c r="H420" s="14" t="s">
        <v>1381</v>
      </c>
      <c r="I420" s="7">
        <v>118</v>
      </c>
      <c r="J420" s="27" t="s">
        <v>1381</v>
      </c>
      <c r="K420" s="28">
        <v>64</v>
      </c>
      <c r="L420" s="321" t="s">
        <v>1323</v>
      </c>
      <c r="M420" s="460"/>
      <c r="N420" s="461"/>
    </row>
    <row r="421" spans="1:14" s="4" customFormat="1" ht="12" customHeight="1">
      <c r="A421" s="294" t="s">
        <v>1677</v>
      </c>
      <c r="B421" s="294" t="s">
        <v>274</v>
      </c>
      <c r="C421" s="322" t="s">
        <v>2445</v>
      </c>
      <c r="D421" s="9">
        <v>1587</v>
      </c>
      <c r="E421" s="10">
        <v>166</v>
      </c>
      <c r="F421" s="14">
        <v>1578</v>
      </c>
      <c r="G421" s="15">
        <v>195</v>
      </c>
      <c r="H421" s="13">
        <v>586</v>
      </c>
      <c r="I421" s="7">
        <v>81</v>
      </c>
      <c r="J421" s="27">
        <v>575</v>
      </c>
      <c r="K421" s="28">
        <v>86</v>
      </c>
      <c r="L421" s="321" t="s">
        <v>1678</v>
      </c>
      <c r="M421" s="460"/>
      <c r="N421" s="461"/>
    </row>
    <row r="422" spans="1:14" s="4" customFormat="1" ht="0.75" customHeight="1">
      <c r="A422" s="266"/>
      <c r="B422" s="266"/>
      <c r="C422" s="317"/>
      <c r="D422" s="9"/>
      <c r="E422" s="10"/>
      <c r="F422" s="14"/>
      <c r="G422" s="15"/>
      <c r="H422" s="13"/>
      <c r="I422" s="7"/>
      <c r="J422" s="27"/>
      <c r="K422" s="28"/>
      <c r="L422" s="328"/>
      <c r="M422" s="460"/>
      <c r="N422" s="461"/>
    </row>
    <row r="423" spans="1:14" s="4" customFormat="1" ht="12" customHeight="1">
      <c r="A423" s="287" t="s">
        <v>814</v>
      </c>
      <c r="B423" s="287" t="s">
        <v>815</v>
      </c>
      <c r="C423" s="336"/>
      <c r="D423" s="9"/>
      <c r="E423" s="10"/>
      <c r="F423" s="16"/>
      <c r="G423" s="17"/>
      <c r="H423" s="22"/>
      <c r="I423" s="23"/>
      <c r="J423" s="27"/>
      <c r="K423" s="28"/>
      <c r="L423" s="343" t="s">
        <v>816</v>
      </c>
      <c r="M423" s="460"/>
      <c r="N423" s="461"/>
    </row>
    <row r="424" spans="1:14" s="4" customFormat="1" ht="11.25" customHeight="1">
      <c r="A424" s="335"/>
      <c r="B424" s="287" t="s">
        <v>817</v>
      </c>
      <c r="C424" s="336"/>
      <c r="D424" s="409"/>
      <c r="E424" s="408">
        <f>E426+E436+E437+E440+E443</f>
        <v>1327</v>
      </c>
      <c r="F424" s="16"/>
      <c r="G424" s="408">
        <f>G426+G436+G437+G440+G443</f>
        <v>1105</v>
      </c>
      <c r="H424" s="22"/>
      <c r="I424" s="408">
        <f>I426+I436+I437+I440+I443</f>
        <v>703</v>
      </c>
      <c r="J424" s="409"/>
      <c r="K424" s="410">
        <f>K426+K436+K437+K440+K443</f>
        <v>669</v>
      </c>
      <c r="L424" s="343" t="s">
        <v>818</v>
      </c>
      <c r="M424" s="460"/>
      <c r="N424" s="461"/>
    </row>
    <row r="425" spans="1:14" s="4" customFormat="1" ht="0.75" customHeight="1">
      <c r="A425" s="266"/>
      <c r="B425" s="266"/>
      <c r="C425" s="317"/>
      <c r="D425" s="9"/>
      <c r="E425" s="10"/>
      <c r="F425" s="14"/>
      <c r="G425" s="15"/>
      <c r="H425" s="13"/>
      <c r="I425" s="7"/>
      <c r="J425" s="27"/>
      <c r="K425" s="28"/>
      <c r="L425" s="328"/>
      <c r="M425" s="460"/>
      <c r="N425" s="461"/>
    </row>
    <row r="426" spans="1:14" s="4" customFormat="1" ht="12" customHeight="1">
      <c r="A426" s="294" t="s">
        <v>819</v>
      </c>
      <c r="B426" s="294" t="s">
        <v>820</v>
      </c>
      <c r="C426" s="322" t="s">
        <v>600</v>
      </c>
      <c r="D426" s="9">
        <v>9960</v>
      </c>
      <c r="E426" s="10">
        <v>74</v>
      </c>
      <c r="F426" s="14">
        <v>11484</v>
      </c>
      <c r="G426" s="15">
        <v>86</v>
      </c>
      <c r="H426" s="14">
        <v>15641</v>
      </c>
      <c r="I426" s="15">
        <v>95</v>
      </c>
      <c r="J426" s="27">
        <v>19660</v>
      </c>
      <c r="K426" s="28">
        <v>127</v>
      </c>
      <c r="L426" s="321" t="s">
        <v>821</v>
      </c>
      <c r="M426" s="460"/>
      <c r="N426" s="461"/>
    </row>
    <row r="427" spans="1:14" s="4" customFormat="1" ht="3" customHeight="1">
      <c r="A427" s="305"/>
      <c r="B427" s="305"/>
      <c r="C427" s="306"/>
      <c r="D427" s="308"/>
      <c r="E427" s="308"/>
      <c r="F427" s="368"/>
      <c r="G427" s="395"/>
      <c r="H427" s="24"/>
      <c r="I427" s="25"/>
      <c r="J427" s="307"/>
      <c r="K427" s="347"/>
      <c r="L427" s="348"/>
      <c r="M427" s="460"/>
      <c r="N427" s="461"/>
    </row>
    <row r="428" spans="1:14" s="4" customFormat="1" ht="12.75" customHeight="1">
      <c r="A428" s="312"/>
      <c r="B428" s="312"/>
      <c r="C428" s="313"/>
      <c r="D428" s="314"/>
      <c r="E428" s="314"/>
      <c r="F428" s="7"/>
      <c r="G428" s="7"/>
      <c r="H428" s="7"/>
      <c r="I428" s="7"/>
      <c r="J428" s="315"/>
      <c r="K428" s="315"/>
      <c r="L428" s="316" t="s">
        <v>471</v>
      </c>
      <c r="M428" s="460"/>
      <c r="N428" s="461"/>
    </row>
    <row r="429" spans="1:14" s="4" customFormat="1" ht="12.75" customHeight="1">
      <c r="A429" s="349"/>
      <c r="B429" s="349"/>
      <c r="C429" s="350"/>
      <c r="D429" s="10"/>
      <c r="E429" s="10"/>
      <c r="F429" s="7"/>
      <c r="G429" s="7"/>
      <c r="H429" s="7"/>
      <c r="I429" s="7"/>
      <c r="J429" s="369"/>
      <c r="K429" s="369"/>
      <c r="L429" s="365"/>
      <c r="M429" s="460"/>
      <c r="N429" s="461"/>
    </row>
    <row r="430" spans="12:14" ht="24" customHeight="1">
      <c r="L430" s="246" t="s">
        <v>2342</v>
      </c>
      <c r="M430" s="460" t="s">
        <v>1694</v>
      </c>
      <c r="N430" s="461"/>
    </row>
    <row r="431" spans="1:14" ht="27" customHeight="1">
      <c r="A431" s="471" t="s">
        <v>1133</v>
      </c>
      <c r="B431" s="471"/>
      <c r="C431" s="471"/>
      <c r="D431" s="471"/>
      <c r="E431" s="471"/>
      <c r="F431" s="471"/>
      <c r="G431" s="471"/>
      <c r="J431" s="245"/>
      <c r="K431" s="245"/>
      <c r="M431" s="460"/>
      <c r="N431" s="461"/>
    </row>
    <row r="432" spans="1:14" ht="9" customHeight="1">
      <c r="A432" s="214"/>
      <c r="B432" s="214"/>
      <c r="C432" s="214"/>
      <c r="D432" s="214"/>
      <c r="J432" s="214"/>
      <c r="K432" s="214"/>
      <c r="M432" s="460"/>
      <c r="N432" s="461"/>
    </row>
    <row r="433" spans="1:14" ht="24" customHeight="1">
      <c r="A433" s="248" t="s">
        <v>1652</v>
      </c>
      <c r="B433" s="462" t="s">
        <v>1653</v>
      </c>
      <c r="C433" s="248" t="s">
        <v>1119</v>
      </c>
      <c r="D433" s="455" t="s">
        <v>491</v>
      </c>
      <c r="E433" s="459"/>
      <c r="F433" s="455" t="s">
        <v>2372</v>
      </c>
      <c r="G433" s="459"/>
      <c r="H433" s="457" t="s">
        <v>1123</v>
      </c>
      <c r="I433" s="458"/>
      <c r="J433" s="455" t="s">
        <v>2381</v>
      </c>
      <c r="K433" s="456"/>
      <c r="L433" s="465" t="s">
        <v>95</v>
      </c>
      <c r="M433" s="460"/>
      <c r="N433" s="461"/>
    </row>
    <row r="434" spans="1:14" ht="14.25" customHeight="1">
      <c r="A434" s="468" t="s">
        <v>1382</v>
      </c>
      <c r="B434" s="463"/>
      <c r="C434" s="468" t="s">
        <v>1121</v>
      </c>
      <c r="D434" s="250" t="s">
        <v>92</v>
      </c>
      <c r="E434" s="251" t="s">
        <v>94</v>
      </c>
      <c r="F434" s="250" t="s">
        <v>92</v>
      </c>
      <c r="G434" s="251" t="s">
        <v>94</v>
      </c>
      <c r="H434" s="250" t="s">
        <v>92</v>
      </c>
      <c r="I434" s="251" t="s">
        <v>94</v>
      </c>
      <c r="J434" s="250" t="s">
        <v>92</v>
      </c>
      <c r="K434" s="252" t="s">
        <v>94</v>
      </c>
      <c r="L434" s="466"/>
      <c r="M434" s="460"/>
      <c r="N434" s="461"/>
    </row>
    <row r="435" spans="1:14" ht="24.75" customHeight="1">
      <c r="A435" s="469"/>
      <c r="B435" s="464"/>
      <c r="C435" s="469"/>
      <c r="D435" s="254" t="s">
        <v>93</v>
      </c>
      <c r="E435" s="255" t="s">
        <v>1654</v>
      </c>
      <c r="F435" s="254" t="s">
        <v>93</v>
      </c>
      <c r="G435" s="255" t="s">
        <v>1654</v>
      </c>
      <c r="H435" s="254" t="s">
        <v>93</v>
      </c>
      <c r="I435" s="255" t="s">
        <v>1654</v>
      </c>
      <c r="J435" s="254" t="s">
        <v>93</v>
      </c>
      <c r="K435" s="256" t="s">
        <v>1654</v>
      </c>
      <c r="L435" s="467"/>
      <c r="M435" s="460"/>
      <c r="N435" s="461"/>
    </row>
    <row r="436" spans="1:14" s="4" customFormat="1" ht="15" customHeight="1">
      <c r="A436" s="294" t="s">
        <v>822</v>
      </c>
      <c r="B436" s="294" t="s">
        <v>823</v>
      </c>
      <c r="C436" s="322" t="s">
        <v>600</v>
      </c>
      <c r="D436" s="9">
        <v>90080</v>
      </c>
      <c r="E436" s="10">
        <v>948</v>
      </c>
      <c r="F436" s="319">
        <v>63116</v>
      </c>
      <c r="G436" s="320">
        <v>695</v>
      </c>
      <c r="H436" s="14">
        <v>60730</v>
      </c>
      <c r="I436" s="15">
        <v>515</v>
      </c>
      <c r="J436" s="27">
        <v>46770</v>
      </c>
      <c r="K436" s="28">
        <v>421</v>
      </c>
      <c r="L436" s="353" t="s">
        <v>824</v>
      </c>
      <c r="M436" s="460"/>
      <c r="N436" s="461"/>
    </row>
    <row r="437" spans="1:14" s="4" customFormat="1" ht="12" customHeight="1">
      <c r="A437" s="294" t="s">
        <v>825</v>
      </c>
      <c r="B437" s="294" t="s">
        <v>826</v>
      </c>
      <c r="C437" s="322" t="s">
        <v>126</v>
      </c>
      <c r="D437" s="9">
        <v>2260</v>
      </c>
      <c r="E437" s="10">
        <v>35</v>
      </c>
      <c r="F437" s="14">
        <v>316</v>
      </c>
      <c r="G437" s="15">
        <v>13</v>
      </c>
      <c r="H437" s="13">
        <v>250</v>
      </c>
      <c r="I437" s="7">
        <v>10</v>
      </c>
      <c r="J437" s="27">
        <v>300</v>
      </c>
      <c r="K437" s="28">
        <v>13</v>
      </c>
      <c r="L437" s="321" t="s">
        <v>827</v>
      </c>
      <c r="M437" s="460"/>
      <c r="N437" s="461"/>
    </row>
    <row r="438" spans="1:14" ht="12" customHeight="1">
      <c r="A438" s="215"/>
      <c r="B438" s="249"/>
      <c r="C438" s="215"/>
      <c r="D438" s="390"/>
      <c r="E438" s="390"/>
      <c r="F438" s="391"/>
      <c r="G438" s="392"/>
      <c r="H438" s="393"/>
      <c r="I438" s="390"/>
      <c r="J438" s="393"/>
      <c r="K438" s="253"/>
      <c r="L438" s="411" t="s">
        <v>1131</v>
      </c>
      <c r="M438" s="460"/>
      <c r="N438" s="461"/>
    </row>
    <row r="439" spans="1:14" s="4" customFormat="1" ht="12" customHeight="1">
      <c r="A439" s="294" t="s">
        <v>828</v>
      </c>
      <c r="B439" s="294" t="s">
        <v>1122</v>
      </c>
      <c r="C439" s="322"/>
      <c r="D439" s="9"/>
      <c r="E439" s="10"/>
      <c r="F439" s="14"/>
      <c r="G439" s="15"/>
      <c r="H439" s="13"/>
      <c r="I439" s="7"/>
      <c r="J439" s="27"/>
      <c r="K439" s="28"/>
      <c r="L439" s="321" t="s">
        <v>2391</v>
      </c>
      <c r="M439" s="460"/>
      <c r="N439" s="461"/>
    </row>
    <row r="440" spans="1:14" s="4" customFormat="1" ht="11.25" customHeight="1">
      <c r="A440" s="294"/>
      <c r="B440" s="294" t="s">
        <v>829</v>
      </c>
      <c r="C440" s="322" t="s">
        <v>132</v>
      </c>
      <c r="D440" s="9" t="s">
        <v>1381</v>
      </c>
      <c r="E440" s="10">
        <v>99</v>
      </c>
      <c r="F440" s="14" t="s">
        <v>1381</v>
      </c>
      <c r="G440" s="15">
        <v>52</v>
      </c>
      <c r="H440" s="14" t="s">
        <v>1381</v>
      </c>
      <c r="I440" s="7">
        <v>10</v>
      </c>
      <c r="J440" s="27" t="s">
        <v>1381</v>
      </c>
      <c r="K440" s="28">
        <v>15</v>
      </c>
      <c r="L440" s="321" t="s">
        <v>2392</v>
      </c>
      <c r="M440" s="460"/>
      <c r="N440" s="461"/>
    </row>
    <row r="441" spans="1:14" s="4" customFormat="1" ht="12" customHeight="1">
      <c r="A441" s="294" t="s">
        <v>830</v>
      </c>
      <c r="B441" s="294" t="s">
        <v>831</v>
      </c>
      <c r="C441" s="317"/>
      <c r="D441" s="9"/>
      <c r="E441" s="10"/>
      <c r="F441" s="14"/>
      <c r="G441" s="15"/>
      <c r="H441" s="13"/>
      <c r="I441" s="7"/>
      <c r="J441" s="27"/>
      <c r="K441" s="28"/>
      <c r="L441" s="321" t="s">
        <v>2112</v>
      </c>
      <c r="M441" s="460"/>
      <c r="N441" s="461"/>
    </row>
    <row r="442" spans="1:14" s="4" customFormat="1" ht="11.25" customHeight="1">
      <c r="A442" s="294"/>
      <c r="B442" s="294" t="s">
        <v>2113</v>
      </c>
      <c r="C442" s="322" t="s">
        <v>109</v>
      </c>
      <c r="D442" s="9"/>
      <c r="E442" s="10"/>
      <c r="F442" s="14"/>
      <c r="G442" s="15"/>
      <c r="H442" s="13"/>
      <c r="I442" s="7"/>
      <c r="J442" s="27"/>
      <c r="K442" s="28"/>
      <c r="L442" s="321" t="s">
        <v>2114</v>
      </c>
      <c r="M442" s="460"/>
      <c r="N442" s="461"/>
    </row>
    <row r="443" spans="1:14" s="4" customFormat="1" ht="11.25" customHeight="1">
      <c r="A443" s="294" t="s">
        <v>109</v>
      </c>
      <c r="B443" s="294" t="s">
        <v>2115</v>
      </c>
      <c r="C443" s="322" t="s">
        <v>132</v>
      </c>
      <c r="D443" s="9" t="s">
        <v>1381</v>
      </c>
      <c r="E443" s="10">
        <v>171</v>
      </c>
      <c r="F443" s="14" t="s">
        <v>1381</v>
      </c>
      <c r="G443" s="15">
        <v>259</v>
      </c>
      <c r="H443" s="14" t="s">
        <v>1381</v>
      </c>
      <c r="I443" s="7">
        <v>73</v>
      </c>
      <c r="J443" s="27" t="s">
        <v>1381</v>
      </c>
      <c r="K443" s="28">
        <v>93</v>
      </c>
      <c r="L443" s="321" t="s">
        <v>2116</v>
      </c>
      <c r="M443" s="460"/>
      <c r="N443" s="461"/>
    </row>
    <row r="444" spans="1:14" s="4" customFormat="1" ht="0.75" customHeight="1">
      <c r="A444" s="294" t="s">
        <v>109</v>
      </c>
      <c r="B444" s="266"/>
      <c r="C444" s="317"/>
      <c r="D444" s="9"/>
      <c r="E444" s="10"/>
      <c r="F444" s="14"/>
      <c r="G444" s="15"/>
      <c r="H444" s="13"/>
      <c r="I444" s="7"/>
      <c r="J444" s="27"/>
      <c r="K444" s="28"/>
      <c r="L444" s="328"/>
      <c r="M444" s="460"/>
      <c r="N444" s="461"/>
    </row>
    <row r="445" spans="1:14" s="4" customFormat="1" ht="12" customHeight="1">
      <c r="A445" s="287" t="s">
        <v>2117</v>
      </c>
      <c r="B445" s="287" t="s">
        <v>2118</v>
      </c>
      <c r="C445" s="336"/>
      <c r="D445" s="9"/>
      <c r="E445" s="341">
        <f>SUM(E447:E458)</f>
        <v>11382</v>
      </c>
      <c r="F445" s="16"/>
      <c r="G445" s="341">
        <f>SUM(G447:G458)</f>
        <v>10029</v>
      </c>
      <c r="H445" s="22"/>
      <c r="I445" s="341">
        <f>SUM(I447:I458)</f>
        <v>7011</v>
      </c>
      <c r="J445" s="27"/>
      <c r="K445" s="342">
        <f>SUM(K447:K458)</f>
        <v>4585</v>
      </c>
      <c r="L445" s="343" t="s">
        <v>2119</v>
      </c>
      <c r="M445" s="460"/>
      <c r="N445" s="461"/>
    </row>
    <row r="446" spans="1:14" s="4" customFormat="1" ht="0.75" customHeight="1">
      <c r="A446" s="294" t="s">
        <v>109</v>
      </c>
      <c r="B446" s="266"/>
      <c r="C446" s="317"/>
      <c r="D446" s="9"/>
      <c r="E446" s="10"/>
      <c r="F446" s="14"/>
      <c r="G446" s="15"/>
      <c r="H446" s="13"/>
      <c r="I446" s="7"/>
      <c r="J446" s="27"/>
      <c r="K446" s="28"/>
      <c r="L446" s="328"/>
      <c r="M446" s="460"/>
      <c r="N446" s="461"/>
    </row>
    <row r="447" spans="1:14" s="4" customFormat="1" ht="12" customHeight="1">
      <c r="A447" s="294" t="s">
        <v>2120</v>
      </c>
      <c r="B447" s="294" t="s">
        <v>2121</v>
      </c>
      <c r="C447" s="322" t="s">
        <v>605</v>
      </c>
      <c r="D447" s="9">
        <v>251210</v>
      </c>
      <c r="E447" s="10">
        <v>4039</v>
      </c>
      <c r="F447" s="14">
        <v>165200</v>
      </c>
      <c r="G447" s="15">
        <v>2989</v>
      </c>
      <c r="H447" s="14">
        <v>122568</v>
      </c>
      <c r="I447" s="15">
        <v>2008</v>
      </c>
      <c r="J447" s="27">
        <v>42127</v>
      </c>
      <c r="K447" s="28">
        <v>737</v>
      </c>
      <c r="L447" s="321" t="s">
        <v>2122</v>
      </c>
      <c r="M447" s="460"/>
      <c r="N447" s="461"/>
    </row>
    <row r="448" spans="1:14" s="4" customFormat="1" ht="12" customHeight="1">
      <c r="A448" s="294" t="s">
        <v>2123</v>
      </c>
      <c r="B448" s="294" t="s">
        <v>2124</v>
      </c>
      <c r="C448" s="322" t="s">
        <v>126</v>
      </c>
      <c r="D448" s="9">
        <v>145340</v>
      </c>
      <c r="E448" s="10">
        <v>1621</v>
      </c>
      <c r="F448" s="14">
        <v>72667</v>
      </c>
      <c r="G448" s="15">
        <v>1221</v>
      </c>
      <c r="H448" s="14">
        <v>52440</v>
      </c>
      <c r="I448" s="15">
        <v>839</v>
      </c>
      <c r="J448" s="27">
        <v>72941</v>
      </c>
      <c r="K448" s="28">
        <v>1240</v>
      </c>
      <c r="L448" s="321" t="s">
        <v>2125</v>
      </c>
      <c r="M448" s="460"/>
      <c r="N448" s="461"/>
    </row>
    <row r="449" spans="1:14" s="4" customFormat="1" ht="12" customHeight="1">
      <c r="A449" s="294" t="s">
        <v>2126</v>
      </c>
      <c r="B449" s="294" t="s">
        <v>2127</v>
      </c>
      <c r="C449" s="322" t="s">
        <v>126</v>
      </c>
      <c r="D449" s="9">
        <v>162410</v>
      </c>
      <c r="E449" s="10">
        <v>1422</v>
      </c>
      <c r="F449" s="14">
        <v>123836</v>
      </c>
      <c r="G449" s="15">
        <v>1347</v>
      </c>
      <c r="H449" s="14">
        <v>97790</v>
      </c>
      <c r="I449" s="15">
        <v>1105</v>
      </c>
      <c r="J449" s="27">
        <v>51468</v>
      </c>
      <c r="K449" s="28">
        <v>648</v>
      </c>
      <c r="L449" s="321" t="s">
        <v>2128</v>
      </c>
      <c r="M449" s="460"/>
      <c r="N449" s="461"/>
    </row>
    <row r="450" spans="1:14" s="4" customFormat="1" ht="12" customHeight="1">
      <c r="A450" s="294" t="s">
        <v>2129</v>
      </c>
      <c r="B450" s="294" t="s">
        <v>2130</v>
      </c>
      <c r="C450" s="322" t="s">
        <v>126</v>
      </c>
      <c r="D450" s="9">
        <v>21375</v>
      </c>
      <c r="E450" s="10">
        <v>117</v>
      </c>
      <c r="F450" s="14">
        <v>22900</v>
      </c>
      <c r="G450" s="15">
        <v>149</v>
      </c>
      <c r="H450" s="14">
        <v>8450</v>
      </c>
      <c r="I450" s="15">
        <v>55</v>
      </c>
      <c r="J450" s="27">
        <v>6150</v>
      </c>
      <c r="K450" s="28">
        <v>40</v>
      </c>
      <c r="L450" s="321" t="s">
        <v>2131</v>
      </c>
      <c r="M450" s="460"/>
      <c r="N450" s="461"/>
    </row>
    <row r="451" spans="1:14" s="4" customFormat="1" ht="12" customHeight="1">
      <c r="A451" s="294" t="s">
        <v>2132</v>
      </c>
      <c r="B451" s="294" t="s">
        <v>2133</v>
      </c>
      <c r="C451" s="322" t="s">
        <v>126</v>
      </c>
      <c r="D451" s="9">
        <v>103725</v>
      </c>
      <c r="E451" s="10">
        <v>570</v>
      </c>
      <c r="F451" s="14">
        <v>152432</v>
      </c>
      <c r="G451" s="15">
        <v>907</v>
      </c>
      <c r="H451" s="14">
        <v>27230</v>
      </c>
      <c r="I451" s="15">
        <v>177</v>
      </c>
      <c r="J451" s="27">
        <v>17230</v>
      </c>
      <c r="K451" s="28">
        <v>112</v>
      </c>
      <c r="L451" s="321" t="s">
        <v>2134</v>
      </c>
      <c r="M451" s="460"/>
      <c r="N451" s="461"/>
    </row>
    <row r="452" spans="1:14" s="4" customFormat="1" ht="12" customHeight="1">
      <c r="A452" s="294" t="s">
        <v>2135</v>
      </c>
      <c r="B452" s="294" t="s">
        <v>2136</v>
      </c>
      <c r="C452" s="322" t="s">
        <v>126</v>
      </c>
      <c r="D452" s="9">
        <v>9620</v>
      </c>
      <c r="E452" s="10">
        <v>46</v>
      </c>
      <c r="F452" s="14">
        <v>10600</v>
      </c>
      <c r="G452" s="15">
        <v>53</v>
      </c>
      <c r="H452" s="14">
        <v>5000</v>
      </c>
      <c r="I452" s="15">
        <v>25</v>
      </c>
      <c r="J452" s="27">
        <v>4000</v>
      </c>
      <c r="K452" s="28">
        <v>20</v>
      </c>
      <c r="L452" s="321" t="s">
        <v>2137</v>
      </c>
      <c r="M452" s="460"/>
      <c r="N452" s="461"/>
    </row>
    <row r="453" spans="1:14" s="4" customFormat="1" ht="12" customHeight="1">
      <c r="A453" s="294" t="s">
        <v>2138</v>
      </c>
      <c r="B453" s="294" t="s">
        <v>1295</v>
      </c>
      <c r="C453" s="412"/>
      <c r="D453" s="9"/>
      <c r="E453" s="10"/>
      <c r="F453" s="14"/>
      <c r="G453" s="15"/>
      <c r="H453" s="14"/>
      <c r="I453" s="15"/>
      <c r="J453" s="27"/>
      <c r="K453" s="28"/>
      <c r="L453" s="321" t="s">
        <v>109</v>
      </c>
      <c r="M453" s="460"/>
      <c r="N453" s="461"/>
    </row>
    <row r="454" spans="1:14" s="4" customFormat="1" ht="11.25" customHeight="1">
      <c r="A454" s="294"/>
      <c r="B454" s="294" t="s">
        <v>1296</v>
      </c>
      <c r="C454" s="322" t="s">
        <v>126</v>
      </c>
      <c r="D454" s="9">
        <v>374565</v>
      </c>
      <c r="E454" s="10">
        <v>1691</v>
      </c>
      <c r="F454" s="14">
        <v>455778</v>
      </c>
      <c r="G454" s="15">
        <v>1607</v>
      </c>
      <c r="H454" s="14">
        <v>415065</v>
      </c>
      <c r="I454" s="15">
        <v>1598</v>
      </c>
      <c r="J454" s="27">
        <v>211460</v>
      </c>
      <c r="K454" s="28">
        <v>867</v>
      </c>
      <c r="L454" s="321" t="s">
        <v>1297</v>
      </c>
      <c r="M454" s="460"/>
      <c r="N454" s="461"/>
    </row>
    <row r="455" spans="1:14" s="4" customFormat="1" ht="12" customHeight="1">
      <c r="A455" s="294" t="s">
        <v>2140</v>
      </c>
      <c r="B455" s="294" t="s">
        <v>2141</v>
      </c>
      <c r="C455" s="322"/>
      <c r="D455" s="372"/>
      <c r="E455" s="372"/>
      <c r="F455" s="14"/>
      <c r="G455" s="15"/>
      <c r="H455" s="14"/>
      <c r="I455" s="15"/>
      <c r="J455" s="373"/>
      <c r="K455" s="374"/>
      <c r="L455" s="321"/>
      <c r="M455" s="460"/>
      <c r="N455" s="461"/>
    </row>
    <row r="456" spans="1:14" s="4" customFormat="1" ht="11.25" customHeight="1">
      <c r="A456" s="294"/>
      <c r="B456" s="294" t="s">
        <v>2142</v>
      </c>
      <c r="C456" s="322" t="s">
        <v>126</v>
      </c>
      <c r="D456" s="9">
        <v>13310</v>
      </c>
      <c r="E456" s="10">
        <v>63</v>
      </c>
      <c r="F456" s="14">
        <v>10120</v>
      </c>
      <c r="G456" s="15">
        <v>50</v>
      </c>
      <c r="H456" s="14">
        <v>15385</v>
      </c>
      <c r="I456" s="15">
        <v>80</v>
      </c>
      <c r="J456" s="27">
        <v>8168</v>
      </c>
      <c r="K456" s="28">
        <v>41</v>
      </c>
      <c r="L456" s="321" t="s">
        <v>2143</v>
      </c>
      <c r="M456" s="460"/>
      <c r="N456" s="461"/>
    </row>
    <row r="457" spans="1:14" s="4" customFormat="1" ht="12" customHeight="1">
      <c r="A457" s="294" t="s">
        <v>1884</v>
      </c>
      <c r="B457" s="294" t="s">
        <v>1885</v>
      </c>
      <c r="C457" s="322" t="s">
        <v>109</v>
      </c>
      <c r="D457" s="9"/>
      <c r="E457" s="10"/>
      <c r="F457" s="14"/>
      <c r="G457" s="15"/>
      <c r="H457" s="14"/>
      <c r="I457" s="15"/>
      <c r="J457" s="27"/>
      <c r="K457" s="28"/>
      <c r="L457" s="321" t="s">
        <v>109</v>
      </c>
      <c r="M457" s="460"/>
      <c r="N457" s="461"/>
    </row>
    <row r="458" spans="1:14" s="4" customFormat="1" ht="11.25" customHeight="1">
      <c r="A458" s="294" t="s">
        <v>109</v>
      </c>
      <c r="B458" s="294" t="s">
        <v>1407</v>
      </c>
      <c r="C458" s="322" t="s">
        <v>132</v>
      </c>
      <c r="D458" s="9" t="s">
        <v>1381</v>
      </c>
      <c r="E458" s="10">
        <v>1813</v>
      </c>
      <c r="F458" s="14" t="s">
        <v>1381</v>
      </c>
      <c r="G458" s="15">
        <v>1706</v>
      </c>
      <c r="H458" s="14" t="s">
        <v>1381</v>
      </c>
      <c r="I458" s="15">
        <v>1124</v>
      </c>
      <c r="J458" s="27" t="s">
        <v>1381</v>
      </c>
      <c r="K458" s="28">
        <v>880</v>
      </c>
      <c r="L458" s="321" t="s">
        <v>2144</v>
      </c>
      <c r="M458" s="460"/>
      <c r="N458" s="461"/>
    </row>
    <row r="459" spans="1:14" s="4" customFormat="1" ht="0.75" customHeight="1">
      <c r="A459" s="294"/>
      <c r="B459" s="294"/>
      <c r="C459" s="322"/>
      <c r="D459" s="9"/>
      <c r="E459" s="10"/>
      <c r="F459" s="14"/>
      <c r="G459" s="15"/>
      <c r="H459" s="13"/>
      <c r="I459" s="7"/>
      <c r="J459" s="27"/>
      <c r="K459" s="28"/>
      <c r="L459" s="321"/>
      <c r="M459" s="460"/>
      <c r="N459" s="461"/>
    </row>
    <row r="460" spans="1:14" s="4" customFormat="1" ht="12" customHeight="1">
      <c r="A460" s="276" t="s">
        <v>2145</v>
      </c>
      <c r="B460" s="276" t="s">
        <v>2146</v>
      </c>
      <c r="C460" s="330"/>
      <c r="D460" s="9"/>
      <c r="E460" s="10"/>
      <c r="F460" s="18"/>
      <c r="G460" s="19"/>
      <c r="H460" s="20"/>
      <c r="I460" s="21"/>
      <c r="J460" s="27"/>
      <c r="K460" s="28"/>
      <c r="L460" s="333" t="s">
        <v>2147</v>
      </c>
      <c r="M460" s="460"/>
      <c r="N460" s="461"/>
    </row>
    <row r="461" spans="1:14" s="4" customFormat="1" ht="9.75" customHeight="1">
      <c r="A461" s="276" t="s">
        <v>109</v>
      </c>
      <c r="B461" s="276" t="s">
        <v>2148</v>
      </c>
      <c r="C461" s="330"/>
      <c r="D461" s="9"/>
      <c r="E461" s="10"/>
      <c r="F461" s="18"/>
      <c r="G461" s="19"/>
      <c r="H461" s="20"/>
      <c r="I461" s="21"/>
      <c r="J461" s="27"/>
      <c r="K461" s="28"/>
      <c r="L461" s="333" t="s">
        <v>2149</v>
      </c>
      <c r="M461" s="460"/>
      <c r="N461" s="461"/>
    </row>
    <row r="462" spans="1:14" s="4" customFormat="1" ht="9.75" customHeight="1">
      <c r="A462" s="266"/>
      <c r="B462" s="276" t="s">
        <v>2150</v>
      </c>
      <c r="C462" s="317"/>
      <c r="D462" s="9"/>
      <c r="E462" s="10"/>
      <c r="F462" s="14"/>
      <c r="G462" s="15"/>
      <c r="H462" s="13"/>
      <c r="I462" s="7"/>
      <c r="J462" s="27"/>
      <c r="K462" s="28"/>
      <c r="L462" s="378" t="s">
        <v>2151</v>
      </c>
      <c r="M462" s="460"/>
      <c r="N462" s="461"/>
    </row>
    <row r="463" spans="1:14" s="4" customFormat="1" ht="9.75" customHeight="1">
      <c r="A463" s="375"/>
      <c r="B463" s="276" t="s">
        <v>2152</v>
      </c>
      <c r="C463" s="330"/>
      <c r="D463" s="9"/>
      <c r="E463" s="372"/>
      <c r="F463" s="18"/>
      <c r="G463" s="19"/>
      <c r="H463" s="20"/>
      <c r="I463" s="21"/>
      <c r="J463" s="27"/>
      <c r="K463" s="374"/>
      <c r="L463" s="333" t="s">
        <v>1657</v>
      </c>
      <c r="M463" s="460"/>
      <c r="N463" s="461"/>
    </row>
    <row r="464" spans="1:14" s="4" customFormat="1" ht="9.75" customHeight="1">
      <c r="A464" s="266"/>
      <c r="B464" s="276" t="s">
        <v>2153</v>
      </c>
      <c r="C464" s="330"/>
      <c r="D464" s="382"/>
      <c r="E464" s="331">
        <f>E466+E484+E494+E502+E507</f>
        <v>75122</v>
      </c>
      <c r="F464" s="18"/>
      <c r="G464" s="331">
        <f>G466+G484+G494+G502+G507</f>
        <v>85162</v>
      </c>
      <c r="H464" s="20"/>
      <c r="I464" s="331">
        <f>I466+I484+I494+I502+I507</f>
        <v>88373</v>
      </c>
      <c r="J464" s="382"/>
      <c r="K464" s="332">
        <f>K466+K484+K494+K502+K507</f>
        <v>102881</v>
      </c>
      <c r="L464" s="333" t="s">
        <v>2154</v>
      </c>
      <c r="M464" s="460"/>
      <c r="N464" s="461"/>
    </row>
    <row r="465" spans="1:14" ht="12" customHeight="1">
      <c r="A465" s="287" t="s">
        <v>2155</v>
      </c>
      <c r="B465" s="287" t="s">
        <v>2156</v>
      </c>
      <c r="C465" s="336"/>
      <c r="D465" s="9"/>
      <c r="E465" s="372"/>
      <c r="F465" s="16"/>
      <c r="G465" s="17"/>
      <c r="H465" s="22"/>
      <c r="I465" s="23"/>
      <c r="J465" s="27"/>
      <c r="K465" s="374"/>
      <c r="L465" s="343" t="s">
        <v>2157</v>
      </c>
      <c r="M465" s="460"/>
      <c r="N465" s="461"/>
    </row>
    <row r="466" spans="1:14" ht="12" customHeight="1">
      <c r="A466" s="335"/>
      <c r="B466" s="287" t="s">
        <v>865</v>
      </c>
      <c r="C466" s="336"/>
      <c r="D466" s="384"/>
      <c r="E466" s="341">
        <f>E469+E478+E479</f>
        <v>504</v>
      </c>
      <c r="F466" s="16"/>
      <c r="G466" s="341">
        <f>G469+G478+G479</f>
        <v>458</v>
      </c>
      <c r="H466" s="22"/>
      <c r="I466" s="341">
        <f>I469+I478+I479</f>
        <v>552</v>
      </c>
      <c r="J466" s="384"/>
      <c r="K466" s="342">
        <f>K469+K478+K479</f>
        <v>299</v>
      </c>
      <c r="L466" s="343" t="s">
        <v>866</v>
      </c>
      <c r="M466" s="460"/>
      <c r="N466" s="461"/>
    </row>
    <row r="467" spans="1:14" ht="0.75" customHeight="1">
      <c r="A467" s="335"/>
      <c r="B467" s="287"/>
      <c r="C467" s="336"/>
      <c r="D467" s="9"/>
      <c r="E467" s="341"/>
      <c r="F467" s="16"/>
      <c r="G467" s="17"/>
      <c r="H467" s="22"/>
      <c r="I467" s="23"/>
      <c r="J467" s="27"/>
      <c r="K467" s="342"/>
      <c r="L467" s="343"/>
      <c r="M467" s="460"/>
      <c r="N467" s="461"/>
    </row>
    <row r="468" spans="1:14" s="4" customFormat="1" ht="12" customHeight="1">
      <c r="A468" s="294" t="s">
        <v>867</v>
      </c>
      <c r="B468" s="294" t="s">
        <v>868</v>
      </c>
      <c r="C468" s="317"/>
      <c r="D468" s="372"/>
      <c r="E468" s="372"/>
      <c r="F468" s="14"/>
      <c r="G468" s="15"/>
      <c r="H468" s="13"/>
      <c r="I468" s="7"/>
      <c r="J468" s="373"/>
      <c r="K468" s="374"/>
      <c r="L468" s="321" t="s">
        <v>869</v>
      </c>
      <c r="M468" s="460"/>
      <c r="N468" s="461"/>
    </row>
    <row r="469" spans="1:14" s="4" customFormat="1" ht="11.25" customHeight="1">
      <c r="A469" s="266"/>
      <c r="B469" s="294" t="s">
        <v>870</v>
      </c>
      <c r="C469" s="322" t="s">
        <v>871</v>
      </c>
      <c r="D469" s="9">
        <v>2200</v>
      </c>
      <c r="E469" s="10">
        <v>379</v>
      </c>
      <c r="F469" s="14">
        <v>1947</v>
      </c>
      <c r="G469" s="15">
        <v>368</v>
      </c>
      <c r="H469" s="14">
        <v>2294</v>
      </c>
      <c r="I469" s="7">
        <v>457</v>
      </c>
      <c r="J469" s="27">
        <v>2221</v>
      </c>
      <c r="K469" s="28">
        <v>257</v>
      </c>
      <c r="L469" s="321" t="s">
        <v>872</v>
      </c>
      <c r="M469" s="460"/>
      <c r="N469" s="461"/>
    </row>
    <row r="470" spans="1:14" s="4" customFormat="1" ht="3" customHeight="1">
      <c r="A470" s="305"/>
      <c r="B470" s="305"/>
      <c r="C470" s="306"/>
      <c r="D470" s="308"/>
      <c r="E470" s="308"/>
      <c r="F470" s="24"/>
      <c r="G470" s="25"/>
      <c r="H470" s="24"/>
      <c r="I470" s="25"/>
      <c r="J470" s="307"/>
      <c r="K470" s="347"/>
      <c r="L470" s="348"/>
      <c r="M470" s="460"/>
      <c r="N470" s="461"/>
    </row>
    <row r="471" spans="1:14" s="4" customFormat="1" ht="12.75" customHeight="1">
      <c r="A471" s="312"/>
      <c r="B471" s="312"/>
      <c r="C471" s="313"/>
      <c r="D471" s="314"/>
      <c r="E471" s="314"/>
      <c r="F471" s="7"/>
      <c r="G471" s="7"/>
      <c r="H471" s="7"/>
      <c r="I471" s="7"/>
      <c r="J471" s="315"/>
      <c r="K471" s="315"/>
      <c r="L471" s="316" t="s">
        <v>471</v>
      </c>
      <c r="M471" s="460"/>
      <c r="N471" s="461"/>
    </row>
    <row r="472" spans="12:14" ht="24" customHeight="1">
      <c r="L472" s="246" t="s">
        <v>2342</v>
      </c>
      <c r="M472" s="460" t="s">
        <v>1695</v>
      </c>
      <c r="N472" s="461"/>
    </row>
    <row r="473" spans="1:14" ht="28.5" customHeight="1">
      <c r="A473" s="471" t="s">
        <v>1133</v>
      </c>
      <c r="B473" s="471"/>
      <c r="C473" s="471"/>
      <c r="D473" s="471"/>
      <c r="E473" s="471"/>
      <c r="F473" s="471"/>
      <c r="G473" s="471"/>
      <c r="J473" s="245"/>
      <c r="K473" s="245"/>
      <c r="M473" s="460"/>
      <c r="N473" s="461"/>
    </row>
    <row r="474" spans="1:14" ht="9.75" customHeight="1">
      <c r="A474" s="214"/>
      <c r="B474" s="214"/>
      <c r="C474" s="214"/>
      <c r="D474" s="214"/>
      <c r="J474" s="214"/>
      <c r="K474" s="214"/>
      <c r="M474" s="460"/>
      <c r="N474" s="461"/>
    </row>
    <row r="475" spans="1:14" ht="24.75" customHeight="1">
      <c r="A475" s="248" t="s">
        <v>1652</v>
      </c>
      <c r="B475" s="462" t="s">
        <v>1653</v>
      </c>
      <c r="C475" s="248" t="s">
        <v>1119</v>
      </c>
      <c r="D475" s="455" t="s">
        <v>491</v>
      </c>
      <c r="E475" s="459"/>
      <c r="F475" s="455" t="s">
        <v>2372</v>
      </c>
      <c r="G475" s="459"/>
      <c r="H475" s="457" t="s">
        <v>1123</v>
      </c>
      <c r="I475" s="458"/>
      <c r="J475" s="455" t="s">
        <v>2381</v>
      </c>
      <c r="K475" s="456"/>
      <c r="L475" s="465" t="s">
        <v>95</v>
      </c>
      <c r="M475" s="460"/>
      <c r="N475" s="461"/>
    </row>
    <row r="476" spans="1:14" ht="15" customHeight="1">
      <c r="A476" s="468" t="s">
        <v>1382</v>
      </c>
      <c r="B476" s="463"/>
      <c r="C476" s="468" t="s">
        <v>1121</v>
      </c>
      <c r="D476" s="250" t="s">
        <v>92</v>
      </c>
      <c r="E476" s="251" t="s">
        <v>94</v>
      </c>
      <c r="F476" s="250" t="s">
        <v>92</v>
      </c>
      <c r="G476" s="251" t="s">
        <v>94</v>
      </c>
      <c r="H476" s="250" t="s">
        <v>92</v>
      </c>
      <c r="I476" s="251" t="s">
        <v>94</v>
      </c>
      <c r="J476" s="250" t="s">
        <v>92</v>
      </c>
      <c r="K476" s="252" t="s">
        <v>94</v>
      </c>
      <c r="L476" s="466"/>
      <c r="M476" s="460"/>
      <c r="N476" s="461"/>
    </row>
    <row r="477" spans="1:14" ht="24.75" customHeight="1">
      <c r="A477" s="469"/>
      <c r="B477" s="464"/>
      <c r="C477" s="469"/>
      <c r="D477" s="254" t="s">
        <v>93</v>
      </c>
      <c r="E477" s="255" t="s">
        <v>1654</v>
      </c>
      <c r="F477" s="254" t="s">
        <v>93</v>
      </c>
      <c r="G477" s="255" t="s">
        <v>1654</v>
      </c>
      <c r="H477" s="254" t="s">
        <v>93</v>
      </c>
      <c r="I477" s="255" t="s">
        <v>1654</v>
      </c>
      <c r="J477" s="254" t="s">
        <v>93</v>
      </c>
      <c r="K477" s="256" t="s">
        <v>1654</v>
      </c>
      <c r="L477" s="467"/>
      <c r="M477" s="460"/>
      <c r="N477" s="461"/>
    </row>
    <row r="478" spans="1:14" s="4" customFormat="1" ht="1.5" customHeight="1">
      <c r="A478" s="294"/>
      <c r="B478" s="294"/>
      <c r="C478" s="322"/>
      <c r="D478" s="9"/>
      <c r="E478" s="10"/>
      <c r="F478" s="319"/>
      <c r="G478" s="320"/>
      <c r="H478" s="13"/>
      <c r="I478" s="7"/>
      <c r="J478" s="27"/>
      <c r="K478" s="28"/>
      <c r="L478" s="353"/>
      <c r="M478" s="460"/>
      <c r="N478" s="461"/>
    </row>
    <row r="479" spans="1:14" s="4" customFormat="1" ht="12" customHeight="1">
      <c r="A479" s="294" t="s">
        <v>1658</v>
      </c>
      <c r="B479" s="294" t="s">
        <v>1659</v>
      </c>
      <c r="C479" s="322" t="s">
        <v>1381</v>
      </c>
      <c r="D479" s="9" t="s">
        <v>1381</v>
      </c>
      <c r="E479" s="10">
        <v>125</v>
      </c>
      <c r="F479" s="14" t="s">
        <v>1381</v>
      </c>
      <c r="G479" s="15">
        <v>90</v>
      </c>
      <c r="H479" s="14" t="s">
        <v>1381</v>
      </c>
      <c r="I479" s="7">
        <v>95</v>
      </c>
      <c r="J479" s="27" t="s">
        <v>1381</v>
      </c>
      <c r="K479" s="28">
        <v>42</v>
      </c>
      <c r="L479" s="321" t="s">
        <v>1660</v>
      </c>
      <c r="M479" s="460"/>
      <c r="N479" s="461"/>
    </row>
    <row r="480" spans="1:14" s="4" customFormat="1" ht="0.75" customHeight="1">
      <c r="A480" s="294"/>
      <c r="B480" s="294"/>
      <c r="C480" s="322"/>
      <c r="D480" s="9"/>
      <c r="E480" s="10"/>
      <c r="F480" s="14"/>
      <c r="G480" s="15"/>
      <c r="H480" s="13"/>
      <c r="I480" s="7"/>
      <c r="J480" s="27"/>
      <c r="K480" s="28"/>
      <c r="L480" s="321"/>
      <c r="M480" s="460"/>
      <c r="N480" s="461"/>
    </row>
    <row r="481" spans="1:14" s="4" customFormat="1" ht="12" customHeight="1">
      <c r="A481" s="287" t="s">
        <v>873</v>
      </c>
      <c r="B481" s="287" t="s">
        <v>874</v>
      </c>
      <c r="C481" s="336"/>
      <c r="D481" s="9"/>
      <c r="E481" s="10"/>
      <c r="F481" s="16"/>
      <c r="G481" s="17"/>
      <c r="H481" s="22"/>
      <c r="I481" s="23"/>
      <c r="J481" s="27"/>
      <c r="K481" s="28"/>
      <c r="L481" s="343" t="s">
        <v>875</v>
      </c>
      <c r="M481" s="460"/>
      <c r="N481" s="461"/>
    </row>
    <row r="482" spans="1:14" s="4" customFormat="1" ht="11.25" customHeight="1">
      <c r="A482" s="335"/>
      <c r="B482" s="287" t="s">
        <v>876</v>
      </c>
      <c r="C482" s="336"/>
      <c r="D482" s="413"/>
      <c r="E482" s="413"/>
      <c r="F482" s="16"/>
      <c r="G482" s="17"/>
      <c r="H482" s="22"/>
      <c r="I482" s="23"/>
      <c r="J482" s="22"/>
      <c r="K482" s="367"/>
      <c r="L482" s="343" t="s">
        <v>877</v>
      </c>
      <c r="M482" s="460"/>
      <c r="N482" s="461"/>
    </row>
    <row r="483" spans="1:14" s="4" customFormat="1" ht="11.25" customHeight="1">
      <c r="A483" s="266"/>
      <c r="B483" s="287" t="s">
        <v>878</v>
      </c>
      <c r="C483" s="336"/>
      <c r="D483" s="413"/>
      <c r="E483" s="413"/>
      <c r="F483" s="16"/>
      <c r="G483" s="17"/>
      <c r="H483" s="22"/>
      <c r="I483" s="23"/>
      <c r="J483" s="22"/>
      <c r="K483" s="367"/>
      <c r="L483" s="343" t="s">
        <v>879</v>
      </c>
      <c r="M483" s="460"/>
      <c r="N483" s="461"/>
    </row>
    <row r="484" spans="1:14" s="4" customFormat="1" ht="11.25" customHeight="1">
      <c r="A484" s="335"/>
      <c r="B484" s="287" t="s">
        <v>880</v>
      </c>
      <c r="C484" s="336"/>
      <c r="D484" s="372"/>
      <c r="E484" s="341">
        <f>SUM(E486:E490)</f>
        <v>10451</v>
      </c>
      <c r="F484" s="22"/>
      <c r="G484" s="341">
        <f>SUM(G486:G490)</f>
        <v>10158</v>
      </c>
      <c r="H484" s="22"/>
      <c r="I484" s="341">
        <f>SUM(I486:I490)</f>
        <v>10784</v>
      </c>
      <c r="J484" s="373"/>
      <c r="K484" s="342">
        <f>SUM(K486:K490)</f>
        <v>12852</v>
      </c>
      <c r="L484" s="343" t="s">
        <v>881</v>
      </c>
      <c r="M484" s="460"/>
      <c r="N484" s="461"/>
    </row>
    <row r="485" spans="1:14" s="4" customFormat="1" ht="0.75" customHeight="1">
      <c r="A485" s="266"/>
      <c r="B485" s="294" t="s">
        <v>109</v>
      </c>
      <c r="C485" s="317"/>
      <c r="D485" s="372"/>
      <c r="E485" s="372"/>
      <c r="F485" s="13"/>
      <c r="G485" s="7"/>
      <c r="H485" s="13"/>
      <c r="I485" s="7"/>
      <c r="J485" s="373"/>
      <c r="K485" s="374"/>
      <c r="L485" s="321" t="s">
        <v>109</v>
      </c>
      <c r="M485" s="460"/>
      <c r="N485" s="461"/>
    </row>
    <row r="486" spans="1:14" s="4" customFormat="1" ht="12" customHeight="1">
      <c r="A486" s="294" t="s">
        <v>882</v>
      </c>
      <c r="B486" s="294" t="s">
        <v>883</v>
      </c>
      <c r="C486" s="322" t="s">
        <v>871</v>
      </c>
      <c r="D486" s="9">
        <v>4590</v>
      </c>
      <c r="E486" s="10">
        <v>2365</v>
      </c>
      <c r="F486" s="14">
        <v>4472</v>
      </c>
      <c r="G486" s="15">
        <v>2323</v>
      </c>
      <c r="H486" s="14">
        <v>4279</v>
      </c>
      <c r="I486" s="15">
        <v>2283</v>
      </c>
      <c r="J486" s="27">
        <v>4547</v>
      </c>
      <c r="K486" s="28">
        <v>2567</v>
      </c>
      <c r="L486" s="321" t="s">
        <v>884</v>
      </c>
      <c r="M486" s="460"/>
      <c r="N486" s="461"/>
    </row>
    <row r="487" spans="1:14" s="4" customFormat="1" ht="0.75" customHeight="1">
      <c r="A487" s="294"/>
      <c r="B487" s="294"/>
      <c r="C487" s="322"/>
      <c r="D487" s="9"/>
      <c r="E487" s="10"/>
      <c r="F487" s="14"/>
      <c r="G487" s="15"/>
      <c r="H487" s="13"/>
      <c r="I487" s="7"/>
      <c r="J487" s="27"/>
      <c r="K487" s="28"/>
      <c r="L487" s="321"/>
      <c r="M487" s="460"/>
      <c r="N487" s="461"/>
    </row>
    <row r="488" spans="1:14" s="4" customFormat="1" ht="12" customHeight="1">
      <c r="A488" s="294" t="s">
        <v>885</v>
      </c>
      <c r="B488" s="294" t="s">
        <v>886</v>
      </c>
      <c r="C488" s="322" t="s">
        <v>126</v>
      </c>
      <c r="D488" s="9">
        <v>11376</v>
      </c>
      <c r="E488" s="10">
        <v>3342</v>
      </c>
      <c r="F488" s="14">
        <v>10793</v>
      </c>
      <c r="G488" s="15">
        <v>3215</v>
      </c>
      <c r="H488" s="14">
        <v>10880</v>
      </c>
      <c r="I488" s="15">
        <v>3304</v>
      </c>
      <c r="J488" s="27">
        <v>15995</v>
      </c>
      <c r="K488" s="28">
        <v>4112</v>
      </c>
      <c r="L488" s="321" t="s">
        <v>887</v>
      </c>
      <c r="M488" s="460"/>
      <c r="N488" s="461"/>
    </row>
    <row r="489" spans="1:14" s="4" customFormat="1" ht="12" customHeight="1">
      <c r="A489" s="294" t="s">
        <v>888</v>
      </c>
      <c r="B489" s="294" t="s">
        <v>889</v>
      </c>
      <c r="C489" s="322" t="s">
        <v>126</v>
      </c>
      <c r="D489" s="9">
        <v>26489</v>
      </c>
      <c r="E489" s="10">
        <v>4411</v>
      </c>
      <c r="F489" s="14">
        <v>25345</v>
      </c>
      <c r="G489" s="15">
        <v>4209</v>
      </c>
      <c r="H489" s="14">
        <v>28674</v>
      </c>
      <c r="I489" s="15">
        <v>4705</v>
      </c>
      <c r="J489" s="27">
        <v>29411</v>
      </c>
      <c r="K489" s="28">
        <v>5510</v>
      </c>
      <c r="L489" s="321" t="s">
        <v>890</v>
      </c>
      <c r="M489" s="460"/>
      <c r="N489" s="461"/>
    </row>
    <row r="490" spans="1:14" s="4" customFormat="1" ht="12" customHeight="1">
      <c r="A490" s="294" t="s">
        <v>2474</v>
      </c>
      <c r="B490" s="294" t="s">
        <v>1124</v>
      </c>
      <c r="C490" s="322" t="s">
        <v>1381</v>
      </c>
      <c r="D490" s="10" t="s">
        <v>1381</v>
      </c>
      <c r="E490" s="10">
        <v>333</v>
      </c>
      <c r="F490" s="14" t="s">
        <v>1381</v>
      </c>
      <c r="G490" s="15">
        <v>411</v>
      </c>
      <c r="H490" s="14" t="s">
        <v>1381</v>
      </c>
      <c r="I490" s="7">
        <v>492</v>
      </c>
      <c r="J490" s="27" t="s">
        <v>1381</v>
      </c>
      <c r="K490" s="28">
        <v>663</v>
      </c>
      <c r="L490" s="321" t="s">
        <v>2475</v>
      </c>
      <c r="M490" s="460"/>
      <c r="N490" s="461"/>
    </row>
    <row r="491" spans="1:14" s="4" customFormat="1" ht="0.75" customHeight="1">
      <c r="A491" s="266"/>
      <c r="B491" s="266"/>
      <c r="C491" s="322" t="s">
        <v>109</v>
      </c>
      <c r="D491" s="9"/>
      <c r="E491" s="372"/>
      <c r="F491" s="14"/>
      <c r="G491" s="15"/>
      <c r="H491" s="13"/>
      <c r="I491" s="7"/>
      <c r="J491" s="27"/>
      <c r="K491" s="374"/>
      <c r="L491" s="328"/>
      <c r="M491" s="460"/>
      <c r="N491" s="461"/>
    </row>
    <row r="492" spans="1:14" s="4" customFormat="1" ht="12" customHeight="1">
      <c r="A492" s="287" t="s">
        <v>891</v>
      </c>
      <c r="B492" s="287" t="s">
        <v>892</v>
      </c>
      <c r="C492" s="356" t="s">
        <v>109</v>
      </c>
      <c r="D492" s="9"/>
      <c r="E492" s="10"/>
      <c r="F492" s="16"/>
      <c r="G492" s="17"/>
      <c r="H492" s="22"/>
      <c r="I492" s="23"/>
      <c r="J492" s="27"/>
      <c r="K492" s="28"/>
      <c r="L492" s="343"/>
      <c r="M492" s="460"/>
      <c r="N492" s="461"/>
    </row>
    <row r="493" spans="1:14" s="4" customFormat="1" ht="11.25" customHeight="1">
      <c r="A493" s="335"/>
      <c r="B493" s="287" t="s">
        <v>893</v>
      </c>
      <c r="C493" s="356" t="s">
        <v>109</v>
      </c>
      <c r="D493" s="9"/>
      <c r="E493" s="10"/>
      <c r="F493" s="16"/>
      <c r="G493" s="17"/>
      <c r="H493" s="22"/>
      <c r="I493" s="23"/>
      <c r="J493" s="27"/>
      <c r="K493" s="28"/>
      <c r="L493" s="343" t="s">
        <v>894</v>
      </c>
      <c r="M493" s="460"/>
      <c r="N493" s="461"/>
    </row>
    <row r="494" spans="1:14" s="4" customFormat="1" ht="11.25" customHeight="1">
      <c r="A494" s="266"/>
      <c r="B494" s="287" t="s">
        <v>895</v>
      </c>
      <c r="C494" s="356" t="s">
        <v>109</v>
      </c>
      <c r="D494" s="372"/>
      <c r="E494" s="341">
        <f>SUM(E497:E500)</f>
        <v>61684</v>
      </c>
      <c r="F494" s="16"/>
      <c r="G494" s="341">
        <f>SUM(G497:G500)</f>
        <v>71840</v>
      </c>
      <c r="H494" s="22"/>
      <c r="I494" s="341">
        <f>SUM(I497:I500)</f>
        <v>74082</v>
      </c>
      <c r="J494" s="373"/>
      <c r="K494" s="342">
        <f>SUM(K497:K500)</f>
        <v>86941</v>
      </c>
      <c r="L494" s="343" t="s">
        <v>896</v>
      </c>
      <c r="M494" s="460"/>
      <c r="N494" s="461"/>
    </row>
    <row r="495" spans="1:14" s="4" customFormat="1" ht="0.75" customHeight="1">
      <c r="A495" s="266"/>
      <c r="B495" s="266"/>
      <c r="C495" s="317"/>
      <c r="D495" s="372"/>
      <c r="E495" s="372"/>
      <c r="F495" s="14"/>
      <c r="G495" s="15"/>
      <c r="H495" s="13"/>
      <c r="I495" s="7"/>
      <c r="J495" s="373"/>
      <c r="K495" s="374"/>
      <c r="L495" s="328"/>
      <c r="M495" s="460"/>
      <c r="N495" s="461"/>
    </row>
    <row r="496" spans="1:14" s="4" customFormat="1" ht="12" customHeight="1">
      <c r="A496" s="294" t="s">
        <v>897</v>
      </c>
      <c r="B496" s="294" t="s">
        <v>898</v>
      </c>
      <c r="C496" s="322" t="s">
        <v>109</v>
      </c>
      <c r="D496" s="372"/>
      <c r="E496" s="372"/>
      <c r="F496" s="14"/>
      <c r="G496" s="15"/>
      <c r="H496" s="13"/>
      <c r="I496" s="7"/>
      <c r="J496" s="373"/>
      <c r="K496" s="374"/>
      <c r="L496" s="321" t="s">
        <v>899</v>
      </c>
      <c r="M496" s="460"/>
      <c r="N496" s="461"/>
    </row>
    <row r="497" spans="1:14" s="4" customFormat="1" ht="11.25" customHeight="1">
      <c r="A497" s="294" t="s">
        <v>109</v>
      </c>
      <c r="B497" s="294" t="s">
        <v>900</v>
      </c>
      <c r="C497" s="322" t="s">
        <v>132</v>
      </c>
      <c r="D497" s="9" t="s">
        <v>1381</v>
      </c>
      <c r="E497" s="10">
        <v>56127</v>
      </c>
      <c r="F497" s="14" t="s">
        <v>1381</v>
      </c>
      <c r="G497" s="15">
        <v>62845</v>
      </c>
      <c r="H497" s="14" t="s">
        <v>1381</v>
      </c>
      <c r="I497" s="15">
        <v>65524</v>
      </c>
      <c r="J497" s="27" t="s">
        <v>1381</v>
      </c>
      <c r="K497" s="28">
        <v>73676</v>
      </c>
      <c r="L497" s="321" t="s">
        <v>932</v>
      </c>
      <c r="M497" s="460"/>
      <c r="N497" s="461"/>
    </row>
    <row r="498" spans="1:14" s="4" customFormat="1" ht="12" customHeight="1">
      <c r="A498" s="294" t="s">
        <v>901</v>
      </c>
      <c r="B498" s="294" t="s">
        <v>902</v>
      </c>
      <c r="C498" s="322"/>
      <c r="D498" s="9"/>
      <c r="E498" s="10"/>
      <c r="F498" s="14"/>
      <c r="G498" s="15"/>
      <c r="H498" s="14"/>
      <c r="I498" s="7"/>
      <c r="J498" s="27"/>
      <c r="K498" s="28"/>
      <c r="L498" s="321" t="s">
        <v>903</v>
      </c>
      <c r="M498" s="460"/>
      <c r="N498" s="461"/>
    </row>
    <row r="499" spans="1:14" s="4" customFormat="1" ht="11.25" customHeight="1">
      <c r="A499" s="294"/>
      <c r="B499" s="294" t="s">
        <v>907</v>
      </c>
      <c r="C499" s="322" t="s">
        <v>132</v>
      </c>
      <c r="D499" s="9" t="s">
        <v>1381</v>
      </c>
      <c r="E499" s="10">
        <v>3137</v>
      </c>
      <c r="F499" s="14" t="s">
        <v>1381</v>
      </c>
      <c r="G499" s="15">
        <v>3529</v>
      </c>
      <c r="H499" s="14" t="s">
        <v>1381</v>
      </c>
      <c r="I499" s="15">
        <v>3676</v>
      </c>
      <c r="J499" s="27" t="s">
        <v>1381</v>
      </c>
      <c r="K499" s="28">
        <v>4286</v>
      </c>
      <c r="L499" s="321" t="s">
        <v>908</v>
      </c>
      <c r="M499" s="460"/>
      <c r="N499" s="461"/>
    </row>
    <row r="500" spans="1:14" s="4" customFormat="1" ht="12" customHeight="1">
      <c r="A500" s="294" t="s">
        <v>159</v>
      </c>
      <c r="B500" s="266" t="s">
        <v>158</v>
      </c>
      <c r="C500" s="317" t="s">
        <v>1381</v>
      </c>
      <c r="D500" s="9" t="s">
        <v>1381</v>
      </c>
      <c r="E500" s="10">
        <v>2420</v>
      </c>
      <c r="F500" s="14" t="s">
        <v>1381</v>
      </c>
      <c r="G500" s="15">
        <v>5466</v>
      </c>
      <c r="H500" s="14" t="s">
        <v>1381</v>
      </c>
      <c r="I500" s="15">
        <v>4882</v>
      </c>
      <c r="J500" s="27" t="s">
        <v>1381</v>
      </c>
      <c r="K500" s="28">
        <v>8979</v>
      </c>
      <c r="L500" s="328" t="s">
        <v>1682</v>
      </c>
      <c r="M500" s="460"/>
      <c r="N500" s="461"/>
    </row>
    <row r="501" spans="1:14" s="4" customFormat="1" ht="0.75" customHeight="1">
      <c r="A501" s="294"/>
      <c r="B501" s="266"/>
      <c r="C501" s="317"/>
      <c r="D501" s="9"/>
      <c r="E501" s="10"/>
      <c r="F501" s="14"/>
      <c r="G501" s="15"/>
      <c r="H501" s="13"/>
      <c r="I501" s="7"/>
      <c r="J501" s="27"/>
      <c r="K501" s="28"/>
      <c r="L501" s="328"/>
      <c r="M501" s="460"/>
      <c r="N501" s="461"/>
    </row>
    <row r="502" spans="1:14" s="4" customFormat="1" ht="12" customHeight="1">
      <c r="A502" s="287" t="s">
        <v>909</v>
      </c>
      <c r="B502" s="287" t="s">
        <v>2194</v>
      </c>
      <c r="C502" s="336"/>
      <c r="D502" s="9"/>
      <c r="E502" s="341">
        <f>SUM(E503:E504)</f>
        <v>1236</v>
      </c>
      <c r="F502" s="16"/>
      <c r="G502" s="341">
        <f>SUM(G503:G504)</f>
        <v>1413</v>
      </c>
      <c r="H502" s="22"/>
      <c r="I502" s="341">
        <f>SUM(I503:I504)</f>
        <v>1450</v>
      </c>
      <c r="J502" s="27"/>
      <c r="K502" s="342">
        <f>SUM(K503:K504)</f>
        <v>1265</v>
      </c>
      <c r="L502" s="343" t="s">
        <v>2195</v>
      </c>
      <c r="M502" s="460"/>
      <c r="N502" s="461"/>
    </row>
    <row r="503" spans="1:14" s="4" customFormat="1" ht="12" customHeight="1">
      <c r="A503" s="294" t="s">
        <v>2196</v>
      </c>
      <c r="B503" s="294" t="s">
        <v>2197</v>
      </c>
      <c r="C503" s="322" t="s">
        <v>344</v>
      </c>
      <c r="D503" s="9">
        <v>512</v>
      </c>
      <c r="E503" s="10">
        <v>1034</v>
      </c>
      <c r="F503" s="14">
        <v>630</v>
      </c>
      <c r="G503" s="15">
        <v>1249</v>
      </c>
      <c r="H503" s="13">
        <v>565</v>
      </c>
      <c r="I503" s="15">
        <v>1083</v>
      </c>
      <c r="J503" s="27">
        <v>615</v>
      </c>
      <c r="K503" s="28">
        <v>1230</v>
      </c>
      <c r="L503" s="321" t="s">
        <v>2198</v>
      </c>
      <c r="M503" s="460"/>
      <c r="N503" s="461"/>
    </row>
    <row r="504" spans="1:14" s="4" customFormat="1" ht="12" customHeight="1">
      <c r="A504" s="294" t="s">
        <v>2199</v>
      </c>
      <c r="B504" s="294" t="s">
        <v>2200</v>
      </c>
      <c r="C504" s="322" t="s">
        <v>126</v>
      </c>
      <c r="D504" s="9">
        <v>52</v>
      </c>
      <c r="E504" s="10">
        <v>202</v>
      </c>
      <c r="F504" s="14">
        <v>71</v>
      </c>
      <c r="G504" s="15">
        <v>164</v>
      </c>
      <c r="H504" s="13">
        <v>150</v>
      </c>
      <c r="I504" s="7">
        <v>367</v>
      </c>
      <c r="J504" s="27">
        <v>13</v>
      </c>
      <c r="K504" s="28">
        <v>35</v>
      </c>
      <c r="L504" s="321" t="s">
        <v>2201</v>
      </c>
      <c r="M504" s="460"/>
      <c r="N504" s="461"/>
    </row>
    <row r="505" spans="1:14" ht="12" customHeight="1">
      <c r="A505" s="287" t="s">
        <v>2202</v>
      </c>
      <c r="B505" s="287" t="s">
        <v>2203</v>
      </c>
      <c r="C505" s="336"/>
      <c r="D505" s="372"/>
      <c r="E505" s="372"/>
      <c r="F505" s="16"/>
      <c r="G505" s="17"/>
      <c r="H505" s="22"/>
      <c r="I505" s="23"/>
      <c r="J505" s="373"/>
      <c r="K505" s="374"/>
      <c r="L505" s="343" t="s">
        <v>2204</v>
      </c>
      <c r="M505" s="460"/>
      <c r="N505" s="461"/>
    </row>
    <row r="506" spans="1:14" ht="11.25" customHeight="1">
      <c r="A506" s="335"/>
      <c r="B506" s="287" t="s">
        <v>2205</v>
      </c>
      <c r="C506" s="336"/>
      <c r="D506" s="13"/>
      <c r="E506" s="387"/>
      <c r="F506" s="16"/>
      <c r="G506" s="17"/>
      <c r="H506" s="22"/>
      <c r="I506" s="23"/>
      <c r="J506" s="13"/>
      <c r="K506" s="366"/>
      <c r="L506" s="343" t="s">
        <v>2206</v>
      </c>
      <c r="M506" s="460"/>
      <c r="N506" s="461"/>
    </row>
    <row r="507" spans="1:14" ht="11.25" customHeight="1">
      <c r="A507" s="266"/>
      <c r="B507" s="287" t="s">
        <v>2207</v>
      </c>
      <c r="C507" s="336"/>
      <c r="D507" s="384"/>
      <c r="E507" s="341">
        <f>E509+E510+E521</f>
        <v>1247</v>
      </c>
      <c r="F507" s="16"/>
      <c r="G507" s="341">
        <f>G509+G510+G521</f>
        <v>1293</v>
      </c>
      <c r="H507" s="22"/>
      <c r="I507" s="341">
        <f>I509+I510+I521</f>
        <v>1505</v>
      </c>
      <c r="J507" s="384"/>
      <c r="K507" s="342">
        <f>K509+K510+K521</f>
        <v>1524</v>
      </c>
      <c r="L507" s="343" t="s">
        <v>2208</v>
      </c>
      <c r="M507" s="460"/>
      <c r="N507" s="461"/>
    </row>
    <row r="508" spans="1:14" ht="0.75" customHeight="1">
      <c r="A508" s="215"/>
      <c r="B508" s="249"/>
      <c r="C508" s="215"/>
      <c r="D508" s="397"/>
      <c r="E508" s="397"/>
      <c r="F508" s="414"/>
      <c r="G508" s="415"/>
      <c r="H508" s="396"/>
      <c r="I508" s="397"/>
      <c r="J508" s="396"/>
      <c r="K508" s="416"/>
      <c r="L508" s="253"/>
      <c r="M508" s="460"/>
      <c r="N508" s="461"/>
    </row>
    <row r="509" spans="1:14" s="4" customFormat="1" ht="12" customHeight="1">
      <c r="A509" s="294" t="s">
        <v>2209</v>
      </c>
      <c r="B509" s="294" t="s">
        <v>2210</v>
      </c>
      <c r="C509" s="322" t="s">
        <v>132</v>
      </c>
      <c r="D509" s="9" t="s">
        <v>1381</v>
      </c>
      <c r="E509" s="10">
        <v>743</v>
      </c>
      <c r="F509" s="14" t="s">
        <v>1381</v>
      </c>
      <c r="G509" s="15">
        <v>756</v>
      </c>
      <c r="H509" s="14" t="s">
        <v>1381</v>
      </c>
      <c r="I509" s="7">
        <v>866</v>
      </c>
      <c r="J509" s="27" t="s">
        <v>1381</v>
      </c>
      <c r="K509" s="28">
        <v>883</v>
      </c>
      <c r="L509" s="321" t="s">
        <v>2211</v>
      </c>
      <c r="M509" s="460"/>
      <c r="N509" s="461"/>
    </row>
    <row r="510" spans="1:14" s="4" customFormat="1" ht="12" customHeight="1">
      <c r="A510" s="294" t="s">
        <v>2212</v>
      </c>
      <c r="B510" s="294" t="s">
        <v>2213</v>
      </c>
      <c r="C510" s="322" t="s">
        <v>600</v>
      </c>
      <c r="D510" s="9">
        <v>1100</v>
      </c>
      <c r="E510" s="10">
        <v>97</v>
      </c>
      <c r="F510" s="14">
        <v>1155</v>
      </c>
      <c r="G510" s="15">
        <v>117</v>
      </c>
      <c r="H510" s="14">
        <v>1164</v>
      </c>
      <c r="I510" s="7">
        <v>107</v>
      </c>
      <c r="J510" s="27">
        <v>1060</v>
      </c>
      <c r="K510" s="28">
        <v>106</v>
      </c>
      <c r="L510" s="321" t="s">
        <v>2214</v>
      </c>
      <c r="M510" s="460"/>
      <c r="N510" s="461"/>
    </row>
    <row r="511" spans="1:14" s="4" customFormat="1" ht="3" customHeight="1">
      <c r="A511" s="305"/>
      <c r="B511" s="305"/>
      <c r="C511" s="306"/>
      <c r="D511" s="308"/>
      <c r="E511" s="308"/>
      <c r="F511" s="24"/>
      <c r="G511" s="25"/>
      <c r="H511" s="24"/>
      <c r="I511" s="25"/>
      <c r="J511" s="307"/>
      <c r="K511" s="347"/>
      <c r="L511" s="348"/>
      <c r="M511" s="460"/>
      <c r="N511" s="461"/>
    </row>
    <row r="512" spans="1:14" s="4" customFormat="1" ht="12.75" customHeight="1">
      <c r="A512" s="312"/>
      <c r="B512" s="312"/>
      <c r="C512" s="313"/>
      <c r="D512" s="314"/>
      <c r="E512" s="314"/>
      <c r="F512" s="7"/>
      <c r="G512" s="7"/>
      <c r="H512" s="7"/>
      <c r="I512" s="7"/>
      <c r="J512" s="315"/>
      <c r="K512" s="315"/>
      <c r="L512" s="316" t="s">
        <v>471</v>
      </c>
      <c r="M512" s="460"/>
      <c r="N512" s="461"/>
    </row>
    <row r="513" spans="1:14" s="4" customFormat="1" ht="12.75" customHeight="1">
      <c r="A513" s="349"/>
      <c r="B513" s="349"/>
      <c r="C513" s="350"/>
      <c r="D513" s="10"/>
      <c r="E513" s="10"/>
      <c r="F513" s="7"/>
      <c r="G513" s="7"/>
      <c r="H513" s="7"/>
      <c r="I513" s="7"/>
      <c r="J513" s="369"/>
      <c r="K513" s="369"/>
      <c r="L513" s="365"/>
      <c r="M513" s="3"/>
      <c r="N513" s="461"/>
    </row>
    <row r="514" spans="12:14" ht="24" customHeight="1">
      <c r="L514" s="246" t="s">
        <v>2342</v>
      </c>
      <c r="M514" s="460" t="s">
        <v>783</v>
      </c>
      <c r="N514" s="461"/>
    </row>
    <row r="515" spans="1:14" ht="28.5" customHeight="1">
      <c r="A515" s="471" t="s">
        <v>1133</v>
      </c>
      <c r="B515" s="471"/>
      <c r="C515" s="471"/>
      <c r="D515" s="471"/>
      <c r="E515" s="471"/>
      <c r="F515" s="471"/>
      <c r="G515" s="471"/>
      <c r="J515" s="245"/>
      <c r="K515" s="245"/>
      <c r="M515" s="460"/>
      <c r="N515" s="461"/>
    </row>
    <row r="516" spans="1:14" ht="11.25" customHeight="1">
      <c r="A516" s="214"/>
      <c r="B516" s="214"/>
      <c r="C516" s="214"/>
      <c r="D516" s="214"/>
      <c r="J516" s="214"/>
      <c r="K516" s="214"/>
      <c r="M516" s="460"/>
      <c r="N516" s="461"/>
    </row>
    <row r="517" spans="1:14" ht="24.75" customHeight="1">
      <c r="A517" s="248" t="s">
        <v>1652</v>
      </c>
      <c r="B517" s="462" t="s">
        <v>1653</v>
      </c>
      <c r="C517" s="248" t="s">
        <v>1119</v>
      </c>
      <c r="D517" s="455" t="s">
        <v>491</v>
      </c>
      <c r="E517" s="459"/>
      <c r="F517" s="455" t="s">
        <v>2372</v>
      </c>
      <c r="G517" s="459"/>
      <c r="H517" s="457" t="s">
        <v>1123</v>
      </c>
      <c r="I517" s="458"/>
      <c r="J517" s="455" t="s">
        <v>2381</v>
      </c>
      <c r="K517" s="456"/>
      <c r="L517" s="465" t="s">
        <v>95</v>
      </c>
      <c r="M517" s="460"/>
      <c r="N517" s="461"/>
    </row>
    <row r="518" spans="1:14" ht="15" customHeight="1">
      <c r="A518" s="468" t="s">
        <v>1382</v>
      </c>
      <c r="B518" s="463"/>
      <c r="C518" s="468" t="s">
        <v>1121</v>
      </c>
      <c r="D518" s="250" t="s">
        <v>92</v>
      </c>
      <c r="E518" s="251" t="s">
        <v>94</v>
      </c>
      <c r="F518" s="250" t="s">
        <v>92</v>
      </c>
      <c r="G518" s="251" t="s">
        <v>94</v>
      </c>
      <c r="H518" s="250" t="s">
        <v>92</v>
      </c>
      <c r="I518" s="251" t="s">
        <v>94</v>
      </c>
      <c r="J518" s="250" t="s">
        <v>92</v>
      </c>
      <c r="K518" s="252" t="s">
        <v>94</v>
      </c>
      <c r="L518" s="466"/>
      <c r="M518" s="460"/>
      <c r="N518" s="461"/>
    </row>
    <row r="519" spans="1:14" ht="24.75" customHeight="1">
      <c r="A519" s="469"/>
      <c r="B519" s="464"/>
      <c r="C519" s="469"/>
      <c r="D519" s="254" t="s">
        <v>93</v>
      </c>
      <c r="E519" s="255" t="s">
        <v>1654</v>
      </c>
      <c r="F519" s="254" t="s">
        <v>93</v>
      </c>
      <c r="G519" s="255" t="s">
        <v>1654</v>
      </c>
      <c r="H519" s="254" t="s">
        <v>93</v>
      </c>
      <c r="I519" s="255" t="s">
        <v>1654</v>
      </c>
      <c r="J519" s="254" t="s">
        <v>93</v>
      </c>
      <c r="K519" s="256" t="s">
        <v>1654</v>
      </c>
      <c r="L519" s="467"/>
      <c r="M519" s="460"/>
      <c r="N519" s="461"/>
    </row>
    <row r="520" spans="1:14" s="4" customFormat="1" ht="15" customHeight="1">
      <c r="A520" s="294" t="s">
        <v>2394</v>
      </c>
      <c r="B520" s="294" t="s">
        <v>2393</v>
      </c>
      <c r="C520" s="322"/>
      <c r="D520" s="9"/>
      <c r="E520" s="10"/>
      <c r="F520" s="11"/>
      <c r="G520" s="12"/>
      <c r="H520" s="13"/>
      <c r="I520" s="7"/>
      <c r="J520" s="27"/>
      <c r="K520" s="28"/>
      <c r="L520" s="353" t="s">
        <v>2396</v>
      </c>
      <c r="M520" s="460"/>
      <c r="N520" s="461"/>
    </row>
    <row r="521" spans="1:14" s="4" customFormat="1" ht="11.25" customHeight="1">
      <c r="A521" s="294" t="s">
        <v>1679</v>
      </c>
      <c r="B521" s="294" t="s">
        <v>1125</v>
      </c>
      <c r="C521" s="322" t="s">
        <v>132</v>
      </c>
      <c r="D521" s="9" t="s">
        <v>1381</v>
      </c>
      <c r="E521" s="10">
        <v>407</v>
      </c>
      <c r="F521" s="14" t="s">
        <v>1381</v>
      </c>
      <c r="G521" s="15">
        <v>420</v>
      </c>
      <c r="H521" s="14" t="s">
        <v>1381</v>
      </c>
      <c r="I521" s="7">
        <v>532</v>
      </c>
      <c r="J521" s="27" t="s">
        <v>1381</v>
      </c>
      <c r="K521" s="28">
        <v>535</v>
      </c>
      <c r="L521" s="321" t="s">
        <v>2395</v>
      </c>
      <c r="M521" s="460"/>
      <c r="N521" s="461"/>
    </row>
    <row r="522" spans="1:14" s="4" customFormat="1" ht="3" customHeight="1">
      <c r="A522" s="266"/>
      <c r="B522" s="266"/>
      <c r="C522" s="317"/>
      <c r="D522" s="9"/>
      <c r="E522" s="10"/>
      <c r="F522" s="14"/>
      <c r="G522" s="15"/>
      <c r="H522" s="13"/>
      <c r="I522" s="7"/>
      <c r="J522" s="27"/>
      <c r="K522" s="28"/>
      <c r="L522" s="328"/>
      <c r="M522" s="460"/>
      <c r="N522" s="461"/>
    </row>
    <row r="523" spans="1:14" s="4" customFormat="1" ht="12" customHeight="1">
      <c r="A523" s="281" t="s">
        <v>2215</v>
      </c>
      <c r="B523" s="276" t="s">
        <v>2216</v>
      </c>
      <c r="C523" s="330"/>
      <c r="D523" s="9"/>
      <c r="E523" s="10"/>
      <c r="F523" s="18"/>
      <c r="G523" s="19"/>
      <c r="H523" s="20"/>
      <c r="I523" s="21"/>
      <c r="J523" s="27"/>
      <c r="K523" s="28"/>
      <c r="L523" s="333" t="s">
        <v>2217</v>
      </c>
      <c r="M523" s="460"/>
      <c r="N523" s="461"/>
    </row>
    <row r="524" spans="1:14" s="4" customFormat="1" ht="12" customHeight="1">
      <c r="A524" s="281"/>
      <c r="B524" s="276" t="s">
        <v>2218</v>
      </c>
      <c r="C524" s="330"/>
      <c r="D524" s="9"/>
      <c r="E524" s="331">
        <f>SUM(E526)</f>
        <v>35833</v>
      </c>
      <c r="F524" s="18"/>
      <c r="G524" s="331">
        <f>SUM(G526)</f>
        <v>34901</v>
      </c>
      <c r="H524" s="20"/>
      <c r="I524" s="331">
        <f>SUM(I526)</f>
        <v>35728</v>
      </c>
      <c r="J524" s="27"/>
      <c r="K524" s="332">
        <f>SUM(K526)</f>
        <v>34360</v>
      </c>
      <c r="L524" s="333" t="s">
        <v>2085</v>
      </c>
      <c r="M524" s="460"/>
      <c r="N524" s="461"/>
    </row>
    <row r="525" spans="1:14" s="4" customFormat="1" ht="3" customHeight="1">
      <c r="A525" s="375"/>
      <c r="B525" s="375"/>
      <c r="C525" s="330"/>
      <c r="D525" s="9"/>
      <c r="E525" s="376"/>
      <c r="F525" s="20"/>
      <c r="G525" s="21"/>
      <c r="H525" s="20"/>
      <c r="I525" s="21"/>
      <c r="J525" s="27"/>
      <c r="K525" s="377"/>
      <c r="L525" s="378"/>
      <c r="M525" s="460"/>
      <c r="N525" s="461"/>
    </row>
    <row r="526" spans="1:14" s="4" customFormat="1" ht="12" customHeight="1">
      <c r="A526" s="287" t="s">
        <v>2220</v>
      </c>
      <c r="B526" s="287" t="s">
        <v>2221</v>
      </c>
      <c r="C526" s="336"/>
      <c r="D526" s="9"/>
      <c r="E526" s="341">
        <f>SUM(E528:E562)</f>
        <v>35833</v>
      </c>
      <c r="F526" s="22"/>
      <c r="G526" s="341">
        <f>SUM(G528:G562)</f>
        <v>34901</v>
      </c>
      <c r="H526" s="22"/>
      <c r="I526" s="341">
        <f>SUM(I528:I562)</f>
        <v>35728</v>
      </c>
      <c r="J526" s="27"/>
      <c r="K526" s="342">
        <f>SUM(K528:K562)</f>
        <v>34360</v>
      </c>
      <c r="L526" s="343" t="s">
        <v>2222</v>
      </c>
      <c r="M526" s="460"/>
      <c r="N526" s="461"/>
    </row>
    <row r="527" spans="1:14" s="4" customFormat="1" ht="3" customHeight="1">
      <c r="A527" s="266"/>
      <c r="B527" s="266"/>
      <c r="C527" s="317"/>
      <c r="D527" s="9"/>
      <c r="E527" s="10"/>
      <c r="F527" s="13"/>
      <c r="G527" s="7"/>
      <c r="H527" s="13"/>
      <c r="I527" s="7"/>
      <c r="J527" s="27"/>
      <c r="K527" s="28"/>
      <c r="L527" s="328"/>
      <c r="M527" s="460"/>
      <c r="N527" s="461"/>
    </row>
    <row r="528" spans="1:14" s="4" customFormat="1" ht="12" customHeight="1">
      <c r="A528" s="294" t="s">
        <v>2223</v>
      </c>
      <c r="B528" s="294" t="s">
        <v>2035</v>
      </c>
      <c r="C528" s="322" t="s">
        <v>344</v>
      </c>
      <c r="D528" s="9">
        <v>42070</v>
      </c>
      <c r="E528" s="10">
        <v>1227</v>
      </c>
      <c r="F528" s="14">
        <v>42500</v>
      </c>
      <c r="G528" s="15">
        <v>1046</v>
      </c>
      <c r="H528" s="14">
        <v>21200</v>
      </c>
      <c r="I528" s="15">
        <v>530</v>
      </c>
      <c r="J528" s="27">
        <v>16685</v>
      </c>
      <c r="K528" s="28">
        <v>438</v>
      </c>
      <c r="L528" s="321" t="s">
        <v>2224</v>
      </c>
      <c r="M528" s="460"/>
      <c r="N528" s="461"/>
    </row>
    <row r="529" spans="1:14" s="4" customFormat="1" ht="12" customHeight="1">
      <c r="A529" s="294"/>
      <c r="B529" s="294"/>
      <c r="C529" s="322"/>
      <c r="D529" s="9"/>
      <c r="E529" s="10"/>
      <c r="F529" s="14"/>
      <c r="G529" s="15"/>
      <c r="H529" s="13"/>
      <c r="I529" s="7"/>
      <c r="J529" s="27"/>
      <c r="K529" s="28"/>
      <c r="L529" s="321" t="s">
        <v>2225</v>
      </c>
      <c r="M529" s="460"/>
      <c r="N529" s="461"/>
    </row>
    <row r="530" spans="1:14" s="4" customFormat="1" ht="12" customHeight="1">
      <c r="A530" s="294" t="s">
        <v>2226</v>
      </c>
      <c r="B530" s="294" t="s">
        <v>2227</v>
      </c>
      <c r="C530" s="322" t="s">
        <v>2445</v>
      </c>
      <c r="D530" s="9">
        <v>16195</v>
      </c>
      <c r="E530" s="10">
        <v>8421</v>
      </c>
      <c r="F530" s="14">
        <v>13100</v>
      </c>
      <c r="G530" s="15">
        <v>8251</v>
      </c>
      <c r="H530" s="14">
        <v>13344</v>
      </c>
      <c r="I530" s="15">
        <v>8422</v>
      </c>
      <c r="J530" s="27">
        <v>13653</v>
      </c>
      <c r="K530" s="28">
        <v>8693</v>
      </c>
      <c r="L530" s="321" t="s">
        <v>2228</v>
      </c>
      <c r="M530" s="460"/>
      <c r="N530" s="461"/>
    </row>
    <row r="531" spans="1:14" s="4" customFormat="1" ht="12" customHeight="1">
      <c r="A531" s="294" t="s">
        <v>2229</v>
      </c>
      <c r="B531" s="294" t="s">
        <v>2230</v>
      </c>
      <c r="C531" s="322" t="s">
        <v>344</v>
      </c>
      <c r="D531" s="9">
        <v>44960</v>
      </c>
      <c r="E531" s="10">
        <v>1731</v>
      </c>
      <c r="F531" s="14">
        <v>46500</v>
      </c>
      <c r="G531" s="15">
        <v>1903</v>
      </c>
      <c r="H531" s="14">
        <v>42300</v>
      </c>
      <c r="I531" s="15">
        <v>1819</v>
      </c>
      <c r="J531" s="27">
        <v>45500</v>
      </c>
      <c r="K531" s="28">
        <v>2002</v>
      </c>
      <c r="L531" s="321" t="s">
        <v>2231</v>
      </c>
      <c r="M531" s="460"/>
      <c r="N531" s="461"/>
    </row>
    <row r="532" spans="1:14" s="4" customFormat="1" ht="12" customHeight="1">
      <c r="A532" s="294" t="s">
        <v>2232</v>
      </c>
      <c r="B532" s="294" t="s">
        <v>2233</v>
      </c>
      <c r="C532" s="322" t="s">
        <v>126</v>
      </c>
      <c r="D532" s="9">
        <v>44110</v>
      </c>
      <c r="E532" s="10">
        <v>5653</v>
      </c>
      <c r="F532" s="14">
        <v>44000</v>
      </c>
      <c r="G532" s="15">
        <v>5720</v>
      </c>
      <c r="H532" s="14">
        <v>48300</v>
      </c>
      <c r="I532" s="15">
        <v>6520</v>
      </c>
      <c r="J532" s="27">
        <v>43550</v>
      </c>
      <c r="K532" s="28">
        <v>6206</v>
      </c>
      <c r="L532" s="321" t="s">
        <v>2234</v>
      </c>
      <c r="M532" s="460"/>
      <c r="N532" s="461"/>
    </row>
    <row r="533" spans="1:14" s="4" customFormat="1" ht="12" customHeight="1">
      <c r="A533" s="294" t="s">
        <v>2235</v>
      </c>
      <c r="B533" s="294" t="s">
        <v>2236</v>
      </c>
      <c r="C533" s="322" t="s">
        <v>126</v>
      </c>
      <c r="D533" s="9">
        <v>747980</v>
      </c>
      <c r="E533" s="10">
        <v>2962</v>
      </c>
      <c r="F533" s="14">
        <v>742230</v>
      </c>
      <c r="G533" s="15">
        <v>2865</v>
      </c>
      <c r="H533" s="14">
        <v>654210</v>
      </c>
      <c r="I533" s="15">
        <v>2506</v>
      </c>
      <c r="J533" s="27">
        <v>612560</v>
      </c>
      <c r="K533" s="28">
        <v>2389</v>
      </c>
      <c r="L533" s="321" t="s">
        <v>2237</v>
      </c>
      <c r="M533" s="460"/>
      <c r="N533" s="461"/>
    </row>
    <row r="534" spans="1:14" s="4" customFormat="1" ht="12" customHeight="1">
      <c r="A534" s="294" t="s">
        <v>2238</v>
      </c>
      <c r="B534" s="294" t="s">
        <v>947</v>
      </c>
      <c r="C534" s="322" t="s">
        <v>126</v>
      </c>
      <c r="D534" s="9">
        <v>670400</v>
      </c>
      <c r="E534" s="10">
        <v>1676</v>
      </c>
      <c r="F534" s="14">
        <v>535670</v>
      </c>
      <c r="G534" s="15">
        <v>1557</v>
      </c>
      <c r="H534" s="14">
        <v>416940</v>
      </c>
      <c r="I534" s="15">
        <v>1219</v>
      </c>
      <c r="J534" s="27">
        <v>502310</v>
      </c>
      <c r="K534" s="28">
        <v>1520</v>
      </c>
      <c r="L534" s="321" t="s">
        <v>948</v>
      </c>
      <c r="M534" s="460"/>
      <c r="N534" s="461"/>
    </row>
    <row r="535" spans="1:14" s="4" customFormat="1" ht="12" customHeight="1">
      <c r="A535" s="294" t="s">
        <v>949</v>
      </c>
      <c r="B535" s="294" t="s">
        <v>950</v>
      </c>
      <c r="C535" s="322" t="s">
        <v>126</v>
      </c>
      <c r="D535" s="9">
        <v>940</v>
      </c>
      <c r="E535" s="10">
        <v>556</v>
      </c>
      <c r="F535" s="14">
        <v>1500</v>
      </c>
      <c r="G535" s="15">
        <v>1047</v>
      </c>
      <c r="H535" s="14">
        <v>1240</v>
      </c>
      <c r="I535" s="15">
        <v>879</v>
      </c>
      <c r="J535" s="27">
        <v>1220</v>
      </c>
      <c r="K535" s="28">
        <v>883</v>
      </c>
      <c r="L535" s="321" t="s">
        <v>951</v>
      </c>
      <c r="M535" s="460"/>
      <c r="N535" s="461"/>
    </row>
    <row r="536" spans="1:14" s="4" customFormat="1" ht="12" customHeight="1">
      <c r="A536" s="294" t="s">
        <v>952</v>
      </c>
      <c r="B536" s="294" t="s">
        <v>953</v>
      </c>
      <c r="C536" s="322" t="s">
        <v>126</v>
      </c>
      <c r="D536" s="9">
        <v>13300</v>
      </c>
      <c r="E536" s="10">
        <v>312</v>
      </c>
      <c r="F536" s="14">
        <v>10700</v>
      </c>
      <c r="G536" s="15">
        <v>294</v>
      </c>
      <c r="H536" s="14">
        <v>8560</v>
      </c>
      <c r="I536" s="15">
        <v>250</v>
      </c>
      <c r="J536" s="27">
        <v>7016</v>
      </c>
      <c r="K536" s="28">
        <v>211</v>
      </c>
      <c r="L536" s="321" t="s">
        <v>954</v>
      </c>
      <c r="M536" s="460"/>
      <c r="N536" s="461"/>
    </row>
    <row r="537" spans="1:14" s="4" customFormat="1" ht="12" customHeight="1">
      <c r="A537" s="294" t="s">
        <v>955</v>
      </c>
      <c r="B537" s="294" t="s">
        <v>956</v>
      </c>
      <c r="C537" s="322"/>
      <c r="D537" s="324"/>
      <c r="E537" s="324"/>
      <c r="F537" s="14"/>
      <c r="G537" s="15"/>
      <c r="H537" s="14"/>
      <c r="I537" s="15"/>
      <c r="J537" s="323"/>
      <c r="K537" s="325"/>
      <c r="L537" s="321"/>
      <c r="M537" s="460"/>
      <c r="N537" s="461"/>
    </row>
    <row r="538" spans="1:14" s="4" customFormat="1" ht="11.25" customHeight="1">
      <c r="A538" s="294"/>
      <c r="B538" s="294" t="s">
        <v>957</v>
      </c>
      <c r="C538" s="322" t="s">
        <v>126</v>
      </c>
      <c r="D538" s="9">
        <v>69856</v>
      </c>
      <c r="E538" s="10">
        <v>6732</v>
      </c>
      <c r="F538" s="14">
        <v>67778</v>
      </c>
      <c r="G538" s="15">
        <v>6554</v>
      </c>
      <c r="H538" s="14">
        <v>73410</v>
      </c>
      <c r="I538" s="15">
        <v>6996</v>
      </c>
      <c r="J538" s="27">
        <v>55676</v>
      </c>
      <c r="K538" s="28">
        <v>5556</v>
      </c>
      <c r="L538" s="321" t="s">
        <v>958</v>
      </c>
      <c r="M538" s="460"/>
      <c r="N538" s="461"/>
    </row>
    <row r="539" spans="1:14" s="4" customFormat="1" ht="12" customHeight="1">
      <c r="A539" s="294" t="s">
        <v>1886</v>
      </c>
      <c r="B539" s="294" t="s">
        <v>1887</v>
      </c>
      <c r="C539" s="322" t="s">
        <v>132</v>
      </c>
      <c r="D539" s="417" t="s">
        <v>132</v>
      </c>
      <c r="E539" s="10">
        <v>360</v>
      </c>
      <c r="F539" s="323" t="s">
        <v>132</v>
      </c>
      <c r="G539" s="15">
        <v>529</v>
      </c>
      <c r="H539" s="14" t="s">
        <v>132</v>
      </c>
      <c r="I539" s="15">
        <v>593</v>
      </c>
      <c r="J539" s="418" t="s">
        <v>132</v>
      </c>
      <c r="K539" s="28">
        <v>571</v>
      </c>
      <c r="L539" s="321" t="s">
        <v>735</v>
      </c>
      <c r="M539" s="460"/>
      <c r="N539" s="461"/>
    </row>
    <row r="540" spans="1:14" s="4" customFormat="1" ht="12" customHeight="1">
      <c r="A540" s="294" t="s">
        <v>962</v>
      </c>
      <c r="B540" s="294" t="s">
        <v>963</v>
      </c>
      <c r="C540" s="322" t="s">
        <v>132</v>
      </c>
      <c r="D540" s="417" t="s">
        <v>132</v>
      </c>
      <c r="E540" s="10">
        <v>114</v>
      </c>
      <c r="F540" s="323" t="s">
        <v>132</v>
      </c>
      <c r="G540" s="15">
        <v>91</v>
      </c>
      <c r="H540" s="14" t="s">
        <v>132</v>
      </c>
      <c r="I540" s="15">
        <v>66</v>
      </c>
      <c r="J540" s="418" t="s">
        <v>132</v>
      </c>
      <c r="K540" s="28">
        <v>21</v>
      </c>
      <c r="L540" s="321" t="s">
        <v>964</v>
      </c>
      <c r="M540" s="460"/>
      <c r="N540" s="461"/>
    </row>
    <row r="541" spans="1:14" s="4" customFormat="1" ht="12" customHeight="1">
      <c r="A541" s="294" t="s">
        <v>965</v>
      </c>
      <c r="B541" s="294" t="s">
        <v>1212</v>
      </c>
      <c r="C541" s="322" t="s">
        <v>132</v>
      </c>
      <c r="D541" s="417" t="s">
        <v>132</v>
      </c>
      <c r="E541" s="10">
        <v>271</v>
      </c>
      <c r="F541" s="323" t="s">
        <v>132</v>
      </c>
      <c r="G541" s="15">
        <v>332</v>
      </c>
      <c r="H541" s="14" t="s">
        <v>132</v>
      </c>
      <c r="I541" s="15">
        <v>355</v>
      </c>
      <c r="J541" s="418" t="s">
        <v>132</v>
      </c>
      <c r="K541" s="28">
        <v>283</v>
      </c>
      <c r="L541" s="321" t="s">
        <v>1213</v>
      </c>
      <c r="M541" s="460"/>
      <c r="N541" s="461"/>
    </row>
    <row r="542" spans="1:14" ht="12" customHeight="1">
      <c r="A542" s="294" t="s">
        <v>966</v>
      </c>
      <c r="B542" s="294" t="s">
        <v>967</v>
      </c>
      <c r="C542" s="322" t="s">
        <v>109</v>
      </c>
      <c r="D542" s="9"/>
      <c r="E542" s="10"/>
      <c r="F542" s="14"/>
      <c r="G542" s="15"/>
      <c r="H542" s="14"/>
      <c r="I542" s="15"/>
      <c r="J542" s="27"/>
      <c r="K542" s="28"/>
      <c r="L542" s="321" t="s">
        <v>968</v>
      </c>
      <c r="M542" s="460"/>
      <c r="N542" s="461"/>
    </row>
    <row r="543" spans="1:14" ht="11.25" customHeight="1">
      <c r="A543" s="266"/>
      <c r="B543" s="294" t="s">
        <v>969</v>
      </c>
      <c r="C543" s="317"/>
      <c r="D543" s="9"/>
      <c r="E543" s="10"/>
      <c r="F543" s="14"/>
      <c r="G543" s="15"/>
      <c r="H543" s="14"/>
      <c r="I543" s="15"/>
      <c r="J543" s="27"/>
      <c r="K543" s="28"/>
      <c r="L543" s="321" t="s">
        <v>970</v>
      </c>
      <c r="M543" s="460"/>
      <c r="N543" s="461"/>
    </row>
    <row r="544" spans="1:14" ht="11.25" customHeight="1">
      <c r="A544" s="266"/>
      <c r="B544" s="294" t="s">
        <v>971</v>
      </c>
      <c r="C544" s="322" t="s">
        <v>132</v>
      </c>
      <c r="D544" s="417" t="s">
        <v>132</v>
      </c>
      <c r="E544" s="10">
        <v>3492</v>
      </c>
      <c r="F544" s="323" t="s">
        <v>132</v>
      </c>
      <c r="G544" s="15">
        <v>2533</v>
      </c>
      <c r="H544" s="14" t="s">
        <v>132</v>
      </c>
      <c r="I544" s="15">
        <v>3457</v>
      </c>
      <c r="J544" s="418" t="s">
        <v>132</v>
      </c>
      <c r="K544" s="28">
        <v>3545</v>
      </c>
      <c r="L544" s="321" t="s">
        <v>972</v>
      </c>
      <c r="M544" s="460"/>
      <c r="N544" s="461"/>
    </row>
    <row r="545" spans="1:14" s="4" customFormat="1" ht="12" customHeight="1">
      <c r="A545" s="294" t="s">
        <v>973</v>
      </c>
      <c r="B545" s="294" t="s">
        <v>974</v>
      </c>
      <c r="C545" s="317"/>
      <c r="D545" s="9"/>
      <c r="E545" s="10"/>
      <c r="F545" s="14"/>
      <c r="G545" s="15"/>
      <c r="H545" s="14"/>
      <c r="I545" s="15"/>
      <c r="J545" s="27"/>
      <c r="K545" s="28"/>
      <c r="L545" s="321" t="s">
        <v>975</v>
      </c>
      <c r="M545" s="460"/>
      <c r="N545" s="461"/>
    </row>
    <row r="546" spans="1:14" s="4" customFormat="1" ht="11.25" customHeight="1">
      <c r="A546" s="266"/>
      <c r="B546" s="294" t="s">
        <v>976</v>
      </c>
      <c r="C546" s="322" t="s">
        <v>132</v>
      </c>
      <c r="D546" s="417" t="s">
        <v>132</v>
      </c>
      <c r="E546" s="10">
        <v>1010</v>
      </c>
      <c r="F546" s="323" t="s">
        <v>132</v>
      </c>
      <c r="G546" s="15">
        <v>641</v>
      </c>
      <c r="H546" s="14" t="s">
        <v>132</v>
      </c>
      <c r="I546" s="15">
        <v>703</v>
      </c>
      <c r="J546" s="418" t="s">
        <v>132</v>
      </c>
      <c r="K546" s="28">
        <v>587</v>
      </c>
      <c r="L546" s="321" t="s">
        <v>933</v>
      </c>
      <c r="M546" s="460"/>
      <c r="N546" s="461"/>
    </row>
    <row r="547" spans="1:14" s="4" customFormat="1" ht="12" customHeight="1">
      <c r="A547" s="294" t="s">
        <v>977</v>
      </c>
      <c r="B547" s="294" t="s">
        <v>974</v>
      </c>
      <c r="C547" s="322" t="s">
        <v>109</v>
      </c>
      <c r="D547" s="9"/>
      <c r="E547" s="10"/>
      <c r="F547" s="14"/>
      <c r="G547" s="15"/>
      <c r="H547" s="14"/>
      <c r="I547" s="15"/>
      <c r="J547" s="27"/>
      <c r="K547" s="28"/>
      <c r="L547" s="321" t="s">
        <v>975</v>
      </c>
      <c r="M547" s="460"/>
      <c r="N547" s="461"/>
    </row>
    <row r="548" spans="1:14" s="4" customFormat="1" ht="11.25" customHeight="1">
      <c r="A548" s="266"/>
      <c r="B548" s="294" t="s">
        <v>978</v>
      </c>
      <c r="C548" s="322" t="s">
        <v>132</v>
      </c>
      <c r="D548" s="417" t="s">
        <v>132</v>
      </c>
      <c r="E548" s="10">
        <v>62</v>
      </c>
      <c r="F548" s="323" t="s">
        <v>132</v>
      </c>
      <c r="G548" s="15">
        <v>50</v>
      </c>
      <c r="H548" s="14" t="s">
        <v>132</v>
      </c>
      <c r="I548" s="15">
        <v>40</v>
      </c>
      <c r="J548" s="418" t="s">
        <v>132</v>
      </c>
      <c r="K548" s="28">
        <v>30</v>
      </c>
      <c r="L548" s="321" t="s">
        <v>979</v>
      </c>
      <c r="M548" s="460"/>
      <c r="N548" s="461"/>
    </row>
    <row r="549" spans="1:14" s="4" customFormat="1" ht="3" customHeight="1">
      <c r="A549" s="305"/>
      <c r="B549" s="305"/>
      <c r="C549" s="306"/>
      <c r="D549" s="308"/>
      <c r="E549" s="308"/>
      <c r="F549" s="368"/>
      <c r="G549" s="395"/>
      <c r="H549" s="24"/>
      <c r="I549" s="25"/>
      <c r="J549" s="370"/>
      <c r="K549" s="371"/>
      <c r="L549" s="348"/>
      <c r="M549" s="460"/>
      <c r="N549" s="461"/>
    </row>
    <row r="550" spans="1:14" s="4" customFormat="1" ht="12.75" customHeight="1">
      <c r="A550" s="312"/>
      <c r="B550" s="312"/>
      <c r="C550" s="313"/>
      <c r="D550" s="314"/>
      <c r="E550" s="314"/>
      <c r="F550" s="7"/>
      <c r="G550" s="7"/>
      <c r="H550" s="7"/>
      <c r="I550" s="7"/>
      <c r="J550" s="315"/>
      <c r="K550" s="315"/>
      <c r="L550" s="316" t="s">
        <v>471</v>
      </c>
      <c r="M550" s="460"/>
      <c r="N550" s="461"/>
    </row>
    <row r="551" spans="1:14" s="4" customFormat="1" ht="12.75" customHeight="1">
      <c r="A551" s="349"/>
      <c r="B551" s="349"/>
      <c r="C551" s="350"/>
      <c r="D551" s="10"/>
      <c r="E551" s="10"/>
      <c r="F551" s="7"/>
      <c r="G551" s="7"/>
      <c r="H551" s="7"/>
      <c r="I551" s="7"/>
      <c r="J551" s="369"/>
      <c r="K551" s="369"/>
      <c r="L551" s="365"/>
      <c r="M551" s="460"/>
      <c r="N551" s="461"/>
    </row>
    <row r="552" spans="12:14" ht="24" customHeight="1">
      <c r="L552" s="246" t="s">
        <v>2342</v>
      </c>
      <c r="M552" s="460" t="s">
        <v>1696</v>
      </c>
      <c r="N552" s="461"/>
    </row>
    <row r="553" spans="1:14" ht="28.5" customHeight="1">
      <c r="A553" s="471" t="s">
        <v>1133</v>
      </c>
      <c r="B553" s="471"/>
      <c r="C553" s="471"/>
      <c r="D553" s="471"/>
      <c r="E553" s="471"/>
      <c r="F553" s="471"/>
      <c r="G553" s="471"/>
      <c r="J553" s="245"/>
      <c r="K553" s="245"/>
      <c r="M553" s="460"/>
      <c r="N553" s="461"/>
    </row>
    <row r="554" spans="1:14" ht="9.75" customHeight="1">
      <c r="A554" s="214"/>
      <c r="B554" s="214"/>
      <c r="C554" s="214"/>
      <c r="D554" s="214"/>
      <c r="J554" s="214"/>
      <c r="K554" s="214"/>
      <c r="M554" s="460"/>
      <c r="N554" s="461"/>
    </row>
    <row r="555" spans="1:14" ht="24.75" customHeight="1">
      <c r="A555" s="248" t="s">
        <v>1652</v>
      </c>
      <c r="B555" s="462" t="s">
        <v>1653</v>
      </c>
      <c r="C555" s="248" t="s">
        <v>1119</v>
      </c>
      <c r="D555" s="455" t="s">
        <v>491</v>
      </c>
      <c r="E555" s="459"/>
      <c r="F555" s="455" t="s">
        <v>2372</v>
      </c>
      <c r="G555" s="459"/>
      <c r="H555" s="457" t="s">
        <v>1123</v>
      </c>
      <c r="I555" s="458"/>
      <c r="J555" s="455" t="s">
        <v>2381</v>
      </c>
      <c r="K555" s="456"/>
      <c r="L555" s="465" t="s">
        <v>95</v>
      </c>
      <c r="M555" s="460"/>
      <c r="N555" s="461"/>
    </row>
    <row r="556" spans="1:14" ht="15" customHeight="1">
      <c r="A556" s="468" t="s">
        <v>1382</v>
      </c>
      <c r="B556" s="463"/>
      <c r="C556" s="468" t="s">
        <v>1121</v>
      </c>
      <c r="D556" s="250" t="s">
        <v>92</v>
      </c>
      <c r="E556" s="251" t="s">
        <v>94</v>
      </c>
      <c r="F556" s="250" t="s">
        <v>92</v>
      </c>
      <c r="G556" s="251" t="s">
        <v>94</v>
      </c>
      <c r="H556" s="250" t="s">
        <v>92</v>
      </c>
      <c r="I556" s="251" t="s">
        <v>94</v>
      </c>
      <c r="J556" s="250" t="s">
        <v>92</v>
      </c>
      <c r="K556" s="252" t="s">
        <v>94</v>
      </c>
      <c r="L556" s="466"/>
      <c r="M556" s="460"/>
      <c r="N556" s="461"/>
    </row>
    <row r="557" spans="1:14" ht="24.75" customHeight="1">
      <c r="A557" s="469"/>
      <c r="B557" s="464"/>
      <c r="C557" s="469"/>
      <c r="D557" s="254" t="s">
        <v>93</v>
      </c>
      <c r="E557" s="255" t="s">
        <v>1654</v>
      </c>
      <c r="F557" s="254" t="s">
        <v>93</v>
      </c>
      <c r="G557" s="255" t="s">
        <v>1654</v>
      </c>
      <c r="H557" s="254" t="s">
        <v>93</v>
      </c>
      <c r="I557" s="255" t="s">
        <v>1654</v>
      </c>
      <c r="J557" s="254" t="s">
        <v>93</v>
      </c>
      <c r="K557" s="256" t="s">
        <v>1654</v>
      </c>
      <c r="L557" s="467"/>
      <c r="M557" s="460"/>
      <c r="N557" s="461"/>
    </row>
    <row r="558" spans="1:14" s="4" customFormat="1" ht="15" customHeight="1">
      <c r="A558" s="294" t="s">
        <v>1684</v>
      </c>
      <c r="B558" s="294" t="s">
        <v>1683</v>
      </c>
      <c r="C558" s="322" t="s">
        <v>109</v>
      </c>
      <c r="D558" s="9"/>
      <c r="E558" s="10"/>
      <c r="F558" s="11"/>
      <c r="G558" s="12"/>
      <c r="H558" s="13"/>
      <c r="I558" s="7"/>
      <c r="J558" s="27"/>
      <c r="K558" s="28"/>
      <c r="L558" s="353" t="s">
        <v>109</v>
      </c>
      <c r="M558" s="460"/>
      <c r="N558" s="461"/>
    </row>
    <row r="559" spans="1:14" s="4" customFormat="1" ht="12" customHeight="1">
      <c r="A559" s="294" t="s">
        <v>272</v>
      </c>
      <c r="B559" s="294" t="s">
        <v>271</v>
      </c>
      <c r="C559" s="363"/>
      <c r="D559" s="344"/>
      <c r="E559" s="363"/>
      <c r="F559" s="344"/>
      <c r="G559" s="419"/>
      <c r="H559" s="344"/>
      <c r="I559" s="419"/>
      <c r="J559" s="344"/>
      <c r="K559" s="345"/>
      <c r="L559" s="345"/>
      <c r="M559" s="460"/>
      <c r="N559" s="461"/>
    </row>
    <row r="560" spans="1:14" s="4" customFormat="1" ht="12" customHeight="1">
      <c r="A560" s="294" t="s">
        <v>269</v>
      </c>
      <c r="B560" s="294" t="s">
        <v>270</v>
      </c>
      <c r="C560" s="322" t="s">
        <v>132</v>
      </c>
      <c r="D560" s="9" t="s">
        <v>1381</v>
      </c>
      <c r="E560" s="10">
        <v>648</v>
      </c>
      <c r="F560" s="14" t="s">
        <v>1381</v>
      </c>
      <c r="G560" s="15">
        <v>919</v>
      </c>
      <c r="H560" s="14" t="s">
        <v>1381</v>
      </c>
      <c r="I560" s="7">
        <v>569</v>
      </c>
      <c r="J560" s="27" t="s">
        <v>1381</v>
      </c>
      <c r="K560" s="28">
        <v>575</v>
      </c>
      <c r="L560" s="321" t="s">
        <v>160</v>
      </c>
      <c r="M560" s="460"/>
      <c r="N560" s="461"/>
    </row>
    <row r="561" spans="1:14" s="4" customFormat="1" ht="12" customHeight="1">
      <c r="A561" s="294" t="s">
        <v>980</v>
      </c>
      <c r="B561" s="294" t="s">
        <v>981</v>
      </c>
      <c r="C561" s="317"/>
      <c r="D561" s="372"/>
      <c r="E561" s="372"/>
      <c r="F561" s="14"/>
      <c r="G561" s="15"/>
      <c r="H561" s="13"/>
      <c r="I561" s="7"/>
      <c r="J561" s="373"/>
      <c r="K561" s="374"/>
      <c r="L561" s="328"/>
      <c r="M561" s="460"/>
      <c r="N561" s="461"/>
    </row>
    <row r="562" spans="1:14" s="4" customFormat="1" ht="11.25" customHeight="1">
      <c r="A562" s="294" t="s">
        <v>109</v>
      </c>
      <c r="B562" s="294" t="s">
        <v>934</v>
      </c>
      <c r="C562" s="322" t="s">
        <v>2445</v>
      </c>
      <c r="D562" s="9">
        <v>303</v>
      </c>
      <c r="E562" s="10">
        <v>606</v>
      </c>
      <c r="F562" s="14">
        <v>271</v>
      </c>
      <c r="G562" s="15">
        <v>569</v>
      </c>
      <c r="H562" s="13">
        <v>374</v>
      </c>
      <c r="I562" s="7">
        <v>804</v>
      </c>
      <c r="J562" s="27">
        <v>373</v>
      </c>
      <c r="K562" s="28">
        <v>850</v>
      </c>
      <c r="L562" s="321" t="s">
        <v>982</v>
      </c>
      <c r="M562" s="460"/>
      <c r="N562" s="461"/>
    </row>
    <row r="563" spans="1:14" s="4" customFormat="1" ht="0.75" customHeight="1">
      <c r="A563" s="266"/>
      <c r="B563" s="266"/>
      <c r="C563" s="317"/>
      <c r="D563" s="9"/>
      <c r="E563" s="10"/>
      <c r="F563" s="14"/>
      <c r="G563" s="15"/>
      <c r="H563" s="13"/>
      <c r="I563" s="7"/>
      <c r="J563" s="27"/>
      <c r="K563" s="28"/>
      <c r="L563" s="328"/>
      <c r="M563" s="460"/>
      <c r="N563" s="461"/>
    </row>
    <row r="564" spans="1:14" s="4" customFormat="1" ht="12" customHeight="1">
      <c r="A564" s="281" t="s">
        <v>983</v>
      </c>
      <c r="B564" s="276" t="s">
        <v>984</v>
      </c>
      <c r="C564" s="330"/>
      <c r="D564" s="9"/>
      <c r="E564" s="404"/>
      <c r="F564" s="18"/>
      <c r="G564" s="19"/>
      <c r="H564" s="20"/>
      <c r="I564" s="21"/>
      <c r="J564" s="27"/>
      <c r="K564" s="406"/>
      <c r="L564" s="333" t="s">
        <v>2271</v>
      </c>
      <c r="M564" s="460"/>
      <c r="N564" s="461"/>
    </row>
    <row r="565" spans="1:14" s="4" customFormat="1" ht="12" customHeight="1">
      <c r="A565" s="281"/>
      <c r="B565" s="276" t="s">
        <v>2272</v>
      </c>
      <c r="C565" s="330"/>
      <c r="D565" s="382"/>
      <c r="E565" s="331">
        <f>E569+E583</f>
        <v>63680</v>
      </c>
      <c r="F565" s="18"/>
      <c r="G565" s="331">
        <f>G569+G583</f>
        <v>61231</v>
      </c>
      <c r="H565" s="20"/>
      <c r="I565" s="331">
        <f>I569+I583</f>
        <v>61777</v>
      </c>
      <c r="J565" s="382"/>
      <c r="K565" s="332">
        <f>K569+K583</f>
        <v>65608</v>
      </c>
      <c r="L565" s="333" t="s">
        <v>2273</v>
      </c>
      <c r="M565" s="460"/>
      <c r="N565" s="461"/>
    </row>
    <row r="566" spans="1:14" s="4" customFormat="1" ht="0.75" customHeight="1">
      <c r="A566" s="266"/>
      <c r="B566" s="266"/>
      <c r="C566" s="317"/>
      <c r="D566" s="9"/>
      <c r="E566" s="387"/>
      <c r="F566" s="14"/>
      <c r="G566" s="15"/>
      <c r="H566" s="13"/>
      <c r="I566" s="7"/>
      <c r="J566" s="27"/>
      <c r="K566" s="366"/>
      <c r="L566" s="328"/>
      <c r="M566" s="460"/>
      <c r="N566" s="461"/>
    </row>
    <row r="567" spans="1:14" s="4" customFormat="1" ht="12" customHeight="1">
      <c r="A567" s="287" t="s">
        <v>2274</v>
      </c>
      <c r="B567" s="287" t="s">
        <v>2275</v>
      </c>
      <c r="C567" s="336"/>
      <c r="D567" s="9"/>
      <c r="E567" s="413"/>
      <c r="F567" s="16"/>
      <c r="G567" s="17"/>
      <c r="H567" s="22"/>
      <c r="I567" s="23"/>
      <c r="J567" s="27"/>
      <c r="K567" s="367"/>
      <c r="L567" s="343" t="s">
        <v>2276</v>
      </c>
      <c r="M567" s="460"/>
      <c r="N567" s="461"/>
    </row>
    <row r="568" spans="1:14" s="4" customFormat="1" ht="11.25" customHeight="1">
      <c r="A568" s="266"/>
      <c r="B568" s="287" t="s">
        <v>2277</v>
      </c>
      <c r="C568" s="317"/>
      <c r="D568" s="9"/>
      <c r="E568" s="387"/>
      <c r="F568" s="14"/>
      <c r="G568" s="15"/>
      <c r="H568" s="13"/>
      <c r="I568" s="7"/>
      <c r="J568" s="27"/>
      <c r="K568" s="366"/>
      <c r="L568" s="343" t="s">
        <v>2278</v>
      </c>
      <c r="M568" s="460"/>
      <c r="N568" s="461"/>
    </row>
    <row r="569" spans="1:14" s="4" customFormat="1" ht="11.25" customHeight="1">
      <c r="A569" s="335"/>
      <c r="B569" s="287" t="s">
        <v>2279</v>
      </c>
      <c r="C569" s="336"/>
      <c r="D569" s="341"/>
      <c r="E569" s="341">
        <f>SUM(E572:E580)</f>
        <v>12441</v>
      </c>
      <c r="F569" s="22"/>
      <c r="G569" s="341">
        <f>SUM(G572:G580)</f>
        <v>12844</v>
      </c>
      <c r="H569" s="22"/>
      <c r="I569" s="341">
        <f>SUM(I572:I580)</f>
        <v>14409</v>
      </c>
      <c r="J569" s="384"/>
      <c r="K569" s="342">
        <f>SUM(K572:K580)</f>
        <v>15138</v>
      </c>
      <c r="L569" s="343" t="s">
        <v>2280</v>
      </c>
      <c r="M569" s="460"/>
      <c r="N569" s="461"/>
    </row>
    <row r="570" spans="1:14" s="4" customFormat="1" ht="0.75" customHeight="1">
      <c r="A570" s="266"/>
      <c r="B570" s="266"/>
      <c r="C570" s="317"/>
      <c r="D570" s="9"/>
      <c r="E570" s="10"/>
      <c r="F570" s="13"/>
      <c r="G570" s="7"/>
      <c r="H570" s="13"/>
      <c r="I570" s="7"/>
      <c r="J570" s="27"/>
      <c r="K570" s="28"/>
      <c r="L570" s="328"/>
      <c r="M570" s="460"/>
      <c r="N570" s="461"/>
    </row>
    <row r="571" spans="1:14" s="4" customFormat="1" ht="12" customHeight="1">
      <c r="A571" s="294" t="s">
        <v>2397</v>
      </c>
      <c r="B571" s="294" t="s">
        <v>2398</v>
      </c>
      <c r="C571" s="317"/>
      <c r="D571" s="387"/>
      <c r="E571" s="387"/>
      <c r="F571" s="13"/>
      <c r="G571" s="7"/>
      <c r="H571" s="13"/>
      <c r="I571" s="7"/>
      <c r="J571" s="13"/>
      <c r="K571" s="366"/>
      <c r="L571" s="328" t="s">
        <v>2401</v>
      </c>
      <c r="M571" s="460"/>
      <c r="N571" s="461"/>
    </row>
    <row r="572" spans="1:14" s="4" customFormat="1" ht="11.25" customHeight="1">
      <c r="A572" s="294"/>
      <c r="B572" s="294" t="s">
        <v>2399</v>
      </c>
      <c r="C572" s="322"/>
      <c r="D572" s="9"/>
      <c r="E572" s="10"/>
      <c r="F572" s="14"/>
      <c r="G572" s="15"/>
      <c r="H572" s="13"/>
      <c r="I572" s="7"/>
      <c r="J572" s="27"/>
      <c r="K572" s="28"/>
      <c r="L572" s="321" t="s">
        <v>2402</v>
      </c>
      <c r="M572" s="460"/>
      <c r="N572" s="461"/>
    </row>
    <row r="573" spans="1:14" s="4" customFormat="1" ht="11.25" customHeight="1">
      <c r="A573" s="294"/>
      <c r="B573" s="294" t="s">
        <v>2400</v>
      </c>
      <c r="C573" s="322" t="s">
        <v>132</v>
      </c>
      <c r="D573" s="9" t="s">
        <v>132</v>
      </c>
      <c r="E573" s="10">
        <v>580</v>
      </c>
      <c r="F573" s="27" t="s">
        <v>132</v>
      </c>
      <c r="G573" s="15">
        <v>498</v>
      </c>
      <c r="H573" s="27" t="s">
        <v>132</v>
      </c>
      <c r="I573" s="7">
        <v>394</v>
      </c>
      <c r="J573" s="27" t="s">
        <v>132</v>
      </c>
      <c r="K573" s="28">
        <v>407</v>
      </c>
      <c r="L573" s="321" t="s">
        <v>2403</v>
      </c>
      <c r="M573" s="460"/>
      <c r="N573" s="461"/>
    </row>
    <row r="574" spans="1:14" s="4" customFormat="1" ht="12" customHeight="1">
      <c r="A574" s="294" t="s">
        <v>2281</v>
      </c>
      <c r="B574" s="294" t="s">
        <v>2282</v>
      </c>
      <c r="C574" s="322" t="s">
        <v>344</v>
      </c>
      <c r="D574" s="9">
        <v>19675</v>
      </c>
      <c r="E574" s="10">
        <v>6193</v>
      </c>
      <c r="F574" s="14">
        <v>19906</v>
      </c>
      <c r="G574" s="15">
        <v>6704</v>
      </c>
      <c r="H574" s="14">
        <v>21869</v>
      </c>
      <c r="I574" s="15">
        <v>7344</v>
      </c>
      <c r="J574" s="27">
        <v>21350</v>
      </c>
      <c r="K574" s="28">
        <v>7884</v>
      </c>
      <c r="L574" s="321" t="s">
        <v>2283</v>
      </c>
      <c r="M574" s="460"/>
      <c r="N574" s="461"/>
    </row>
    <row r="575" spans="1:14" s="4" customFormat="1" ht="12" customHeight="1">
      <c r="A575" s="294" t="s">
        <v>2284</v>
      </c>
      <c r="B575" s="294" t="s">
        <v>2285</v>
      </c>
      <c r="C575" s="317"/>
      <c r="D575" s="9"/>
      <c r="E575" s="10"/>
      <c r="F575" s="14"/>
      <c r="G575" s="15"/>
      <c r="H575" s="13"/>
      <c r="I575" s="7"/>
      <c r="J575" s="27"/>
      <c r="K575" s="28"/>
      <c r="L575" s="321" t="s">
        <v>2286</v>
      </c>
      <c r="M575" s="460"/>
      <c r="N575" s="461"/>
    </row>
    <row r="576" spans="1:14" s="4" customFormat="1" ht="11.25" customHeight="1">
      <c r="A576" s="266"/>
      <c r="B576" s="294" t="s">
        <v>2287</v>
      </c>
      <c r="C576" s="322" t="s">
        <v>126</v>
      </c>
      <c r="D576" s="9">
        <v>3107</v>
      </c>
      <c r="E576" s="10">
        <v>1301</v>
      </c>
      <c r="F576" s="14">
        <v>3268</v>
      </c>
      <c r="G576" s="15">
        <v>1459</v>
      </c>
      <c r="H576" s="14">
        <v>3829</v>
      </c>
      <c r="I576" s="15">
        <v>2303</v>
      </c>
      <c r="J576" s="27">
        <v>3184</v>
      </c>
      <c r="K576" s="28">
        <v>1952</v>
      </c>
      <c r="L576" s="321" t="s">
        <v>2288</v>
      </c>
      <c r="M576" s="460"/>
      <c r="N576" s="461"/>
    </row>
    <row r="577" spans="1:14" s="4" customFormat="1" ht="12" customHeight="1">
      <c r="A577" s="294" t="s">
        <v>2290</v>
      </c>
      <c r="B577" s="294" t="s">
        <v>2291</v>
      </c>
      <c r="C577" s="322"/>
      <c r="D577" s="372"/>
      <c r="E577" s="372"/>
      <c r="F577" s="14"/>
      <c r="G577" s="15"/>
      <c r="H577" s="14"/>
      <c r="I577" s="15"/>
      <c r="J577" s="373"/>
      <c r="K577" s="374"/>
      <c r="L577" s="321"/>
      <c r="M577" s="460"/>
      <c r="N577" s="461"/>
    </row>
    <row r="578" spans="1:14" s="4" customFormat="1" ht="11.25" customHeight="1">
      <c r="A578" s="294"/>
      <c r="B578" s="294" t="s">
        <v>2292</v>
      </c>
      <c r="C578" s="322" t="s">
        <v>126</v>
      </c>
      <c r="D578" s="9">
        <v>2568</v>
      </c>
      <c r="E578" s="10">
        <v>4194</v>
      </c>
      <c r="F578" s="14">
        <v>2637</v>
      </c>
      <c r="G578" s="15">
        <v>3983</v>
      </c>
      <c r="H578" s="14">
        <v>2617</v>
      </c>
      <c r="I578" s="15">
        <v>4188</v>
      </c>
      <c r="J578" s="27">
        <v>2949</v>
      </c>
      <c r="K578" s="28">
        <v>4695</v>
      </c>
      <c r="L578" s="321" t="s">
        <v>2293</v>
      </c>
      <c r="M578" s="460"/>
      <c r="N578" s="461"/>
    </row>
    <row r="579" spans="1:14" s="4" customFormat="1" ht="12" customHeight="1">
      <c r="A579" s="294" t="s">
        <v>2104</v>
      </c>
      <c r="B579" s="294" t="s">
        <v>2105</v>
      </c>
      <c r="C579" s="322"/>
      <c r="D579" s="9"/>
      <c r="E579" s="10"/>
      <c r="F579" s="14"/>
      <c r="G579" s="15"/>
      <c r="H579" s="13"/>
      <c r="I579" s="7"/>
      <c r="J579" s="27"/>
      <c r="K579" s="28"/>
      <c r="L579" s="321"/>
      <c r="M579" s="460"/>
      <c r="N579" s="461"/>
    </row>
    <row r="580" spans="1:14" s="4" customFormat="1" ht="11.25" customHeight="1">
      <c r="A580" s="294"/>
      <c r="B580" s="294" t="s">
        <v>2106</v>
      </c>
      <c r="C580" s="322" t="s">
        <v>132</v>
      </c>
      <c r="D580" s="9" t="s">
        <v>132</v>
      </c>
      <c r="E580" s="10">
        <v>173</v>
      </c>
      <c r="F580" s="27" t="s">
        <v>132</v>
      </c>
      <c r="G580" s="15">
        <v>200</v>
      </c>
      <c r="H580" s="27" t="s">
        <v>132</v>
      </c>
      <c r="I580" s="7">
        <v>180</v>
      </c>
      <c r="J580" s="27" t="s">
        <v>132</v>
      </c>
      <c r="K580" s="28">
        <v>200</v>
      </c>
      <c r="L580" s="321" t="s">
        <v>2107</v>
      </c>
      <c r="M580" s="460"/>
      <c r="N580" s="461"/>
    </row>
    <row r="581" spans="1:14" s="4" customFormat="1" ht="0.75" customHeight="1">
      <c r="A581" s="266"/>
      <c r="B581" s="266"/>
      <c r="C581" s="317"/>
      <c r="D581" s="9"/>
      <c r="E581" s="10"/>
      <c r="F581" s="14"/>
      <c r="G581" s="15"/>
      <c r="H581" s="13"/>
      <c r="I581" s="7"/>
      <c r="J581" s="27"/>
      <c r="K581" s="28"/>
      <c r="L581" s="328"/>
      <c r="M581" s="460"/>
      <c r="N581" s="461"/>
    </row>
    <row r="582" spans="1:14" s="4" customFormat="1" ht="12" customHeight="1">
      <c r="A582" s="287" t="s">
        <v>2294</v>
      </c>
      <c r="B582" s="287" t="s">
        <v>2295</v>
      </c>
      <c r="C582" s="336"/>
      <c r="D582" s="9"/>
      <c r="E582" s="372"/>
      <c r="F582" s="16"/>
      <c r="G582" s="17"/>
      <c r="H582" s="22"/>
      <c r="I582" s="23"/>
      <c r="J582" s="27"/>
      <c r="K582" s="374"/>
      <c r="L582" s="343" t="s">
        <v>2296</v>
      </c>
      <c r="M582" s="460"/>
      <c r="N582" s="461"/>
    </row>
    <row r="583" spans="1:14" s="4" customFormat="1" ht="11.25" customHeight="1">
      <c r="A583" s="335"/>
      <c r="B583" s="287" t="s">
        <v>1008</v>
      </c>
      <c r="C583" s="336"/>
      <c r="D583" s="384"/>
      <c r="E583" s="341">
        <f>E585+E587+E588+E589+E598+E600+E601+E603</f>
        <v>51239</v>
      </c>
      <c r="F583" s="16"/>
      <c r="G583" s="341">
        <f>G585+G587+G588+G589+G598+G600+G601+G603</f>
        <v>48387</v>
      </c>
      <c r="H583" s="22"/>
      <c r="I583" s="341">
        <f>I585+I587+I588+I589+I598+I600+I601+I603</f>
        <v>47368</v>
      </c>
      <c r="J583" s="384"/>
      <c r="K583" s="342">
        <f>K585+K587+K588+K589+K598+K600+K601+K603</f>
        <v>50470</v>
      </c>
      <c r="L583" s="343" t="s">
        <v>1009</v>
      </c>
      <c r="M583" s="460"/>
      <c r="N583" s="461"/>
    </row>
    <row r="584" spans="1:14" ht="12" customHeight="1">
      <c r="A584" s="294" t="s">
        <v>2354</v>
      </c>
      <c r="B584" s="420" t="s">
        <v>2103</v>
      </c>
      <c r="C584" s="215"/>
      <c r="D584" s="397"/>
      <c r="E584" s="397"/>
      <c r="F584" s="414"/>
      <c r="G584" s="415"/>
      <c r="H584" s="396"/>
      <c r="I584" s="397"/>
      <c r="J584" s="396"/>
      <c r="K584" s="416"/>
      <c r="L584" s="421"/>
      <c r="M584" s="460"/>
      <c r="N584" s="461"/>
    </row>
    <row r="585" spans="1:14" ht="11.25" customHeight="1">
      <c r="A585" s="215"/>
      <c r="B585" s="420" t="s">
        <v>2102</v>
      </c>
      <c r="C585" s="322" t="s">
        <v>132</v>
      </c>
      <c r="D585" s="417" t="s">
        <v>132</v>
      </c>
      <c r="E585" s="422">
        <v>259</v>
      </c>
      <c r="F585" s="27" t="s">
        <v>132</v>
      </c>
      <c r="G585" s="423">
        <v>270</v>
      </c>
      <c r="H585" s="27" t="s">
        <v>132</v>
      </c>
      <c r="I585" s="423">
        <v>260</v>
      </c>
      <c r="J585" s="418" t="s">
        <v>132</v>
      </c>
      <c r="K585" s="424">
        <v>270</v>
      </c>
      <c r="L585" s="425" t="s">
        <v>2404</v>
      </c>
      <c r="M585" s="460"/>
      <c r="N585" s="461"/>
    </row>
    <row r="586" spans="1:14" ht="12" customHeight="1">
      <c r="A586" s="294" t="s">
        <v>1010</v>
      </c>
      <c r="B586" s="294" t="s">
        <v>1011</v>
      </c>
      <c r="C586" s="322" t="s">
        <v>109</v>
      </c>
      <c r="D586" s="9"/>
      <c r="E586" s="372"/>
      <c r="F586" s="14"/>
      <c r="G586" s="15"/>
      <c r="H586" s="14"/>
      <c r="I586" s="7"/>
      <c r="J586" s="27"/>
      <c r="K586" s="374"/>
      <c r="L586" s="321" t="s">
        <v>1012</v>
      </c>
      <c r="M586" s="460"/>
      <c r="N586" s="461"/>
    </row>
    <row r="587" spans="1:14" ht="11.25" customHeight="1">
      <c r="A587" s="266"/>
      <c r="B587" s="294" t="s">
        <v>1013</v>
      </c>
      <c r="C587" s="322" t="s">
        <v>132</v>
      </c>
      <c r="D587" s="417" t="s">
        <v>132</v>
      </c>
      <c r="E587" s="10">
        <v>5338</v>
      </c>
      <c r="F587" s="27" t="s">
        <v>132</v>
      </c>
      <c r="G587" s="15">
        <v>5417</v>
      </c>
      <c r="H587" s="27" t="s">
        <v>132</v>
      </c>
      <c r="I587" s="15">
        <v>3874</v>
      </c>
      <c r="J587" s="418" t="s">
        <v>132</v>
      </c>
      <c r="K587" s="28">
        <v>4479</v>
      </c>
      <c r="L587" s="321" t="s">
        <v>1014</v>
      </c>
      <c r="M587" s="460"/>
      <c r="N587" s="461"/>
    </row>
    <row r="588" spans="1:14" ht="12" customHeight="1">
      <c r="A588" s="294" t="s">
        <v>268</v>
      </c>
      <c r="B588" s="294" t="s">
        <v>1015</v>
      </c>
      <c r="C588" s="322" t="s">
        <v>132</v>
      </c>
      <c r="D588" s="417" t="s">
        <v>132</v>
      </c>
      <c r="E588" s="10">
        <v>40796</v>
      </c>
      <c r="F588" s="27" t="s">
        <v>132</v>
      </c>
      <c r="G588" s="15">
        <v>38416</v>
      </c>
      <c r="H588" s="27" t="s">
        <v>132</v>
      </c>
      <c r="I588" s="15">
        <v>38903</v>
      </c>
      <c r="J588" s="418" t="s">
        <v>132</v>
      </c>
      <c r="K588" s="28">
        <v>41607</v>
      </c>
      <c r="L588" s="321" t="s">
        <v>1016</v>
      </c>
      <c r="M588" s="460"/>
      <c r="N588" s="461"/>
    </row>
    <row r="589" spans="1:14" ht="12" customHeight="1">
      <c r="A589" s="294" t="s">
        <v>1017</v>
      </c>
      <c r="B589" s="294" t="s">
        <v>1018</v>
      </c>
      <c r="C589" s="322" t="s">
        <v>132</v>
      </c>
      <c r="D589" s="417" t="s">
        <v>132</v>
      </c>
      <c r="E589" s="10">
        <v>240</v>
      </c>
      <c r="F589" s="27" t="s">
        <v>132</v>
      </c>
      <c r="G589" s="15">
        <v>250</v>
      </c>
      <c r="H589" s="27" t="s">
        <v>132</v>
      </c>
      <c r="I589" s="7">
        <v>255</v>
      </c>
      <c r="J589" s="418" t="s">
        <v>132</v>
      </c>
      <c r="K589" s="28">
        <v>270</v>
      </c>
      <c r="L589" s="321" t="s">
        <v>935</v>
      </c>
      <c r="M589" s="460"/>
      <c r="N589" s="461"/>
    </row>
    <row r="590" spans="1:14" s="4" customFormat="1" ht="3" customHeight="1">
      <c r="A590" s="305"/>
      <c r="B590" s="305"/>
      <c r="C590" s="306"/>
      <c r="D590" s="308"/>
      <c r="E590" s="308"/>
      <c r="F590" s="24"/>
      <c r="G590" s="25"/>
      <c r="H590" s="24"/>
      <c r="I590" s="25"/>
      <c r="J590" s="307"/>
      <c r="K590" s="347"/>
      <c r="L590" s="348"/>
      <c r="M590" s="460"/>
      <c r="N590" s="461"/>
    </row>
    <row r="591" spans="1:14" s="4" customFormat="1" ht="12.75" customHeight="1">
      <c r="A591" s="312"/>
      <c r="B591" s="312"/>
      <c r="C591" s="313"/>
      <c r="D591" s="314"/>
      <c r="E591" s="314"/>
      <c r="F591" s="7"/>
      <c r="G591" s="7"/>
      <c r="H591" s="7"/>
      <c r="I591" s="7"/>
      <c r="J591" s="315"/>
      <c r="K591" s="315"/>
      <c r="L591" s="316" t="s">
        <v>471</v>
      </c>
      <c r="M591" s="460"/>
      <c r="N591" s="461"/>
    </row>
    <row r="592" spans="12:14" ht="24" customHeight="1">
      <c r="L592" s="246" t="s">
        <v>2342</v>
      </c>
      <c r="M592" s="460" t="s">
        <v>1697</v>
      </c>
      <c r="N592" s="461"/>
    </row>
    <row r="593" spans="1:14" ht="28.5" customHeight="1">
      <c r="A593" s="471" t="s">
        <v>1133</v>
      </c>
      <c r="B593" s="471"/>
      <c r="C593" s="471"/>
      <c r="D593" s="471"/>
      <c r="E593" s="471"/>
      <c r="F593" s="471"/>
      <c r="G593" s="471"/>
      <c r="J593" s="245"/>
      <c r="K593" s="245"/>
      <c r="M593" s="460"/>
      <c r="N593" s="461"/>
    </row>
    <row r="594" spans="1:14" ht="11.25" customHeight="1">
      <c r="A594" s="214"/>
      <c r="B594" s="214"/>
      <c r="C594" s="214"/>
      <c r="D594" s="214"/>
      <c r="J594" s="214"/>
      <c r="K594" s="214"/>
      <c r="M594" s="460"/>
      <c r="N594" s="461"/>
    </row>
    <row r="595" spans="1:14" ht="24.75" customHeight="1">
      <c r="A595" s="248" t="s">
        <v>1652</v>
      </c>
      <c r="B595" s="462" t="s">
        <v>1653</v>
      </c>
      <c r="C595" s="248" t="s">
        <v>1119</v>
      </c>
      <c r="D595" s="455" t="s">
        <v>491</v>
      </c>
      <c r="E595" s="459"/>
      <c r="F595" s="455" t="s">
        <v>2372</v>
      </c>
      <c r="G595" s="459"/>
      <c r="H595" s="457" t="s">
        <v>1123</v>
      </c>
      <c r="I595" s="458"/>
      <c r="J595" s="455" t="s">
        <v>2381</v>
      </c>
      <c r="K595" s="456"/>
      <c r="L595" s="465" t="s">
        <v>95</v>
      </c>
      <c r="M595" s="460"/>
      <c r="N595" s="461"/>
    </row>
    <row r="596" spans="1:14" ht="15" customHeight="1">
      <c r="A596" s="468" t="s">
        <v>1382</v>
      </c>
      <c r="B596" s="463"/>
      <c r="C596" s="468" t="s">
        <v>1121</v>
      </c>
      <c r="D596" s="250" t="s">
        <v>92</v>
      </c>
      <c r="E596" s="251" t="s">
        <v>94</v>
      </c>
      <c r="F596" s="250" t="s">
        <v>92</v>
      </c>
      <c r="G596" s="251" t="s">
        <v>94</v>
      </c>
      <c r="H596" s="250" t="s">
        <v>92</v>
      </c>
      <c r="I596" s="251" t="s">
        <v>94</v>
      </c>
      <c r="J596" s="250" t="s">
        <v>92</v>
      </c>
      <c r="K596" s="252" t="s">
        <v>94</v>
      </c>
      <c r="L596" s="466"/>
      <c r="M596" s="460"/>
      <c r="N596" s="461"/>
    </row>
    <row r="597" spans="1:14" ht="24.75" customHeight="1">
      <c r="A597" s="469"/>
      <c r="B597" s="464"/>
      <c r="C597" s="469"/>
      <c r="D597" s="254" t="s">
        <v>93</v>
      </c>
      <c r="E597" s="255" t="s">
        <v>1654</v>
      </c>
      <c r="F597" s="254" t="s">
        <v>93</v>
      </c>
      <c r="G597" s="255" t="s">
        <v>1654</v>
      </c>
      <c r="H597" s="254" t="s">
        <v>93</v>
      </c>
      <c r="I597" s="255" t="s">
        <v>1654</v>
      </c>
      <c r="J597" s="254" t="s">
        <v>93</v>
      </c>
      <c r="K597" s="256" t="s">
        <v>1654</v>
      </c>
      <c r="L597" s="467"/>
      <c r="M597" s="460"/>
      <c r="N597" s="461"/>
    </row>
    <row r="598" spans="1:14" s="4" customFormat="1" ht="15" customHeight="1">
      <c r="A598" s="294" t="s">
        <v>1019</v>
      </c>
      <c r="B598" s="294" t="s">
        <v>1020</v>
      </c>
      <c r="C598" s="322" t="s">
        <v>132</v>
      </c>
      <c r="D598" s="417" t="s">
        <v>132</v>
      </c>
      <c r="E598" s="10">
        <v>1400</v>
      </c>
      <c r="F598" s="426" t="s">
        <v>132</v>
      </c>
      <c r="G598" s="320">
        <v>1393</v>
      </c>
      <c r="H598" s="27" t="s">
        <v>132</v>
      </c>
      <c r="I598" s="15">
        <v>1228</v>
      </c>
      <c r="J598" s="418" t="s">
        <v>132</v>
      </c>
      <c r="K598" s="28">
        <v>1050</v>
      </c>
      <c r="L598" s="353" t="s">
        <v>1021</v>
      </c>
      <c r="M598" s="460"/>
      <c r="N598" s="461"/>
    </row>
    <row r="599" spans="1:14" s="4" customFormat="1" ht="12" customHeight="1">
      <c r="A599" s="294"/>
      <c r="B599" s="294"/>
      <c r="C599" s="322"/>
      <c r="D599" s="9"/>
      <c r="E599" s="372"/>
      <c r="F599" s="14"/>
      <c r="G599" s="15"/>
      <c r="H599" s="14"/>
      <c r="I599" s="7"/>
      <c r="J599" s="27"/>
      <c r="K599" s="374"/>
      <c r="L599" s="321" t="s">
        <v>1022</v>
      </c>
      <c r="M599" s="460"/>
      <c r="N599" s="461"/>
    </row>
    <row r="600" spans="1:14" s="4" customFormat="1" ht="12" customHeight="1">
      <c r="A600" s="294" t="s">
        <v>1023</v>
      </c>
      <c r="B600" s="294" t="s">
        <v>1024</v>
      </c>
      <c r="C600" s="322" t="s">
        <v>132</v>
      </c>
      <c r="D600" s="417" t="s">
        <v>132</v>
      </c>
      <c r="E600" s="10">
        <v>953</v>
      </c>
      <c r="F600" s="323" t="s">
        <v>132</v>
      </c>
      <c r="G600" s="15">
        <v>535</v>
      </c>
      <c r="H600" s="323" t="s">
        <v>132</v>
      </c>
      <c r="I600" s="7">
        <v>935</v>
      </c>
      <c r="J600" s="418" t="s">
        <v>132</v>
      </c>
      <c r="K600" s="28">
        <v>696</v>
      </c>
      <c r="L600" s="321" t="s">
        <v>1025</v>
      </c>
      <c r="M600" s="460"/>
      <c r="N600" s="461"/>
    </row>
    <row r="601" spans="1:14" s="4" customFormat="1" ht="12" customHeight="1">
      <c r="A601" s="294" t="s">
        <v>1026</v>
      </c>
      <c r="B601" s="294" t="s">
        <v>1027</v>
      </c>
      <c r="C601" s="322" t="s">
        <v>132</v>
      </c>
      <c r="D601" s="417" t="s">
        <v>132</v>
      </c>
      <c r="E601" s="10">
        <v>2081</v>
      </c>
      <c r="F601" s="323" t="s">
        <v>132</v>
      </c>
      <c r="G601" s="15">
        <v>1695</v>
      </c>
      <c r="H601" s="27" t="s">
        <v>132</v>
      </c>
      <c r="I601" s="15">
        <v>1526</v>
      </c>
      <c r="J601" s="418" t="s">
        <v>132</v>
      </c>
      <c r="K601" s="28">
        <v>1836</v>
      </c>
      <c r="L601" s="321" t="s">
        <v>1028</v>
      </c>
      <c r="M601" s="460"/>
      <c r="N601" s="461"/>
    </row>
    <row r="602" spans="1:14" s="4" customFormat="1" ht="12" customHeight="1">
      <c r="A602" s="294" t="s">
        <v>1029</v>
      </c>
      <c r="B602" s="294" t="s">
        <v>2098</v>
      </c>
      <c r="C602" s="322"/>
      <c r="D602" s="9"/>
      <c r="E602" s="372"/>
      <c r="F602" s="14"/>
      <c r="G602" s="15"/>
      <c r="H602" s="14"/>
      <c r="I602" s="7"/>
      <c r="J602" s="27"/>
      <c r="K602" s="374"/>
      <c r="L602" s="321" t="s">
        <v>2101</v>
      </c>
      <c r="M602" s="460"/>
      <c r="N602" s="461"/>
    </row>
    <row r="603" spans="1:14" s="4" customFormat="1" ht="11.25" customHeight="1">
      <c r="A603" s="266"/>
      <c r="B603" s="294" t="s">
        <v>2099</v>
      </c>
      <c r="C603" s="322" t="s">
        <v>132</v>
      </c>
      <c r="D603" s="417" t="s">
        <v>132</v>
      </c>
      <c r="E603" s="10">
        <v>172</v>
      </c>
      <c r="F603" s="323" t="s">
        <v>132</v>
      </c>
      <c r="G603" s="15">
        <v>411</v>
      </c>
      <c r="H603" s="323" t="s">
        <v>132</v>
      </c>
      <c r="I603" s="7">
        <v>387</v>
      </c>
      <c r="J603" s="418" t="s">
        <v>132</v>
      </c>
      <c r="K603" s="28">
        <v>262</v>
      </c>
      <c r="L603" s="321" t="s">
        <v>2100</v>
      </c>
      <c r="M603" s="460"/>
      <c r="N603" s="461"/>
    </row>
    <row r="604" spans="1:14" s="4" customFormat="1" ht="0.75" customHeight="1">
      <c r="A604" s="335"/>
      <c r="B604" s="335"/>
      <c r="C604" s="336"/>
      <c r="D604" s="9"/>
      <c r="E604" s="338"/>
      <c r="F604" s="16"/>
      <c r="G604" s="17"/>
      <c r="H604" s="22"/>
      <c r="I604" s="23"/>
      <c r="J604" s="27"/>
      <c r="K604" s="339"/>
      <c r="L604" s="340"/>
      <c r="M604" s="460"/>
      <c r="N604" s="461"/>
    </row>
    <row r="605" spans="1:14" s="4" customFormat="1" ht="12" customHeight="1">
      <c r="A605" s="281" t="s">
        <v>1030</v>
      </c>
      <c r="B605" s="276" t="s">
        <v>1031</v>
      </c>
      <c r="C605" s="330"/>
      <c r="D605" s="376"/>
      <c r="E605" s="376"/>
      <c r="F605" s="18"/>
      <c r="G605" s="19"/>
      <c r="H605" s="20"/>
      <c r="I605" s="21"/>
      <c r="J605" s="20"/>
      <c r="K605" s="377"/>
      <c r="L605" s="333"/>
      <c r="M605" s="460"/>
      <c r="N605" s="461"/>
    </row>
    <row r="606" spans="1:14" s="4" customFormat="1" ht="11.25" customHeight="1">
      <c r="A606" s="375"/>
      <c r="B606" s="276" t="s">
        <v>1032</v>
      </c>
      <c r="C606" s="317"/>
      <c r="D606" s="387"/>
      <c r="E606" s="387"/>
      <c r="F606" s="14"/>
      <c r="G606" s="15"/>
      <c r="H606" s="13"/>
      <c r="I606" s="7"/>
      <c r="J606" s="13"/>
      <c r="K606" s="366"/>
      <c r="L606" s="333" t="s">
        <v>1033</v>
      </c>
      <c r="M606" s="460"/>
      <c r="N606" s="461"/>
    </row>
    <row r="607" spans="1:14" s="4" customFormat="1" ht="11.25" customHeight="1">
      <c r="A607" s="266"/>
      <c r="B607" s="276" t="s">
        <v>1034</v>
      </c>
      <c r="C607" s="330"/>
      <c r="D607" s="387"/>
      <c r="E607" s="387"/>
      <c r="F607" s="20"/>
      <c r="G607" s="21"/>
      <c r="H607" s="20"/>
      <c r="I607" s="21"/>
      <c r="J607" s="13"/>
      <c r="K607" s="366"/>
      <c r="L607" s="333" t="s">
        <v>1035</v>
      </c>
      <c r="M607" s="460"/>
      <c r="N607" s="461"/>
    </row>
    <row r="608" spans="1:14" s="4" customFormat="1" ht="11.25" customHeight="1">
      <c r="A608" s="266"/>
      <c r="B608" s="276" t="s">
        <v>1036</v>
      </c>
      <c r="C608" s="317"/>
      <c r="D608" s="9"/>
      <c r="E608" s="331">
        <f>SUM(E610)</f>
        <v>139152</v>
      </c>
      <c r="F608" s="13"/>
      <c r="G608" s="331">
        <f>SUM(G610)</f>
        <v>132414</v>
      </c>
      <c r="H608" s="13"/>
      <c r="I608" s="331">
        <f>SUM(I610)</f>
        <v>120252</v>
      </c>
      <c r="J608" s="27"/>
      <c r="K608" s="332">
        <f>SUM(K610)</f>
        <v>37448</v>
      </c>
      <c r="L608" s="333" t="s">
        <v>1037</v>
      </c>
      <c r="M608" s="460"/>
      <c r="N608" s="461"/>
    </row>
    <row r="609" spans="1:14" s="4" customFormat="1" ht="0.75" customHeight="1">
      <c r="A609" s="335"/>
      <c r="B609" s="335"/>
      <c r="C609" s="336"/>
      <c r="D609" s="9"/>
      <c r="E609" s="413"/>
      <c r="F609" s="22"/>
      <c r="G609" s="23"/>
      <c r="H609" s="22"/>
      <c r="I609" s="23"/>
      <c r="J609" s="27"/>
      <c r="K609" s="367"/>
      <c r="L609" s="340"/>
      <c r="M609" s="460"/>
      <c r="N609" s="461"/>
    </row>
    <row r="610" spans="1:14" s="4" customFormat="1" ht="12" customHeight="1">
      <c r="A610" s="287" t="s">
        <v>1038</v>
      </c>
      <c r="B610" s="287" t="s">
        <v>1039</v>
      </c>
      <c r="C610" s="336"/>
      <c r="D610" s="9"/>
      <c r="E610" s="341">
        <f>SUM(E612:E613)</f>
        <v>139152</v>
      </c>
      <c r="F610" s="22"/>
      <c r="G610" s="341">
        <f>SUM(G612:G613)</f>
        <v>132414</v>
      </c>
      <c r="H610" s="22"/>
      <c r="I610" s="341">
        <f>SUM(I612:I613)</f>
        <v>120252</v>
      </c>
      <c r="J610" s="27"/>
      <c r="K610" s="342">
        <f>SUM(K612:K613)</f>
        <v>37448</v>
      </c>
      <c r="L610" s="343" t="s">
        <v>1040</v>
      </c>
      <c r="M610" s="460"/>
      <c r="N610" s="461"/>
    </row>
    <row r="611" spans="1:14" s="4" customFormat="1" ht="0.75" customHeight="1">
      <c r="A611" s="375"/>
      <c r="B611" s="375"/>
      <c r="C611" s="330"/>
      <c r="D611" s="9"/>
      <c r="E611" s="10"/>
      <c r="F611" s="20"/>
      <c r="G611" s="21"/>
      <c r="H611" s="20"/>
      <c r="I611" s="21"/>
      <c r="J611" s="27"/>
      <c r="K611" s="28"/>
      <c r="L611" s="378"/>
      <c r="M611" s="460"/>
      <c r="N611" s="461"/>
    </row>
    <row r="612" spans="1:14" s="4" customFormat="1" ht="12" customHeight="1">
      <c r="A612" s="294" t="s">
        <v>1042</v>
      </c>
      <c r="B612" s="294" t="s">
        <v>1039</v>
      </c>
      <c r="C612" s="322" t="s">
        <v>1043</v>
      </c>
      <c r="D612" s="9">
        <v>1115</v>
      </c>
      <c r="E612" s="10">
        <v>136837</v>
      </c>
      <c r="F612" s="14">
        <v>1046</v>
      </c>
      <c r="G612" s="15">
        <v>130566</v>
      </c>
      <c r="H612" s="27">
        <v>932</v>
      </c>
      <c r="I612" s="15">
        <v>118325</v>
      </c>
      <c r="J612" s="27">
        <v>267</v>
      </c>
      <c r="K612" s="28">
        <v>35400</v>
      </c>
      <c r="L612" s="321" t="s">
        <v>1040</v>
      </c>
      <c r="M612" s="460"/>
      <c r="N612" s="461"/>
    </row>
    <row r="613" spans="1:14" s="4" customFormat="1" ht="12" customHeight="1">
      <c r="A613" s="294" t="s">
        <v>1044</v>
      </c>
      <c r="B613" s="294" t="s">
        <v>1045</v>
      </c>
      <c r="C613" s="322" t="s">
        <v>2445</v>
      </c>
      <c r="D613" s="9">
        <v>6425</v>
      </c>
      <c r="E613" s="10">
        <v>2315</v>
      </c>
      <c r="F613" s="14">
        <v>3928</v>
      </c>
      <c r="G613" s="15">
        <v>1848</v>
      </c>
      <c r="H613" s="27">
        <v>2583</v>
      </c>
      <c r="I613" s="15">
        <v>1927</v>
      </c>
      <c r="J613" s="27">
        <v>3530</v>
      </c>
      <c r="K613" s="28">
        <v>2048</v>
      </c>
      <c r="L613" s="321" t="s">
        <v>1046</v>
      </c>
      <c r="M613" s="460"/>
      <c r="N613" s="461"/>
    </row>
    <row r="614" spans="1:14" s="4" customFormat="1" ht="0.75" customHeight="1">
      <c r="A614" s="335"/>
      <c r="B614" s="335"/>
      <c r="C614" s="336"/>
      <c r="D614" s="9"/>
      <c r="E614" s="10"/>
      <c r="F614" s="16"/>
      <c r="G614" s="17"/>
      <c r="H614" s="22"/>
      <c r="I614" s="23"/>
      <c r="J614" s="27"/>
      <c r="K614" s="28"/>
      <c r="L614" s="340"/>
      <c r="M614" s="460"/>
      <c r="N614" s="461"/>
    </row>
    <row r="615" spans="1:14" s="4" customFormat="1" ht="12" customHeight="1">
      <c r="A615" s="281" t="s">
        <v>1047</v>
      </c>
      <c r="B615" s="276" t="s">
        <v>1048</v>
      </c>
      <c r="C615" s="330"/>
      <c r="D615" s="9"/>
      <c r="E615" s="10"/>
      <c r="F615" s="18"/>
      <c r="G615" s="19"/>
      <c r="H615" s="20"/>
      <c r="I615" s="21"/>
      <c r="J615" s="27"/>
      <c r="K615" s="28"/>
      <c r="L615" s="333"/>
      <c r="M615" s="460"/>
      <c r="N615" s="461"/>
    </row>
    <row r="616" spans="1:14" s="4" customFormat="1" ht="11.25" customHeight="1">
      <c r="A616" s="375"/>
      <c r="B616" s="276" t="s">
        <v>2407</v>
      </c>
      <c r="C616" s="330"/>
      <c r="D616" s="9"/>
      <c r="E616" s="372"/>
      <c r="F616" s="18"/>
      <c r="G616" s="19"/>
      <c r="H616" s="20"/>
      <c r="I616" s="21"/>
      <c r="J616" s="27"/>
      <c r="K616" s="374"/>
      <c r="L616" s="333" t="s">
        <v>1104</v>
      </c>
      <c r="M616" s="460"/>
      <c r="N616" s="461"/>
    </row>
    <row r="617" spans="1:14" s="4" customFormat="1" ht="11.25" customHeight="1">
      <c r="A617" s="266"/>
      <c r="B617" s="276" t="s">
        <v>1105</v>
      </c>
      <c r="C617" s="317"/>
      <c r="D617" s="382"/>
      <c r="E617" s="331">
        <f>SUM(E619+E627+E643+E656+E668+E717)</f>
        <v>87806</v>
      </c>
      <c r="F617" s="14"/>
      <c r="G617" s="331">
        <f>SUM(G619+G627+G643+G656+G668+G717)</f>
        <v>84876</v>
      </c>
      <c r="H617" s="13"/>
      <c r="I617" s="331">
        <f>SUM(I619+I627+I643+I656+I668+I717)</f>
        <v>81540</v>
      </c>
      <c r="J617" s="382"/>
      <c r="K617" s="332">
        <f>SUM(K619+K627+K643+K656+K668+K717)</f>
        <v>92338</v>
      </c>
      <c r="L617" s="333" t="s">
        <v>1106</v>
      </c>
      <c r="M617" s="460"/>
      <c r="N617" s="461"/>
    </row>
    <row r="618" spans="1:14" s="4" customFormat="1" ht="0.75" customHeight="1">
      <c r="A618" s="375"/>
      <c r="B618" s="375"/>
      <c r="C618" s="330"/>
      <c r="D618" s="9"/>
      <c r="E618" s="401"/>
      <c r="F618" s="18"/>
      <c r="G618" s="19"/>
      <c r="H618" s="20"/>
      <c r="I618" s="21"/>
      <c r="J618" s="27"/>
      <c r="K618" s="402"/>
      <c r="L618" s="378"/>
      <c r="M618" s="460"/>
      <c r="N618" s="461"/>
    </row>
    <row r="619" spans="1:14" s="4" customFormat="1" ht="12" customHeight="1">
      <c r="A619" s="287" t="s">
        <v>1107</v>
      </c>
      <c r="B619" s="287" t="s">
        <v>1108</v>
      </c>
      <c r="C619" s="336"/>
      <c r="D619" s="427"/>
      <c r="E619" s="341">
        <f>SUM(E625)</f>
        <v>1596</v>
      </c>
      <c r="F619" s="16"/>
      <c r="G619" s="341">
        <f>SUM(G625)</f>
        <v>1503</v>
      </c>
      <c r="H619" s="22"/>
      <c r="I619" s="341">
        <f>SUM(I625)</f>
        <v>1762</v>
      </c>
      <c r="J619" s="428"/>
      <c r="K619" s="342">
        <f>SUM(K625)</f>
        <v>1990</v>
      </c>
      <c r="L619" s="343" t="s">
        <v>1109</v>
      </c>
      <c r="M619" s="460"/>
      <c r="N619" s="461"/>
    </row>
    <row r="620" spans="1:14" s="4" customFormat="1" ht="0.75" customHeight="1">
      <c r="A620" s="266"/>
      <c r="B620" s="266"/>
      <c r="C620" s="317"/>
      <c r="D620" s="9"/>
      <c r="E620" s="10"/>
      <c r="F620" s="14"/>
      <c r="G620" s="15"/>
      <c r="H620" s="13"/>
      <c r="I620" s="7"/>
      <c r="J620" s="27"/>
      <c r="K620" s="28"/>
      <c r="L620" s="328"/>
      <c r="M620" s="460"/>
      <c r="N620" s="461"/>
    </row>
    <row r="621" spans="1:14" s="4" customFormat="1" ht="12" customHeight="1">
      <c r="A621" s="294" t="s">
        <v>1110</v>
      </c>
      <c r="B621" s="294"/>
      <c r="C621" s="322"/>
      <c r="D621" s="9"/>
      <c r="E621" s="10"/>
      <c r="F621" s="14"/>
      <c r="G621" s="15"/>
      <c r="H621" s="13"/>
      <c r="I621" s="7"/>
      <c r="J621" s="27"/>
      <c r="K621" s="28"/>
      <c r="L621" s="321"/>
      <c r="M621" s="460"/>
      <c r="N621" s="461"/>
    </row>
    <row r="622" spans="1:14" s="4" customFormat="1" ht="12" customHeight="1">
      <c r="A622" s="294" t="s">
        <v>1111</v>
      </c>
      <c r="B622" s="294" t="s">
        <v>1112</v>
      </c>
      <c r="C622" s="322"/>
      <c r="D622" s="9"/>
      <c r="E622" s="10"/>
      <c r="F622" s="14"/>
      <c r="G622" s="15"/>
      <c r="H622" s="13"/>
      <c r="I622" s="7"/>
      <c r="J622" s="27"/>
      <c r="K622" s="28"/>
      <c r="L622" s="321"/>
      <c r="M622" s="460"/>
      <c r="N622" s="461"/>
    </row>
    <row r="623" spans="1:14" s="4" customFormat="1" ht="12" customHeight="1">
      <c r="A623" s="294" t="s">
        <v>1113</v>
      </c>
      <c r="B623" s="294" t="s">
        <v>1114</v>
      </c>
      <c r="C623" s="322"/>
      <c r="D623" s="9"/>
      <c r="E623" s="10"/>
      <c r="F623" s="14"/>
      <c r="G623" s="15"/>
      <c r="H623" s="13"/>
      <c r="I623" s="7"/>
      <c r="J623" s="27"/>
      <c r="K623" s="28"/>
      <c r="L623" s="321" t="s">
        <v>1066</v>
      </c>
      <c r="M623" s="460"/>
      <c r="N623" s="461"/>
    </row>
    <row r="624" spans="1:14" s="4" customFormat="1" ht="12" customHeight="1">
      <c r="A624" s="294" t="s">
        <v>1067</v>
      </c>
      <c r="B624" s="294" t="s">
        <v>1068</v>
      </c>
      <c r="C624" s="322"/>
      <c r="D624" s="9"/>
      <c r="E624" s="372"/>
      <c r="F624" s="14"/>
      <c r="G624" s="15"/>
      <c r="H624" s="13"/>
      <c r="I624" s="7"/>
      <c r="J624" s="27"/>
      <c r="K624" s="374"/>
      <c r="L624" s="321" t="s">
        <v>2340</v>
      </c>
      <c r="M624" s="460"/>
      <c r="N624" s="461"/>
    </row>
    <row r="625" spans="1:14" s="4" customFormat="1" ht="12" customHeight="1">
      <c r="A625" s="294" t="s">
        <v>2341</v>
      </c>
      <c r="B625" s="294" t="s">
        <v>2343</v>
      </c>
      <c r="C625" s="322" t="s">
        <v>132</v>
      </c>
      <c r="D625" s="9" t="s">
        <v>132</v>
      </c>
      <c r="E625" s="10">
        <v>1596</v>
      </c>
      <c r="F625" s="27" t="s">
        <v>132</v>
      </c>
      <c r="G625" s="15">
        <v>1503</v>
      </c>
      <c r="H625" s="27" t="s">
        <v>132</v>
      </c>
      <c r="I625" s="15">
        <v>1762</v>
      </c>
      <c r="J625" s="27" t="s">
        <v>132</v>
      </c>
      <c r="K625" s="28">
        <v>1990</v>
      </c>
      <c r="L625" s="321" t="s">
        <v>2344</v>
      </c>
      <c r="M625" s="460"/>
      <c r="N625" s="461"/>
    </row>
    <row r="626" spans="1:14" ht="12" customHeight="1">
      <c r="A626" s="287" t="s">
        <v>2345</v>
      </c>
      <c r="B626" s="287" t="s">
        <v>2346</v>
      </c>
      <c r="C626" s="336"/>
      <c r="D626" s="9"/>
      <c r="E626" s="10"/>
      <c r="F626" s="16"/>
      <c r="G626" s="17"/>
      <c r="H626" s="16"/>
      <c r="I626" s="23"/>
      <c r="J626" s="27"/>
      <c r="K626" s="28"/>
      <c r="L626" s="343" t="s">
        <v>2347</v>
      </c>
      <c r="M626" s="460"/>
      <c r="N626" s="461"/>
    </row>
    <row r="627" spans="1:14" ht="11.25" customHeight="1">
      <c r="A627" s="335"/>
      <c r="B627" s="287" t="s">
        <v>2348</v>
      </c>
      <c r="C627" s="336"/>
      <c r="D627" s="9"/>
      <c r="E627" s="341">
        <f>SUM(E629:E630)</f>
        <v>3700</v>
      </c>
      <c r="F627" s="16"/>
      <c r="G627" s="341">
        <f>SUM(G629:G630)</f>
        <v>3501</v>
      </c>
      <c r="H627" s="16"/>
      <c r="I627" s="341">
        <f>SUM(I629:I630)</f>
        <v>2434</v>
      </c>
      <c r="J627" s="27"/>
      <c r="K627" s="342">
        <f>SUM(K629:K630)</f>
        <v>2913</v>
      </c>
      <c r="L627" s="343" t="s">
        <v>2349</v>
      </c>
      <c r="M627" s="460"/>
      <c r="N627" s="461"/>
    </row>
    <row r="628" spans="1:14" ht="0.75" customHeight="1">
      <c r="A628" s="266"/>
      <c r="B628" s="266"/>
      <c r="C628" s="317"/>
      <c r="D628" s="9"/>
      <c r="E628" s="10"/>
      <c r="F628" s="14"/>
      <c r="G628" s="15"/>
      <c r="H628" s="14"/>
      <c r="I628" s="7"/>
      <c r="J628" s="27"/>
      <c r="K628" s="28"/>
      <c r="L628" s="328"/>
      <c r="M628" s="460"/>
      <c r="N628" s="461"/>
    </row>
    <row r="629" spans="1:14" ht="12" customHeight="1">
      <c r="A629" s="294" t="s">
        <v>1094</v>
      </c>
      <c r="B629" s="294" t="s">
        <v>1095</v>
      </c>
      <c r="C629" s="322" t="s">
        <v>132</v>
      </c>
      <c r="D629" s="9" t="s">
        <v>132</v>
      </c>
      <c r="E629" s="10">
        <v>181</v>
      </c>
      <c r="F629" s="27" t="s">
        <v>132</v>
      </c>
      <c r="G629" s="15">
        <v>160</v>
      </c>
      <c r="H629" s="27" t="s">
        <v>132</v>
      </c>
      <c r="I629" s="7">
        <v>172</v>
      </c>
      <c r="J629" s="27" t="s">
        <v>132</v>
      </c>
      <c r="K629" s="28">
        <v>216</v>
      </c>
      <c r="L629" s="321" t="s">
        <v>937</v>
      </c>
      <c r="M629" s="460"/>
      <c r="N629" s="461"/>
    </row>
    <row r="630" spans="1:14" ht="12" customHeight="1">
      <c r="A630" s="294" t="s">
        <v>1096</v>
      </c>
      <c r="B630" s="294" t="s">
        <v>1097</v>
      </c>
      <c r="C630" s="322" t="s">
        <v>132</v>
      </c>
      <c r="D630" s="9" t="s">
        <v>132</v>
      </c>
      <c r="E630" s="10">
        <v>3519</v>
      </c>
      <c r="F630" s="27" t="s">
        <v>132</v>
      </c>
      <c r="G630" s="15">
        <v>3341</v>
      </c>
      <c r="H630" s="27" t="s">
        <v>132</v>
      </c>
      <c r="I630" s="15">
        <v>2262</v>
      </c>
      <c r="J630" s="27" t="s">
        <v>132</v>
      </c>
      <c r="K630" s="28">
        <v>2697</v>
      </c>
      <c r="L630" s="321" t="s">
        <v>938</v>
      </c>
      <c r="M630" s="460"/>
      <c r="N630" s="461"/>
    </row>
    <row r="631" spans="1:14" s="4" customFormat="1" ht="3" customHeight="1">
      <c r="A631" s="305"/>
      <c r="B631" s="305"/>
      <c r="C631" s="306"/>
      <c r="D631" s="308"/>
      <c r="E631" s="308"/>
      <c r="F631" s="24"/>
      <c r="G631" s="25"/>
      <c r="H631" s="24"/>
      <c r="I631" s="25"/>
      <c r="J631" s="370"/>
      <c r="K631" s="371"/>
      <c r="L631" s="348"/>
      <c r="M631" s="460"/>
      <c r="N631" s="461"/>
    </row>
    <row r="632" spans="1:14" s="4" customFormat="1" ht="12.75" customHeight="1">
      <c r="A632" s="312"/>
      <c r="B632" s="312"/>
      <c r="C632" s="313"/>
      <c r="D632" s="314"/>
      <c r="E632" s="314"/>
      <c r="F632" s="7"/>
      <c r="G632" s="7"/>
      <c r="H632" s="7"/>
      <c r="I632" s="7"/>
      <c r="J632" s="315"/>
      <c r="K632" s="315"/>
      <c r="L632" s="316" t="s">
        <v>471</v>
      </c>
      <c r="M632" s="460"/>
      <c r="N632" s="461"/>
    </row>
    <row r="633" spans="1:14" s="4" customFormat="1" ht="12.75" customHeight="1">
      <c r="A633" s="349"/>
      <c r="B633" s="349"/>
      <c r="C633" s="350"/>
      <c r="D633" s="10"/>
      <c r="E633" s="10"/>
      <c r="F633" s="7"/>
      <c r="G633" s="7"/>
      <c r="H633" s="7"/>
      <c r="I633" s="7"/>
      <c r="J633" s="369"/>
      <c r="K633" s="369"/>
      <c r="L633" s="365"/>
      <c r="M633" s="3"/>
      <c r="N633" s="461"/>
    </row>
    <row r="634" spans="1:14" s="4" customFormat="1" ht="12.75" customHeight="1">
      <c r="A634" s="349"/>
      <c r="B634" s="349"/>
      <c r="C634" s="350"/>
      <c r="D634" s="10"/>
      <c r="E634" s="10"/>
      <c r="F634" s="7"/>
      <c r="G634" s="7"/>
      <c r="H634" s="7"/>
      <c r="I634" s="7"/>
      <c r="J634" s="369"/>
      <c r="K634" s="369"/>
      <c r="L634" s="365"/>
      <c r="M634" s="3"/>
      <c r="N634" s="461"/>
    </row>
    <row r="635" spans="12:14" ht="24" customHeight="1">
      <c r="L635" s="246" t="s">
        <v>2342</v>
      </c>
      <c r="M635" s="460" t="s">
        <v>1698</v>
      </c>
      <c r="N635" s="461"/>
    </row>
    <row r="636" spans="1:14" ht="34.5" customHeight="1">
      <c r="A636" s="471" t="s">
        <v>1133</v>
      </c>
      <c r="B636" s="471"/>
      <c r="C636" s="471"/>
      <c r="D636" s="471"/>
      <c r="E636" s="471"/>
      <c r="F636" s="471"/>
      <c r="G636" s="471"/>
      <c r="J636" s="245"/>
      <c r="K636" s="245"/>
      <c r="M636" s="460"/>
      <c r="N636" s="461"/>
    </row>
    <row r="637" spans="1:14" ht="9.75" customHeight="1">
      <c r="A637" s="214"/>
      <c r="B637" s="214"/>
      <c r="C637" s="214"/>
      <c r="D637" s="214"/>
      <c r="J637" s="214"/>
      <c r="K637" s="214"/>
      <c r="M637" s="460"/>
      <c r="N637" s="461"/>
    </row>
    <row r="638" spans="1:14" ht="24.75" customHeight="1">
      <c r="A638" s="248" t="s">
        <v>1652</v>
      </c>
      <c r="B638" s="462" t="s">
        <v>1653</v>
      </c>
      <c r="C638" s="248" t="s">
        <v>1119</v>
      </c>
      <c r="D638" s="455" t="s">
        <v>491</v>
      </c>
      <c r="E638" s="459"/>
      <c r="F638" s="455" t="s">
        <v>2372</v>
      </c>
      <c r="G638" s="459"/>
      <c r="H638" s="457" t="s">
        <v>1123</v>
      </c>
      <c r="I638" s="458"/>
      <c r="J638" s="455" t="s">
        <v>2381</v>
      </c>
      <c r="K638" s="456"/>
      <c r="L638" s="465" t="s">
        <v>95</v>
      </c>
      <c r="M638" s="460"/>
      <c r="N638" s="461"/>
    </row>
    <row r="639" spans="1:14" ht="15" customHeight="1">
      <c r="A639" s="468" t="s">
        <v>1382</v>
      </c>
      <c r="B639" s="463"/>
      <c r="C639" s="468" t="s">
        <v>1121</v>
      </c>
      <c r="D639" s="250" t="s">
        <v>92</v>
      </c>
      <c r="E639" s="251" t="s">
        <v>94</v>
      </c>
      <c r="F639" s="250" t="s">
        <v>92</v>
      </c>
      <c r="G639" s="251" t="s">
        <v>94</v>
      </c>
      <c r="H639" s="250" t="s">
        <v>92</v>
      </c>
      <c r="I639" s="251" t="s">
        <v>94</v>
      </c>
      <c r="J639" s="250" t="s">
        <v>92</v>
      </c>
      <c r="K639" s="252" t="s">
        <v>94</v>
      </c>
      <c r="L639" s="466"/>
      <c r="M639" s="460"/>
      <c r="N639" s="461"/>
    </row>
    <row r="640" spans="1:14" ht="24.75" customHeight="1">
      <c r="A640" s="469"/>
      <c r="B640" s="464"/>
      <c r="C640" s="469"/>
      <c r="D640" s="254" t="s">
        <v>93</v>
      </c>
      <c r="E640" s="255" t="s">
        <v>1654</v>
      </c>
      <c r="F640" s="254" t="s">
        <v>93</v>
      </c>
      <c r="G640" s="255" t="s">
        <v>1654</v>
      </c>
      <c r="H640" s="254" t="s">
        <v>93</v>
      </c>
      <c r="I640" s="255" t="s">
        <v>1654</v>
      </c>
      <c r="J640" s="254" t="s">
        <v>93</v>
      </c>
      <c r="K640" s="256" t="s">
        <v>1654</v>
      </c>
      <c r="L640" s="467"/>
      <c r="M640" s="460"/>
      <c r="N640" s="461"/>
    </row>
    <row r="641" spans="1:14" s="4" customFormat="1" ht="15" customHeight="1">
      <c r="A641" s="287" t="s">
        <v>1098</v>
      </c>
      <c r="B641" s="287" t="s">
        <v>1099</v>
      </c>
      <c r="C641" s="336"/>
      <c r="D641" s="9"/>
      <c r="E641" s="408"/>
      <c r="F641" s="398"/>
      <c r="G641" s="399"/>
      <c r="H641" s="22"/>
      <c r="I641" s="23"/>
      <c r="J641" s="27"/>
      <c r="K641" s="410"/>
      <c r="L641" s="403"/>
      <c r="M641" s="460"/>
      <c r="N641" s="461"/>
    </row>
    <row r="642" spans="1:14" s="4" customFormat="1" ht="11.25" customHeight="1">
      <c r="A642" s="335"/>
      <c r="B642" s="287" t="s">
        <v>1100</v>
      </c>
      <c r="C642" s="336"/>
      <c r="D642" s="413"/>
      <c r="E642" s="413"/>
      <c r="F642" s="22"/>
      <c r="G642" s="23"/>
      <c r="H642" s="22"/>
      <c r="I642" s="23"/>
      <c r="J642" s="22"/>
      <c r="K642" s="367"/>
      <c r="L642" s="343" t="s">
        <v>1101</v>
      </c>
      <c r="M642" s="460"/>
      <c r="N642" s="461"/>
    </row>
    <row r="643" spans="1:14" s="4" customFormat="1" ht="11.25" customHeight="1">
      <c r="A643" s="335"/>
      <c r="B643" s="287" t="s">
        <v>1102</v>
      </c>
      <c r="C643" s="336"/>
      <c r="D643" s="341"/>
      <c r="E643" s="341">
        <f>SUM(E645:E652)</f>
        <v>12226</v>
      </c>
      <c r="F643" s="22"/>
      <c r="G643" s="341">
        <f>SUM(G645:G652)</f>
        <v>13313</v>
      </c>
      <c r="H643" s="22"/>
      <c r="I643" s="341">
        <f>SUM(I645:I652)</f>
        <v>13839</v>
      </c>
      <c r="J643" s="384"/>
      <c r="K643" s="342">
        <f>SUM(K645:K652)</f>
        <v>15481</v>
      </c>
      <c r="L643" s="343" t="s">
        <v>1103</v>
      </c>
      <c r="M643" s="460"/>
      <c r="N643" s="461"/>
    </row>
    <row r="644" spans="1:14" s="4" customFormat="1" ht="0.75" customHeight="1">
      <c r="A644" s="335"/>
      <c r="B644" s="287"/>
      <c r="C644" s="336"/>
      <c r="D644" s="341"/>
      <c r="E644" s="341"/>
      <c r="F644" s="22"/>
      <c r="G644" s="23"/>
      <c r="H644" s="22"/>
      <c r="I644" s="23"/>
      <c r="J644" s="384"/>
      <c r="K644" s="342"/>
      <c r="L644" s="343"/>
      <c r="M644" s="460"/>
      <c r="N644" s="461"/>
    </row>
    <row r="645" spans="1:14" s="4" customFormat="1" ht="12" customHeight="1">
      <c r="A645" s="294" t="s">
        <v>2366</v>
      </c>
      <c r="B645" s="294" t="s">
        <v>2367</v>
      </c>
      <c r="C645" s="322" t="s">
        <v>1755</v>
      </c>
      <c r="D645" s="9">
        <v>2960</v>
      </c>
      <c r="E645" s="10">
        <v>4868</v>
      </c>
      <c r="F645" s="14">
        <v>3200</v>
      </c>
      <c r="G645" s="15">
        <v>5670</v>
      </c>
      <c r="H645" s="14">
        <v>3360</v>
      </c>
      <c r="I645" s="15">
        <v>6126</v>
      </c>
      <c r="J645" s="27">
        <v>3640</v>
      </c>
      <c r="K645" s="28">
        <v>6559</v>
      </c>
      <c r="L645" s="321" t="s">
        <v>2368</v>
      </c>
      <c r="M645" s="460"/>
      <c r="N645" s="461"/>
    </row>
    <row r="646" spans="1:14" s="4" customFormat="1" ht="12" customHeight="1">
      <c r="A646" s="294" t="s">
        <v>2369</v>
      </c>
      <c r="B646" s="294" t="s">
        <v>2370</v>
      </c>
      <c r="C646" s="322"/>
      <c r="D646" s="9"/>
      <c r="E646" s="10"/>
      <c r="F646" s="14"/>
      <c r="G646" s="15"/>
      <c r="H646" s="13"/>
      <c r="I646" s="7"/>
      <c r="J646" s="27"/>
      <c r="K646" s="28"/>
      <c r="L646" s="321" t="s">
        <v>2371</v>
      </c>
      <c r="M646" s="460"/>
      <c r="N646" s="461"/>
    </row>
    <row r="647" spans="1:14" s="4" customFormat="1" ht="11.25" customHeight="1">
      <c r="A647" s="294"/>
      <c r="B647" s="294" t="s">
        <v>936</v>
      </c>
      <c r="C647" s="322"/>
      <c r="D647" s="372"/>
      <c r="E647" s="372"/>
      <c r="F647" s="14"/>
      <c r="G647" s="15"/>
      <c r="H647" s="13"/>
      <c r="I647" s="7"/>
      <c r="J647" s="373"/>
      <c r="K647" s="374"/>
      <c r="L647" s="321" t="s">
        <v>1151</v>
      </c>
      <c r="M647" s="460"/>
      <c r="N647" s="461"/>
    </row>
    <row r="648" spans="1:14" s="4" customFormat="1" ht="11.25" customHeight="1">
      <c r="A648" s="294"/>
      <c r="B648" s="294" t="s">
        <v>1152</v>
      </c>
      <c r="C648" s="322" t="s">
        <v>126</v>
      </c>
      <c r="D648" s="9">
        <v>1600</v>
      </c>
      <c r="E648" s="10">
        <v>3372</v>
      </c>
      <c r="F648" s="14">
        <v>1580</v>
      </c>
      <c r="G648" s="15">
        <v>3272</v>
      </c>
      <c r="H648" s="14">
        <v>1483</v>
      </c>
      <c r="I648" s="15">
        <v>3189</v>
      </c>
      <c r="J648" s="27">
        <v>1640</v>
      </c>
      <c r="K648" s="28">
        <v>3613</v>
      </c>
      <c r="L648" s="321" t="s">
        <v>1153</v>
      </c>
      <c r="M648" s="460"/>
      <c r="N648" s="461"/>
    </row>
    <row r="649" spans="1:14" s="4" customFormat="1" ht="12" customHeight="1">
      <c r="A649" s="294" t="s">
        <v>1154</v>
      </c>
      <c r="B649" s="294" t="s">
        <v>1174</v>
      </c>
      <c r="C649" s="322" t="s">
        <v>126</v>
      </c>
      <c r="D649" s="9">
        <v>868</v>
      </c>
      <c r="E649" s="10">
        <v>1776</v>
      </c>
      <c r="F649" s="14">
        <v>1004</v>
      </c>
      <c r="G649" s="15">
        <v>1919</v>
      </c>
      <c r="H649" s="14">
        <v>839</v>
      </c>
      <c r="I649" s="15">
        <v>1719</v>
      </c>
      <c r="J649" s="27">
        <v>850</v>
      </c>
      <c r="K649" s="28">
        <v>1871</v>
      </c>
      <c r="L649" s="321" t="s">
        <v>1175</v>
      </c>
      <c r="M649" s="460"/>
      <c r="N649" s="461"/>
    </row>
    <row r="650" spans="1:14" s="4" customFormat="1" ht="12" customHeight="1">
      <c r="A650" s="294" t="s">
        <v>1178</v>
      </c>
      <c r="B650" s="294" t="s">
        <v>2476</v>
      </c>
      <c r="C650" s="322" t="s">
        <v>2445</v>
      </c>
      <c r="D650" s="9">
        <v>3867</v>
      </c>
      <c r="E650" s="10">
        <v>689</v>
      </c>
      <c r="F650" s="14">
        <v>4195</v>
      </c>
      <c r="G650" s="15">
        <v>775</v>
      </c>
      <c r="H650" s="14">
        <v>4630</v>
      </c>
      <c r="I650" s="15">
        <v>881</v>
      </c>
      <c r="J650" s="27">
        <v>6640</v>
      </c>
      <c r="K650" s="28">
        <v>1299</v>
      </c>
      <c r="L650" s="321" t="s">
        <v>1179</v>
      </c>
      <c r="M650" s="460"/>
      <c r="N650" s="461"/>
    </row>
    <row r="651" spans="1:14" s="4" customFormat="1" ht="12" customHeight="1">
      <c r="A651" s="294" t="s">
        <v>261</v>
      </c>
      <c r="B651" s="294" t="s">
        <v>1176</v>
      </c>
      <c r="C651" s="322" t="s">
        <v>1755</v>
      </c>
      <c r="D651" s="9">
        <v>557</v>
      </c>
      <c r="E651" s="10">
        <v>869</v>
      </c>
      <c r="F651" s="14">
        <v>610</v>
      </c>
      <c r="G651" s="15">
        <v>1049</v>
      </c>
      <c r="H651" s="14">
        <v>676</v>
      </c>
      <c r="I651" s="15">
        <v>1250</v>
      </c>
      <c r="J651" s="27">
        <v>725</v>
      </c>
      <c r="K651" s="28">
        <v>1378</v>
      </c>
      <c r="L651" s="321" t="s">
        <v>1177</v>
      </c>
      <c r="M651" s="460"/>
      <c r="N651" s="461"/>
    </row>
    <row r="652" spans="1:14" s="4" customFormat="1" ht="12" customHeight="1">
      <c r="A652" s="294" t="s">
        <v>1180</v>
      </c>
      <c r="B652" s="294" t="s">
        <v>1181</v>
      </c>
      <c r="C652" s="322" t="s">
        <v>126</v>
      </c>
      <c r="D652" s="9">
        <v>828</v>
      </c>
      <c r="E652" s="10">
        <v>652</v>
      </c>
      <c r="F652" s="14">
        <v>763</v>
      </c>
      <c r="G652" s="15">
        <v>628</v>
      </c>
      <c r="H652" s="14">
        <v>853</v>
      </c>
      <c r="I652" s="15">
        <v>674</v>
      </c>
      <c r="J652" s="27">
        <v>1010</v>
      </c>
      <c r="K652" s="28">
        <v>761</v>
      </c>
      <c r="L652" s="321" t="s">
        <v>1182</v>
      </c>
      <c r="M652" s="460"/>
      <c r="N652" s="461"/>
    </row>
    <row r="653" spans="1:14" s="4" customFormat="1" ht="0.75" customHeight="1">
      <c r="A653" s="266"/>
      <c r="B653" s="266"/>
      <c r="C653" s="317"/>
      <c r="D653" s="9"/>
      <c r="E653" s="10"/>
      <c r="F653" s="14"/>
      <c r="G653" s="15"/>
      <c r="H653" s="13"/>
      <c r="I653" s="7"/>
      <c r="J653" s="27"/>
      <c r="K653" s="28"/>
      <c r="L653" s="328"/>
      <c r="M653" s="460"/>
      <c r="N653" s="461"/>
    </row>
    <row r="654" spans="1:14" s="4" customFormat="1" ht="12" customHeight="1">
      <c r="A654" s="287" t="s">
        <v>1183</v>
      </c>
      <c r="B654" s="287" t="s">
        <v>1184</v>
      </c>
      <c r="C654" s="336"/>
      <c r="D654" s="9"/>
      <c r="E654" s="10"/>
      <c r="F654" s="16"/>
      <c r="G654" s="17"/>
      <c r="H654" s="22"/>
      <c r="I654" s="23"/>
      <c r="J654" s="27"/>
      <c r="K654" s="28"/>
      <c r="L654" s="343"/>
      <c r="M654" s="460"/>
      <c r="N654" s="461"/>
    </row>
    <row r="655" spans="1:14" s="4" customFormat="1" ht="11.25" customHeight="1">
      <c r="A655" s="335"/>
      <c r="B655" s="287" t="s">
        <v>1185</v>
      </c>
      <c r="C655" s="336"/>
      <c r="D655" s="9"/>
      <c r="E655" s="372"/>
      <c r="F655" s="16"/>
      <c r="G655" s="17"/>
      <c r="H655" s="22"/>
      <c r="I655" s="23"/>
      <c r="J655" s="27"/>
      <c r="K655" s="374"/>
      <c r="L655" s="343" t="s">
        <v>1186</v>
      </c>
      <c r="M655" s="460"/>
      <c r="N655" s="461"/>
    </row>
    <row r="656" spans="1:14" s="4" customFormat="1" ht="11.25" customHeight="1">
      <c r="A656" s="266"/>
      <c r="B656" s="287" t="s">
        <v>1187</v>
      </c>
      <c r="C656" s="336"/>
      <c r="D656" s="9"/>
      <c r="E656" s="341">
        <f>SUM(E658:E662)</f>
        <v>46231</v>
      </c>
      <c r="F656" s="16"/>
      <c r="G656" s="341">
        <f>SUM(G658:G662)</f>
        <v>47522</v>
      </c>
      <c r="H656" s="22"/>
      <c r="I656" s="341">
        <f>SUM(I658:I662)</f>
        <v>45903</v>
      </c>
      <c r="J656" s="27"/>
      <c r="K656" s="342">
        <f>SUM(K658:K662)</f>
        <v>54207</v>
      </c>
      <c r="L656" s="343" t="s">
        <v>1188</v>
      </c>
      <c r="M656" s="460"/>
      <c r="N656" s="461"/>
    </row>
    <row r="657" spans="1:14" s="4" customFormat="1" ht="0.75" customHeight="1">
      <c r="A657" s="266"/>
      <c r="B657" s="266"/>
      <c r="C657" s="317"/>
      <c r="D657" s="9"/>
      <c r="E657" s="10"/>
      <c r="F657" s="14"/>
      <c r="G657" s="15"/>
      <c r="H657" s="13"/>
      <c r="I657" s="7"/>
      <c r="J657" s="27"/>
      <c r="K657" s="28"/>
      <c r="L657" s="328"/>
      <c r="M657" s="460"/>
      <c r="N657" s="461"/>
    </row>
    <row r="658" spans="1:14" s="4" customFormat="1" ht="12" customHeight="1">
      <c r="A658" s="412"/>
      <c r="B658" s="294"/>
      <c r="C658" s="317"/>
      <c r="D658" s="9"/>
      <c r="E658" s="10"/>
      <c r="F658" s="14"/>
      <c r="G658" s="15"/>
      <c r="H658" s="13"/>
      <c r="I658" s="7"/>
      <c r="J658" s="27"/>
      <c r="K658" s="28"/>
      <c r="L658" s="321" t="s">
        <v>1190</v>
      </c>
      <c r="M658" s="460"/>
      <c r="N658" s="461"/>
    </row>
    <row r="659" spans="1:14" s="4" customFormat="1" ht="12" customHeight="1">
      <c r="A659" s="294" t="s">
        <v>1189</v>
      </c>
      <c r="B659" s="294" t="s">
        <v>1192</v>
      </c>
      <c r="C659" s="322"/>
      <c r="D659" s="9"/>
      <c r="E659" s="372"/>
      <c r="F659" s="14"/>
      <c r="G659" s="15"/>
      <c r="H659" s="13"/>
      <c r="I659" s="7"/>
      <c r="J659" s="27"/>
      <c r="K659" s="374"/>
      <c r="L659" s="321" t="s">
        <v>1193</v>
      </c>
      <c r="M659" s="460"/>
      <c r="N659" s="461"/>
    </row>
    <row r="660" spans="1:14" s="4" customFormat="1" ht="11.25" customHeight="1">
      <c r="A660" s="294" t="s">
        <v>1191</v>
      </c>
      <c r="B660" s="388" t="s">
        <v>1194</v>
      </c>
      <c r="C660" s="322" t="s">
        <v>132</v>
      </c>
      <c r="D660" s="9" t="s">
        <v>132</v>
      </c>
      <c r="E660" s="10">
        <v>3276</v>
      </c>
      <c r="F660" s="27" t="s">
        <v>132</v>
      </c>
      <c r="G660" s="15">
        <v>2643</v>
      </c>
      <c r="H660" s="27" t="s">
        <v>132</v>
      </c>
      <c r="I660" s="15">
        <v>2023</v>
      </c>
      <c r="J660" s="27" t="s">
        <v>132</v>
      </c>
      <c r="K660" s="28">
        <v>2413</v>
      </c>
      <c r="L660" s="321" t="s">
        <v>1195</v>
      </c>
      <c r="M660" s="460"/>
      <c r="N660" s="461"/>
    </row>
    <row r="661" spans="1:14" s="4" customFormat="1" ht="12" customHeight="1">
      <c r="A661" s="294" t="s">
        <v>262</v>
      </c>
      <c r="B661" s="294" t="s">
        <v>264</v>
      </c>
      <c r="C661" s="363"/>
      <c r="D661" s="344"/>
      <c r="E661" s="363"/>
      <c r="F661" s="14"/>
      <c r="G661" s="15"/>
      <c r="H661" s="14"/>
      <c r="I661" s="7"/>
      <c r="J661" s="344"/>
      <c r="K661" s="345"/>
      <c r="L661" s="345"/>
      <c r="M661" s="460"/>
      <c r="N661" s="461"/>
    </row>
    <row r="662" spans="1:14" s="4" customFormat="1" ht="12" customHeight="1">
      <c r="A662" s="294" t="s">
        <v>263</v>
      </c>
      <c r="B662" s="294" t="s">
        <v>265</v>
      </c>
      <c r="C662" s="322" t="s">
        <v>132</v>
      </c>
      <c r="D662" s="9" t="s">
        <v>132</v>
      </c>
      <c r="E662" s="10">
        <v>42955</v>
      </c>
      <c r="F662" s="27" t="s">
        <v>132</v>
      </c>
      <c r="G662" s="15">
        <v>44879</v>
      </c>
      <c r="H662" s="27" t="s">
        <v>132</v>
      </c>
      <c r="I662" s="15">
        <v>43880</v>
      </c>
      <c r="J662" s="27" t="s">
        <v>132</v>
      </c>
      <c r="K662" s="28">
        <v>51794</v>
      </c>
      <c r="L662" s="321" t="s">
        <v>266</v>
      </c>
      <c r="M662" s="460"/>
      <c r="N662" s="461"/>
    </row>
    <row r="663" spans="1:14" s="4" customFormat="1" ht="0.75" customHeight="1">
      <c r="A663" s="266"/>
      <c r="B663" s="266"/>
      <c r="C663" s="317"/>
      <c r="D663" s="9"/>
      <c r="E663" s="10"/>
      <c r="F663" s="14"/>
      <c r="G663" s="15"/>
      <c r="H663" s="13"/>
      <c r="I663" s="7"/>
      <c r="J663" s="27"/>
      <c r="K663" s="28"/>
      <c r="L663" s="328"/>
      <c r="M663" s="460"/>
      <c r="N663" s="461"/>
    </row>
    <row r="664" spans="1:14" s="4" customFormat="1" ht="12" customHeight="1">
      <c r="A664" s="287" t="s">
        <v>1196</v>
      </c>
      <c r="B664" s="287" t="s">
        <v>1197</v>
      </c>
      <c r="C664" s="336"/>
      <c r="D664" s="9"/>
      <c r="E664" s="10"/>
      <c r="F664" s="16"/>
      <c r="G664" s="17"/>
      <c r="H664" s="22"/>
      <c r="I664" s="23"/>
      <c r="J664" s="27"/>
      <c r="K664" s="28"/>
      <c r="L664" s="343"/>
      <c r="M664" s="460"/>
      <c r="N664" s="461"/>
    </row>
    <row r="665" spans="1:14" s="4" customFormat="1" ht="11.25" customHeight="1">
      <c r="A665" s="335"/>
      <c r="B665" s="287" t="s">
        <v>1198</v>
      </c>
      <c r="C665" s="336"/>
      <c r="D665" s="9"/>
      <c r="E665" s="10"/>
      <c r="F665" s="16"/>
      <c r="G665" s="17"/>
      <c r="H665" s="22"/>
      <c r="I665" s="23"/>
      <c r="J665" s="27"/>
      <c r="K665" s="28"/>
      <c r="L665" s="343" t="s">
        <v>1199</v>
      </c>
      <c r="M665" s="460"/>
      <c r="N665" s="461"/>
    </row>
    <row r="666" spans="1:14" s="4" customFormat="1" ht="11.25" customHeight="1">
      <c r="A666" s="335"/>
      <c r="B666" s="287" t="s">
        <v>1200</v>
      </c>
      <c r="C666" s="336"/>
      <c r="D666" s="9"/>
      <c r="E666" s="10"/>
      <c r="F666" s="16"/>
      <c r="G666" s="17"/>
      <c r="H666" s="22"/>
      <c r="I666" s="23"/>
      <c r="J666" s="27"/>
      <c r="K666" s="28"/>
      <c r="L666" s="343" t="s">
        <v>1201</v>
      </c>
      <c r="M666" s="460"/>
      <c r="N666" s="461"/>
    </row>
    <row r="667" spans="1:14" s="4" customFormat="1" ht="11.25" customHeight="1">
      <c r="A667" s="266"/>
      <c r="B667" s="287" t="s">
        <v>1202</v>
      </c>
      <c r="C667" s="317"/>
      <c r="D667" s="372"/>
      <c r="E667" s="372"/>
      <c r="F667" s="14"/>
      <c r="G667" s="15"/>
      <c r="H667" s="13"/>
      <c r="I667" s="7"/>
      <c r="J667" s="373"/>
      <c r="K667" s="374"/>
      <c r="L667" s="343" t="s">
        <v>1203</v>
      </c>
      <c r="M667" s="460"/>
      <c r="N667" s="461"/>
    </row>
    <row r="668" spans="1:14" s="4" customFormat="1" ht="11.25" customHeight="1">
      <c r="A668" s="266"/>
      <c r="B668" s="287" t="s">
        <v>1204</v>
      </c>
      <c r="C668" s="317"/>
      <c r="D668" s="384"/>
      <c r="E668" s="341">
        <f>E669+E670+E672+E681+E682+E683+E684+E685+E686+E687+E688+E691+E692+E693+E694+E695+E696+E697+E698+E699+E700+E701+E703+E704+E705+E706</f>
        <v>21478</v>
      </c>
      <c r="F668" s="384"/>
      <c r="G668" s="341">
        <f>G669+G670+G672+G681+G682+G683+G684+G685+G686+G687+G688+G691+G692+G693+G694+G695+G696+G697+G698+G699+G700+G701+G703+G704+G705+G706</f>
        <v>16373</v>
      </c>
      <c r="H668" s="384"/>
      <c r="I668" s="341">
        <f>I669+I670+I672+I681+I682+I683+I684+I685+I686+I687+I688+I691+I692+I693+I694+I695+I696+I697+I698+I699+I700+I701+I703+I704+I705+I706</f>
        <v>14521</v>
      </c>
      <c r="J668" s="384"/>
      <c r="K668" s="342">
        <f>K669+K670+K672+K681+K682+K683+K684+K685+K686+K687+K688+K691+K692+K693+K694+K695+K696+K697+K698+K699+K700+K701+K703+K704+K705+K706</f>
        <v>13431</v>
      </c>
      <c r="L668" s="343" t="s">
        <v>1205</v>
      </c>
      <c r="M668" s="460"/>
      <c r="N668" s="461"/>
    </row>
    <row r="669" spans="1:14" ht="12" customHeight="1">
      <c r="A669" s="294" t="s">
        <v>1206</v>
      </c>
      <c r="B669" s="294" t="s">
        <v>31</v>
      </c>
      <c r="C669" s="322" t="s">
        <v>2445</v>
      </c>
      <c r="D669" s="9">
        <v>382</v>
      </c>
      <c r="E669" s="10">
        <v>656</v>
      </c>
      <c r="F669" s="14">
        <v>360</v>
      </c>
      <c r="G669" s="15">
        <v>631</v>
      </c>
      <c r="H669" s="13">
        <v>241</v>
      </c>
      <c r="I669" s="7">
        <v>331</v>
      </c>
      <c r="J669" s="27">
        <v>315</v>
      </c>
      <c r="K669" s="28">
        <v>454</v>
      </c>
      <c r="L669" s="321" t="s">
        <v>32</v>
      </c>
      <c r="M669" s="460"/>
      <c r="N669" s="461"/>
    </row>
    <row r="670" spans="1:14" ht="12" customHeight="1">
      <c r="A670" s="294" t="s">
        <v>33</v>
      </c>
      <c r="B670" s="294" t="s">
        <v>34</v>
      </c>
      <c r="C670" s="322" t="s">
        <v>126</v>
      </c>
      <c r="D670" s="9">
        <v>494</v>
      </c>
      <c r="E670" s="10">
        <v>766</v>
      </c>
      <c r="F670" s="14">
        <v>460</v>
      </c>
      <c r="G670" s="15">
        <v>725</v>
      </c>
      <c r="H670" s="13">
        <v>463</v>
      </c>
      <c r="I670" s="7">
        <v>764</v>
      </c>
      <c r="J670" s="27">
        <v>350</v>
      </c>
      <c r="K670" s="28">
        <v>613</v>
      </c>
      <c r="L670" s="321" t="s">
        <v>35</v>
      </c>
      <c r="M670" s="460"/>
      <c r="N670" s="461"/>
    </row>
    <row r="671" spans="1:14" ht="12" customHeight="1">
      <c r="A671" s="294" t="s">
        <v>36</v>
      </c>
      <c r="B671" s="294" t="s">
        <v>939</v>
      </c>
      <c r="C671" s="317"/>
      <c r="D671" s="387"/>
      <c r="E671" s="387"/>
      <c r="F671" s="14"/>
      <c r="G671" s="15"/>
      <c r="H671" s="13"/>
      <c r="I671" s="7"/>
      <c r="J671" s="13"/>
      <c r="K671" s="366"/>
      <c r="L671" s="321" t="s">
        <v>37</v>
      </c>
      <c r="M671" s="460"/>
      <c r="N671" s="461"/>
    </row>
    <row r="672" spans="1:14" ht="11.25" customHeight="1">
      <c r="A672" s="294" t="s">
        <v>109</v>
      </c>
      <c r="B672" s="294" t="s">
        <v>38</v>
      </c>
      <c r="C672" s="322" t="s">
        <v>126</v>
      </c>
      <c r="D672" s="9">
        <v>6896</v>
      </c>
      <c r="E672" s="10">
        <v>7721</v>
      </c>
      <c r="F672" s="14">
        <v>3690</v>
      </c>
      <c r="G672" s="15">
        <v>4063</v>
      </c>
      <c r="H672" s="14">
        <v>1550</v>
      </c>
      <c r="I672" s="15">
        <v>1568</v>
      </c>
      <c r="J672" s="27">
        <v>1845</v>
      </c>
      <c r="K672" s="28">
        <v>1956</v>
      </c>
      <c r="L672" s="321" t="s">
        <v>39</v>
      </c>
      <c r="M672" s="460"/>
      <c r="N672" s="461"/>
    </row>
    <row r="673" spans="1:14" s="4" customFormat="1" ht="3" customHeight="1">
      <c r="A673" s="305"/>
      <c r="B673" s="305"/>
      <c r="C673" s="306"/>
      <c r="D673" s="308"/>
      <c r="E673" s="308"/>
      <c r="F673" s="24"/>
      <c r="G673" s="25"/>
      <c r="H673" s="24"/>
      <c r="I673" s="25"/>
      <c r="J673" s="370"/>
      <c r="K673" s="371"/>
      <c r="L673" s="348"/>
      <c r="M673" s="460"/>
      <c r="N673" s="461"/>
    </row>
    <row r="674" spans="1:14" s="4" customFormat="1" ht="12.75" customHeight="1">
      <c r="A674" s="312"/>
      <c r="B674" s="312"/>
      <c r="C674" s="313"/>
      <c r="D674" s="314"/>
      <c r="E674" s="314"/>
      <c r="F674" s="7"/>
      <c r="G674" s="7"/>
      <c r="H674" s="7"/>
      <c r="I674" s="7"/>
      <c r="J674" s="315"/>
      <c r="K674" s="315"/>
      <c r="L674" s="316" t="s">
        <v>471</v>
      </c>
      <c r="M674" s="460"/>
      <c r="N674" s="461"/>
    </row>
    <row r="675" spans="12:14" ht="24" customHeight="1">
      <c r="L675" s="246" t="s">
        <v>2342</v>
      </c>
      <c r="M675" s="460" t="s">
        <v>1699</v>
      </c>
      <c r="N675" s="461"/>
    </row>
    <row r="676" spans="1:14" ht="28.5" customHeight="1">
      <c r="A676" s="471" t="s">
        <v>1133</v>
      </c>
      <c r="B676" s="471"/>
      <c r="C676" s="471"/>
      <c r="D676" s="471"/>
      <c r="E676" s="471"/>
      <c r="F676" s="471"/>
      <c r="G676" s="471"/>
      <c r="J676" s="245"/>
      <c r="K676" s="245"/>
      <c r="M676" s="460"/>
      <c r="N676" s="461"/>
    </row>
    <row r="677" spans="1:14" ht="9.75" customHeight="1">
      <c r="A677" s="214"/>
      <c r="B677" s="214"/>
      <c r="C677" s="214"/>
      <c r="D677" s="214"/>
      <c r="J677" s="214"/>
      <c r="K677" s="214"/>
      <c r="M677" s="460"/>
      <c r="N677" s="461"/>
    </row>
    <row r="678" spans="1:14" ht="24.75" customHeight="1">
      <c r="A678" s="248" t="s">
        <v>1652</v>
      </c>
      <c r="B678" s="462" t="s">
        <v>1653</v>
      </c>
      <c r="C678" s="248" t="s">
        <v>1119</v>
      </c>
      <c r="D678" s="455" t="s">
        <v>491</v>
      </c>
      <c r="E678" s="459"/>
      <c r="F678" s="455" t="s">
        <v>2372</v>
      </c>
      <c r="G678" s="459"/>
      <c r="H678" s="455" t="s">
        <v>1123</v>
      </c>
      <c r="I678" s="459"/>
      <c r="J678" s="455" t="s">
        <v>2381</v>
      </c>
      <c r="K678" s="456"/>
      <c r="L678" s="465" t="s">
        <v>95</v>
      </c>
      <c r="M678" s="460"/>
      <c r="N678" s="461"/>
    </row>
    <row r="679" spans="1:14" ht="15" customHeight="1">
      <c r="A679" s="468" t="s">
        <v>1382</v>
      </c>
      <c r="B679" s="463"/>
      <c r="C679" s="468" t="s">
        <v>1121</v>
      </c>
      <c r="D679" s="250" t="s">
        <v>92</v>
      </c>
      <c r="E679" s="251" t="s">
        <v>94</v>
      </c>
      <c r="F679" s="250" t="s">
        <v>92</v>
      </c>
      <c r="G679" s="251" t="s">
        <v>94</v>
      </c>
      <c r="H679" s="396" t="s">
        <v>92</v>
      </c>
      <c r="I679" s="397" t="s">
        <v>94</v>
      </c>
      <c r="J679" s="250" t="s">
        <v>92</v>
      </c>
      <c r="K679" s="252" t="s">
        <v>94</v>
      </c>
      <c r="L679" s="466"/>
      <c r="M679" s="460"/>
      <c r="N679" s="461"/>
    </row>
    <row r="680" spans="1:14" ht="24.75" customHeight="1">
      <c r="A680" s="469"/>
      <c r="B680" s="464"/>
      <c r="C680" s="469"/>
      <c r="D680" s="254" t="s">
        <v>93</v>
      </c>
      <c r="E680" s="255" t="s">
        <v>1654</v>
      </c>
      <c r="F680" s="254" t="s">
        <v>93</v>
      </c>
      <c r="G680" s="255" t="s">
        <v>1654</v>
      </c>
      <c r="H680" s="254" t="s">
        <v>93</v>
      </c>
      <c r="I680" s="255" t="s">
        <v>1654</v>
      </c>
      <c r="J680" s="254" t="s">
        <v>93</v>
      </c>
      <c r="K680" s="256" t="s">
        <v>1654</v>
      </c>
      <c r="L680" s="467"/>
      <c r="M680" s="460"/>
      <c r="N680" s="461"/>
    </row>
    <row r="681" spans="1:14" s="4" customFormat="1" ht="15" customHeight="1">
      <c r="A681" s="294" t="s">
        <v>40</v>
      </c>
      <c r="B681" s="294" t="s">
        <v>41</v>
      </c>
      <c r="C681" s="322" t="s">
        <v>2445</v>
      </c>
      <c r="D681" s="9">
        <v>3910</v>
      </c>
      <c r="E681" s="10">
        <v>1823</v>
      </c>
      <c r="F681" s="319">
        <v>3580</v>
      </c>
      <c r="G681" s="320">
        <v>1795</v>
      </c>
      <c r="H681" s="14">
        <v>3935</v>
      </c>
      <c r="I681" s="15">
        <v>2047</v>
      </c>
      <c r="J681" s="27">
        <v>4880</v>
      </c>
      <c r="K681" s="28">
        <v>2341</v>
      </c>
      <c r="L681" s="353" t="s">
        <v>42</v>
      </c>
      <c r="M681" s="460"/>
      <c r="N681" s="461"/>
    </row>
    <row r="682" spans="1:14" s="4" customFormat="1" ht="12" customHeight="1">
      <c r="A682" s="294" t="s">
        <v>43</v>
      </c>
      <c r="B682" s="294" t="s">
        <v>44</v>
      </c>
      <c r="C682" s="322" t="s">
        <v>126</v>
      </c>
      <c r="D682" s="9">
        <v>250</v>
      </c>
      <c r="E682" s="10">
        <v>195</v>
      </c>
      <c r="F682" s="14">
        <v>156</v>
      </c>
      <c r="G682" s="15">
        <v>128</v>
      </c>
      <c r="H682" s="14">
        <v>214</v>
      </c>
      <c r="I682" s="15">
        <v>179</v>
      </c>
      <c r="J682" s="27">
        <v>200</v>
      </c>
      <c r="K682" s="28">
        <v>169</v>
      </c>
      <c r="L682" s="321" t="s">
        <v>45</v>
      </c>
      <c r="M682" s="460"/>
      <c r="N682" s="461"/>
    </row>
    <row r="683" spans="1:14" s="4" customFormat="1" ht="12" customHeight="1">
      <c r="A683" s="294" t="s">
        <v>46</v>
      </c>
      <c r="B683" s="294" t="s">
        <v>47</v>
      </c>
      <c r="C683" s="322" t="s">
        <v>1755</v>
      </c>
      <c r="D683" s="9">
        <v>1900</v>
      </c>
      <c r="E683" s="10">
        <v>461</v>
      </c>
      <c r="F683" s="14">
        <v>1910</v>
      </c>
      <c r="G683" s="15">
        <v>486</v>
      </c>
      <c r="H683" s="14">
        <v>1384</v>
      </c>
      <c r="I683" s="15">
        <v>418</v>
      </c>
      <c r="J683" s="27">
        <v>1712</v>
      </c>
      <c r="K683" s="28">
        <v>534</v>
      </c>
      <c r="L683" s="321" t="s">
        <v>48</v>
      </c>
      <c r="M683" s="460"/>
      <c r="N683" s="461"/>
    </row>
    <row r="684" spans="1:14" s="4" customFormat="1" ht="12" customHeight="1">
      <c r="A684" s="294" t="s">
        <v>49</v>
      </c>
      <c r="B684" s="294" t="s">
        <v>905</v>
      </c>
      <c r="C684" s="322" t="s">
        <v>2445</v>
      </c>
      <c r="D684" s="9">
        <v>2150</v>
      </c>
      <c r="E684" s="10">
        <v>1185</v>
      </c>
      <c r="F684" s="14">
        <v>1490</v>
      </c>
      <c r="G684" s="15">
        <v>843</v>
      </c>
      <c r="H684" s="14">
        <v>1500</v>
      </c>
      <c r="I684" s="15">
        <v>890</v>
      </c>
      <c r="J684" s="27">
        <v>1570</v>
      </c>
      <c r="K684" s="28">
        <v>959</v>
      </c>
      <c r="L684" s="321" t="s">
        <v>1214</v>
      </c>
      <c r="M684" s="460"/>
      <c r="N684" s="461"/>
    </row>
    <row r="685" spans="1:14" s="4" customFormat="1" ht="12" customHeight="1">
      <c r="A685" s="294" t="s">
        <v>50</v>
      </c>
      <c r="B685" s="294" t="s">
        <v>51</v>
      </c>
      <c r="C685" s="322" t="s">
        <v>126</v>
      </c>
      <c r="D685" s="9">
        <v>2160</v>
      </c>
      <c r="E685" s="10">
        <v>1565</v>
      </c>
      <c r="F685" s="14">
        <v>1720</v>
      </c>
      <c r="G685" s="15">
        <v>1308</v>
      </c>
      <c r="H685" s="14">
        <v>1868</v>
      </c>
      <c r="I685" s="15">
        <v>1457</v>
      </c>
      <c r="J685" s="27">
        <v>1235</v>
      </c>
      <c r="K685" s="28">
        <v>933</v>
      </c>
      <c r="L685" s="321" t="s">
        <v>52</v>
      </c>
      <c r="M685" s="460"/>
      <c r="N685" s="461"/>
    </row>
    <row r="686" spans="1:14" s="4" customFormat="1" ht="12" customHeight="1">
      <c r="A686" s="294" t="s">
        <v>53</v>
      </c>
      <c r="B686" s="294" t="s">
        <v>54</v>
      </c>
      <c r="C686" s="322" t="s">
        <v>126</v>
      </c>
      <c r="D686" s="9">
        <v>1246</v>
      </c>
      <c r="E686" s="10">
        <v>1098</v>
      </c>
      <c r="F686" s="14">
        <v>820</v>
      </c>
      <c r="G686" s="15">
        <v>738</v>
      </c>
      <c r="H686" s="14">
        <v>904</v>
      </c>
      <c r="I686" s="15">
        <v>836</v>
      </c>
      <c r="J686" s="27">
        <v>735</v>
      </c>
      <c r="K686" s="28">
        <v>691</v>
      </c>
      <c r="L686" s="321" t="s">
        <v>55</v>
      </c>
      <c r="M686" s="460"/>
      <c r="N686" s="461"/>
    </row>
    <row r="687" spans="1:14" s="4" customFormat="1" ht="12" customHeight="1">
      <c r="A687" s="294" t="s">
        <v>56</v>
      </c>
      <c r="B687" s="294" t="s">
        <v>57</v>
      </c>
      <c r="C687" s="322" t="s">
        <v>126</v>
      </c>
      <c r="D687" s="9">
        <v>375</v>
      </c>
      <c r="E687" s="10">
        <v>315</v>
      </c>
      <c r="F687" s="14">
        <v>398</v>
      </c>
      <c r="G687" s="15">
        <v>336</v>
      </c>
      <c r="H687" s="14">
        <v>450</v>
      </c>
      <c r="I687" s="15">
        <v>377</v>
      </c>
      <c r="J687" s="27">
        <v>350</v>
      </c>
      <c r="K687" s="28">
        <v>303</v>
      </c>
      <c r="L687" s="321" t="s">
        <v>58</v>
      </c>
      <c r="M687" s="460"/>
      <c r="N687" s="461"/>
    </row>
    <row r="688" spans="1:14" s="4" customFormat="1" ht="12" customHeight="1">
      <c r="A688" s="294" t="s">
        <v>59</v>
      </c>
      <c r="B688" s="294" t="s">
        <v>60</v>
      </c>
      <c r="C688" s="322" t="s">
        <v>126</v>
      </c>
      <c r="D688" s="9">
        <v>58</v>
      </c>
      <c r="E688" s="10">
        <v>162</v>
      </c>
      <c r="F688" s="14">
        <v>56</v>
      </c>
      <c r="G688" s="15">
        <v>158</v>
      </c>
      <c r="H688" s="14">
        <v>42</v>
      </c>
      <c r="I688" s="15">
        <v>119</v>
      </c>
      <c r="J688" s="27">
        <v>34</v>
      </c>
      <c r="K688" s="28">
        <v>99</v>
      </c>
      <c r="L688" s="321" t="s">
        <v>61</v>
      </c>
      <c r="M688" s="460"/>
      <c r="N688" s="461"/>
    </row>
    <row r="689" spans="1:14" s="4" customFormat="1" ht="12" customHeight="1">
      <c r="A689" s="294" t="s">
        <v>267</v>
      </c>
      <c r="B689" s="294" t="s">
        <v>62</v>
      </c>
      <c r="C689" s="322"/>
      <c r="D689" s="9"/>
      <c r="E689" s="10"/>
      <c r="F689" s="14"/>
      <c r="G689" s="15"/>
      <c r="H689" s="13"/>
      <c r="I689" s="7"/>
      <c r="J689" s="27"/>
      <c r="K689" s="28"/>
      <c r="L689" s="321"/>
      <c r="M689" s="460"/>
      <c r="N689" s="461"/>
    </row>
    <row r="690" spans="1:14" s="4" customFormat="1" ht="11.25" customHeight="1">
      <c r="A690" s="294"/>
      <c r="B690" s="294" t="s">
        <v>940</v>
      </c>
      <c r="C690" s="322"/>
      <c r="D690" s="372"/>
      <c r="E690" s="372"/>
      <c r="F690" s="14"/>
      <c r="G690" s="15"/>
      <c r="H690" s="13"/>
      <c r="I690" s="7"/>
      <c r="J690" s="373"/>
      <c r="K690" s="374"/>
      <c r="L690" s="321" t="s">
        <v>63</v>
      </c>
      <c r="M690" s="460"/>
      <c r="N690" s="461"/>
    </row>
    <row r="691" spans="1:14" s="4" customFormat="1" ht="11.25" customHeight="1">
      <c r="A691" s="294"/>
      <c r="B691" s="294" t="s">
        <v>64</v>
      </c>
      <c r="C691" s="322" t="s">
        <v>132</v>
      </c>
      <c r="D691" s="9" t="s">
        <v>132</v>
      </c>
      <c r="E691" s="10">
        <v>145</v>
      </c>
      <c r="F691" s="27" t="s">
        <v>132</v>
      </c>
      <c r="G691" s="15">
        <v>98</v>
      </c>
      <c r="H691" s="27" t="s">
        <v>132</v>
      </c>
      <c r="I691" s="7">
        <v>150</v>
      </c>
      <c r="J691" s="27" t="s">
        <v>132</v>
      </c>
      <c r="K691" s="28">
        <v>175</v>
      </c>
      <c r="L691" s="321" t="s">
        <v>65</v>
      </c>
      <c r="M691" s="460"/>
      <c r="N691" s="461"/>
    </row>
    <row r="692" spans="1:14" s="4" customFormat="1" ht="12" customHeight="1">
      <c r="A692" s="294" t="s">
        <v>66</v>
      </c>
      <c r="B692" s="294" t="s">
        <v>67</v>
      </c>
      <c r="C692" s="322" t="s">
        <v>132</v>
      </c>
      <c r="D692" s="9" t="s">
        <v>132</v>
      </c>
      <c r="E692" s="10">
        <v>22</v>
      </c>
      <c r="F692" s="27" t="s">
        <v>132</v>
      </c>
      <c r="G692" s="15">
        <v>28</v>
      </c>
      <c r="H692" s="27" t="s">
        <v>132</v>
      </c>
      <c r="I692" s="7">
        <v>29</v>
      </c>
      <c r="J692" s="27" t="s">
        <v>132</v>
      </c>
      <c r="K692" s="28">
        <v>58</v>
      </c>
      <c r="L692" s="321" t="s">
        <v>68</v>
      </c>
      <c r="M692" s="460"/>
      <c r="N692" s="461"/>
    </row>
    <row r="693" spans="1:14" s="4" customFormat="1" ht="12" customHeight="1">
      <c r="A693" s="294" t="s">
        <v>69</v>
      </c>
      <c r="B693" s="294" t="s">
        <v>70</v>
      </c>
      <c r="C693" s="322" t="s">
        <v>132</v>
      </c>
      <c r="D693" s="9" t="s">
        <v>132</v>
      </c>
      <c r="E693" s="10">
        <v>93</v>
      </c>
      <c r="F693" s="27" t="s">
        <v>132</v>
      </c>
      <c r="G693" s="15">
        <v>111</v>
      </c>
      <c r="H693" s="27" t="s">
        <v>132</v>
      </c>
      <c r="I693" s="7">
        <v>100</v>
      </c>
      <c r="J693" s="27" t="s">
        <v>132</v>
      </c>
      <c r="K693" s="28">
        <v>56</v>
      </c>
      <c r="L693" s="321" t="s">
        <v>71</v>
      </c>
      <c r="M693" s="460"/>
      <c r="N693" s="461"/>
    </row>
    <row r="694" spans="1:14" s="4" customFormat="1" ht="12" customHeight="1">
      <c r="A694" s="294" t="s">
        <v>72</v>
      </c>
      <c r="B694" s="294" t="s">
        <v>73</v>
      </c>
      <c r="C694" s="322" t="s">
        <v>132</v>
      </c>
      <c r="D694" s="9" t="s">
        <v>132</v>
      </c>
      <c r="E694" s="10">
        <v>300</v>
      </c>
      <c r="F694" s="27" t="s">
        <v>132</v>
      </c>
      <c r="G694" s="15">
        <v>268</v>
      </c>
      <c r="H694" s="27" t="s">
        <v>132</v>
      </c>
      <c r="I694" s="7">
        <v>255</v>
      </c>
      <c r="J694" s="27" t="s">
        <v>132</v>
      </c>
      <c r="K694" s="28">
        <v>277</v>
      </c>
      <c r="L694" s="321" t="s">
        <v>74</v>
      </c>
      <c r="M694" s="460"/>
      <c r="N694" s="461"/>
    </row>
    <row r="695" spans="1:14" s="4" customFormat="1" ht="12" customHeight="1">
      <c r="A695" s="294" t="s">
        <v>75</v>
      </c>
      <c r="B695" s="294" t="s">
        <v>76</v>
      </c>
      <c r="C695" s="322" t="s">
        <v>132</v>
      </c>
      <c r="D695" s="9" t="s">
        <v>132</v>
      </c>
      <c r="E695" s="10">
        <v>1324</v>
      </c>
      <c r="F695" s="27" t="s">
        <v>132</v>
      </c>
      <c r="G695" s="15">
        <v>1015</v>
      </c>
      <c r="H695" s="27" t="s">
        <v>132</v>
      </c>
      <c r="I695" s="15">
        <v>1169</v>
      </c>
      <c r="J695" s="27" t="s">
        <v>132</v>
      </c>
      <c r="K695" s="28">
        <v>1356</v>
      </c>
      <c r="L695" s="321" t="s">
        <v>77</v>
      </c>
      <c r="M695" s="460"/>
      <c r="N695" s="461"/>
    </row>
    <row r="696" spans="1:14" s="4" customFormat="1" ht="12" customHeight="1">
      <c r="A696" s="294" t="s">
        <v>78</v>
      </c>
      <c r="B696" s="294" t="s">
        <v>79</v>
      </c>
      <c r="C696" s="322" t="s">
        <v>132</v>
      </c>
      <c r="D696" s="9" t="s">
        <v>132</v>
      </c>
      <c r="E696" s="10">
        <v>531</v>
      </c>
      <c r="F696" s="27" t="s">
        <v>132</v>
      </c>
      <c r="G696" s="15">
        <v>620</v>
      </c>
      <c r="H696" s="27" t="s">
        <v>132</v>
      </c>
      <c r="I696" s="7">
        <v>718</v>
      </c>
      <c r="J696" s="27" t="s">
        <v>132</v>
      </c>
      <c r="K696" s="28">
        <v>797</v>
      </c>
      <c r="L696" s="321" t="s">
        <v>80</v>
      </c>
      <c r="M696" s="460"/>
      <c r="N696" s="461"/>
    </row>
    <row r="697" spans="1:14" s="4" customFormat="1" ht="12" customHeight="1">
      <c r="A697" s="294" t="s">
        <v>81</v>
      </c>
      <c r="B697" s="294" t="s">
        <v>82</v>
      </c>
      <c r="C697" s="322" t="s">
        <v>132</v>
      </c>
      <c r="D697" s="9" t="s">
        <v>132</v>
      </c>
      <c r="E697" s="10">
        <v>155</v>
      </c>
      <c r="F697" s="27" t="s">
        <v>132</v>
      </c>
      <c r="G697" s="15">
        <v>205</v>
      </c>
      <c r="H697" s="27" t="s">
        <v>132</v>
      </c>
      <c r="I697" s="7">
        <v>200</v>
      </c>
      <c r="J697" s="27" t="s">
        <v>132</v>
      </c>
      <c r="K697" s="28">
        <v>168</v>
      </c>
      <c r="L697" s="321" t="s">
        <v>83</v>
      </c>
      <c r="M697" s="460"/>
      <c r="N697" s="461"/>
    </row>
    <row r="698" spans="1:14" s="4" customFormat="1" ht="12" customHeight="1">
      <c r="A698" s="294" t="s">
        <v>84</v>
      </c>
      <c r="B698" s="294" t="s">
        <v>85</v>
      </c>
      <c r="C698" s="322" t="s">
        <v>2445</v>
      </c>
      <c r="D698" s="9">
        <v>800</v>
      </c>
      <c r="E698" s="10">
        <v>1178</v>
      </c>
      <c r="F698" s="14">
        <v>750</v>
      </c>
      <c r="G698" s="15">
        <v>1010</v>
      </c>
      <c r="H698" s="13">
        <v>758</v>
      </c>
      <c r="I698" s="15">
        <v>1050</v>
      </c>
      <c r="J698" s="27">
        <v>476</v>
      </c>
      <c r="K698" s="28">
        <v>691</v>
      </c>
      <c r="L698" s="321" t="s">
        <v>86</v>
      </c>
      <c r="M698" s="460"/>
      <c r="N698" s="461"/>
    </row>
    <row r="699" spans="1:14" s="4" customFormat="1" ht="12" customHeight="1">
      <c r="A699" s="294" t="s">
        <v>87</v>
      </c>
      <c r="B699" s="294" t="s">
        <v>88</v>
      </c>
      <c r="C699" s="322" t="s">
        <v>126</v>
      </c>
      <c r="D699" s="9">
        <v>68</v>
      </c>
      <c r="E699" s="10">
        <v>305</v>
      </c>
      <c r="F699" s="14">
        <v>73</v>
      </c>
      <c r="G699" s="15">
        <v>327</v>
      </c>
      <c r="H699" s="13">
        <v>65</v>
      </c>
      <c r="I699" s="7">
        <v>300</v>
      </c>
      <c r="J699" s="27">
        <v>14</v>
      </c>
      <c r="K699" s="28">
        <v>66</v>
      </c>
      <c r="L699" s="321" t="s">
        <v>89</v>
      </c>
      <c r="M699" s="460"/>
      <c r="N699" s="461"/>
    </row>
    <row r="700" spans="1:14" s="4" customFormat="1" ht="12" customHeight="1">
      <c r="A700" s="294" t="s">
        <v>90</v>
      </c>
      <c r="B700" s="294" t="s">
        <v>91</v>
      </c>
      <c r="C700" s="322" t="s">
        <v>126</v>
      </c>
      <c r="D700" s="9">
        <v>48</v>
      </c>
      <c r="E700" s="10">
        <v>149</v>
      </c>
      <c r="F700" s="14">
        <v>45</v>
      </c>
      <c r="G700" s="15">
        <v>144</v>
      </c>
      <c r="H700" s="13">
        <v>49</v>
      </c>
      <c r="I700" s="7">
        <v>161</v>
      </c>
      <c r="J700" s="27">
        <v>25</v>
      </c>
      <c r="K700" s="28">
        <v>85</v>
      </c>
      <c r="L700" s="321" t="s">
        <v>1269</v>
      </c>
      <c r="M700" s="460"/>
      <c r="N700" s="461"/>
    </row>
    <row r="701" spans="1:14" s="4" customFormat="1" ht="12" customHeight="1">
      <c r="A701" s="294" t="s">
        <v>1270</v>
      </c>
      <c r="B701" s="294" t="s">
        <v>1271</v>
      </c>
      <c r="C701" s="322" t="s">
        <v>126</v>
      </c>
      <c r="D701" s="9">
        <v>78</v>
      </c>
      <c r="E701" s="10">
        <v>453</v>
      </c>
      <c r="F701" s="14">
        <v>83</v>
      </c>
      <c r="G701" s="15">
        <v>487</v>
      </c>
      <c r="H701" s="13">
        <v>85</v>
      </c>
      <c r="I701" s="7">
        <v>512</v>
      </c>
      <c r="J701" s="27">
        <v>14</v>
      </c>
      <c r="K701" s="28">
        <v>87</v>
      </c>
      <c r="L701" s="321" t="s">
        <v>1272</v>
      </c>
      <c r="M701" s="460"/>
      <c r="N701" s="461"/>
    </row>
    <row r="702" spans="1:14" ht="12" customHeight="1">
      <c r="A702" s="294" t="s">
        <v>1215</v>
      </c>
      <c r="B702" s="294" t="s">
        <v>1216</v>
      </c>
      <c r="C702" s="322" t="s">
        <v>109</v>
      </c>
      <c r="D702" s="9" t="s">
        <v>109</v>
      </c>
      <c r="E702" s="10" t="s">
        <v>109</v>
      </c>
      <c r="F702" s="14"/>
      <c r="G702" s="15"/>
      <c r="H702" s="13"/>
      <c r="I702" s="7"/>
      <c r="J702" s="27" t="s">
        <v>109</v>
      </c>
      <c r="K702" s="28" t="s">
        <v>109</v>
      </c>
      <c r="L702" s="321" t="s">
        <v>1218</v>
      </c>
      <c r="M702" s="460"/>
      <c r="N702" s="461"/>
    </row>
    <row r="703" spans="1:14" ht="12" customHeight="1">
      <c r="A703" s="294" t="s">
        <v>1273</v>
      </c>
      <c r="B703" s="294" t="s">
        <v>1274</v>
      </c>
      <c r="C703" s="322" t="s">
        <v>132</v>
      </c>
      <c r="D703" s="9" t="s">
        <v>132</v>
      </c>
      <c r="E703" s="10">
        <v>74</v>
      </c>
      <c r="F703" s="27" t="s">
        <v>132</v>
      </c>
      <c r="G703" s="15">
        <v>75</v>
      </c>
      <c r="H703" s="27" t="s">
        <v>132</v>
      </c>
      <c r="I703" s="7">
        <v>73</v>
      </c>
      <c r="J703" s="27" t="s">
        <v>132</v>
      </c>
      <c r="K703" s="28">
        <v>76</v>
      </c>
      <c r="L703" s="321" t="s">
        <v>1217</v>
      </c>
      <c r="M703" s="460"/>
      <c r="N703" s="461"/>
    </row>
    <row r="704" spans="1:14" ht="12" customHeight="1">
      <c r="A704" s="294" t="s">
        <v>1275</v>
      </c>
      <c r="B704" s="294" t="s">
        <v>1276</v>
      </c>
      <c r="C704" s="322" t="s">
        <v>132</v>
      </c>
      <c r="D704" s="9" t="s">
        <v>132</v>
      </c>
      <c r="E704" s="10">
        <v>260</v>
      </c>
      <c r="F704" s="27" t="s">
        <v>132</v>
      </c>
      <c r="G704" s="15">
        <v>232</v>
      </c>
      <c r="H704" s="27" t="s">
        <v>132</v>
      </c>
      <c r="I704" s="7">
        <v>245</v>
      </c>
      <c r="J704" s="27" t="s">
        <v>132</v>
      </c>
      <c r="K704" s="28">
        <v>38</v>
      </c>
      <c r="L704" s="321" t="s">
        <v>1277</v>
      </c>
      <c r="M704" s="460"/>
      <c r="N704" s="461"/>
    </row>
    <row r="705" spans="1:14" ht="12" customHeight="1">
      <c r="A705" s="294" t="s">
        <v>1278</v>
      </c>
      <c r="B705" s="294" t="s">
        <v>1279</v>
      </c>
      <c r="C705" s="322" t="s">
        <v>2445</v>
      </c>
      <c r="D705" s="9">
        <v>32</v>
      </c>
      <c r="E705" s="10">
        <v>178</v>
      </c>
      <c r="F705" s="14">
        <v>25</v>
      </c>
      <c r="G705" s="15">
        <v>151</v>
      </c>
      <c r="H705" s="13">
        <v>27</v>
      </c>
      <c r="I705" s="7">
        <v>173</v>
      </c>
      <c r="J705" s="27">
        <v>14</v>
      </c>
      <c r="K705" s="28">
        <v>94</v>
      </c>
      <c r="L705" s="321" t="s">
        <v>1280</v>
      </c>
      <c r="M705" s="460"/>
      <c r="N705" s="461"/>
    </row>
    <row r="706" spans="1:14" s="4" customFormat="1" ht="12" customHeight="1">
      <c r="A706" s="294" t="s">
        <v>1281</v>
      </c>
      <c r="B706" s="294" t="s">
        <v>2139</v>
      </c>
      <c r="C706" s="322" t="s">
        <v>132</v>
      </c>
      <c r="D706" s="9" t="s">
        <v>132</v>
      </c>
      <c r="E706" s="10">
        <v>364</v>
      </c>
      <c r="F706" s="27" t="s">
        <v>132</v>
      </c>
      <c r="G706" s="15">
        <v>391</v>
      </c>
      <c r="H706" s="27" t="s">
        <v>132</v>
      </c>
      <c r="I706" s="7">
        <v>400</v>
      </c>
      <c r="J706" s="27" t="s">
        <v>132</v>
      </c>
      <c r="K706" s="28">
        <v>355</v>
      </c>
      <c r="L706" s="321" t="s">
        <v>779</v>
      </c>
      <c r="M706" s="460"/>
      <c r="N706" s="461"/>
    </row>
    <row r="707" spans="1:14" s="4" customFormat="1" ht="3" customHeight="1">
      <c r="A707" s="305"/>
      <c r="B707" s="305"/>
      <c r="C707" s="306"/>
      <c r="D707" s="308"/>
      <c r="E707" s="308"/>
      <c r="F707" s="24"/>
      <c r="G707" s="25"/>
      <c r="H707" s="24"/>
      <c r="I707" s="25"/>
      <c r="J707" s="370"/>
      <c r="K707" s="371"/>
      <c r="L707" s="348"/>
      <c r="M707" s="460"/>
      <c r="N707" s="461"/>
    </row>
    <row r="708" spans="1:14" s="4" customFormat="1" ht="12.75" customHeight="1">
      <c r="A708" s="312"/>
      <c r="B708" s="312"/>
      <c r="C708" s="313"/>
      <c r="D708" s="314"/>
      <c r="E708" s="314"/>
      <c r="F708" s="7"/>
      <c r="G708" s="7"/>
      <c r="H708" s="7"/>
      <c r="I708" s="7"/>
      <c r="J708" s="315"/>
      <c r="K708" s="315"/>
      <c r="L708" s="316" t="s">
        <v>471</v>
      </c>
      <c r="M708" s="460"/>
      <c r="N708" s="461"/>
    </row>
    <row r="709" spans="1:14" s="4" customFormat="1" ht="12.75" customHeight="1">
      <c r="A709" s="349"/>
      <c r="B709" s="349"/>
      <c r="C709" s="350"/>
      <c r="D709" s="10"/>
      <c r="E709" s="10"/>
      <c r="F709" s="7"/>
      <c r="G709" s="7"/>
      <c r="H709" s="7"/>
      <c r="I709" s="7"/>
      <c r="J709" s="369"/>
      <c r="K709" s="369"/>
      <c r="L709" s="365"/>
      <c r="M709" s="3"/>
      <c r="N709" s="461"/>
    </row>
    <row r="710" spans="1:14" s="4" customFormat="1" ht="12.75" customHeight="1">
      <c r="A710" s="349"/>
      <c r="B710" s="349"/>
      <c r="C710" s="350"/>
      <c r="D710" s="10"/>
      <c r="E710" s="10"/>
      <c r="F710" s="7"/>
      <c r="G710" s="7"/>
      <c r="H710" s="7"/>
      <c r="I710" s="7"/>
      <c r="J710" s="369"/>
      <c r="K710" s="369"/>
      <c r="L710" s="365"/>
      <c r="M710" s="3"/>
      <c r="N710" s="461"/>
    </row>
    <row r="711" spans="12:14" ht="24" customHeight="1">
      <c r="L711" s="246" t="s">
        <v>2342</v>
      </c>
      <c r="M711" s="460" t="s">
        <v>1700</v>
      </c>
      <c r="N711" s="461"/>
    </row>
    <row r="712" spans="1:14" ht="28.5" customHeight="1">
      <c r="A712" s="471" t="s">
        <v>1133</v>
      </c>
      <c r="B712" s="471"/>
      <c r="C712" s="471"/>
      <c r="D712" s="471"/>
      <c r="E712" s="471"/>
      <c r="F712" s="471"/>
      <c r="G712" s="471"/>
      <c r="J712" s="245"/>
      <c r="K712" s="245"/>
      <c r="M712" s="460"/>
      <c r="N712" s="461"/>
    </row>
    <row r="713" spans="1:14" ht="9.75" customHeight="1">
      <c r="A713" s="214"/>
      <c r="B713" s="214"/>
      <c r="C713" s="214"/>
      <c r="D713" s="214"/>
      <c r="J713" s="214"/>
      <c r="K713" s="214"/>
      <c r="M713" s="460"/>
      <c r="N713" s="461"/>
    </row>
    <row r="714" spans="1:14" ht="24" customHeight="1">
      <c r="A714" s="248" t="s">
        <v>1652</v>
      </c>
      <c r="B714" s="462" t="s">
        <v>1653</v>
      </c>
      <c r="C714" s="248" t="s">
        <v>1119</v>
      </c>
      <c r="D714" s="455" t="s">
        <v>491</v>
      </c>
      <c r="E714" s="459"/>
      <c r="F714" s="455" t="s">
        <v>2372</v>
      </c>
      <c r="G714" s="459"/>
      <c r="H714" s="457" t="s">
        <v>1123</v>
      </c>
      <c r="I714" s="458"/>
      <c r="J714" s="455" t="s">
        <v>2381</v>
      </c>
      <c r="K714" s="456"/>
      <c r="L714" s="465" t="s">
        <v>95</v>
      </c>
      <c r="M714" s="460"/>
      <c r="N714" s="461"/>
    </row>
    <row r="715" spans="1:14" ht="12" customHeight="1">
      <c r="A715" s="468" t="s">
        <v>1382</v>
      </c>
      <c r="B715" s="463"/>
      <c r="C715" s="468" t="s">
        <v>1121</v>
      </c>
      <c r="D715" s="250" t="s">
        <v>92</v>
      </c>
      <c r="E715" s="251" t="s">
        <v>94</v>
      </c>
      <c r="F715" s="250" t="s">
        <v>92</v>
      </c>
      <c r="G715" s="251" t="s">
        <v>94</v>
      </c>
      <c r="H715" s="250" t="s">
        <v>92</v>
      </c>
      <c r="I715" s="251" t="s">
        <v>94</v>
      </c>
      <c r="J715" s="250" t="s">
        <v>92</v>
      </c>
      <c r="K715" s="252" t="s">
        <v>94</v>
      </c>
      <c r="L715" s="466"/>
      <c r="M715" s="460"/>
      <c r="N715" s="461"/>
    </row>
    <row r="716" spans="1:14" ht="24.75" customHeight="1">
      <c r="A716" s="469"/>
      <c r="B716" s="464"/>
      <c r="C716" s="469"/>
      <c r="D716" s="254" t="s">
        <v>93</v>
      </c>
      <c r="E716" s="255" t="s">
        <v>1654</v>
      </c>
      <c r="F716" s="254" t="s">
        <v>93</v>
      </c>
      <c r="G716" s="255" t="s">
        <v>1654</v>
      </c>
      <c r="H716" s="254" t="s">
        <v>93</v>
      </c>
      <c r="I716" s="255" t="s">
        <v>1654</v>
      </c>
      <c r="J716" s="254" t="s">
        <v>93</v>
      </c>
      <c r="K716" s="256" t="s">
        <v>1654</v>
      </c>
      <c r="L716" s="467"/>
      <c r="M716" s="460"/>
      <c r="N716" s="461"/>
    </row>
    <row r="717" spans="1:14" s="4" customFormat="1" ht="15" customHeight="1">
      <c r="A717" s="287" t="s">
        <v>1282</v>
      </c>
      <c r="B717" s="287" t="s">
        <v>1283</v>
      </c>
      <c r="C717" s="336"/>
      <c r="D717" s="9"/>
      <c r="E717" s="408">
        <f>SUM(E719:E729)</f>
        <v>2575</v>
      </c>
      <c r="F717" s="398"/>
      <c r="G717" s="408">
        <f>SUM(G719:G729)</f>
        <v>2664</v>
      </c>
      <c r="H717" s="22"/>
      <c r="I717" s="408">
        <f>SUM(I719:I729)</f>
        <v>3081</v>
      </c>
      <c r="J717" s="27"/>
      <c r="K717" s="410">
        <f>SUM(K719:K729)</f>
        <v>4316</v>
      </c>
      <c r="L717" s="400" t="s">
        <v>1284</v>
      </c>
      <c r="M717" s="460"/>
      <c r="N717" s="461"/>
    </row>
    <row r="718" spans="1:14" s="4" customFormat="1" ht="0.75" customHeight="1">
      <c r="A718" s="266"/>
      <c r="B718" s="266"/>
      <c r="C718" s="317"/>
      <c r="D718" s="9"/>
      <c r="E718" s="10"/>
      <c r="F718" s="13"/>
      <c r="G718" s="7"/>
      <c r="H718" s="13"/>
      <c r="I718" s="7"/>
      <c r="J718" s="27"/>
      <c r="K718" s="28"/>
      <c r="L718" s="328"/>
      <c r="M718" s="460"/>
      <c r="N718" s="461"/>
    </row>
    <row r="719" spans="1:14" s="4" customFormat="1" ht="12" customHeight="1">
      <c r="A719" s="294" t="s">
        <v>1285</v>
      </c>
      <c r="B719" s="294" t="s">
        <v>1286</v>
      </c>
      <c r="C719" s="322" t="s">
        <v>2445</v>
      </c>
      <c r="D719" s="9">
        <v>94</v>
      </c>
      <c r="E719" s="10">
        <v>118</v>
      </c>
      <c r="F719" s="14">
        <v>122</v>
      </c>
      <c r="G719" s="15">
        <v>135</v>
      </c>
      <c r="H719" s="13">
        <v>97</v>
      </c>
      <c r="I719" s="7">
        <v>107</v>
      </c>
      <c r="J719" s="27">
        <v>108</v>
      </c>
      <c r="K719" s="28">
        <v>127</v>
      </c>
      <c r="L719" s="321" t="s">
        <v>1287</v>
      </c>
      <c r="M719" s="460"/>
      <c r="N719" s="461"/>
    </row>
    <row r="720" spans="1:14" s="4" customFormat="1" ht="12" customHeight="1">
      <c r="A720" s="294" t="s">
        <v>1288</v>
      </c>
      <c r="B720" s="294" t="s">
        <v>1289</v>
      </c>
      <c r="C720" s="322" t="s">
        <v>126</v>
      </c>
      <c r="D720" s="9">
        <v>137</v>
      </c>
      <c r="E720" s="10">
        <v>129</v>
      </c>
      <c r="F720" s="14">
        <v>100</v>
      </c>
      <c r="G720" s="15">
        <v>104</v>
      </c>
      <c r="H720" s="13">
        <v>115</v>
      </c>
      <c r="I720" s="7">
        <v>117</v>
      </c>
      <c r="J720" s="27">
        <v>127</v>
      </c>
      <c r="K720" s="28">
        <v>138</v>
      </c>
      <c r="L720" s="321" t="s">
        <v>1290</v>
      </c>
      <c r="M720" s="460"/>
      <c r="N720" s="461"/>
    </row>
    <row r="721" spans="1:14" s="4" customFormat="1" ht="12" customHeight="1">
      <c r="A721" s="294" t="s">
        <v>1291</v>
      </c>
      <c r="B721" s="294" t="s">
        <v>1292</v>
      </c>
      <c r="C721" s="322" t="s">
        <v>126</v>
      </c>
      <c r="D721" s="9">
        <v>160</v>
      </c>
      <c r="E721" s="10">
        <v>139</v>
      </c>
      <c r="F721" s="14">
        <v>148</v>
      </c>
      <c r="G721" s="15">
        <v>136</v>
      </c>
      <c r="H721" s="13">
        <v>143</v>
      </c>
      <c r="I721" s="7">
        <v>132</v>
      </c>
      <c r="J721" s="27">
        <v>150</v>
      </c>
      <c r="K721" s="28">
        <v>145</v>
      </c>
      <c r="L721" s="321" t="s">
        <v>1293</v>
      </c>
      <c r="M721" s="460"/>
      <c r="N721" s="461"/>
    </row>
    <row r="722" spans="1:14" s="4" customFormat="1" ht="12" customHeight="1">
      <c r="A722" s="294" t="s">
        <v>1294</v>
      </c>
      <c r="B722" s="294" t="s">
        <v>1299</v>
      </c>
      <c r="C722" s="322"/>
      <c r="D722" s="372"/>
      <c r="E722" s="372"/>
      <c r="F722" s="14"/>
      <c r="G722" s="15"/>
      <c r="H722" s="13"/>
      <c r="I722" s="7"/>
      <c r="J722" s="373"/>
      <c r="K722" s="374"/>
      <c r="L722" s="321"/>
      <c r="M722" s="460"/>
      <c r="N722" s="461"/>
    </row>
    <row r="723" spans="1:14" s="4" customFormat="1" ht="11.25" customHeight="1">
      <c r="A723" s="294"/>
      <c r="B723" s="294" t="s">
        <v>1300</v>
      </c>
      <c r="C723" s="322" t="s">
        <v>126</v>
      </c>
      <c r="D723" s="9">
        <v>11410</v>
      </c>
      <c r="E723" s="10">
        <v>1369</v>
      </c>
      <c r="F723" s="14">
        <v>10060</v>
      </c>
      <c r="G723" s="15">
        <v>1227</v>
      </c>
      <c r="H723" s="14">
        <v>11765</v>
      </c>
      <c r="I723" s="15">
        <v>1506</v>
      </c>
      <c r="J723" s="27">
        <v>15715</v>
      </c>
      <c r="K723" s="28">
        <v>2108</v>
      </c>
      <c r="L723" s="321" t="s">
        <v>1301</v>
      </c>
      <c r="M723" s="460"/>
      <c r="N723" s="461"/>
    </row>
    <row r="724" spans="1:14" s="4" customFormat="1" ht="12" customHeight="1">
      <c r="A724" s="294" t="s">
        <v>1302</v>
      </c>
      <c r="B724" s="294" t="s">
        <v>1303</v>
      </c>
      <c r="C724" s="322" t="s">
        <v>126</v>
      </c>
      <c r="D724" s="9">
        <v>110</v>
      </c>
      <c r="E724" s="10">
        <v>134</v>
      </c>
      <c r="F724" s="14">
        <v>115</v>
      </c>
      <c r="G724" s="15">
        <v>130</v>
      </c>
      <c r="H724" s="13">
        <v>162</v>
      </c>
      <c r="I724" s="7">
        <v>185</v>
      </c>
      <c r="J724" s="27">
        <v>169</v>
      </c>
      <c r="K724" s="28">
        <v>207</v>
      </c>
      <c r="L724" s="321" t="s">
        <v>1304</v>
      </c>
      <c r="M724" s="460"/>
      <c r="N724" s="461"/>
    </row>
    <row r="725" spans="1:14" s="4" customFormat="1" ht="12" customHeight="1">
      <c r="A725" s="294" t="s">
        <v>1305</v>
      </c>
      <c r="B725" s="294" t="s">
        <v>1306</v>
      </c>
      <c r="C725" s="322"/>
      <c r="D725" s="372"/>
      <c r="E725" s="372"/>
      <c r="F725" s="14"/>
      <c r="G725" s="15"/>
      <c r="H725" s="13"/>
      <c r="I725" s="7"/>
      <c r="J725" s="373"/>
      <c r="K725" s="374"/>
      <c r="L725" s="321"/>
      <c r="M725" s="460"/>
      <c r="N725" s="461"/>
    </row>
    <row r="726" spans="1:14" s="4" customFormat="1" ht="11.25" customHeight="1">
      <c r="A726" s="266"/>
      <c r="B726" s="294" t="s">
        <v>1307</v>
      </c>
      <c r="C726" s="322" t="s">
        <v>109</v>
      </c>
      <c r="D726" s="324"/>
      <c r="E726" s="324"/>
      <c r="F726" s="14"/>
      <c r="G726" s="15"/>
      <c r="H726" s="13"/>
      <c r="I726" s="7"/>
      <c r="J726" s="323"/>
      <c r="K726" s="325"/>
      <c r="L726" s="321" t="s">
        <v>109</v>
      </c>
      <c r="M726" s="460"/>
      <c r="N726" s="461"/>
    </row>
    <row r="727" spans="1:14" s="4" customFormat="1" ht="11.25" customHeight="1">
      <c r="A727" s="266"/>
      <c r="B727" s="294" t="s">
        <v>1308</v>
      </c>
      <c r="C727" s="322"/>
      <c r="D727" s="324"/>
      <c r="E727" s="324"/>
      <c r="F727" s="14"/>
      <c r="G727" s="15"/>
      <c r="H727" s="13"/>
      <c r="I727" s="7"/>
      <c r="J727" s="323"/>
      <c r="K727" s="325"/>
      <c r="L727" s="321"/>
      <c r="M727" s="460"/>
      <c r="N727" s="461"/>
    </row>
    <row r="728" spans="1:14" s="4" customFormat="1" ht="11.25" customHeight="1">
      <c r="A728" s="266"/>
      <c r="B728" s="294" t="s">
        <v>1309</v>
      </c>
      <c r="C728" s="322" t="s">
        <v>1755</v>
      </c>
      <c r="D728" s="9">
        <v>2670</v>
      </c>
      <c r="E728" s="10">
        <v>454</v>
      </c>
      <c r="F728" s="14">
        <v>4220</v>
      </c>
      <c r="G728" s="15">
        <v>747</v>
      </c>
      <c r="H728" s="14">
        <v>4346</v>
      </c>
      <c r="I728" s="15">
        <v>778</v>
      </c>
      <c r="J728" s="27">
        <v>6780</v>
      </c>
      <c r="K728" s="28">
        <v>1275</v>
      </c>
      <c r="L728" s="321" t="s">
        <v>145</v>
      </c>
      <c r="M728" s="460"/>
      <c r="N728" s="461"/>
    </row>
    <row r="729" spans="1:14" s="4" customFormat="1" ht="12" customHeight="1">
      <c r="A729" s="266" t="s">
        <v>904</v>
      </c>
      <c r="B729" s="294" t="s">
        <v>1298</v>
      </c>
      <c r="C729" s="322" t="s">
        <v>132</v>
      </c>
      <c r="D729" s="9" t="s">
        <v>132</v>
      </c>
      <c r="E729" s="10">
        <v>232</v>
      </c>
      <c r="F729" s="27" t="s">
        <v>132</v>
      </c>
      <c r="G729" s="15">
        <v>185</v>
      </c>
      <c r="H729" s="27" t="s">
        <v>132</v>
      </c>
      <c r="I729" s="7">
        <v>256</v>
      </c>
      <c r="J729" s="27" t="s">
        <v>132</v>
      </c>
      <c r="K729" s="28">
        <v>316</v>
      </c>
      <c r="L729" s="321" t="s">
        <v>1284</v>
      </c>
      <c r="M729" s="460"/>
      <c r="N729" s="461"/>
    </row>
    <row r="730" spans="1:14" s="4" customFormat="1" ht="0.75" customHeight="1">
      <c r="A730" s="266"/>
      <c r="B730" s="294"/>
      <c r="C730" s="322"/>
      <c r="D730" s="9"/>
      <c r="E730" s="10"/>
      <c r="F730" s="14"/>
      <c r="G730" s="15"/>
      <c r="H730" s="13"/>
      <c r="I730" s="7"/>
      <c r="J730" s="27"/>
      <c r="K730" s="28"/>
      <c r="L730" s="321"/>
      <c r="M730" s="460"/>
      <c r="N730" s="461"/>
    </row>
    <row r="731" spans="1:14" s="4" customFormat="1" ht="12" customHeight="1">
      <c r="A731" s="276" t="s">
        <v>146</v>
      </c>
      <c r="B731" s="276" t="s">
        <v>147</v>
      </c>
      <c r="C731" s="330"/>
      <c r="D731" s="387"/>
      <c r="E731" s="387"/>
      <c r="F731" s="18"/>
      <c r="G731" s="19"/>
      <c r="H731" s="20"/>
      <c r="I731" s="21"/>
      <c r="J731" s="13"/>
      <c r="K731" s="366"/>
      <c r="L731" s="333" t="s">
        <v>148</v>
      </c>
      <c r="M731" s="460"/>
      <c r="N731" s="461"/>
    </row>
    <row r="732" spans="1:14" s="4" customFormat="1" ht="12" customHeight="1">
      <c r="A732" s="266"/>
      <c r="B732" s="276" t="s">
        <v>2084</v>
      </c>
      <c r="C732" s="317"/>
      <c r="D732" s="382"/>
      <c r="E732" s="331">
        <f>E734+E744</f>
        <v>39918</v>
      </c>
      <c r="F732" s="14"/>
      <c r="G732" s="331">
        <f>G734+G744</f>
        <v>41865</v>
      </c>
      <c r="H732" s="13"/>
      <c r="I732" s="331">
        <f>I734+I744</f>
        <v>41582</v>
      </c>
      <c r="J732" s="382"/>
      <c r="K732" s="332">
        <f>K734+K744</f>
        <v>42785</v>
      </c>
      <c r="L732" s="333" t="s">
        <v>2085</v>
      </c>
      <c r="M732" s="460"/>
      <c r="N732" s="461"/>
    </row>
    <row r="733" spans="1:14" s="4" customFormat="1" ht="0.75" customHeight="1">
      <c r="A733" s="375"/>
      <c r="B733" s="375"/>
      <c r="C733" s="330"/>
      <c r="D733" s="9"/>
      <c r="E733" s="376"/>
      <c r="F733" s="18"/>
      <c r="G733" s="19"/>
      <c r="H733" s="20"/>
      <c r="I733" s="21"/>
      <c r="J733" s="27"/>
      <c r="K733" s="377"/>
      <c r="L733" s="378"/>
      <c r="M733" s="460"/>
      <c r="N733" s="461"/>
    </row>
    <row r="734" spans="1:14" s="4" customFormat="1" ht="12" customHeight="1">
      <c r="A734" s="287" t="s">
        <v>149</v>
      </c>
      <c r="B734" s="287" t="s">
        <v>150</v>
      </c>
      <c r="C734" s="336"/>
      <c r="D734" s="9"/>
      <c r="E734" s="341">
        <f>SUM(E736:E742)</f>
        <v>1132</v>
      </c>
      <c r="F734" s="16"/>
      <c r="G734" s="341">
        <f>SUM(G736:G742)</f>
        <v>1076</v>
      </c>
      <c r="H734" s="22"/>
      <c r="I734" s="341">
        <f>SUM(I736:I742)</f>
        <v>682</v>
      </c>
      <c r="J734" s="27"/>
      <c r="K734" s="342">
        <f>SUM(K736:K742)</f>
        <v>780</v>
      </c>
      <c r="L734" s="343" t="s">
        <v>151</v>
      </c>
      <c r="M734" s="460"/>
      <c r="N734" s="461"/>
    </row>
    <row r="735" spans="1:14" s="4" customFormat="1" ht="0.75" customHeight="1">
      <c r="A735" s="266"/>
      <c r="B735" s="266"/>
      <c r="C735" s="317"/>
      <c r="D735" s="9"/>
      <c r="E735" s="10"/>
      <c r="F735" s="14"/>
      <c r="G735" s="15"/>
      <c r="H735" s="13"/>
      <c r="I735" s="7"/>
      <c r="J735" s="27"/>
      <c r="K735" s="28"/>
      <c r="L735" s="328"/>
      <c r="M735" s="460"/>
      <c r="N735" s="461"/>
    </row>
    <row r="736" spans="1:14" s="4" customFormat="1" ht="12" customHeight="1">
      <c r="A736" s="294" t="s">
        <v>152</v>
      </c>
      <c r="B736" s="294" t="s">
        <v>153</v>
      </c>
      <c r="C736" s="322" t="s">
        <v>600</v>
      </c>
      <c r="D736" s="9">
        <v>11680</v>
      </c>
      <c r="E736" s="10">
        <v>486</v>
      </c>
      <c r="F736" s="14">
        <v>10498</v>
      </c>
      <c r="G736" s="15">
        <v>456</v>
      </c>
      <c r="H736" s="14">
        <v>9215</v>
      </c>
      <c r="I736" s="15">
        <v>418</v>
      </c>
      <c r="J736" s="27">
        <v>10880</v>
      </c>
      <c r="K736" s="28">
        <v>511</v>
      </c>
      <c r="L736" s="321" t="s">
        <v>154</v>
      </c>
      <c r="M736" s="460"/>
      <c r="N736" s="461"/>
    </row>
    <row r="737" spans="1:14" s="4" customFormat="1" ht="12" customHeight="1">
      <c r="A737" s="294" t="s">
        <v>1580</v>
      </c>
      <c r="B737" s="294" t="s">
        <v>163</v>
      </c>
      <c r="C737" s="322"/>
      <c r="D737" s="9"/>
      <c r="E737" s="372"/>
      <c r="F737" s="14"/>
      <c r="G737" s="15"/>
      <c r="H737" s="13"/>
      <c r="I737" s="7"/>
      <c r="J737" s="27"/>
      <c r="K737" s="374"/>
      <c r="L737" s="321" t="s">
        <v>109</v>
      </c>
      <c r="M737" s="460"/>
      <c r="N737" s="461"/>
    </row>
    <row r="738" spans="1:14" s="4" customFormat="1" ht="11.25" customHeight="1">
      <c r="A738" s="294"/>
      <c r="B738" s="294" t="s">
        <v>164</v>
      </c>
      <c r="C738" s="322" t="s">
        <v>132</v>
      </c>
      <c r="D738" s="9" t="s">
        <v>1381</v>
      </c>
      <c r="E738" s="10">
        <v>350</v>
      </c>
      <c r="F738" s="14" t="s">
        <v>1381</v>
      </c>
      <c r="G738" s="15">
        <v>416</v>
      </c>
      <c r="H738" s="14" t="s">
        <v>1381</v>
      </c>
      <c r="I738" s="7">
        <v>127</v>
      </c>
      <c r="J738" s="27" t="s">
        <v>1381</v>
      </c>
      <c r="K738" s="28">
        <v>113</v>
      </c>
      <c r="L738" s="321" t="s">
        <v>1661</v>
      </c>
      <c r="M738" s="460"/>
      <c r="N738" s="461"/>
    </row>
    <row r="739" spans="1:14" s="4" customFormat="1" ht="12" customHeight="1">
      <c r="A739" s="294" t="s">
        <v>165</v>
      </c>
      <c r="B739" s="294" t="s">
        <v>166</v>
      </c>
      <c r="C739" s="322"/>
      <c r="D739" s="9"/>
      <c r="E739" s="372"/>
      <c r="F739" s="14"/>
      <c r="G739" s="15"/>
      <c r="H739" s="14"/>
      <c r="I739" s="7"/>
      <c r="J739" s="27"/>
      <c r="K739" s="374"/>
      <c r="L739" s="321"/>
      <c r="M739" s="460"/>
      <c r="N739" s="461"/>
    </row>
    <row r="740" spans="1:14" s="4" customFormat="1" ht="11.25" customHeight="1">
      <c r="A740" s="294"/>
      <c r="B740" s="294" t="s">
        <v>167</v>
      </c>
      <c r="C740" s="322"/>
      <c r="D740" s="9"/>
      <c r="E740" s="372"/>
      <c r="F740" s="14"/>
      <c r="G740" s="15"/>
      <c r="H740" s="14"/>
      <c r="I740" s="7"/>
      <c r="J740" s="27"/>
      <c r="K740" s="374"/>
      <c r="L740" s="321" t="s">
        <v>465</v>
      </c>
      <c r="M740" s="460"/>
      <c r="N740" s="461"/>
    </row>
    <row r="741" spans="1:14" s="4" customFormat="1" ht="11.25" customHeight="1">
      <c r="A741" s="294"/>
      <c r="B741" s="294" t="s">
        <v>164</v>
      </c>
      <c r="C741" s="322" t="s">
        <v>132</v>
      </c>
      <c r="D741" s="9" t="s">
        <v>1381</v>
      </c>
      <c r="E741" s="10">
        <v>220</v>
      </c>
      <c r="F741" s="14" t="s">
        <v>1381</v>
      </c>
      <c r="G741" s="15">
        <v>131</v>
      </c>
      <c r="H741" s="14" t="s">
        <v>1381</v>
      </c>
      <c r="I741" s="7">
        <v>57</v>
      </c>
      <c r="J741" s="27" t="s">
        <v>1381</v>
      </c>
      <c r="K741" s="28">
        <v>66</v>
      </c>
      <c r="L741" s="321" t="s">
        <v>1662</v>
      </c>
      <c r="M741" s="460"/>
      <c r="N741" s="461"/>
    </row>
    <row r="742" spans="1:14" s="4" customFormat="1" ht="12" customHeight="1">
      <c r="A742" s="294" t="s">
        <v>780</v>
      </c>
      <c r="B742" s="294" t="s">
        <v>1581</v>
      </c>
      <c r="C742" s="322" t="s">
        <v>132</v>
      </c>
      <c r="D742" s="9" t="s">
        <v>1381</v>
      </c>
      <c r="E742" s="10">
        <v>76</v>
      </c>
      <c r="F742" s="14" t="s">
        <v>1381</v>
      </c>
      <c r="G742" s="15">
        <v>73</v>
      </c>
      <c r="H742" s="14" t="s">
        <v>1381</v>
      </c>
      <c r="I742" s="7">
        <v>80</v>
      </c>
      <c r="J742" s="27" t="s">
        <v>1381</v>
      </c>
      <c r="K742" s="28">
        <v>90</v>
      </c>
      <c r="L742" s="321" t="s">
        <v>781</v>
      </c>
      <c r="M742" s="460"/>
      <c r="N742" s="461"/>
    </row>
    <row r="743" spans="1:14" s="4" customFormat="1" ht="0.75" customHeight="1">
      <c r="A743" s="294"/>
      <c r="B743" s="294"/>
      <c r="C743" s="322"/>
      <c r="D743" s="9"/>
      <c r="E743" s="10"/>
      <c r="F743" s="14"/>
      <c r="G743" s="15"/>
      <c r="H743" s="13"/>
      <c r="I743" s="7"/>
      <c r="J743" s="27"/>
      <c r="K743" s="28"/>
      <c r="L743" s="321"/>
      <c r="M743" s="460"/>
      <c r="N743" s="461"/>
    </row>
    <row r="744" spans="1:14" s="4" customFormat="1" ht="12" customHeight="1">
      <c r="A744" s="287" t="s">
        <v>168</v>
      </c>
      <c r="B744" s="287" t="s">
        <v>169</v>
      </c>
      <c r="C744" s="336"/>
      <c r="D744" s="9"/>
      <c r="E744" s="341">
        <f>E745+E747+E749+E750+E759+E760+E761+E763+E764+E765+E767+E768+E769+E770+E771+E772+E773+E774+E775+E776+E777+E778+E779+E781+E782+E783+E796+E798+E799</f>
        <v>38786</v>
      </c>
      <c r="F744" s="16"/>
      <c r="G744" s="341">
        <f>G745+G747+G749+G750+G759+G760+G761+G763+G764+G765+G767+G768+G769+G770+G771+G772+G773+G774+G775+G776+G777+G778+G779+G781+G782+G783+G796+G798+G799</f>
        <v>40789</v>
      </c>
      <c r="H744" s="22"/>
      <c r="I744" s="341">
        <f>I745+I747+I749+I750+I759+I760+I761+I763+I764+I765+I767+I768+I769+I770+I771+I772+I773+I774+I775+I776+I777+I778+I779+I781+I782+I783+I796+I798+I799</f>
        <v>40900</v>
      </c>
      <c r="J744" s="27"/>
      <c r="K744" s="342">
        <f>K745+K747+K749+K750+K759+K760+K761+K763+K764+K765+K767+K768+K769+K771+K772+K774+K775+K776+K777+K778+K779+K781+K782+K783+K796+K798+K799</f>
        <v>42005</v>
      </c>
      <c r="L744" s="343" t="s">
        <v>170</v>
      </c>
      <c r="M744" s="460"/>
      <c r="N744" s="461"/>
    </row>
    <row r="745" spans="1:14" ht="12" customHeight="1">
      <c r="A745" s="294" t="s">
        <v>171</v>
      </c>
      <c r="B745" s="294" t="s">
        <v>172</v>
      </c>
      <c r="C745" s="322" t="s">
        <v>2445</v>
      </c>
      <c r="D745" s="9">
        <v>7700</v>
      </c>
      <c r="E745" s="10">
        <v>6824</v>
      </c>
      <c r="F745" s="14">
        <v>7600</v>
      </c>
      <c r="G745" s="15">
        <v>6935</v>
      </c>
      <c r="H745" s="14">
        <v>5680</v>
      </c>
      <c r="I745" s="15">
        <v>5396</v>
      </c>
      <c r="J745" s="27">
        <v>5140</v>
      </c>
      <c r="K745" s="28">
        <v>5034</v>
      </c>
      <c r="L745" s="321" t="s">
        <v>173</v>
      </c>
      <c r="M745" s="460"/>
      <c r="N745" s="461"/>
    </row>
    <row r="746" spans="1:14" s="4" customFormat="1" ht="12" customHeight="1">
      <c r="A746" s="294" t="s">
        <v>1584</v>
      </c>
      <c r="B746" s="294" t="s">
        <v>1582</v>
      </c>
      <c r="C746" s="363"/>
      <c r="D746" s="344"/>
      <c r="E746" s="363"/>
      <c r="F746" s="14"/>
      <c r="G746" s="15"/>
      <c r="H746" s="13"/>
      <c r="I746" s="7"/>
      <c r="J746" s="344"/>
      <c r="K746" s="345"/>
      <c r="L746" s="321" t="s">
        <v>1585</v>
      </c>
      <c r="M746" s="460"/>
      <c r="N746" s="461"/>
    </row>
    <row r="747" spans="1:14" s="4" customFormat="1" ht="11.25" customHeight="1">
      <c r="A747" s="294"/>
      <c r="B747" s="294" t="s">
        <v>1583</v>
      </c>
      <c r="C747" s="322" t="s">
        <v>132</v>
      </c>
      <c r="D747" s="9" t="s">
        <v>1381</v>
      </c>
      <c r="E747" s="372">
        <v>1424</v>
      </c>
      <c r="F747" s="14" t="s">
        <v>1381</v>
      </c>
      <c r="G747" s="15">
        <v>1635</v>
      </c>
      <c r="H747" s="14" t="s">
        <v>1381</v>
      </c>
      <c r="I747" s="327">
        <v>1765</v>
      </c>
      <c r="J747" s="15" t="s">
        <v>1381</v>
      </c>
      <c r="K747" s="374">
        <v>2117</v>
      </c>
      <c r="L747" s="321" t="s">
        <v>1586</v>
      </c>
      <c r="M747" s="460"/>
      <c r="N747" s="461"/>
    </row>
    <row r="748" spans="1:14" s="4" customFormat="1" ht="12" customHeight="1">
      <c r="A748" s="294" t="s">
        <v>174</v>
      </c>
      <c r="B748" s="294" t="s">
        <v>1587</v>
      </c>
      <c r="C748" s="317"/>
      <c r="D748" s="372"/>
      <c r="E748" s="372"/>
      <c r="F748" s="14"/>
      <c r="G748" s="15"/>
      <c r="H748" s="14"/>
      <c r="I748" s="7"/>
      <c r="J748" s="373"/>
      <c r="K748" s="374"/>
      <c r="L748" s="321" t="s">
        <v>1590</v>
      </c>
      <c r="M748" s="460"/>
      <c r="N748" s="461"/>
    </row>
    <row r="749" spans="1:14" s="4" customFormat="1" ht="11.25" customHeight="1">
      <c r="A749" s="266"/>
      <c r="B749" s="294" t="s">
        <v>1588</v>
      </c>
      <c r="C749" s="322" t="s">
        <v>132</v>
      </c>
      <c r="D749" s="372" t="s">
        <v>1381</v>
      </c>
      <c r="E749" s="10">
        <v>2541</v>
      </c>
      <c r="F749" s="14" t="s">
        <v>1381</v>
      </c>
      <c r="G749" s="15">
        <v>3425</v>
      </c>
      <c r="H749" s="14" t="s">
        <v>1381</v>
      </c>
      <c r="I749" s="15">
        <v>2900</v>
      </c>
      <c r="J749" s="373" t="s">
        <v>1381</v>
      </c>
      <c r="K749" s="28">
        <v>3175</v>
      </c>
      <c r="L749" s="321" t="s">
        <v>1589</v>
      </c>
      <c r="M749" s="460"/>
      <c r="N749" s="461"/>
    </row>
    <row r="750" spans="1:14" s="4" customFormat="1" ht="12" customHeight="1">
      <c r="A750" s="294" t="s">
        <v>175</v>
      </c>
      <c r="B750" s="294" t="s">
        <v>176</v>
      </c>
      <c r="C750" s="322" t="s">
        <v>2445</v>
      </c>
      <c r="D750" s="9">
        <v>1275</v>
      </c>
      <c r="E750" s="10">
        <v>1480</v>
      </c>
      <c r="F750" s="14">
        <v>1100</v>
      </c>
      <c r="G750" s="15">
        <v>1090</v>
      </c>
      <c r="H750" s="14">
        <v>1203</v>
      </c>
      <c r="I750" s="15">
        <v>1167</v>
      </c>
      <c r="J750" s="27">
        <v>826</v>
      </c>
      <c r="K750" s="28">
        <v>901</v>
      </c>
      <c r="L750" s="321" t="s">
        <v>177</v>
      </c>
      <c r="M750" s="460"/>
      <c r="N750" s="461"/>
    </row>
    <row r="751" spans="1:14" s="4" customFormat="1" ht="3" customHeight="1">
      <c r="A751" s="305"/>
      <c r="B751" s="305"/>
      <c r="C751" s="306"/>
      <c r="D751" s="308"/>
      <c r="E751" s="308" t="s">
        <v>109</v>
      </c>
      <c r="F751" s="368"/>
      <c r="G751" s="395"/>
      <c r="H751" s="24"/>
      <c r="I751" s="25"/>
      <c r="J751" s="370"/>
      <c r="K751" s="371"/>
      <c r="L751" s="348"/>
      <c r="M751" s="460"/>
      <c r="N751" s="461"/>
    </row>
    <row r="752" spans="1:14" s="4" customFormat="1" ht="12.75" customHeight="1">
      <c r="A752" s="312"/>
      <c r="B752" s="312"/>
      <c r="C752" s="313"/>
      <c r="D752" s="314"/>
      <c r="E752" s="314"/>
      <c r="F752" s="7"/>
      <c r="G752" s="7"/>
      <c r="H752" s="7"/>
      <c r="I752" s="7"/>
      <c r="J752" s="315"/>
      <c r="K752" s="315"/>
      <c r="L752" s="316" t="s">
        <v>471</v>
      </c>
      <c r="M752" s="460"/>
      <c r="N752" s="461"/>
    </row>
    <row r="753" spans="12:14" ht="24" customHeight="1">
      <c r="L753" s="246" t="s">
        <v>2342</v>
      </c>
      <c r="M753" s="460" t="s">
        <v>1701</v>
      </c>
      <c r="N753" s="461"/>
    </row>
    <row r="754" spans="1:14" ht="28.5" customHeight="1">
      <c r="A754" s="471" t="s">
        <v>1133</v>
      </c>
      <c r="B754" s="471"/>
      <c r="C754" s="471"/>
      <c r="D754" s="471"/>
      <c r="E754" s="471"/>
      <c r="F754" s="471"/>
      <c r="G754" s="471"/>
      <c r="J754" s="245"/>
      <c r="K754" s="245"/>
      <c r="M754" s="460"/>
      <c r="N754" s="461"/>
    </row>
    <row r="755" spans="1:14" ht="11.25" customHeight="1">
      <c r="A755" s="214"/>
      <c r="B755" s="214"/>
      <c r="C755" s="214"/>
      <c r="D755" s="214"/>
      <c r="J755" s="214"/>
      <c r="K755" s="214"/>
      <c r="M755" s="460"/>
      <c r="N755" s="461"/>
    </row>
    <row r="756" spans="1:14" ht="24.75" customHeight="1">
      <c r="A756" s="248" t="s">
        <v>1652</v>
      </c>
      <c r="B756" s="462" t="s">
        <v>1653</v>
      </c>
      <c r="C756" s="248" t="s">
        <v>1119</v>
      </c>
      <c r="D756" s="455" t="s">
        <v>491</v>
      </c>
      <c r="E756" s="459"/>
      <c r="F756" s="455" t="s">
        <v>2372</v>
      </c>
      <c r="G756" s="459"/>
      <c r="H756" s="455" t="s">
        <v>1123</v>
      </c>
      <c r="I756" s="459"/>
      <c r="J756" s="455" t="s">
        <v>2381</v>
      </c>
      <c r="K756" s="456"/>
      <c r="L756" s="465" t="s">
        <v>95</v>
      </c>
      <c r="M756" s="460"/>
      <c r="N756" s="461"/>
    </row>
    <row r="757" spans="1:14" ht="15" customHeight="1">
      <c r="A757" s="468" t="s">
        <v>1382</v>
      </c>
      <c r="B757" s="463"/>
      <c r="C757" s="468" t="s">
        <v>1121</v>
      </c>
      <c r="D757" s="250" t="s">
        <v>92</v>
      </c>
      <c r="E757" s="251" t="s">
        <v>94</v>
      </c>
      <c r="F757" s="250" t="s">
        <v>92</v>
      </c>
      <c r="G757" s="251" t="s">
        <v>94</v>
      </c>
      <c r="H757" s="396" t="s">
        <v>92</v>
      </c>
      <c r="I757" s="397" t="s">
        <v>94</v>
      </c>
      <c r="J757" s="250" t="s">
        <v>92</v>
      </c>
      <c r="K757" s="252" t="s">
        <v>94</v>
      </c>
      <c r="L757" s="466"/>
      <c r="M757" s="460"/>
      <c r="N757" s="461"/>
    </row>
    <row r="758" spans="1:14" ht="24.75" customHeight="1">
      <c r="A758" s="469"/>
      <c r="B758" s="464"/>
      <c r="C758" s="469"/>
      <c r="D758" s="254" t="s">
        <v>93</v>
      </c>
      <c r="E758" s="255" t="s">
        <v>1654</v>
      </c>
      <c r="F758" s="254" t="s">
        <v>93</v>
      </c>
      <c r="G758" s="255" t="s">
        <v>1654</v>
      </c>
      <c r="H758" s="254" t="s">
        <v>93</v>
      </c>
      <c r="I758" s="255" t="s">
        <v>1654</v>
      </c>
      <c r="J758" s="254" t="s">
        <v>93</v>
      </c>
      <c r="K758" s="256" t="s">
        <v>1654</v>
      </c>
      <c r="L758" s="467"/>
      <c r="M758" s="460"/>
      <c r="N758" s="461"/>
    </row>
    <row r="759" spans="1:14" s="4" customFormat="1" ht="14.25" customHeight="1">
      <c r="A759" s="294" t="s">
        <v>178</v>
      </c>
      <c r="B759" s="294" t="s">
        <v>179</v>
      </c>
      <c r="C759" s="322" t="s">
        <v>2445</v>
      </c>
      <c r="D759" s="9">
        <v>1055</v>
      </c>
      <c r="E759" s="10">
        <v>1371</v>
      </c>
      <c r="F759" s="319">
        <v>1300</v>
      </c>
      <c r="G759" s="320">
        <v>1665</v>
      </c>
      <c r="H759" s="319">
        <v>1167</v>
      </c>
      <c r="I759" s="320">
        <v>1548</v>
      </c>
      <c r="J759" s="27">
        <v>1044</v>
      </c>
      <c r="K759" s="28">
        <v>1559</v>
      </c>
      <c r="L759" s="353" t="s">
        <v>180</v>
      </c>
      <c r="M759" s="460"/>
      <c r="N759" s="461"/>
    </row>
    <row r="760" spans="1:14" s="4" customFormat="1" ht="12" customHeight="1">
      <c r="A760" s="294" t="s">
        <v>181</v>
      </c>
      <c r="B760" s="294" t="s">
        <v>182</v>
      </c>
      <c r="C760" s="322" t="s">
        <v>871</v>
      </c>
      <c r="D760" s="9">
        <v>29520</v>
      </c>
      <c r="E760" s="10">
        <v>607</v>
      </c>
      <c r="F760" s="14">
        <v>33318</v>
      </c>
      <c r="G760" s="15">
        <v>740</v>
      </c>
      <c r="H760" s="14">
        <v>38580</v>
      </c>
      <c r="I760" s="327">
        <v>895</v>
      </c>
      <c r="J760" s="27">
        <v>36440</v>
      </c>
      <c r="K760" s="28">
        <v>923</v>
      </c>
      <c r="L760" s="321" t="s">
        <v>183</v>
      </c>
      <c r="M760" s="460"/>
      <c r="N760" s="461"/>
    </row>
    <row r="761" spans="1:14" s="4" customFormat="1" ht="12" customHeight="1">
      <c r="A761" s="294" t="s">
        <v>184</v>
      </c>
      <c r="B761" s="294" t="s">
        <v>185</v>
      </c>
      <c r="C761" s="322" t="s">
        <v>126</v>
      </c>
      <c r="D761" s="9">
        <v>30200</v>
      </c>
      <c r="E761" s="10">
        <v>1329</v>
      </c>
      <c r="F761" s="14">
        <v>28300</v>
      </c>
      <c r="G761" s="15">
        <v>1415</v>
      </c>
      <c r="H761" s="14">
        <v>17375</v>
      </c>
      <c r="I761" s="327">
        <v>911</v>
      </c>
      <c r="J761" s="27">
        <v>24600</v>
      </c>
      <c r="K761" s="28">
        <v>1406</v>
      </c>
      <c r="L761" s="321" t="s">
        <v>186</v>
      </c>
      <c r="M761" s="460"/>
      <c r="N761" s="461"/>
    </row>
    <row r="762" spans="1:14" s="4" customFormat="1" ht="12" customHeight="1">
      <c r="A762" s="294" t="s">
        <v>187</v>
      </c>
      <c r="B762" s="294" t="s">
        <v>188</v>
      </c>
      <c r="C762" s="322"/>
      <c r="D762" s="372"/>
      <c r="E762" s="372"/>
      <c r="F762" s="14"/>
      <c r="G762" s="15"/>
      <c r="H762" s="14"/>
      <c r="I762" s="327"/>
      <c r="J762" s="373"/>
      <c r="K762" s="374"/>
      <c r="L762" s="321"/>
      <c r="M762" s="460"/>
      <c r="N762" s="461"/>
    </row>
    <row r="763" spans="1:14" s="4" customFormat="1" ht="11.25" customHeight="1">
      <c r="A763" s="294"/>
      <c r="B763" s="294" t="s">
        <v>189</v>
      </c>
      <c r="C763" s="322" t="s">
        <v>2445</v>
      </c>
      <c r="D763" s="9">
        <v>6610</v>
      </c>
      <c r="E763" s="10">
        <v>8952</v>
      </c>
      <c r="F763" s="14">
        <v>6170</v>
      </c>
      <c r="G763" s="15">
        <v>8412</v>
      </c>
      <c r="H763" s="14">
        <v>6450</v>
      </c>
      <c r="I763" s="327">
        <v>8923</v>
      </c>
      <c r="J763" s="27">
        <v>6274</v>
      </c>
      <c r="K763" s="28">
        <v>9097</v>
      </c>
      <c r="L763" s="321" t="s">
        <v>190</v>
      </c>
      <c r="M763" s="460"/>
      <c r="N763" s="461"/>
    </row>
    <row r="764" spans="1:14" s="4" customFormat="1" ht="12" customHeight="1">
      <c r="A764" s="294" t="s">
        <v>191</v>
      </c>
      <c r="B764" s="294" t="s">
        <v>192</v>
      </c>
      <c r="C764" s="322" t="s">
        <v>132</v>
      </c>
      <c r="D764" s="9" t="s">
        <v>1381</v>
      </c>
      <c r="E764" s="10">
        <v>1138</v>
      </c>
      <c r="F764" s="14" t="s">
        <v>1381</v>
      </c>
      <c r="G764" s="15">
        <v>937</v>
      </c>
      <c r="H764" s="14" t="s">
        <v>1381</v>
      </c>
      <c r="I764" s="327">
        <v>1410</v>
      </c>
      <c r="J764" s="27" t="s">
        <v>1381</v>
      </c>
      <c r="K764" s="28">
        <v>1569</v>
      </c>
      <c r="L764" s="321" t="s">
        <v>193</v>
      </c>
      <c r="M764" s="460"/>
      <c r="N764" s="461"/>
    </row>
    <row r="765" spans="1:14" s="4" customFormat="1" ht="12" customHeight="1">
      <c r="A765" s="294" t="s">
        <v>194</v>
      </c>
      <c r="B765" s="294" t="s">
        <v>195</v>
      </c>
      <c r="C765" s="322" t="s">
        <v>344</v>
      </c>
      <c r="D765" s="9">
        <v>238</v>
      </c>
      <c r="E765" s="10">
        <v>560</v>
      </c>
      <c r="F765" s="14">
        <v>280</v>
      </c>
      <c r="G765" s="15">
        <v>665</v>
      </c>
      <c r="H765" s="14">
        <v>278</v>
      </c>
      <c r="I765" s="327">
        <v>619</v>
      </c>
      <c r="J765" s="27">
        <v>235</v>
      </c>
      <c r="K765" s="28">
        <v>565</v>
      </c>
      <c r="L765" s="321" t="s">
        <v>196</v>
      </c>
      <c r="M765" s="460"/>
      <c r="N765" s="461"/>
    </row>
    <row r="766" spans="1:14" s="4" customFormat="1" ht="12" customHeight="1">
      <c r="A766" s="294" t="s">
        <v>197</v>
      </c>
      <c r="B766" s="294" t="s">
        <v>198</v>
      </c>
      <c r="C766" s="322"/>
      <c r="D766" s="9"/>
      <c r="E766" s="10"/>
      <c r="F766" s="14"/>
      <c r="G766" s="15"/>
      <c r="H766" s="14"/>
      <c r="I766" s="327"/>
      <c r="J766" s="27"/>
      <c r="K766" s="28"/>
      <c r="L766" s="321" t="s">
        <v>199</v>
      </c>
      <c r="M766" s="460"/>
      <c r="N766" s="461"/>
    </row>
    <row r="767" spans="1:14" s="4" customFormat="1" ht="11.25" customHeight="1">
      <c r="A767" s="294"/>
      <c r="B767" s="294" t="s">
        <v>200</v>
      </c>
      <c r="C767" s="322" t="s">
        <v>132</v>
      </c>
      <c r="D767" s="9" t="s">
        <v>1381</v>
      </c>
      <c r="E767" s="10">
        <v>2308</v>
      </c>
      <c r="F767" s="14" t="s">
        <v>1381</v>
      </c>
      <c r="G767" s="15">
        <v>2847</v>
      </c>
      <c r="H767" s="14" t="s">
        <v>1381</v>
      </c>
      <c r="I767" s="327">
        <v>4324</v>
      </c>
      <c r="J767" s="27" t="s">
        <v>1381</v>
      </c>
      <c r="K767" s="28">
        <v>3976</v>
      </c>
      <c r="L767" s="321" t="s">
        <v>1383</v>
      </c>
      <c r="M767" s="460"/>
      <c r="N767" s="461"/>
    </row>
    <row r="768" spans="1:14" s="4" customFormat="1" ht="12" customHeight="1">
      <c r="A768" s="294" t="s">
        <v>1384</v>
      </c>
      <c r="B768" s="294" t="s">
        <v>1385</v>
      </c>
      <c r="C768" s="322" t="s">
        <v>344</v>
      </c>
      <c r="D768" s="9">
        <v>17910</v>
      </c>
      <c r="E768" s="10">
        <v>1105</v>
      </c>
      <c r="F768" s="14">
        <v>12490</v>
      </c>
      <c r="G768" s="15">
        <v>812</v>
      </c>
      <c r="H768" s="14">
        <v>12920</v>
      </c>
      <c r="I768" s="327">
        <v>872</v>
      </c>
      <c r="J768" s="27">
        <v>11560</v>
      </c>
      <c r="K768" s="28">
        <v>827</v>
      </c>
      <c r="L768" s="321" t="s">
        <v>1386</v>
      </c>
      <c r="M768" s="460"/>
      <c r="N768" s="461"/>
    </row>
    <row r="769" spans="1:14" s="4" customFormat="1" ht="12" customHeight="1">
      <c r="A769" s="294" t="s">
        <v>1387</v>
      </c>
      <c r="B769" s="294" t="s">
        <v>1324</v>
      </c>
      <c r="C769" s="322" t="s">
        <v>126</v>
      </c>
      <c r="D769" s="9">
        <v>980</v>
      </c>
      <c r="E769" s="10">
        <v>559</v>
      </c>
      <c r="F769" s="14">
        <v>800</v>
      </c>
      <c r="G769" s="15">
        <v>483</v>
      </c>
      <c r="H769" s="14">
        <v>824</v>
      </c>
      <c r="I769" s="327">
        <v>507</v>
      </c>
      <c r="J769" s="27">
        <v>1100</v>
      </c>
      <c r="K769" s="28">
        <v>713</v>
      </c>
      <c r="L769" s="321" t="s">
        <v>1388</v>
      </c>
      <c r="M769" s="460"/>
      <c r="N769" s="461"/>
    </row>
    <row r="770" spans="1:14" s="4" customFormat="1" ht="12" customHeight="1">
      <c r="A770" s="294" t="s">
        <v>1591</v>
      </c>
      <c r="B770" s="294" t="s">
        <v>1592</v>
      </c>
      <c r="C770" s="322" t="s">
        <v>132</v>
      </c>
      <c r="D770" s="9" t="s">
        <v>132</v>
      </c>
      <c r="E770" s="10">
        <v>234</v>
      </c>
      <c r="F770" s="27" t="s">
        <v>132</v>
      </c>
      <c r="G770" s="15">
        <v>167</v>
      </c>
      <c r="H770" s="14" t="s">
        <v>132</v>
      </c>
      <c r="I770" s="327">
        <v>170</v>
      </c>
      <c r="J770" s="27" t="s">
        <v>132</v>
      </c>
      <c r="K770" s="28">
        <v>116</v>
      </c>
      <c r="L770" s="321" t="s">
        <v>1219</v>
      </c>
      <c r="M770" s="460"/>
      <c r="N770" s="461"/>
    </row>
    <row r="771" spans="1:14" s="4" customFormat="1" ht="12" customHeight="1">
      <c r="A771" s="294" t="s">
        <v>959</v>
      </c>
      <c r="B771" s="294" t="s">
        <v>960</v>
      </c>
      <c r="C771" s="322" t="s">
        <v>132</v>
      </c>
      <c r="D771" s="9" t="s">
        <v>132</v>
      </c>
      <c r="E771" s="10">
        <v>181</v>
      </c>
      <c r="F771" s="27" t="s">
        <v>132</v>
      </c>
      <c r="G771" s="15">
        <v>94</v>
      </c>
      <c r="H771" s="14" t="s">
        <v>132</v>
      </c>
      <c r="I771" s="327">
        <v>128</v>
      </c>
      <c r="J771" s="27" t="s">
        <v>132</v>
      </c>
      <c r="K771" s="28">
        <v>164</v>
      </c>
      <c r="L771" s="321" t="s">
        <v>961</v>
      </c>
      <c r="M771" s="460"/>
      <c r="N771" s="461"/>
    </row>
    <row r="772" spans="1:14" s="4" customFormat="1" ht="12" customHeight="1">
      <c r="A772" s="294" t="s">
        <v>1389</v>
      </c>
      <c r="B772" s="294" t="s">
        <v>1390</v>
      </c>
      <c r="C772" s="322" t="s">
        <v>344</v>
      </c>
      <c r="D772" s="9">
        <v>3580</v>
      </c>
      <c r="E772" s="10">
        <v>374</v>
      </c>
      <c r="F772" s="14">
        <v>2691</v>
      </c>
      <c r="G772" s="15">
        <v>287</v>
      </c>
      <c r="H772" s="14">
        <v>2110</v>
      </c>
      <c r="I772" s="327">
        <v>232</v>
      </c>
      <c r="J772" s="27">
        <v>1810</v>
      </c>
      <c r="K772" s="28">
        <v>209</v>
      </c>
      <c r="L772" s="321" t="s">
        <v>1391</v>
      </c>
      <c r="M772" s="460"/>
      <c r="N772" s="461"/>
    </row>
    <row r="773" spans="1:14" s="4" customFormat="1" ht="12" customHeight="1">
      <c r="A773" s="294" t="s">
        <v>254</v>
      </c>
      <c r="B773" s="294" t="s">
        <v>255</v>
      </c>
      <c r="C773" s="322" t="s">
        <v>132</v>
      </c>
      <c r="D773" s="9" t="s">
        <v>1381</v>
      </c>
      <c r="E773" s="10">
        <v>82</v>
      </c>
      <c r="F773" s="14" t="s">
        <v>1381</v>
      </c>
      <c r="G773" s="15">
        <v>37</v>
      </c>
      <c r="H773" s="14" t="s">
        <v>1381</v>
      </c>
      <c r="I773" s="327">
        <v>30</v>
      </c>
      <c r="J773" s="27" t="s">
        <v>1381</v>
      </c>
      <c r="K773" s="28">
        <v>40</v>
      </c>
      <c r="L773" s="321" t="s">
        <v>256</v>
      </c>
      <c r="M773" s="460"/>
      <c r="N773" s="461"/>
    </row>
    <row r="774" spans="1:14" s="4" customFormat="1" ht="12" customHeight="1">
      <c r="A774" s="294" t="s">
        <v>1392</v>
      </c>
      <c r="B774" s="294" t="s">
        <v>1393</v>
      </c>
      <c r="C774" s="322" t="s">
        <v>132</v>
      </c>
      <c r="D774" s="9" t="s">
        <v>1381</v>
      </c>
      <c r="E774" s="10">
        <v>1740</v>
      </c>
      <c r="F774" s="14" t="s">
        <v>1381</v>
      </c>
      <c r="G774" s="15">
        <v>2134</v>
      </c>
      <c r="H774" s="14" t="s">
        <v>1381</v>
      </c>
      <c r="I774" s="327">
        <v>2398</v>
      </c>
      <c r="J774" s="27" t="s">
        <v>1381</v>
      </c>
      <c r="K774" s="28">
        <v>2693</v>
      </c>
      <c r="L774" s="321" t="s">
        <v>1394</v>
      </c>
      <c r="M774" s="460"/>
      <c r="N774" s="461"/>
    </row>
    <row r="775" spans="1:14" s="4" customFormat="1" ht="12" customHeight="1">
      <c r="A775" s="294" t="s">
        <v>1395</v>
      </c>
      <c r="B775" s="294" t="s">
        <v>1396</v>
      </c>
      <c r="C775" s="322" t="s">
        <v>132</v>
      </c>
      <c r="D775" s="9" t="s">
        <v>1381</v>
      </c>
      <c r="E775" s="10">
        <v>110</v>
      </c>
      <c r="F775" s="14" t="s">
        <v>1381</v>
      </c>
      <c r="G775" s="15">
        <v>232</v>
      </c>
      <c r="H775" s="14" t="s">
        <v>1381</v>
      </c>
      <c r="I775" s="327">
        <v>361</v>
      </c>
      <c r="J775" s="27" t="s">
        <v>1381</v>
      </c>
      <c r="K775" s="28">
        <v>643</v>
      </c>
      <c r="L775" s="321" t="s">
        <v>1397</v>
      </c>
      <c r="M775" s="460"/>
      <c r="N775" s="461"/>
    </row>
    <row r="776" spans="1:14" s="4" customFormat="1" ht="12" customHeight="1">
      <c r="A776" s="294" t="s">
        <v>1398</v>
      </c>
      <c r="B776" s="294" t="s">
        <v>1399</v>
      </c>
      <c r="C776" s="322" t="s">
        <v>1400</v>
      </c>
      <c r="D776" s="9">
        <v>11250</v>
      </c>
      <c r="E776" s="10">
        <v>90</v>
      </c>
      <c r="F776" s="14">
        <v>18100</v>
      </c>
      <c r="G776" s="15">
        <v>150</v>
      </c>
      <c r="H776" s="14">
        <v>21180</v>
      </c>
      <c r="I776" s="327">
        <v>180</v>
      </c>
      <c r="J776" s="27">
        <v>27780</v>
      </c>
      <c r="K776" s="28">
        <v>250</v>
      </c>
      <c r="L776" s="321" t="s">
        <v>1401</v>
      </c>
      <c r="M776" s="460"/>
      <c r="N776" s="461"/>
    </row>
    <row r="777" spans="1:14" s="4" customFormat="1" ht="12" customHeight="1">
      <c r="A777" s="294" t="s">
        <v>1888</v>
      </c>
      <c r="B777" s="294" t="s">
        <v>736</v>
      </c>
      <c r="C777" s="322" t="s">
        <v>132</v>
      </c>
      <c r="D777" s="9" t="s">
        <v>132</v>
      </c>
      <c r="E777" s="10">
        <v>626</v>
      </c>
      <c r="F777" s="27" t="s">
        <v>132</v>
      </c>
      <c r="G777" s="15">
        <v>1451</v>
      </c>
      <c r="H777" s="14" t="s">
        <v>132</v>
      </c>
      <c r="I777" s="327">
        <v>1150</v>
      </c>
      <c r="J777" s="27" t="s">
        <v>132</v>
      </c>
      <c r="K777" s="28">
        <v>1625</v>
      </c>
      <c r="L777" s="321" t="s">
        <v>782</v>
      </c>
      <c r="M777" s="460"/>
      <c r="N777" s="461"/>
    </row>
    <row r="778" spans="1:14" s="4" customFormat="1" ht="12" customHeight="1">
      <c r="A778" s="294" t="s">
        <v>946</v>
      </c>
      <c r="B778" s="294" t="s">
        <v>259</v>
      </c>
      <c r="C778" s="322" t="s">
        <v>132</v>
      </c>
      <c r="D778" s="9" t="s">
        <v>132</v>
      </c>
      <c r="E778" s="10">
        <v>481</v>
      </c>
      <c r="F778" s="27" t="s">
        <v>132</v>
      </c>
      <c r="G778" s="15">
        <v>512</v>
      </c>
      <c r="H778" s="14" t="s">
        <v>132</v>
      </c>
      <c r="I778" s="327">
        <v>552</v>
      </c>
      <c r="J778" s="27" t="s">
        <v>132</v>
      </c>
      <c r="K778" s="28">
        <v>983</v>
      </c>
      <c r="L778" s="321" t="s">
        <v>260</v>
      </c>
      <c r="M778" s="460"/>
      <c r="N778" s="461"/>
    </row>
    <row r="779" spans="1:14" s="4" customFormat="1" ht="12" customHeight="1">
      <c r="A779" s="294" t="s">
        <v>1402</v>
      </c>
      <c r="B779" s="294" t="s">
        <v>1403</v>
      </c>
      <c r="C779" s="322" t="s">
        <v>2445</v>
      </c>
      <c r="D779" s="9">
        <v>70</v>
      </c>
      <c r="E779" s="10">
        <v>162</v>
      </c>
      <c r="F779" s="14">
        <v>45</v>
      </c>
      <c r="G779" s="15">
        <v>89</v>
      </c>
      <c r="H779" s="14">
        <v>59</v>
      </c>
      <c r="I779" s="327">
        <v>119</v>
      </c>
      <c r="J779" s="27">
        <v>73</v>
      </c>
      <c r="K779" s="28">
        <v>158</v>
      </c>
      <c r="L779" s="321" t="s">
        <v>1404</v>
      </c>
      <c r="M779" s="460"/>
      <c r="N779" s="461"/>
    </row>
    <row r="780" spans="1:14" s="4" customFormat="1" ht="12" customHeight="1">
      <c r="A780" s="294" t="s">
        <v>1405</v>
      </c>
      <c r="B780" s="294" t="s">
        <v>1406</v>
      </c>
      <c r="C780" s="317"/>
      <c r="D780" s="372"/>
      <c r="E780" s="372"/>
      <c r="F780" s="14"/>
      <c r="G780" s="15"/>
      <c r="H780" s="14"/>
      <c r="I780" s="327"/>
      <c r="J780" s="373"/>
      <c r="K780" s="374"/>
      <c r="L780" s="328"/>
      <c r="M780" s="460"/>
      <c r="N780" s="461"/>
    </row>
    <row r="781" spans="1:14" s="4" customFormat="1" ht="11.25" customHeight="1">
      <c r="A781" s="294" t="s">
        <v>109</v>
      </c>
      <c r="B781" s="294" t="s">
        <v>1407</v>
      </c>
      <c r="C781" s="322" t="s">
        <v>132</v>
      </c>
      <c r="D781" s="9" t="s">
        <v>1381</v>
      </c>
      <c r="E781" s="10">
        <v>1339</v>
      </c>
      <c r="F781" s="14" t="s">
        <v>1381</v>
      </c>
      <c r="G781" s="15">
        <v>1307</v>
      </c>
      <c r="H781" s="14" t="s">
        <v>1381</v>
      </c>
      <c r="I781" s="327">
        <v>1212</v>
      </c>
      <c r="J781" s="27" t="s">
        <v>1381</v>
      </c>
      <c r="K781" s="28">
        <v>997</v>
      </c>
      <c r="L781" s="321" t="s">
        <v>1408</v>
      </c>
      <c r="M781" s="460"/>
      <c r="N781" s="461"/>
    </row>
    <row r="782" spans="1:14" s="4" customFormat="1" ht="12" customHeight="1">
      <c r="A782" s="294" t="s">
        <v>257</v>
      </c>
      <c r="B782" s="294" t="s">
        <v>1413</v>
      </c>
      <c r="C782" s="322" t="s">
        <v>344</v>
      </c>
      <c r="D782" s="9">
        <v>165</v>
      </c>
      <c r="E782" s="10">
        <v>142</v>
      </c>
      <c r="F782" s="14">
        <v>175</v>
      </c>
      <c r="G782" s="15">
        <v>153</v>
      </c>
      <c r="H782" s="14">
        <v>163</v>
      </c>
      <c r="I782" s="327">
        <v>145</v>
      </c>
      <c r="J782" s="27">
        <v>110</v>
      </c>
      <c r="K782" s="28">
        <v>101</v>
      </c>
      <c r="L782" s="321" t="s">
        <v>1414</v>
      </c>
      <c r="M782" s="460"/>
      <c r="N782" s="461"/>
    </row>
    <row r="783" spans="1:14" s="4" customFormat="1" ht="12" customHeight="1">
      <c r="A783" s="294" t="s">
        <v>258</v>
      </c>
      <c r="B783" s="294" t="s">
        <v>1411</v>
      </c>
      <c r="C783" s="322" t="s">
        <v>126</v>
      </c>
      <c r="D783" s="9">
        <v>8825</v>
      </c>
      <c r="E783" s="10">
        <v>627</v>
      </c>
      <c r="F783" s="14">
        <v>9000</v>
      </c>
      <c r="G783" s="15">
        <v>703</v>
      </c>
      <c r="H783" s="14">
        <v>8375</v>
      </c>
      <c r="I783" s="15">
        <v>670</v>
      </c>
      <c r="J783" s="27">
        <v>6270</v>
      </c>
      <c r="K783" s="28">
        <v>533</v>
      </c>
      <c r="L783" s="321" t="s">
        <v>1412</v>
      </c>
      <c r="M783" s="460"/>
      <c r="N783" s="461"/>
    </row>
    <row r="784" spans="1:14" s="4" customFormat="1" ht="4.5" customHeight="1">
      <c r="A784" s="305"/>
      <c r="B784" s="305"/>
      <c r="C784" s="306"/>
      <c r="D784" s="308"/>
      <c r="E784" s="308"/>
      <c r="F784" s="368"/>
      <c r="G784" s="395"/>
      <c r="H784" s="24"/>
      <c r="I784" s="25"/>
      <c r="J784" s="370"/>
      <c r="K784" s="371"/>
      <c r="L784" s="348"/>
      <c r="M784" s="460"/>
      <c r="N784" s="461"/>
    </row>
    <row r="785" spans="1:14" s="4" customFormat="1" ht="12.75" customHeight="1">
      <c r="A785" s="312"/>
      <c r="B785" s="312"/>
      <c r="C785" s="313"/>
      <c r="D785" s="314"/>
      <c r="E785" s="314"/>
      <c r="F785" s="7"/>
      <c r="G785" s="7"/>
      <c r="H785" s="7"/>
      <c r="I785" s="7"/>
      <c r="J785" s="315"/>
      <c r="K785" s="315"/>
      <c r="L785" s="316" t="s">
        <v>471</v>
      </c>
      <c r="M785" s="460"/>
      <c r="N785" s="461"/>
    </row>
    <row r="786" spans="1:14" s="4" customFormat="1" ht="12.75" customHeight="1">
      <c r="A786" s="349"/>
      <c r="B786" s="349"/>
      <c r="C786" s="350"/>
      <c r="D786" s="10"/>
      <c r="E786" s="10"/>
      <c r="F786" s="7"/>
      <c r="G786" s="7"/>
      <c r="H786" s="7"/>
      <c r="I786" s="7"/>
      <c r="J786" s="369"/>
      <c r="K786" s="369"/>
      <c r="L786" s="365"/>
      <c r="M786" s="3"/>
      <c r="N786" s="461"/>
    </row>
    <row r="787" spans="1:14" s="4" customFormat="1" ht="12.75" customHeight="1">
      <c r="A787" s="349"/>
      <c r="B787" s="349"/>
      <c r="C787" s="350"/>
      <c r="D787" s="10"/>
      <c r="E787" s="10"/>
      <c r="F787" s="7"/>
      <c r="G787" s="7"/>
      <c r="H787" s="7"/>
      <c r="I787" s="7"/>
      <c r="J787" s="369"/>
      <c r="K787" s="369"/>
      <c r="L787" s="365"/>
      <c r="M787" s="3"/>
      <c r="N787" s="461"/>
    </row>
    <row r="788" spans="12:14" ht="24" customHeight="1">
      <c r="L788" s="246" t="s">
        <v>2342</v>
      </c>
      <c r="M788" s="460" t="s">
        <v>1702</v>
      </c>
      <c r="N788" s="461"/>
    </row>
    <row r="789" spans="1:14" ht="28.5" customHeight="1">
      <c r="A789" s="471" t="s">
        <v>1133</v>
      </c>
      <c r="B789" s="471"/>
      <c r="C789" s="471"/>
      <c r="D789" s="471"/>
      <c r="E789" s="471"/>
      <c r="F789" s="471"/>
      <c r="G789" s="471"/>
      <c r="J789" s="245"/>
      <c r="K789" s="245"/>
      <c r="M789" s="460"/>
      <c r="N789" s="461"/>
    </row>
    <row r="790" spans="1:14" ht="9.75" customHeight="1">
      <c r="A790" s="214"/>
      <c r="B790" s="214"/>
      <c r="C790" s="214"/>
      <c r="D790" s="214"/>
      <c r="J790" s="214"/>
      <c r="K790" s="214"/>
      <c r="M790" s="460"/>
      <c r="N790" s="461"/>
    </row>
    <row r="791" spans="1:14" ht="24.75" customHeight="1">
      <c r="A791" s="248" t="s">
        <v>1652</v>
      </c>
      <c r="B791" s="462" t="s">
        <v>1653</v>
      </c>
      <c r="C791" s="248" t="s">
        <v>1119</v>
      </c>
      <c r="D791" s="455" t="s">
        <v>491</v>
      </c>
      <c r="E791" s="459"/>
      <c r="F791" s="455" t="s">
        <v>2372</v>
      </c>
      <c r="G791" s="459"/>
      <c r="H791" s="457" t="s">
        <v>1123</v>
      </c>
      <c r="I791" s="458"/>
      <c r="J791" s="455" t="s">
        <v>2381</v>
      </c>
      <c r="K791" s="456"/>
      <c r="L791" s="465" t="s">
        <v>95</v>
      </c>
      <c r="M791" s="460"/>
      <c r="N791" s="461"/>
    </row>
    <row r="792" spans="1:14" ht="15" customHeight="1">
      <c r="A792" s="468" t="s">
        <v>1382</v>
      </c>
      <c r="B792" s="463"/>
      <c r="C792" s="468" t="s">
        <v>1121</v>
      </c>
      <c r="D792" s="250" t="s">
        <v>92</v>
      </c>
      <c r="E792" s="251" t="s">
        <v>94</v>
      </c>
      <c r="F792" s="250" t="s">
        <v>92</v>
      </c>
      <c r="G792" s="251" t="s">
        <v>94</v>
      </c>
      <c r="H792" s="250" t="s">
        <v>92</v>
      </c>
      <c r="I792" s="251" t="s">
        <v>94</v>
      </c>
      <c r="J792" s="250" t="s">
        <v>92</v>
      </c>
      <c r="K792" s="252" t="s">
        <v>94</v>
      </c>
      <c r="L792" s="466"/>
      <c r="M792" s="460"/>
      <c r="N792" s="461"/>
    </row>
    <row r="793" spans="1:14" ht="24.75" customHeight="1">
      <c r="A793" s="469"/>
      <c r="B793" s="464"/>
      <c r="C793" s="469"/>
      <c r="D793" s="254" t="s">
        <v>93</v>
      </c>
      <c r="E793" s="255" t="s">
        <v>1654</v>
      </c>
      <c r="F793" s="254" t="s">
        <v>93</v>
      </c>
      <c r="G793" s="255" t="s">
        <v>1654</v>
      </c>
      <c r="H793" s="254" t="s">
        <v>93</v>
      </c>
      <c r="I793" s="255" t="s">
        <v>1654</v>
      </c>
      <c r="J793" s="254" t="s">
        <v>93</v>
      </c>
      <c r="K793" s="256" t="s">
        <v>1654</v>
      </c>
      <c r="L793" s="467"/>
      <c r="M793" s="460"/>
      <c r="N793" s="461"/>
    </row>
    <row r="794" spans="1:14" ht="15" customHeight="1">
      <c r="A794" s="294" t="s">
        <v>1415</v>
      </c>
      <c r="B794" s="294" t="s">
        <v>1416</v>
      </c>
      <c r="C794" s="317"/>
      <c r="D794" s="372"/>
      <c r="E794" s="372"/>
      <c r="F794" s="11"/>
      <c r="G794" s="12"/>
      <c r="H794" s="13"/>
      <c r="I794" s="7"/>
      <c r="J794" s="373"/>
      <c r="K794" s="374"/>
      <c r="L794" s="403"/>
      <c r="M794" s="460"/>
      <c r="N794" s="461"/>
    </row>
    <row r="795" spans="1:14" ht="11.25" customHeight="1">
      <c r="A795" s="266"/>
      <c r="B795" s="294" t="s">
        <v>1417</v>
      </c>
      <c r="C795" s="322"/>
      <c r="D795" s="372"/>
      <c r="E795" s="372"/>
      <c r="F795" s="13"/>
      <c r="G795" s="7"/>
      <c r="H795" s="13"/>
      <c r="I795" s="7"/>
      <c r="J795" s="373"/>
      <c r="K795" s="374"/>
      <c r="L795" s="321" t="s">
        <v>1418</v>
      </c>
      <c r="M795" s="460"/>
      <c r="N795" s="461"/>
    </row>
    <row r="796" spans="1:14" ht="11.25" customHeight="1">
      <c r="A796" s="266"/>
      <c r="B796" s="294" t="s">
        <v>1419</v>
      </c>
      <c r="C796" s="322" t="s">
        <v>132</v>
      </c>
      <c r="D796" s="9" t="s">
        <v>1381</v>
      </c>
      <c r="E796" s="10">
        <v>1047</v>
      </c>
      <c r="F796" s="14" t="s">
        <v>1381</v>
      </c>
      <c r="G796" s="15">
        <v>1347</v>
      </c>
      <c r="H796" s="14" t="s">
        <v>1381</v>
      </c>
      <c r="I796" s="15">
        <v>1309</v>
      </c>
      <c r="J796" s="27" t="s">
        <v>1381</v>
      </c>
      <c r="K796" s="28">
        <v>730</v>
      </c>
      <c r="L796" s="321" t="s">
        <v>1420</v>
      </c>
      <c r="M796" s="460"/>
      <c r="N796" s="461"/>
    </row>
    <row r="797" spans="1:14" ht="12" customHeight="1">
      <c r="A797" s="294" t="s">
        <v>1421</v>
      </c>
      <c r="B797" s="294" t="s">
        <v>1422</v>
      </c>
      <c r="C797" s="317"/>
      <c r="D797" s="9"/>
      <c r="E797" s="10"/>
      <c r="F797" s="14"/>
      <c r="G797" s="15"/>
      <c r="H797" s="14"/>
      <c r="I797" s="7"/>
      <c r="J797" s="27"/>
      <c r="K797" s="28"/>
      <c r="L797" s="321"/>
      <c r="M797" s="460"/>
      <c r="N797" s="461"/>
    </row>
    <row r="798" spans="1:14" ht="11.25" customHeight="1">
      <c r="A798" s="266"/>
      <c r="B798" s="294" t="s">
        <v>1423</v>
      </c>
      <c r="C798" s="322" t="s">
        <v>132</v>
      </c>
      <c r="D798" s="417" t="s">
        <v>1381</v>
      </c>
      <c r="E798" s="10">
        <v>1181</v>
      </c>
      <c r="F798" s="14" t="s">
        <v>1381</v>
      </c>
      <c r="G798" s="15">
        <v>944</v>
      </c>
      <c r="H798" s="14" t="s">
        <v>1381</v>
      </c>
      <c r="I798" s="7">
        <v>868</v>
      </c>
      <c r="J798" s="418" t="s">
        <v>1381</v>
      </c>
      <c r="K798" s="28">
        <v>944</v>
      </c>
      <c r="L798" s="321" t="s">
        <v>1220</v>
      </c>
      <c r="M798" s="460"/>
      <c r="N798" s="461"/>
    </row>
    <row r="799" spans="1:14" s="4" customFormat="1" ht="12" customHeight="1">
      <c r="A799" s="294" t="s">
        <v>1424</v>
      </c>
      <c r="B799" s="294" t="s">
        <v>1425</v>
      </c>
      <c r="C799" s="322" t="s">
        <v>344</v>
      </c>
      <c r="D799" s="9">
        <v>182</v>
      </c>
      <c r="E799" s="10">
        <v>172</v>
      </c>
      <c r="F799" s="14">
        <v>126</v>
      </c>
      <c r="G799" s="15">
        <v>121</v>
      </c>
      <c r="H799" s="13">
        <v>150</v>
      </c>
      <c r="I799" s="7">
        <v>139</v>
      </c>
      <c r="J799" s="27">
        <v>119</v>
      </c>
      <c r="K799" s="28">
        <v>113</v>
      </c>
      <c r="L799" s="321" t="s">
        <v>1426</v>
      </c>
      <c r="M799" s="460"/>
      <c r="N799" s="461"/>
    </row>
    <row r="800" spans="1:14" ht="0.75" customHeight="1">
      <c r="A800" s="215"/>
      <c r="B800" s="249"/>
      <c r="C800" s="215"/>
      <c r="D800" s="397"/>
      <c r="E800" s="397"/>
      <c r="F800" s="396"/>
      <c r="G800" s="397"/>
      <c r="H800" s="396"/>
      <c r="I800" s="397"/>
      <c r="J800" s="396"/>
      <c r="K800" s="416"/>
      <c r="L800" s="253"/>
      <c r="M800" s="460"/>
      <c r="N800" s="461"/>
    </row>
    <row r="801" spans="1:14" s="4" customFormat="1" ht="12" customHeight="1">
      <c r="A801" s="276" t="s">
        <v>1427</v>
      </c>
      <c r="B801" s="276" t="s">
        <v>1428</v>
      </c>
      <c r="C801" s="330"/>
      <c r="D801" s="387"/>
      <c r="E801" s="387"/>
      <c r="F801" s="20"/>
      <c r="G801" s="21"/>
      <c r="H801" s="20"/>
      <c r="I801" s="21"/>
      <c r="J801" s="13"/>
      <c r="K801" s="366"/>
      <c r="L801" s="333" t="s">
        <v>1429</v>
      </c>
      <c r="M801" s="460"/>
      <c r="N801" s="461"/>
    </row>
    <row r="802" spans="1:14" s="4" customFormat="1" ht="12" customHeight="1">
      <c r="A802" s="266"/>
      <c r="B802" s="276" t="s">
        <v>1430</v>
      </c>
      <c r="C802" s="317"/>
      <c r="D802" s="9"/>
      <c r="E802" s="331">
        <f>SUM(E804+E818+E823+E839+E845+E855+E881+E890)</f>
        <v>158060</v>
      </c>
      <c r="F802" s="13"/>
      <c r="G802" s="331">
        <f>SUM(G804+G818+G823+G839+G845+G855+G881+G890)</f>
        <v>174494</v>
      </c>
      <c r="H802" s="13"/>
      <c r="I802" s="331">
        <f>SUM(I804+I818+I823+I839+I845+I855+I881+I890)</f>
        <v>197443</v>
      </c>
      <c r="J802" s="27"/>
      <c r="K802" s="332">
        <f>SUM(K804+K818+K823+K839+K845+K855+K881+K890)</f>
        <v>233111</v>
      </c>
      <c r="L802" s="333" t="s">
        <v>1431</v>
      </c>
      <c r="M802" s="460"/>
      <c r="N802" s="461"/>
    </row>
    <row r="803" spans="1:14" s="4" customFormat="1" ht="0.75" customHeight="1">
      <c r="A803" s="335"/>
      <c r="B803" s="335"/>
      <c r="C803" s="336"/>
      <c r="D803" s="9"/>
      <c r="E803" s="413"/>
      <c r="F803" s="22"/>
      <c r="G803" s="23"/>
      <c r="H803" s="22"/>
      <c r="I803" s="23"/>
      <c r="J803" s="27"/>
      <c r="K803" s="367"/>
      <c r="L803" s="340"/>
      <c r="M803" s="460"/>
      <c r="N803" s="461"/>
    </row>
    <row r="804" spans="1:14" s="4" customFormat="1" ht="12" customHeight="1">
      <c r="A804" s="287" t="s">
        <v>1432</v>
      </c>
      <c r="B804" s="287" t="s">
        <v>1433</v>
      </c>
      <c r="C804" s="336"/>
      <c r="D804" s="9"/>
      <c r="E804" s="341">
        <f>SUM(E806:E813)</f>
        <v>5826</v>
      </c>
      <c r="F804" s="16"/>
      <c r="G804" s="341">
        <f>SUM(G806:G813)</f>
        <v>6090</v>
      </c>
      <c r="H804" s="22"/>
      <c r="I804" s="341">
        <f>SUM(I806:I813)</f>
        <v>7273</v>
      </c>
      <c r="J804" s="27"/>
      <c r="K804" s="342">
        <f>SUM(K806:K813)</f>
        <v>7242</v>
      </c>
      <c r="L804" s="343" t="s">
        <v>1434</v>
      </c>
      <c r="M804" s="460"/>
      <c r="N804" s="461"/>
    </row>
    <row r="805" spans="1:14" s="4" customFormat="1" ht="3" customHeight="1">
      <c r="A805" s="266"/>
      <c r="B805" s="266"/>
      <c r="C805" s="317"/>
      <c r="D805" s="9"/>
      <c r="E805" s="10"/>
      <c r="F805" s="14"/>
      <c r="G805" s="15"/>
      <c r="H805" s="13"/>
      <c r="I805" s="7"/>
      <c r="J805" s="27"/>
      <c r="K805" s="28"/>
      <c r="L805" s="328"/>
      <c r="M805" s="460"/>
      <c r="N805" s="461"/>
    </row>
    <row r="806" spans="1:14" s="4" customFormat="1" ht="12" customHeight="1">
      <c r="A806" s="294" t="s">
        <v>1569</v>
      </c>
      <c r="B806" s="294" t="s">
        <v>1572</v>
      </c>
      <c r="C806" s="322"/>
      <c r="D806" s="9"/>
      <c r="E806" s="10"/>
      <c r="F806" s="14"/>
      <c r="G806" s="15"/>
      <c r="H806" s="13"/>
      <c r="I806" s="7"/>
      <c r="J806" s="27"/>
      <c r="K806" s="28"/>
      <c r="L806" s="321" t="s">
        <v>1435</v>
      </c>
      <c r="M806" s="460"/>
      <c r="N806" s="461"/>
    </row>
    <row r="807" spans="1:14" s="4" customFormat="1" ht="12" customHeight="1">
      <c r="A807" s="294" t="s">
        <v>1570</v>
      </c>
      <c r="B807" s="294" t="s">
        <v>1573</v>
      </c>
      <c r="C807" s="363"/>
      <c r="D807" s="344"/>
      <c r="E807" s="363"/>
      <c r="F807" s="14"/>
      <c r="G807" s="15"/>
      <c r="H807" s="13"/>
      <c r="I807" s="7"/>
      <c r="J807" s="344"/>
      <c r="K807" s="345"/>
      <c r="L807" s="321" t="s">
        <v>1575</v>
      </c>
      <c r="M807" s="460"/>
      <c r="N807" s="461"/>
    </row>
    <row r="808" spans="1:14" s="4" customFormat="1" ht="12" customHeight="1">
      <c r="A808" s="294" t="s">
        <v>1571</v>
      </c>
      <c r="B808" s="294" t="s">
        <v>1574</v>
      </c>
      <c r="C808" s="322" t="s">
        <v>132</v>
      </c>
      <c r="D808" s="9" t="s">
        <v>1381</v>
      </c>
      <c r="E808" s="10">
        <v>2377</v>
      </c>
      <c r="F808" s="14" t="s">
        <v>1381</v>
      </c>
      <c r="G808" s="15">
        <v>2604</v>
      </c>
      <c r="H808" s="14" t="s">
        <v>1381</v>
      </c>
      <c r="I808" s="15">
        <v>3544</v>
      </c>
      <c r="J808" s="27" t="s">
        <v>1381</v>
      </c>
      <c r="K808" s="28">
        <v>3285</v>
      </c>
      <c r="L808" s="321" t="s">
        <v>1576</v>
      </c>
      <c r="M808" s="460"/>
      <c r="N808" s="461"/>
    </row>
    <row r="809" spans="1:14" s="4" customFormat="1" ht="12" customHeight="1">
      <c r="A809" s="294" t="s">
        <v>1568</v>
      </c>
      <c r="B809" s="294" t="s">
        <v>1577</v>
      </c>
      <c r="C809" s="322" t="s">
        <v>132</v>
      </c>
      <c r="D809" s="9" t="s">
        <v>1381</v>
      </c>
      <c r="E809" s="10">
        <v>2952</v>
      </c>
      <c r="F809" s="14" t="s">
        <v>1381</v>
      </c>
      <c r="G809" s="15">
        <v>2861</v>
      </c>
      <c r="H809" s="14" t="s">
        <v>1381</v>
      </c>
      <c r="I809" s="15">
        <v>2716</v>
      </c>
      <c r="J809" s="27" t="s">
        <v>1381</v>
      </c>
      <c r="K809" s="28">
        <v>3325</v>
      </c>
      <c r="L809" s="321" t="s">
        <v>277</v>
      </c>
      <c r="M809" s="460"/>
      <c r="N809" s="461"/>
    </row>
    <row r="810" spans="1:14" s="4" customFormat="1" ht="12" customHeight="1">
      <c r="A810" s="294" t="s">
        <v>1436</v>
      </c>
      <c r="B810" s="294" t="s">
        <v>1437</v>
      </c>
      <c r="C810" s="322"/>
      <c r="D810" s="372"/>
      <c r="E810" s="372"/>
      <c r="F810" s="14"/>
      <c r="G810" s="15"/>
      <c r="H810" s="14"/>
      <c r="I810" s="7"/>
      <c r="J810" s="373"/>
      <c r="K810" s="374"/>
      <c r="L810" s="321"/>
      <c r="M810" s="460"/>
      <c r="N810" s="461"/>
    </row>
    <row r="811" spans="1:14" s="4" customFormat="1" ht="11.25" customHeight="1">
      <c r="A811" s="294"/>
      <c r="B811" s="294" t="s">
        <v>1438</v>
      </c>
      <c r="C811" s="322" t="s">
        <v>132</v>
      </c>
      <c r="D811" s="9" t="s">
        <v>1381</v>
      </c>
      <c r="E811" s="10">
        <v>351</v>
      </c>
      <c r="F811" s="14" t="s">
        <v>1381</v>
      </c>
      <c r="G811" s="15">
        <v>485</v>
      </c>
      <c r="H811" s="14" t="s">
        <v>1381</v>
      </c>
      <c r="I811" s="7">
        <v>775</v>
      </c>
      <c r="J811" s="27" t="s">
        <v>1381</v>
      </c>
      <c r="K811" s="28">
        <v>429</v>
      </c>
      <c r="L811" s="321" t="s">
        <v>276</v>
      </c>
      <c r="M811" s="460"/>
      <c r="N811" s="461"/>
    </row>
    <row r="812" spans="1:14" s="4" customFormat="1" ht="12" customHeight="1">
      <c r="A812" s="294" t="s">
        <v>278</v>
      </c>
      <c r="B812" s="294" t="s">
        <v>279</v>
      </c>
      <c r="C812" s="317"/>
      <c r="D812" s="9"/>
      <c r="E812" s="372"/>
      <c r="F812" s="14"/>
      <c r="G812" s="15"/>
      <c r="H812" s="14"/>
      <c r="I812" s="7"/>
      <c r="J812" s="27"/>
      <c r="K812" s="374"/>
      <c r="L812" s="321" t="s">
        <v>280</v>
      </c>
      <c r="M812" s="460"/>
      <c r="N812" s="461"/>
    </row>
    <row r="813" spans="1:14" s="4" customFormat="1" ht="11.25" customHeight="1">
      <c r="A813" s="266"/>
      <c r="B813" s="294" t="s">
        <v>281</v>
      </c>
      <c r="C813" s="322" t="s">
        <v>132</v>
      </c>
      <c r="D813" s="9" t="s">
        <v>1381</v>
      </c>
      <c r="E813" s="10">
        <v>146</v>
      </c>
      <c r="F813" s="14" t="s">
        <v>1381</v>
      </c>
      <c r="G813" s="15">
        <v>140</v>
      </c>
      <c r="H813" s="14" t="s">
        <v>1381</v>
      </c>
      <c r="I813" s="7">
        <v>238</v>
      </c>
      <c r="J813" s="27" t="s">
        <v>1381</v>
      </c>
      <c r="K813" s="28">
        <v>203</v>
      </c>
      <c r="L813" s="321" t="s">
        <v>282</v>
      </c>
      <c r="M813" s="460"/>
      <c r="N813" s="461"/>
    </row>
    <row r="814" spans="1:14" s="4" customFormat="1" ht="0.75" customHeight="1">
      <c r="A814" s="266"/>
      <c r="B814" s="266"/>
      <c r="C814" s="317"/>
      <c r="D814" s="9"/>
      <c r="E814" s="10"/>
      <c r="F814" s="14"/>
      <c r="G814" s="15"/>
      <c r="H814" s="14"/>
      <c r="I814" s="7"/>
      <c r="J814" s="27"/>
      <c r="K814" s="28"/>
      <c r="L814" s="328"/>
      <c r="M814" s="460"/>
      <c r="N814" s="461"/>
    </row>
    <row r="815" spans="1:14" s="4" customFormat="1" ht="12" customHeight="1">
      <c r="A815" s="287" t="s">
        <v>283</v>
      </c>
      <c r="B815" s="287" t="s">
        <v>284</v>
      </c>
      <c r="C815" s="336"/>
      <c r="D815" s="9"/>
      <c r="E815" s="10"/>
      <c r="F815" s="16"/>
      <c r="G815" s="17"/>
      <c r="H815" s="16"/>
      <c r="I815" s="23"/>
      <c r="J815" s="27"/>
      <c r="K815" s="28"/>
      <c r="L815" s="343" t="s">
        <v>285</v>
      </c>
      <c r="M815" s="460"/>
      <c r="N815" s="461"/>
    </row>
    <row r="816" spans="1:14" s="4" customFormat="1" ht="11.25" customHeight="1">
      <c r="A816" s="335"/>
      <c r="B816" s="287" t="s">
        <v>286</v>
      </c>
      <c r="C816" s="336"/>
      <c r="D816" s="372"/>
      <c r="E816" s="372"/>
      <c r="F816" s="16"/>
      <c r="G816" s="17"/>
      <c r="H816" s="16"/>
      <c r="I816" s="23"/>
      <c r="J816" s="373"/>
      <c r="K816" s="374"/>
      <c r="L816" s="343" t="s">
        <v>287</v>
      </c>
      <c r="M816" s="460"/>
      <c r="N816" s="461"/>
    </row>
    <row r="817" spans="1:14" s="4" customFormat="1" ht="11.25" customHeight="1">
      <c r="A817" s="335"/>
      <c r="B817" s="287" t="s">
        <v>288</v>
      </c>
      <c r="C817" s="336"/>
      <c r="D817" s="372"/>
      <c r="E817" s="372"/>
      <c r="F817" s="16"/>
      <c r="G817" s="17"/>
      <c r="H817" s="16"/>
      <c r="I817" s="23"/>
      <c r="J817" s="373"/>
      <c r="K817" s="374"/>
      <c r="L817" s="343" t="s">
        <v>289</v>
      </c>
      <c r="M817" s="460"/>
      <c r="N817" s="461"/>
    </row>
    <row r="818" spans="1:14" s="4" customFormat="1" ht="11.25" customHeight="1">
      <c r="A818" s="266"/>
      <c r="B818" s="287" t="s">
        <v>290</v>
      </c>
      <c r="C818" s="317"/>
      <c r="D818" s="9"/>
      <c r="E818" s="341">
        <f>SUM(E820:E821)</f>
        <v>1258</v>
      </c>
      <c r="F818" s="14"/>
      <c r="G818" s="341">
        <f>SUM(G820:G821)</f>
        <v>994</v>
      </c>
      <c r="H818" s="14"/>
      <c r="I818" s="341">
        <f>SUM(I820:I821)</f>
        <v>824</v>
      </c>
      <c r="J818" s="27"/>
      <c r="K818" s="342">
        <f>SUM(K820:K821)</f>
        <v>651</v>
      </c>
      <c r="L818" s="343" t="s">
        <v>2349</v>
      </c>
      <c r="M818" s="460"/>
      <c r="N818" s="461"/>
    </row>
    <row r="819" spans="1:14" s="4" customFormat="1" ht="0.75" customHeight="1">
      <c r="A819" s="266"/>
      <c r="B819" s="266"/>
      <c r="C819" s="317"/>
      <c r="D819" s="9"/>
      <c r="E819" s="10"/>
      <c r="F819" s="14"/>
      <c r="G819" s="15"/>
      <c r="H819" s="14"/>
      <c r="I819" s="7"/>
      <c r="J819" s="27"/>
      <c r="K819" s="28"/>
      <c r="L819" s="328"/>
      <c r="M819" s="460"/>
      <c r="N819" s="461"/>
    </row>
    <row r="820" spans="1:14" s="4" customFormat="1" ht="12" customHeight="1">
      <c r="A820" s="294" t="s">
        <v>291</v>
      </c>
      <c r="B820" s="294" t="s">
        <v>292</v>
      </c>
      <c r="C820" s="322" t="s">
        <v>132</v>
      </c>
      <c r="D820" s="9" t="s">
        <v>1381</v>
      </c>
      <c r="E820" s="10">
        <v>1108</v>
      </c>
      <c r="F820" s="14" t="s">
        <v>1381</v>
      </c>
      <c r="G820" s="15">
        <v>874</v>
      </c>
      <c r="H820" s="14" t="s">
        <v>1381</v>
      </c>
      <c r="I820" s="7">
        <v>778</v>
      </c>
      <c r="J820" s="27" t="s">
        <v>1381</v>
      </c>
      <c r="K820" s="28">
        <v>651</v>
      </c>
      <c r="L820" s="321" t="s">
        <v>293</v>
      </c>
      <c r="M820" s="460"/>
      <c r="N820" s="461"/>
    </row>
    <row r="821" spans="1:14" s="4" customFormat="1" ht="12" customHeight="1">
      <c r="A821" s="266" t="s">
        <v>1001</v>
      </c>
      <c r="B821" s="266" t="s">
        <v>1002</v>
      </c>
      <c r="C821" s="322" t="s">
        <v>132</v>
      </c>
      <c r="D821" s="9" t="s">
        <v>1381</v>
      </c>
      <c r="E821" s="10">
        <v>150</v>
      </c>
      <c r="F821" s="14" t="s">
        <v>1381</v>
      </c>
      <c r="G821" s="15">
        <v>120</v>
      </c>
      <c r="H821" s="14" t="s">
        <v>1381</v>
      </c>
      <c r="I821" s="7">
        <v>46</v>
      </c>
      <c r="J821" s="27" t="s">
        <v>1381</v>
      </c>
      <c r="K821" s="28">
        <v>0</v>
      </c>
      <c r="L821" s="328" t="s">
        <v>2477</v>
      </c>
      <c r="M821" s="460"/>
      <c r="N821" s="461"/>
    </row>
    <row r="822" spans="1:14" s="4" customFormat="1" ht="0.75" customHeight="1">
      <c r="A822" s="266"/>
      <c r="B822" s="266"/>
      <c r="C822" s="322"/>
      <c r="D822" s="9"/>
      <c r="E822" s="10"/>
      <c r="F822" s="14"/>
      <c r="G822" s="15"/>
      <c r="H822" s="13"/>
      <c r="I822" s="7"/>
      <c r="J822" s="27"/>
      <c r="K822" s="28"/>
      <c r="L822" s="328"/>
      <c r="M822" s="460"/>
      <c r="N822" s="461"/>
    </row>
    <row r="823" spans="1:14" s="4" customFormat="1" ht="12" customHeight="1">
      <c r="A823" s="287" t="s">
        <v>294</v>
      </c>
      <c r="B823" s="287" t="s">
        <v>295</v>
      </c>
      <c r="C823" s="336"/>
      <c r="D823" s="9"/>
      <c r="E823" s="341">
        <f>SUM(E825:E828)</f>
        <v>4609</v>
      </c>
      <c r="F823" s="16"/>
      <c r="G823" s="341">
        <f>SUM(G825:G828)</f>
        <v>4377</v>
      </c>
      <c r="H823" s="22"/>
      <c r="I823" s="341">
        <f>SUM(I825:I828)</f>
        <v>3311</v>
      </c>
      <c r="J823" s="27"/>
      <c r="K823" s="342">
        <f>SUM(K825:K828)</f>
        <v>2867</v>
      </c>
      <c r="L823" s="343" t="s">
        <v>296</v>
      </c>
      <c r="M823" s="460"/>
      <c r="N823" s="461"/>
    </row>
    <row r="824" spans="1:14" s="4" customFormat="1" ht="0.75" customHeight="1">
      <c r="A824" s="266"/>
      <c r="B824" s="266"/>
      <c r="C824" s="317"/>
      <c r="D824" s="9"/>
      <c r="E824" s="10"/>
      <c r="F824" s="14"/>
      <c r="G824" s="15"/>
      <c r="H824" s="13"/>
      <c r="I824" s="7"/>
      <c r="J824" s="27"/>
      <c r="K824" s="28"/>
      <c r="L824" s="328"/>
      <c r="M824" s="460"/>
      <c r="N824" s="461"/>
    </row>
    <row r="825" spans="1:14" s="4" customFormat="1" ht="12" customHeight="1">
      <c r="A825" s="294" t="s">
        <v>297</v>
      </c>
      <c r="B825" s="294" t="s">
        <v>298</v>
      </c>
      <c r="C825" s="322" t="s">
        <v>299</v>
      </c>
      <c r="D825" s="9">
        <v>569</v>
      </c>
      <c r="E825" s="10">
        <v>3530</v>
      </c>
      <c r="F825" s="14">
        <v>492</v>
      </c>
      <c r="G825" s="15">
        <v>3189</v>
      </c>
      <c r="H825" s="13">
        <v>373</v>
      </c>
      <c r="I825" s="15">
        <v>2402</v>
      </c>
      <c r="J825" s="27">
        <v>296</v>
      </c>
      <c r="K825" s="28">
        <v>1826</v>
      </c>
      <c r="L825" s="321" t="s">
        <v>300</v>
      </c>
      <c r="M825" s="460"/>
      <c r="N825" s="461"/>
    </row>
    <row r="826" spans="1:14" s="4" customFormat="1" ht="12" customHeight="1">
      <c r="A826" s="294" t="s">
        <v>301</v>
      </c>
      <c r="B826" s="294" t="s">
        <v>302</v>
      </c>
      <c r="C826" s="322" t="s">
        <v>126</v>
      </c>
      <c r="D826" s="9">
        <v>52</v>
      </c>
      <c r="E826" s="10">
        <v>1002</v>
      </c>
      <c r="F826" s="14">
        <v>51</v>
      </c>
      <c r="G826" s="15">
        <v>997</v>
      </c>
      <c r="H826" s="13">
        <v>36</v>
      </c>
      <c r="I826" s="7">
        <v>781</v>
      </c>
      <c r="J826" s="27">
        <v>24</v>
      </c>
      <c r="K826" s="28">
        <v>528</v>
      </c>
      <c r="L826" s="321" t="s">
        <v>303</v>
      </c>
      <c r="M826" s="460"/>
      <c r="N826" s="461"/>
    </row>
    <row r="827" spans="1:14" s="4" customFormat="1" ht="12" customHeight="1">
      <c r="A827" s="294" t="s">
        <v>304</v>
      </c>
      <c r="B827" s="294" t="s">
        <v>305</v>
      </c>
      <c r="C827" s="322" t="s">
        <v>132</v>
      </c>
      <c r="D827" s="9" t="s">
        <v>1381</v>
      </c>
      <c r="E827" s="10">
        <v>77</v>
      </c>
      <c r="F827" s="14" t="s">
        <v>1381</v>
      </c>
      <c r="G827" s="15">
        <v>191</v>
      </c>
      <c r="H827" s="14" t="s">
        <v>1381</v>
      </c>
      <c r="I827" s="7">
        <v>128</v>
      </c>
      <c r="J827" s="27" t="s">
        <v>1381</v>
      </c>
      <c r="K827" s="28">
        <v>130</v>
      </c>
      <c r="L827" s="321" t="s">
        <v>306</v>
      </c>
      <c r="M827" s="460"/>
      <c r="N827" s="461"/>
    </row>
    <row r="828" spans="1:14" s="4" customFormat="1" ht="12" customHeight="1">
      <c r="A828" s="294" t="s">
        <v>307</v>
      </c>
      <c r="B828" s="294" t="s">
        <v>2384</v>
      </c>
      <c r="C828" s="322" t="s">
        <v>132</v>
      </c>
      <c r="D828" s="9" t="s">
        <v>1381</v>
      </c>
      <c r="E828" s="9" t="s">
        <v>1381</v>
      </c>
      <c r="F828" s="14" t="s">
        <v>1381</v>
      </c>
      <c r="G828" s="15" t="s">
        <v>1381</v>
      </c>
      <c r="H828" s="14" t="s">
        <v>1381</v>
      </c>
      <c r="I828" s="15" t="s">
        <v>1381</v>
      </c>
      <c r="J828" s="27" t="s">
        <v>1381</v>
      </c>
      <c r="K828" s="28">
        <v>383</v>
      </c>
      <c r="L828" s="321" t="s">
        <v>308</v>
      </c>
      <c r="M828" s="460"/>
      <c r="N828" s="461"/>
    </row>
    <row r="829" spans="1:14" s="4" customFormat="1" ht="3" customHeight="1">
      <c r="A829" s="305"/>
      <c r="B829" s="305"/>
      <c r="C829" s="306"/>
      <c r="D829" s="308"/>
      <c r="E829" s="308"/>
      <c r="F829" s="368"/>
      <c r="G829" s="395"/>
      <c r="H829" s="24"/>
      <c r="I829" s="25"/>
      <c r="J829" s="370"/>
      <c r="K829" s="371"/>
      <c r="L829" s="348"/>
      <c r="M829" s="460"/>
      <c r="N829" s="461"/>
    </row>
    <row r="830" spans="1:14" s="4" customFormat="1" ht="12.75" customHeight="1">
      <c r="A830" s="312"/>
      <c r="B830" s="312"/>
      <c r="C830" s="313"/>
      <c r="D830" s="314"/>
      <c r="E830" s="314"/>
      <c r="F830" s="7"/>
      <c r="G830" s="7"/>
      <c r="H830" s="7"/>
      <c r="I830" s="7"/>
      <c r="J830" s="315"/>
      <c r="K830" s="315"/>
      <c r="L830" s="316" t="s">
        <v>471</v>
      </c>
      <c r="M830" s="460"/>
      <c r="N830" s="461"/>
    </row>
    <row r="831" spans="12:14" ht="24" customHeight="1">
      <c r="L831" s="246" t="s">
        <v>2342</v>
      </c>
      <c r="M831" s="460" t="s">
        <v>1703</v>
      </c>
      <c r="N831" s="461"/>
    </row>
    <row r="832" spans="1:14" ht="28.5" customHeight="1">
      <c r="A832" s="471" t="s">
        <v>1133</v>
      </c>
      <c r="B832" s="471"/>
      <c r="C832" s="471"/>
      <c r="D832" s="471"/>
      <c r="E832" s="471"/>
      <c r="F832" s="471"/>
      <c r="G832" s="471"/>
      <c r="J832" s="245"/>
      <c r="K832" s="245"/>
      <c r="M832" s="460"/>
      <c r="N832" s="461"/>
    </row>
    <row r="833" spans="1:14" ht="9.75" customHeight="1">
      <c r="A833" s="214"/>
      <c r="B833" s="214"/>
      <c r="C833" s="214"/>
      <c r="D833" s="214"/>
      <c r="J833" s="214"/>
      <c r="K833" s="214"/>
      <c r="M833" s="460"/>
      <c r="N833" s="461"/>
    </row>
    <row r="834" spans="1:14" ht="24.75" customHeight="1">
      <c r="A834" s="248" t="s">
        <v>1652</v>
      </c>
      <c r="B834" s="462" t="s">
        <v>1653</v>
      </c>
      <c r="C834" s="248" t="s">
        <v>1119</v>
      </c>
      <c r="D834" s="455" t="s">
        <v>491</v>
      </c>
      <c r="E834" s="459"/>
      <c r="F834" s="455" t="s">
        <v>2372</v>
      </c>
      <c r="G834" s="459"/>
      <c r="H834" s="455" t="s">
        <v>1123</v>
      </c>
      <c r="I834" s="459"/>
      <c r="J834" s="455" t="s">
        <v>2381</v>
      </c>
      <c r="K834" s="456"/>
      <c r="L834" s="465" t="s">
        <v>95</v>
      </c>
      <c r="M834" s="460"/>
      <c r="N834" s="461"/>
    </row>
    <row r="835" spans="1:14" ht="15" customHeight="1">
      <c r="A835" s="468" t="s">
        <v>1382</v>
      </c>
      <c r="B835" s="463"/>
      <c r="C835" s="468" t="s">
        <v>1121</v>
      </c>
      <c r="D835" s="250" t="s">
        <v>92</v>
      </c>
      <c r="E835" s="251" t="s">
        <v>94</v>
      </c>
      <c r="F835" s="250" t="s">
        <v>92</v>
      </c>
      <c r="G835" s="251" t="s">
        <v>94</v>
      </c>
      <c r="H835" s="396" t="s">
        <v>92</v>
      </c>
      <c r="I835" s="397" t="s">
        <v>94</v>
      </c>
      <c r="J835" s="250" t="s">
        <v>92</v>
      </c>
      <c r="K835" s="252" t="s">
        <v>94</v>
      </c>
      <c r="L835" s="466"/>
      <c r="M835" s="460"/>
      <c r="N835" s="461"/>
    </row>
    <row r="836" spans="1:14" ht="24.75" customHeight="1">
      <c r="A836" s="469"/>
      <c r="B836" s="464"/>
      <c r="C836" s="469"/>
      <c r="D836" s="254" t="s">
        <v>93</v>
      </c>
      <c r="E836" s="255" t="s">
        <v>1654</v>
      </c>
      <c r="F836" s="254" t="s">
        <v>93</v>
      </c>
      <c r="G836" s="255" t="s">
        <v>1654</v>
      </c>
      <c r="H836" s="254" t="s">
        <v>93</v>
      </c>
      <c r="I836" s="255" t="s">
        <v>1654</v>
      </c>
      <c r="J836" s="254" t="s">
        <v>93</v>
      </c>
      <c r="K836" s="256" t="s">
        <v>1654</v>
      </c>
      <c r="L836" s="467"/>
      <c r="M836" s="460"/>
      <c r="N836" s="461"/>
    </row>
    <row r="837" spans="1:14" s="4" customFormat="1" ht="15" customHeight="1">
      <c r="A837" s="287" t="s">
        <v>309</v>
      </c>
      <c r="B837" s="287" t="s">
        <v>310</v>
      </c>
      <c r="C837" s="336"/>
      <c r="D837" s="413"/>
      <c r="E837" s="413"/>
      <c r="F837" s="398"/>
      <c r="G837" s="399"/>
      <c r="H837" s="22"/>
      <c r="I837" s="23"/>
      <c r="J837" s="22"/>
      <c r="K837" s="367"/>
      <c r="L837" s="400"/>
      <c r="M837" s="460"/>
      <c r="N837" s="461"/>
    </row>
    <row r="838" spans="1:14" s="4" customFormat="1" ht="11.25" customHeight="1">
      <c r="A838" s="287"/>
      <c r="B838" s="287" t="s">
        <v>311</v>
      </c>
      <c r="C838" s="336"/>
      <c r="D838" s="413"/>
      <c r="E838" s="413"/>
      <c r="F838" s="22"/>
      <c r="G838" s="23"/>
      <c r="H838" s="22"/>
      <c r="I838" s="23"/>
      <c r="J838" s="22"/>
      <c r="K838" s="367"/>
      <c r="L838" s="343" t="s">
        <v>312</v>
      </c>
      <c r="M838" s="460"/>
      <c r="N838" s="461"/>
    </row>
    <row r="839" spans="1:14" s="4" customFormat="1" ht="11.25" customHeight="1">
      <c r="A839" s="335"/>
      <c r="B839" s="287" t="s">
        <v>313</v>
      </c>
      <c r="C839" s="336"/>
      <c r="D839" s="9"/>
      <c r="E839" s="341">
        <f>SUM(E841:E843)</f>
        <v>9251</v>
      </c>
      <c r="F839" s="22"/>
      <c r="G839" s="341">
        <f>SUM(G841:G843)</f>
        <v>10253</v>
      </c>
      <c r="H839" s="22"/>
      <c r="I839" s="341">
        <f>SUM(I841:I843)</f>
        <v>14157</v>
      </c>
      <c r="J839" s="27"/>
      <c r="K839" s="342">
        <f>SUM(K841:K843)</f>
        <v>18924</v>
      </c>
      <c r="L839" s="343" t="s">
        <v>314</v>
      </c>
      <c r="M839" s="460"/>
      <c r="N839" s="461"/>
    </row>
    <row r="840" spans="1:14" s="4" customFormat="1" ht="0.75" customHeight="1">
      <c r="A840" s="266"/>
      <c r="B840" s="266"/>
      <c r="C840" s="317"/>
      <c r="D840" s="9"/>
      <c r="E840" s="10"/>
      <c r="F840" s="13"/>
      <c r="G840" s="7"/>
      <c r="H840" s="13"/>
      <c r="I840" s="7"/>
      <c r="J840" s="27"/>
      <c r="K840" s="28"/>
      <c r="L840" s="328"/>
      <c r="M840" s="460"/>
      <c r="N840" s="461"/>
    </row>
    <row r="841" spans="1:14" s="4" customFormat="1" ht="12" customHeight="1">
      <c r="A841" s="294" t="s">
        <v>315</v>
      </c>
      <c r="B841" s="294" t="s">
        <v>316</v>
      </c>
      <c r="C841" s="322" t="s">
        <v>344</v>
      </c>
      <c r="D841" s="9">
        <v>54847</v>
      </c>
      <c r="E841" s="10">
        <v>8068</v>
      </c>
      <c r="F841" s="14">
        <v>60100</v>
      </c>
      <c r="G841" s="15">
        <v>8982</v>
      </c>
      <c r="H841" s="14">
        <v>73000</v>
      </c>
      <c r="I841" s="15">
        <v>12564</v>
      </c>
      <c r="J841" s="27">
        <v>87561</v>
      </c>
      <c r="K841" s="28">
        <v>17217</v>
      </c>
      <c r="L841" s="321" t="s">
        <v>317</v>
      </c>
      <c r="M841" s="460"/>
      <c r="N841" s="461"/>
    </row>
    <row r="842" spans="1:14" s="4" customFormat="1" ht="12" customHeight="1">
      <c r="A842" s="294" t="s">
        <v>318</v>
      </c>
      <c r="B842" s="294" t="s">
        <v>2478</v>
      </c>
      <c r="C842" s="322" t="s">
        <v>126</v>
      </c>
      <c r="D842" s="9">
        <v>650</v>
      </c>
      <c r="E842" s="10">
        <v>103</v>
      </c>
      <c r="F842" s="14">
        <v>670</v>
      </c>
      <c r="G842" s="15">
        <v>114</v>
      </c>
      <c r="H842" s="14">
        <v>900</v>
      </c>
      <c r="I842" s="15">
        <v>198</v>
      </c>
      <c r="J842" s="27">
        <v>960</v>
      </c>
      <c r="K842" s="28">
        <v>220</v>
      </c>
      <c r="L842" s="321" t="s">
        <v>319</v>
      </c>
      <c r="M842" s="460"/>
      <c r="N842" s="461"/>
    </row>
    <row r="843" spans="1:14" s="4" customFormat="1" ht="12" customHeight="1">
      <c r="A843" s="294" t="s">
        <v>320</v>
      </c>
      <c r="B843" s="294" t="s">
        <v>321</v>
      </c>
      <c r="C843" s="322" t="s">
        <v>126</v>
      </c>
      <c r="D843" s="9">
        <v>6969</v>
      </c>
      <c r="E843" s="10">
        <v>1080</v>
      </c>
      <c r="F843" s="14">
        <v>7466</v>
      </c>
      <c r="G843" s="15">
        <v>1157</v>
      </c>
      <c r="H843" s="14">
        <v>8205</v>
      </c>
      <c r="I843" s="15">
        <v>1395</v>
      </c>
      <c r="J843" s="27">
        <v>8513</v>
      </c>
      <c r="K843" s="28">
        <v>1487</v>
      </c>
      <c r="L843" s="321" t="s">
        <v>322</v>
      </c>
      <c r="M843" s="460"/>
      <c r="N843" s="461"/>
    </row>
    <row r="844" spans="1:14" s="4" customFormat="1" ht="0.75" customHeight="1">
      <c r="A844" s="294" t="s">
        <v>109</v>
      </c>
      <c r="B844" s="266"/>
      <c r="C844" s="317"/>
      <c r="D844" s="9"/>
      <c r="E844" s="10"/>
      <c r="F844" s="14"/>
      <c r="G844" s="15"/>
      <c r="H844" s="13"/>
      <c r="I844" s="7"/>
      <c r="J844" s="27"/>
      <c r="K844" s="28"/>
      <c r="L844" s="328"/>
      <c r="M844" s="460"/>
      <c r="N844" s="461"/>
    </row>
    <row r="845" spans="1:14" s="4" customFormat="1" ht="12" customHeight="1">
      <c r="A845" s="287" t="s">
        <v>323</v>
      </c>
      <c r="B845" s="287" t="s">
        <v>324</v>
      </c>
      <c r="C845" s="336"/>
      <c r="D845" s="9"/>
      <c r="E845" s="341">
        <f>SUM(E847:E852)</f>
        <v>40378</v>
      </c>
      <c r="F845" s="16"/>
      <c r="G845" s="341">
        <f>SUM(G847:G852)</f>
        <v>45289</v>
      </c>
      <c r="H845" s="22"/>
      <c r="I845" s="341">
        <f>SUM(I847:I852)</f>
        <v>47781</v>
      </c>
      <c r="J845" s="27"/>
      <c r="K845" s="342">
        <f>SUM(K847:K852)</f>
        <v>54734</v>
      </c>
      <c r="L845" s="343" t="s">
        <v>325</v>
      </c>
      <c r="M845" s="460"/>
      <c r="N845" s="461"/>
    </row>
    <row r="846" spans="1:14" s="4" customFormat="1" ht="0.75" customHeight="1">
      <c r="A846" s="266"/>
      <c r="B846" s="266"/>
      <c r="C846" s="317"/>
      <c r="D846" s="9"/>
      <c r="E846" s="10"/>
      <c r="F846" s="14"/>
      <c r="G846" s="15"/>
      <c r="H846" s="13"/>
      <c r="I846" s="7"/>
      <c r="J846" s="27"/>
      <c r="K846" s="28"/>
      <c r="L846" s="328"/>
      <c r="M846" s="460"/>
      <c r="N846" s="461"/>
    </row>
    <row r="847" spans="1:14" s="4" customFormat="1" ht="12" customHeight="1">
      <c r="A847" s="294" t="s">
        <v>326</v>
      </c>
      <c r="B847" s="294" t="s">
        <v>1517</v>
      </c>
      <c r="C847" s="322" t="s">
        <v>2445</v>
      </c>
      <c r="D847" s="9">
        <v>106709</v>
      </c>
      <c r="E847" s="10">
        <v>1535</v>
      </c>
      <c r="F847" s="14">
        <v>212459</v>
      </c>
      <c r="G847" s="15">
        <v>3202</v>
      </c>
      <c r="H847" s="14">
        <v>61786</v>
      </c>
      <c r="I847" s="15">
        <v>847</v>
      </c>
      <c r="J847" s="27">
        <v>78914</v>
      </c>
      <c r="K847" s="28">
        <v>1113</v>
      </c>
      <c r="L847" s="321" t="s">
        <v>1518</v>
      </c>
      <c r="M847" s="460"/>
      <c r="N847" s="461"/>
    </row>
    <row r="848" spans="1:14" s="4" customFormat="1" ht="12" customHeight="1">
      <c r="A848" s="294" t="s">
        <v>1519</v>
      </c>
      <c r="B848" s="294" t="s">
        <v>1520</v>
      </c>
      <c r="C848" s="322" t="s">
        <v>126</v>
      </c>
      <c r="D848" s="9">
        <v>11032</v>
      </c>
      <c r="E848" s="10">
        <v>640</v>
      </c>
      <c r="F848" s="14">
        <v>12830</v>
      </c>
      <c r="G848" s="15">
        <v>740</v>
      </c>
      <c r="H848" s="14">
        <v>13727</v>
      </c>
      <c r="I848" s="15">
        <v>841</v>
      </c>
      <c r="J848" s="27">
        <v>17258</v>
      </c>
      <c r="K848" s="28">
        <v>1084</v>
      </c>
      <c r="L848" s="321" t="s">
        <v>1521</v>
      </c>
      <c r="M848" s="460"/>
      <c r="N848" s="461"/>
    </row>
    <row r="849" spans="1:14" s="4" customFormat="1" ht="12" customHeight="1">
      <c r="A849" s="294" t="s">
        <v>1522</v>
      </c>
      <c r="B849" s="294" t="s">
        <v>1523</v>
      </c>
      <c r="C849" s="322" t="s">
        <v>1043</v>
      </c>
      <c r="D849" s="9">
        <v>1356</v>
      </c>
      <c r="E849" s="10">
        <v>36963</v>
      </c>
      <c r="F849" s="14">
        <v>1432</v>
      </c>
      <c r="G849" s="15">
        <v>39771</v>
      </c>
      <c r="H849" s="14">
        <v>1624</v>
      </c>
      <c r="I849" s="15">
        <v>44601</v>
      </c>
      <c r="J849" s="27">
        <v>1671</v>
      </c>
      <c r="K849" s="28">
        <v>51046</v>
      </c>
      <c r="L849" s="321" t="s">
        <v>1524</v>
      </c>
      <c r="M849" s="460"/>
      <c r="N849" s="461"/>
    </row>
    <row r="850" spans="1:14" s="4" customFormat="1" ht="12" customHeight="1">
      <c r="A850" s="294" t="s">
        <v>1525</v>
      </c>
      <c r="B850" s="294" t="s">
        <v>1578</v>
      </c>
      <c r="C850" s="322" t="s">
        <v>2445</v>
      </c>
      <c r="D850" s="9">
        <v>9279</v>
      </c>
      <c r="E850" s="10">
        <v>424</v>
      </c>
      <c r="F850" s="14">
        <v>13664</v>
      </c>
      <c r="G850" s="15">
        <v>616</v>
      </c>
      <c r="H850" s="14">
        <v>13223</v>
      </c>
      <c r="I850" s="15">
        <v>658</v>
      </c>
      <c r="J850" s="27">
        <v>13955</v>
      </c>
      <c r="K850" s="28">
        <v>753</v>
      </c>
      <c r="L850" s="321" t="s">
        <v>1526</v>
      </c>
      <c r="M850" s="460"/>
      <c r="N850" s="461"/>
    </row>
    <row r="851" spans="1:14" s="4" customFormat="1" ht="12" customHeight="1">
      <c r="A851" s="294" t="s">
        <v>1527</v>
      </c>
      <c r="B851" s="294" t="s">
        <v>1528</v>
      </c>
      <c r="C851" s="322" t="s">
        <v>126</v>
      </c>
      <c r="D851" s="9">
        <v>5780</v>
      </c>
      <c r="E851" s="10">
        <v>248</v>
      </c>
      <c r="F851" s="14">
        <v>5687</v>
      </c>
      <c r="G851" s="15">
        <v>254</v>
      </c>
      <c r="H851" s="14">
        <v>3704</v>
      </c>
      <c r="I851" s="15">
        <v>173</v>
      </c>
      <c r="J851" s="27">
        <v>4515</v>
      </c>
      <c r="K851" s="28">
        <v>219</v>
      </c>
      <c r="L851" s="321" t="s">
        <v>1529</v>
      </c>
      <c r="M851" s="460"/>
      <c r="N851" s="461"/>
    </row>
    <row r="852" spans="1:14" s="4" customFormat="1" ht="12" customHeight="1">
      <c r="A852" s="294" t="s">
        <v>1530</v>
      </c>
      <c r="B852" s="294" t="s">
        <v>1531</v>
      </c>
      <c r="C852" s="322" t="s">
        <v>126</v>
      </c>
      <c r="D852" s="9">
        <v>141890</v>
      </c>
      <c r="E852" s="10">
        <v>568</v>
      </c>
      <c r="F852" s="14">
        <v>169060</v>
      </c>
      <c r="G852" s="15">
        <v>706</v>
      </c>
      <c r="H852" s="14">
        <v>184388</v>
      </c>
      <c r="I852" s="15">
        <v>661</v>
      </c>
      <c r="J852" s="27">
        <v>149261</v>
      </c>
      <c r="K852" s="28">
        <v>519</v>
      </c>
      <c r="L852" s="321" t="s">
        <v>1532</v>
      </c>
      <c r="M852" s="460"/>
      <c r="N852" s="461"/>
    </row>
    <row r="853" spans="1:14" s="4" customFormat="1" ht="0.75" customHeight="1">
      <c r="A853" s="266"/>
      <c r="B853" s="266"/>
      <c r="C853" s="317"/>
      <c r="D853" s="9"/>
      <c r="E853" s="10"/>
      <c r="F853" s="14"/>
      <c r="G853" s="15"/>
      <c r="H853" s="13"/>
      <c r="I853" s="7"/>
      <c r="J853" s="27"/>
      <c r="K853" s="28"/>
      <c r="L853" s="328"/>
      <c r="M853" s="460"/>
      <c r="N853" s="461"/>
    </row>
    <row r="854" spans="1:14" s="4" customFormat="1" ht="12" customHeight="1">
      <c r="A854" s="287" t="s">
        <v>1533</v>
      </c>
      <c r="B854" s="287" t="s">
        <v>1534</v>
      </c>
      <c r="C854" s="336"/>
      <c r="D854" s="9"/>
      <c r="E854" s="10"/>
      <c r="F854" s="16"/>
      <c r="G854" s="17"/>
      <c r="H854" s="22"/>
      <c r="I854" s="23"/>
      <c r="J854" s="27"/>
      <c r="K854" s="28"/>
      <c r="L854" s="343" t="s">
        <v>1535</v>
      </c>
      <c r="M854" s="460"/>
      <c r="N854" s="461"/>
    </row>
    <row r="855" spans="1:14" s="4" customFormat="1" ht="11.25" customHeight="1">
      <c r="A855" s="287"/>
      <c r="B855" s="287" t="s">
        <v>1536</v>
      </c>
      <c r="C855" s="336"/>
      <c r="D855" s="9"/>
      <c r="E855" s="341">
        <f>SUM(E857:E878)</f>
        <v>73856</v>
      </c>
      <c r="F855" s="16"/>
      <c r="G855" s="341">
        <f>SUM(G857:G878)</f>
        <v>78710</v>
      </c>
      <c r="H855" s="22"/>
      <c r="I855" s="341">
        <f>SUM(I857:I878)</f>
        <v>93030</v>
      </c>
      <c r="J855" s="27"/>
      <c r="K855" s="342">
        <f>SUM(K857:K878)</f>
        <v>113891</v>
      </c>
      <c r="L855" s="343" t="s">
        <v>1537</v>
      </c>
      <c r="M855" s="460"/>
      <c r="N855" s="461"/>
    </row>
    <row r="856" spans="1:14" s="4" customFormat="1" ht="0.75" customHeight="1">
      <c r="A856" s="266"/>
      <c r="B856" s="266"/>
      <c r="C856" s="317"/>
      <c r="D856" s="9"/>
      <c r="E856" s="10"/>
      <c r="F856" s="14"/>
      <c r="G856" s="15"/>
      <c r="H856" s="13"/>
      <c r="I856" s="7"/>
      <c r="J856" s="27"/>
      <c r="K856" s="28"/>
      <c r="L856" s="328"/>
      <c r="M856" s="460"/>
      <c r="N856" s="461"/>
    </row>
    <row r="857" spans="1:14" s="4" customFormat="1" ht="12" customHeight="1">
      <c r="A857" s="294" t="s">
        <v>1538</v>
      </c>
      <c r="B857" s="294" t="s">
        <v>1539</v>
      </c>
      <c r="C857" s="322" t="s">
        <v>344</v>
      </c>
      <c r="D857" s="9">
        <v>6900</v>
      </c>
      <c r="E857" s="10">
        <v>1900</v>
      </c>
      <c r="F857" s="14">
        <v>6200</v>
      </c>
      <c r="G857" s="15">
        <v>1857</v>
      </c>
      <c r="H857" s="14">
        <v>5400</v>
      </c>
      <c r="I857" s="15">
        <v>1678</v>
      </c>
      <c r="J857" s="27">
        <v>7200</v>
      </c>
      <c r="K857" s="28">
        <v>2512</v>
      </c>
      <c r="L857" s="321" t="s">
        <v>1540</v>
      </c>
      <c r="M857" s="460"/>
      <c r="N857" s="461"/>
    </row>
    <row r="858" spans="1:14" s="4" customFormat="1" ht="12" customHeight="1">
      <c r="A858" s="294" t="s">
        <v>1541</v>
      </c>
      <c r="B858" s="294" t="s">
        <v>1542</v>
      </c>
      <c r="C858" s="322" t="s">
        <v>812</v>
      </c>
      <c r="D858" s="9">
        <v>520650</v>
      </c>
      <c r="E858" s="10">
        <v>1562</v>
      </c>
      <c r="F858" s="14">
        <v>382975</v>
      </c>
      <c r="G858" s="15">
        <v>1228</v>
      </c>
      <c r="H858" s="14">
        <v>398630</v>
      </c>
      <c r="I858" s="15">
        <v>1292</v>
      </c>
      <c r="J858" s="27">
        <v>440000</v>
      </c>
      <c r="K858" s="28">
        <v>1540</v>
      </c>
      <c r="L858" s="321" t="s">
        <v>1543</v>
      </c>
      <c r="M858" s="460"/>
      <c r="N858" s="461"/>
    </row>
    <row r="859" spans="1:14" s="4" customFormat="1" ht="12" customHeight="1">
      <c r="A859" s="294" t="s">
        <v>1544</v>
      </c>
      <c r="B859" s="294" t="s">
        <v>1545</v>
      </c>
      <c r="C859" s="322" t="s">
        <v>1400</v>
      </c>
      <c r="D859" s="9">
        <v>438285</v>
      </c>
      <c r="E859" s="10">
        <v>1149</v>
      </c>
      <c r="F859" s="14">
        <v>439752</v>
      </c>
      <c r="G859" s="15">
        <v>1267</v>
      </c>
      <c r="H859" s="14">
        <v>466704</v>
      </c>
      <c r="I859" s="15">
        <v>1326</v>
      </c>
      <c r="J859" s="27">
        <v>511300</v>
      </c>
      <c r="K859" s="28">
        <v>1505</v>
      </c>
      <c r="L859" s="321" t="s">
        <v>1546</v>
      </c>
      <c r="M859" s="460"/>
      <c r="N859" s="461"/>
    </row>
    <row r="860" spans="1:14" s="4" customFormat="1" ht="12" customHeight="1">
      <c r="A860" s="294" t="s">
        <v>1547</v>
      </c>
      <c r="B860" s="294" t="s">
        <v>1548</v>
      </c>
      <c r="C860" s="322" t="s">
        <v>2352</v>
      </c>
      <c r="D860" s="9">
        <v>231850</v>
      </c>
      <c r="E860" s="10">
        <v>1020</v>
      </c>
      <c r="F860" s="14">
        <v>213904</v>
      </c>
      <c r="G860" s="15">
        <v>1052</v>
      </c>
      <c r="H860" s="14">
        <v>192096</v>
      </c>
      <c r="I860" s="15">
        <v>916</v>
      </c>
      <c r="J860" s="27">
        <v>189660</v>
      </c>
      <c r="K860" s="28">
        <v>907</v>
      </c>
      <c r="L860" s="321" t="s">
        <v>375</v>
      </c>
      <c r="M860" s="460"/>
      <c r="N860" s="461"/>
    </row>
    <row r="861" spans="1:14" s="4" customFormat="1" ht="12" customHeight="1">
      <c r="A861" s="294" t="s">
        <v>2328</v>
      </c>
      <c r="B861" s="294" t="s">
        <v>2329</v>
      </c>
      <c r="C861" s="322"/>
      <c r="D861" s="9"/>
      <c r="E861" s="10"/>
      <c r="F861" s="14"/>
      <c r="G861" s="15"/>
      <c r="H861" s="13"/>
      <c r="I861" s="7"/>
      <c r="J861" s="27"/>
      <c r="K861" s="28"/>
      <c r="L861" s="321" t="s">
        <v>1221</v>
      </c>
      <c r="M861" s="460"/>
      <c r="N861" s="461"/>
    </row>
    <row r="862" spans="1:14" s="4" customFormat="1" ht="11.25" customHeight="1">
      <c r="A862" s="294"/>
      <c r="B862" s="294" t="s">
        <v>1579</v>
      </c>
      <c r="C862" s="322" t="s">
        <v>132</v>
      </c>
      <c r="D862" s="9" t="s">
        <v>1381</v>
      </c>
      <c r="E862" s="10">
        <v>1589</v>
      </c>
      <c r="F862" s="14" t="s">
        <v>1381</v>
      </c>
      <c r="G862" s="15">
        <v>2141</v>
      </c>
      <c r="H862" s="14" t="s">
        <v>1381</v>
      </c>
      <c r="I862" s="15">
        <v>2955</v>
      </c>
      <c r="J862" s="27" t="s">
        <v>1381</v>
      </c>
      <c r="K862" s="28">
        <v>3373</v>
      </c>
      <c r="L862" s="321" t="s">
        <v>1222</v>
      </c>
      <c r="M862" s="460"/>
      <c r="N862" s="461"/>
    </row>
    <row r="863" spans="1:14" s="4" customFormat="1" ht="12" customHeight="1">
      <c r="A863" s="294" t="s">
        <v>376</v>
      </c>
      <c r="B863" s="294" t="s">
        <v>377</v>
      </c>
      <c r="C863" s="322" t="s">
        <v>132</v>
      </c>
      <c r="D863" s="9" t="s">
        <v>1381</v>
      </c>
      <c r="E863" s="10">
        <v>1569</v>
      </c>
      <c r="F863" s="14" t="s">
        <v>1381</v>
      </c>
      <c r="G863" s="15">
        <v>1990</v>
      </c>
      <c r="H863" s="14" t="s">
        <v>1381</v>
      </c>
      <c r="I863" s="15">
        <v>2130</v>
      </c>
      <c r="J863" s="27" t="s">
        <v>1381</v>
      </c>
      <c r="K863" s="28">
        <v>2094</v>
      </c>
      <c r="L863" s="321" t="s">
        <v>378</v>
      </c>
      <c r="M863" s="460"/>
      <c r="N863" s="461"/>
    </row>
    <row r="864" spans="1:14" s="4" customFormat="1" ht="12" customHeight="1">
      <c r="A864" s="294" t="s">
        <v>1223</v>
      </c>
      <c r="B864" s="294"/>
      <c r="C864" s="322"/>
      <c r="D864" s="9"/>
      <c r="E864" s="10"/>
      <c r="F864" s="14"/>
      <c r="G864" s="15"/>
      <c r="H864" s="14"/>
      <c r="I864" s="7"/>
      <c r="J864" s="27"/>
      <c r="K864" s="28"/>
      <c r="L864" s="321"/>
      <c r="M864" s="460"/>
      <c r="N864" s="461"/>
    </row>
    <row r="865" spans="1:14" s="4" customFormat="1" ht="12" customHeight="1">
      <c r="A865" s="294" t="s">
        <v>379</v>
      </c>
      <c r="B865" s="294" t="s">
        <v>1126</v>
      </c>
      <c r="C865" s="322" t="s">
        <v>132</v>
      </c>
      <c r="D865" s="9" t="s">
        <v>1381</v>
      </c>
      <c r="E865" s="10">
        <v>645</v>
      </c>
      <c r="F865" s="14" t="s">
        <v>1381</v>
      </c>
      <c r="G865" s="15">
        <v>382</v>
      </c>
      <c r="H865" s="14" t="s">
        <v>1381</v>
      </c>
      <c r="I865" s="7">
        <v>336</v>
      </c>
      <c r="J865" s="27" t="s">
        <v>1381</v>
      </c>
      <c r="K865" s="28">
        <v>484</v>
      </c>
      <c r="L865" s="321" t="s">
        <v>1224</v>
      </c>
      <c r="M865" s="460"/>
      <c r="N865" s="461"/>
    </row>
    <row r="866" spans="1:14" s="4" customFormat="1" ht="12" customHeight="1">
      <c r="A866" s="294" t="s">
        <v>380</v>
      </c>
      <c r="B866" s="294" t="s">
        <v>381</v>
      </c>
      <c r="C866" s="322" t="s">
        <v>382</v>
      </c>
      <c r="D866" s="9">
        <v>2613</v>
      </c>
      <c r="E866" s="10">
        <v>60149</v>
      </c>
      <c r="F866" s="14">
        <v>2579</v>
      </c>
      <c r="G866" s="15">
        <v>64343</v>
      </c>
      <c r="H866" s="14">
        <v>2846</v>
      </c>
      <c r="I866" s="15">
        <v>75628</v>
      </c>
      <c r="J866" s="27">
        <v>3264</v>
      </c>
      <c r="K866" s="28">
        <v>93513</v>
      </c>
      <c r="L866" s="321" t="s">
        <v>383</v>
      </c>
      <c r="M866" s="460"/>
      <c r="N866" s="461"/>
    </row>
    <row r="867" spans="1:14" s="4" customFormat="1" ht="3" customHeight="1">
      <c r="A867" s="305"/>
      <c r="B867" s="305"/>
      <c r="C867" s="306"/>
      <c r="D867" s="308"/>
      <c r="E867" s="308" t="s">
        <v>109</v>
      </c>
      <c r="F867" s="24"/>
      <c r="G867" s="25"/>
      <c r="H867" s="24"/>
      <c r="I867" s="25"/>
      <c r="J867" s="307"/>
      <c r="K867" s="347" t="s">
        <v>109</v>
      </c>
      <c r="L867" s="429"/>
      <c r="M867" s="460"/>
      <c r="N867" s="461"/>
    </row>
    <row r="868" spans="1:14" s="4" customFormat="1" ht="12.75" customHeight="1">
      <c r="A868" s="312"/>
      <c r="B868" s="312"/>
      <c r="C868" s="313"/>
      <c r="D868" s="314"/>
      <c r="E868" s="314"/>
      <c r="F868" s="7"/>
      <c r="G868" s="7"/>
      <c r="H868" s="7"/>
      <c r="I868" s="7"/>
      <c r="J868" s="315"/>
      <c r="K868" s="315"/>
      <c r="L868" s="316" t="s">
        <v>471</v>
      </c>
      <c r="M868" s="460"/>
      <c r="N868" s="461"/>
    </row>
    <row r="869" spans="1:14" s="4" customFormat="1" ht="12.75" customHeight="1">
      <c r="A869" s="349"/>
      <c r="B869" s="349"/>
      <c r="C869" s="350"/>
      <c r="D869" s="10"/>
      <c r="E869" s="10"/>
      <c r="F869" s="7"/>
      <c r="G869" s="7"/>
      <c r="H869" s="7"/>
      <c r="I869" s="7"/>
      <c r="J869" s="369"/>
      <c r="K869" s="369"/>
      <c r="L869" s="365"/>
      <c r="M869" s="3"/>
      <c r="N869" s="461"/>
    </row>
    <row r="870" spans="1:14" s="4" customFormat="1" ht="12.75" customHeight="1">
      <c r="A870" s="349"/>
      <c r="B870" s="349"/>
      <c r="C870" s="350"/>
      <c r="D870" s="10"/>
      <c r="E870" s="10"/>
      <c r="F870" s="7"/>
      <c r="G870" s="7"/>
      <c r="H870" s="7"/>
      <c r="I870" s="7"/>
      <c r="J870" s="369"/>
      <c r="K870" s="369"/>
      <c r="L870" s="365"/>
      <c r="M870" s="3"/>
      <c r="N870" s="461"/>
    </row>
    <row r="871" spans="12:14" ht="24" customHeight="1">
      <c r="L871" s="246" t="s">
        <v>2342</v>
      </c>
      <c r="M871" s="460" t="s">
        <v>1704</v>
      </c>
      <c r="N871" s="461"/>
    </row>
    <row r="872" spans="1:14" ht="28.5" customHeight="1">
      <c r="A872" s="471" t="s">
        <v>1133</v>
      </c>
      <c r="B872" s="471"/>
      <c r="C872" s="471"/>
      <c r="D872" s="471"/>
      <c r="E872" s="471"/>
      <c r="F872" s="471"/>
      <c r="G872" s="471"/>
      <c r="J872" s="245"/>
      <c r="K872" s="245"/>
      <c r="M872" s="460"/>
      <c r="N872" s="461"/>
    </row>
    <row r="873" spans="1:14" ht="9.75" customHeight="1">
      <c r="A873" s="214"/>
      <c r="B873" s="214"/>
      <c r="C873" s="214"/>
      <c r="D873" s="214"/>
      <c r="J873" s="214"/>
      <c r="K873" s="214"/>
      <c r="M873" s="460"/>
      <c r="N873" s="461"/>
    </row>
    <row r="874" spans="1:14" ht="24.75" customHeight="1">
      <c r="A874" s="248" t="s">
        <v>1652</v>
      </c>
      <c r="B874" s="462" t="s">
        <v>1653</v>
      </c>
      <c r="C874" s="248" t="s">
        <v>1119</v>
      </c>
      <c r="D874" s="455" t="s">
        <v>491</v>
      </c>
      <c r="E874" s="459"/>
      <c r="F874" s="455" t="s">
        <v>2372</v>
      </c>
      <c r="G874" s="459"/>
      <c r="H874" s="455" t="s">
        <v>1123</v>
      </c>
      <c r="I874" s="459"/>
      <c r="J874" s="455" t="s">
        <v>2381</v>
      </c>
      <c r="K874" s="456"/>
      <c r="L874" s="465" t="s">
        <v>95</v>
      </c>
      <c r="M874" s="460"/>
      <c r="N874" s="461"/>
    </row>
    <row r="875" spans="1:14" ht="15" customHeight="1">
      <c r="A875" s="468" t="s">
        <v>1382</v>
      </c>
      <c r="B875" s="463"/>
      <c r="C875" s="468" t="s">
        <v>1121</v>
      </c>
      <c r="D875" s="250" t="s">
        <v>92</v>
      </c>
      <c r="E875" s="251" t="s">
        <v>94</v>
      </c>
      <c r="F875" s="250" t="s">
        <v>92</v>
      </c>
      <c r="G875" s="251" t="s">
        <v>94</v>
      </c>
      <c r="H875" s="396" t="s">
        <v>92</v>
      </c>
      <c r="I875" s="397" t="s">
        <v>94</v>
      </c>
      <c r="J875" s="250" t="s">
        <v>92</v>
      </c>
      <c r="K875" s="252" t="s">
        <v>94</v>
      </c>
      <c r="L875" s="466"/>
      <c r="M875" s="460"/>
      <c r="N875" s="461"/>
    </row>
    <row r="876" spans="1:14" ht="24.75" customHeight="1">
      <c r="A876" s="469"/>
      <c r="B876" s="464"/>
      <c r="C876" s="469"/>
      <c r="D876" s="254" t="s">
        <v>93</v>
      </c>
      <c r="E876" s="255" t="s">
        <v>1654</v>
      </c>
      <c r="F876" s="254" t="s">
        <v>93</v>
      </c>
      <c r="G876" s="255" t="s">
        <v>1654</v>
      </c>
      <c r="H876" s="254" t="s">
        <v>93</v>
      </c>
      <c r="I876" s="255" t="s">
        <v>1654</v>
      </c>
      <c r="J876" s="254" t="s">
        <v>93</v>
      </c>
      <c r="K876" s="256" t="s">
        <v>1654</v>
      </c>
      <c r="L876" s="467"/>
      <c r="M876" s="460"/>
      <c r="N876" s="461"/>
    </row>
    <row r="877" spans="1:14" s="4" customFormat="1" ht="15" customHeight="1">
      <c r="A877" s="294" t="s">
        <v>384</v>
      </c>
      <c r="B877" s="294" t="s">
        <v>385</v>
      </c>
      <c r="C877" s="322" t="s">
        <v>2445</v>
      </c>
      <c r="D877" s="9">
        <v>47600</v>
      </c>
      <c r="E877" s="10">
        <v>3332</v>
      </c>
      <c r="F877" s="319">
        <v>50500</v>
      </c>
      <c r="G877" s="320">
        <v>3695</v>
      </c>
      <c r="H877" s="319">
        <v>75070</v>
      </c>
      <c r="I877" s="320">
        <v>5630</v>
      </c>
      <c r="J877" s="27">
        <v>85460</v>
      </c>
      <c r="K877" s="28">
        <v>6837</v>
      </c>
      <c r="L877" s="353" t="s">
        <v>386</v>
      </c>
      <c r="M877" s="460"/>
      <c r="N877" s="461"/>
    </row>
    <row r="878" spans="1:14" s="4" customFormat="1" ht="12" customHeight="1">
      <c r="A878" s="294" t="s">
        <v>387</v>
      </c>
      <c r="B878" s="294" t="s">
        <v>388</v>
      </c>
      <c r="C878" s="322" t="s">
        <v>132</v>
      </c>
      <c r="D878" s="9" t="s">
        <v>1381</v>
      </c>
      <c r="E878" s="10">
        <v>941</v>
      </c>
      <c r="F878" s="14" t="s">
        <v>1381</v>
      </c>
      <c r="G878" s="15">
        <v>755</v>
      </c>
      <c r="H878" s="14" t="s">
        <v>1381</v>
      </c>
      <c r="I878" s="15">
        <v>1139</v>
      </c>
      <c r="J878" s="27" t="s">
        <v>1381</v>
      </c>
      <c r="K878" s="28">
        <v>1126</v>
      </c>
      <c r="L878" s="321" t="s">
        <v>389</v>
      </c>
      <c r="M878" s="460"/>
      <c r="N878" s="461"/>
    </row>
    <row r="879" spans="1:14" s="4" customFormat="1" ht="0.75" customHeight="1">
      <c r="A879" s="266"/>
      <c r="B879" s="266"/>
      <c r="C879" s="317"/>
      <c r="D879" s="9"/>
      <c r="E879" s="10"/>
      <c r="F879" s="14"/>
      <c r="G879" s="15"/>
      <c r="H879" s="13"/>
      <c r="I879" s="7"/>
      <c r="J879" s="27"/>
      <c r="K879" s="28"/>
      <c r="L879" s="328"/>
      <c r="M879" s="460"/>
      <c r="N879" s="461"/>
    </row>
    <row r="880" spans="1:14" s="4" customFormat="1" ht="12" customHeight="1">
      <c r="A880" s="287" t="s">
        <v>390</v>
      </c>
      <c r="B880" s="287" t="s">
        <v>391</v>
      </c>
      <c r="C880" s="336"/>
      <c r="D880" s="9"/>
      <c r="E880" s="10"/>
      <c r="F880" s="16"/>
      <c r="G880" s="17"/>
      <c r="H880" s="22"/>
      <c r="I880" s="23"/>
      <c r="J880" s="27"/>
      <c r="K880" s="28"/>
      <c r="L880" s="343" t="s">
        <v>392</v>
      </c>
      <c r="M880" s="460"/>
      <c r="N880" s="461"/>
    </row>
    <row r="881" spans="1:14" s="4" customFormat="1" ht="11.25" customHeight="1">
      <c r="A881" s="335"/>
      <c r="B881" s="287" t="s">
        <v>393</v>
      </c>
      <c r="C881" s="336"/>
      <c r="D881" s="9"/>
      <c r="E881" s="341">
        <f>SUM(E883:E887)</f>
        <v>13842</v>
      </c>
      <c r="F881" s="16"/>
      <c r="G881" s="341">
        <f>SUM(G883:G887)</f>
        <v>18014</v>
      </c>
      <c r="H881" s="22"/>
      <c r="I881" s="341">
        <f>SUM(I883:I887)</f>
        <v>20229</v>
      </c>
      <c r="J881" s="27"/>
      <c r="K881" s="342">
        <f>SUM(K883:K887)</f>
        <v>22825</v>
      </c>
      <c r="L881" s="343" t="s">
        <v>394</v>
      </c>
      <c r="M881" s="460"/>
      <c r="N881" s="461"/>
    </row>
    <row r="882" spans="1:14" s="4" customFormat="1" ht="0.75" customHeight="1">
      <c r="A882" s="266"/>
      <c r="B882" s="266"/>
      <c r="C882" s="317"/>
      <c r="D882" s="9"/>
      <c r="E882" s="10"/>
      <c r="F882" s="14"/>
      <c r="G882" s="15"/>
      <c r="H882" s="13"/>
      <c r="I882" s="7"/>
      <c r="J882" s="27"/>
      <c r="K882" s="28"/>
      <c r="L882" s="328"/>
      <c r="M882" s="460"/>
      <c r="N882" s="461"/>
    </row>
    <row r="883" spans="1:14" s="4" customFormat="1" ht="12" customHeight="1">
      <c r="A883" s="294" t="s">
        <v>395</v>
      </c>
      <c r="B883" s="294" t="s">
        <v>396</v>
      </c>
      <c r="C883" s="322" t="s">
        <v>812</v>
      </c>
      <c r="D883" s="9">
        <v>152230</v>
      </c>
      <c r="E883" s="10">
        <v>4567</v>
      </c>
      <c r="F883" s="14">
        <v>190645</v>
      </c>
      <c r="G883" s="15">
        <v>5910</v>
      </c>
      <c r="H883" s="14">
        <v>205350</v>
      </c>
      <c r="I883" s="15">
        <v>6982</v>
      </c>
      <c r="J883" s="27">
        <v>209030</v>
      </c>
      <c r="K883" s="28">
        <v>7525</v>
      </c>
      <c r="L883" s="321" t="s">
        <v>397</v>
      </c>
      <c r="M883" s="460"/>
      <c r="N883" s="461"/>
    </row>
    <row r="884" spans="1:14" s="4" customFormat="1" ht="12" customHeight="1">
      <c r="A884" s="294" t="s">
        <v>398</v>
      </c>
      <c r="B884" s="294" t="s">
        <v>2385</v>
      </c>
      <c r="C884" s="322" t="s">
        <v>126</v>
      </c>
      <c r="D884" s="9">
        <v>26030</v>
      </c>
      <c r="E884" s="10">
        <v>911</v>
      </c>
      <c r="F884" s="14">
        <v>25780</v>
      </c>
      <c r="G884" s="15">
        <v>954</v>
      </c>
      <c r="H884" s="14">
        <v>25825</v>
      </c>
      <c r="I884" s="15">
        <v>1033</v>
      </c>
      <c r="J884" s="27">
        <v>27690</v>
      </c>
      <c r="K884" s="28">
        <v>1163</v>
      </c>
      <c r="L884" s="321" t="s">
        <v>399</v>
      </c>
      <c r="M884" s="460"/>
      <c r="N884" s="461"/>
    </row>
    <row r="885" spans="1:14" s="4" customFormat="1" ht="12" customHeight="1">
      <c r="A885" s="294" t="s">
        <v>400</v>
      </c>
      <c r="B885" s="294" t="s">
        <v>2479</v>
      </c>
      <c r="C885" s="322" t="s">
        <v>2445</v>
      </c>
      <c r="D885" s="9">
        <v>24300</v>
      </c>
      <c r="E885" s="10">
        <v>393</v>
      </c>
      <c r="F885" s="14">
        <v>21500</v>
      </c>
      <c r="G885" s="15">
        <v>400</v>
      </c>
      <c r="H885" s="14">
        <v>19610</v>
      </c>
      <c r="I885" s="15">
        <v>371</v>
      </c>
      <c r="J885" s="27">
        <v>21410</v>
      </c>
      <c r="K885" s="28">
        <v>405</v>
      </c>
      <c r="L885" s="321" t="s">
        <v>401</v>
      </c>
      <c r="M885" s="460"/>
      <c r="N885" s="461"/>
    </row>
    <row r="886" spans="1:14" s="4" customFormat="1" ht="12" customHeight="1">
      <c r="A886" s="294" t="s">
        <v>402</v>
      </c>
      <c r="B886" s="294" t="s">
        <v>403</v>
      </c>
      <c r="C886" s="322" t="s">
        <v>812</v>
      </c>
      <c r="D886" s="9">
        <v>59285</v>
      </c>
      <c r="E886" s="10">
        <v>3646</v>
      </c>
      <c r="F886" s="14">
        <v>86650</v>
      </c>
      <c r="G886" s="15">
        <v>5631</v>
      </c>
      <c r="H886" s="14">
        <v>95925</v>
      </c>
      <c r="I886" s="15">
        <v>6523</v>
      </c>
      <c r="J886" s="27">
        <v>105260</v>
      </c>
      <c r="K886" s="28">
        <v>7368</v>
      </c>
      <c r="L886" s="321" t="s">
        <v>404</v>
      </c>
      <c r="M886" s="460"/>
      <c r="N886" s="461"/>
    </row>
    <row r="887" spans="1:14" s="4" customFormat="1" ht="12" customHeight="1">
      <c r="A887" s="294" t="s">
        <v>405</v>
      </c>
      <c r="B887" s="294" t="s">
        <v>406</v>
      </c>
      <c r="C887" s="322" t="s">
        <v>126</v>
      </c>
      <c r="D887" s="9">
        <v>471130</v>
      </c>
      <c r="E887" s="10">
        <v>4325</v>
      </c>
      <c r="F887" s="14">
        <v>482900</v>
      </c>
      <c r="G887" s="15">
        <v>5119</v>
      </c>
      <c r="H887" s="14">
        <v>503300</v>
      </c>
      <c r="I887" s="15">
        <v>5320</v>
      </c>
      <c r="J887" s="27">
        <v>602790</v>
      </c>
      <c r="K887" s="28">
        <v>6364</v>
      </c>
      <c r="L887" s="321" t="s">
        <v>407</v>
      </c>
      <c r="M887" s="460"/>
      <c r="N887" s="461"/>
    </row>
    <row r="888" spans="1:14" s="4" customFormat="1" ht="0.75" customHeight="1">
      <c r="A888" s="294" t="s">
        <v>109</v>
      </c>
      <c r="B888" s="266"/>
      <c r="C888" s="322" t="s">
        <v>109</v>
      </c>
      <c r="D888" s="9"/>
      <c r="E888" s="10"/>
      <c r="F888" s="14"/>
      <c r="G888" s="15"/>
      <c r="H888" s="13"/>
      <c r="I888" s="7"/>
      <c r="J888" s="27"/>
      <c r="K888" s="28"/>
      <c r="L888" s="328"/>
      <c r="M888" s="460"/>
      <c r="N888" s="461"/>
    </row>
    <row r="889" spans="1:14" s="4" customFormat="1" ht="12" customHeight="1">
      <c r="A889" s="287" t="s">
        <v>408</v>
      </c>
      <c r="B889" s="287" t="s">
        <v>409</v>
      </c>
      <c r="C889" s="336"/>
      <c r="D889" s="9"/>
      <c r="E889" s="10"/>
      <c r="F889" s="16"/>
      <c r="G889" s="17"/>
      <c r="H889" s="22"/>
      <c r="I889" s="23"/>
      <c r="J889" s="27"/>
      <c r="K889" s="28"/>
      <c r="L889" s="343" t="s">
        <v>410</v>
      </c>
      <c r="M889" s="460"/>
      <c r="N889" s="461"/>
    </row>
    <row r="890" spans="1:14" s="4" customFormat="1" ht="11.25" customHeight="1">
      <c r="A890" s="294" t="s">
        <v>109</v>
      </c>
      <c r="B890" s="287" t="s">
        <v>411</v>
      </c>
      <c r="C890" s="317"/>
      <c r="D890" s="9"/>
      <c r="E890" s="341">
        <f>SUM(E893:E898)</f>
        <v>9040</v>
      </c>
      <c r="F890" s="14"/>
      <c r="G890" s="341">
        <f>SUM(G893:G898)</f>
        <v>10767</v>
      </c>
      <c r="H890" s="13"/>
      <c r="I890" s="341">
        <f>SUM(I893:I898)</f>
        <v>10838</v>
      </c>
      <c r="J890" s="27"/>
      <c r="K890" s="342">
        <f>SUM(K893:K898)</f>
        <v>11977</v>
      </c>
      <c r="L890" s="343" t="s">
        <v>2349</v>
      </c>
      <c r="M890" s="460"/>
      <c r="N890" s="461"/>
    </row>
    <row r="891" spans="1:14" s="4" customFormat="1" ht="0.75" customHeight="1">
      <c r="A891" s="266"/>
      <c r="B891" s="266"/>
      <c r="C891" s="317"/>
      <c r="D891" s="9"/>
      <c r="E891" s="10"/>
      <c r="F891" s="14"/>
      <c r="G891" s="15"/>
      <c r="H891" s="13"/>
      <c r="I891" s="7"/>
      <c r="J891" s="27"/>
      <c r="K891" s="28"/>
      <c r="L891" s="328"/>
      <c r="M891" s="460"/>
      <c r="N891" s="461"/>
    </row>
    <row r="892" spans="1:14" s="4" customFormat="1" ht="12" customHeight="1">
      <c r="A892" s="266"/>
      <c r="B892" s="266"/>
      <c r="C892" s="317"/>
      <c r="D892" s="9"/>
      <c r="E892" s="10"/>
      <c r="F892" s="14"/>
      <c r="G892" s="15"/>
      <c r="H892" s="13"/>
      <c r="I892" s="7"/>
      <c r="J892" s="27"/>
      <c r="K892" s="28"/>
      <c r="L892" s="321" t="s">
        <v>466</v>
      </c>
      <c r="M892" s="460"/>
      <c r="N892" s="461"/>
    </row>
    <row r="893" spans="1:14" s="4" customFormat="1" ht="12" customHeight="1">
      <c r="A893" s="294" t="s">
        <v>412</v>
      </c>
      <c r="B893" s="294" t="s">
        <v>413</v>
      </c>
      <c r="C893" s="322" t="s">
        <v>132</v>
      </c>
      <c r="D893" s="9" t="s">
        <v>1381</v>
      </c>
      <c r="E893" s="10">
        <v>400</v>
      </c>
      <c r="F893" s="14" t="s">
        <v>1381</v>
      </c>
      <c r="G893" s="15">
        <v>400</v>
      </c>
      <c r="H893" s="14" t="s">
        <v>1381</v>
      </c>
      <c r="I893" s="7">
        <v>450</v>
      </c>
      <c r="J893" s="27" t="s">
        <v>1381</v>
      </c>
      <c r="K893" s="28">
        <v>480</v>
      </c>
      <c r="L893" s="321" t="s">
        <v>414</v>
      </c>
      <c r="M893" s="460"/>
      <c r="N893" s="461"/>
    </row>
    <row r="894" spans="1:14" s="4" customFormat="1" ht="12" customHeight="1">
      <c r="A894" s="294" t="s">
        <v>415</v>
      </c>
      <c r="B894" s="294" t="s">
        <v>416</v>
      </c>
      <c r="C894" s="322" t="s">
        <v>122</v>
      </c>
      <c r="D894" s="9">
        <v>1580</v>
      </c>
      <c r="E894" s="10">
        <v>190</v>
      </c>
      <c r="F894" s="14">
        <v>1667</v>
      </c>
      <c r="G894" s="15">
        <v>200</v>
      </c>
      <c r="H894" s="14">
        <v>1720</v>
      </c>
      <c r="I894" s="15">
        <v>215</v>
      </c>
      <c r="J894" s="27">
        <v>1800</v>
      </c>
      <c r="K894" s="28">
        <v>225</v>
      </c>
      <c r="L894" s="321" t="s">
        <v>417</v>
      </c>
      <c r="M894" s="460"/>
      <c r="N894" s="461"/>
    </row>
    <row r="895" spans="1:14" s="4" customFormat="1" ht="12" customHeight="1">
      <c r="A895" s="294" t="s">
        <v>418</v>
      </c>
      <c r="B895" s="294" t="s">
        <v>2289</v>
      </c>
      <c r="C895" s="322" t="s">
        <v>126</v>
      </c>
      <c r="D895" s="9">
        <v>458150</v>
      </c>
      <c r="E895" s="10">
        <v>5003</v>
      </c>
      <c r="F895" s="14">
        <v>499210</v>
      </c>
      <c r="G895" s="15">
        <v>5834</v>
      </c>
      <c r="H895" s="14">
        <v>473400</v>
      </c>
      <c r="I895" s="15">
        <v>5998</v>
      </c>
      <c r="J895" s="27">
        <v>565600</v>
      </c>
      <c r="K895" s="28">
        <v>7767</v>
      </c>
      <c r="L895" s="321" t="s">
        <v>1636</v>
      </c>
      <c r="M895" s="460"/>
      <c r="N895" s="461"/>
    </row>
    <row r="896" spans="1:14" s="4" customFormat="1" ht="12" customHeight="1">
      <c r="A896" s="294" t="s">
        <v>1637</v>
      </c>
      <c r="B896" s="294" t="s">
        <v>1638</v>
      </c>
      <c r="C896" s="322"/>
      <c r="D896" s="324"/>
      <c r="E896" s="324"/>
      <c r="F896" s="14"/>
      <c r="G896" s="15"/>
      <c r="H896" s="13"/>
      <c r="I896" s="7"/>
      <c r="J896" s="323"/>
      <c r="K896" s="325"/>
      <c r="L896" s="321" t="s">
        <v>1639</v>
      </c>
      <c r="M896" s="460"/>
      <c r="N896" s="461"/>
    </row>
    <row r="897" spans="1:14" s="4" customFormat="1" ht="11.25" customHeight="1">
      <c r="A897" s="294"/>
      <c r="B897" s="294" t="s">
        <v>1640</v>
      </c>
      <c r="C897" s="322"/>
      <c r="D897" s="324"/>
      <c r="E897" s="324"/>
      <c r="F897" s="14"/>
      <c r="G897" s="15"/>
      <c r="H897" s="13"/>
      <c r="I897" s="7"/>
      <c r="J897" s="323"/>
      <c r="K897" s="325"/>
      <c r="L897" s="321" t="s">
        <v>1641</v>
      </c>
      <c r="M897" s="460"/>
      <c r="N897" s="461"/>
    </row>
    <row r="898" spans="1:14" s="4" customFormat="1" ht="11.25" customHeight="1">
      <c r="A898" s="294"/>
      <c r="B898" s="294" t="s">
        <v>1642</v>
      </c>
      <c r="C898" s="322" t="s">
        <v>132</v>
      </c>
      <c r="D898" s="9" t="s">
        <v>1381</v>
      </c>
      <c r="E898" s="10">
        <v>3447</v>
      </c>
      <c r="F898" s="14" t="s">
        <v>1381</v>
      </c>
      <c r="G898" s="15">
        <v>4333</v>
      </c>
      <c r="H898" s="14" t="s">
        <v>1381</v>
      </c>
      <c r="I898" s="15">
        <v>4175</v>
      </c>
      <c r="J898" s="27" t="s">
        <v>1381</v>
      </c>
      <c r="K898" s="28">
        <v>3505</v>
      </c>
      <c r="L898" s="321" t="s">
        <v>1643</v>
      </c>
      <c r="M898" s="460"/>
      <c r="N898" s="461"/>
    </row>
    <row r="899" spans="1:14" s="4" customFormat="1" ht="0.75" customHeight="1">
      <c r="A899" s="266"/>
      <c r="B899" s="266"/>
      <c r="C899" s="317"/>
      <c r="D899" s="9"/>
      <c r="E899" s="10"/>
      <c r="F899" s="14"/>
      <c r="G899" s="15"/>
      <c r="H899" s="13"/>
      <c r="I899" s="7"/>
      <c r="J899" s="27"/>
      <c r="K899" s="28"/>
      <c r="L899" s="328"/>
      <c r="M899" s="460"/>
      <c r="N899" s="461"/>
    </row>
    <row r="900" spans="1:14" s="4" customFormat="1" ht="12" customHeight="1">
      <c r="A900" s="281" t="s">
        <v>1644</v>
      </c>
      <c r="B900" s="276" t="s">
        <v>1645</v>
      </c>
      <c r="C900" s="330"/>
      <c r="D900" s="9"/>
      <c r="E900" s="331">
        <f>SUM(E904)</f>
        <v>25565</v>
      </c>
      <c r="F900" s="18"/>
      <c r="G900" s="331">
        <f>SUM(G904)</f>
        <v>23521</v>
      </c>
      <c r="H900" s="20"/>
      <c r="I900" s="331">
        <f>SUM(I904)</f>
        <v>24866</v>
      </c>
      <c r="J900" s="27"/>
      <c r="K900" s="332">
        <f>SUM(K904)</f>
        <v>30789</v>
      </c>
      <c r="L900" s="333" t="s">
        <v>1646</v>
      </c>
      <c r="M900" s="460"/>
      <c r="N900" s="461"/>
    </row>
    <row r="901" spans="1:14" s="4" customFormat="1" ht="0.75" customHeight="1">
      <c r="A901" s="375"/>
      <c r="B901" s="375"/>
      <c r="C901" s="330"/>
      <c r="D901" s="9"/>
      <c r="E901" s="376"/>
      <c r="F901" s="18"/>
      <c r="G901" s="19"/>
      <c r="H901" s="20"/>
      <c r="I901" s="21"/>
      <c r="J901" s="27"/>
      <c r="K901" s="377"/>
      <c r="L901" s="378"/>
      <c r="M901" s="460"/>
      <c r="N901" s="461"/>
    </row>
    <row r="902" spans="1:14" s="4" customFormat="1" ht="12" customHeight="1">
      <c r="A902" s="287" t="s">
        <v>1647</v>
      </c>
      <c r="B902" s="287" t="s">
        <v>1648</v>
      </c>
      <c r="C902" s="336"/>
      <c r="D902" s="363"/>
      <c r="E902" s="413"/>
      <c r="F902" s="16"/>
      <c r="G902" s="17"/>
      <c r="H902" s="22"/>
      <c r="I902" s="23"/>
      <c r="J902" s="344"/>
      <c r="K902" s="367"/>
      <c r="L902" s="328"/>
      <c r="M902" s="460"/>
      <c r="N902" s="461"/>
    </row>
    <row r="903" spans="1:14" s="4" customFormat="1" ht="11.25" customHeight="1">
      <c r="A903" s="265"/>
      <c r="B903" s="287" t="s">
        <v>1649</v>
      </c>
      <c r="C903" s="336"/>
      <c r="D903" s="363"/>
      <c r="E903" s="387"/>
      <c r="F903" s="16"/>
      <c r="G903" s="17"/>
      <c r="H903" s="22"/>
      <c r="I903" s="23"/>
      <c r="J903" s="344"/>
      <c r="K903" s="366"/>
      <c r="L903" s="343" t="s">
        <v>1650</v>
      </c>
      <c r="M903" s="460"/>
      <c r="N903" s="461"/>
    </row>
    <row r="904" spans="1:14" s="4" customFormat="1" ht="11.25" customHeight="1">
      <c r="A904" s="265"/>
      <c r="B904" s="287" t="s">
        <v>1651</v>
      </c>
      <c r="C904" s="317"/>
      <c r="D904" s="9"/>
      <c r="E904" s="341">
        <f>SUM(E908:E909)</f>
        <v>25565</v>
      </c>
      <c r="F904" s="14"/>
      <c r="G904" s="341">
        <f>SUM(G908:G909)</f>
        <v>23521</v>
      </c>
      <c r="H904" s="13"/>
      <c r="I904" s="341">
        <f>SUM(I908:I909)</f>
        <v>24866</v>
      </c>
      <c r="J904" s="27"/>
      <c r="K904" s="342">
        <f>SUM(K908:K909)</f>
        <v>30789</v>
      </c>
      <c r="L904" s="343" t="s">
        <v>472</v>
      </c>
      <c r="M904" s="460"/>
      <c r="N904" s="461"/>
    </row>
    <row r="905" spans="1:14" s="4" customFormat="1" ht="0.75" customHeight="1">
      <c r="A905" s="266"/>
      <c r="B905" s="266"/>
      <c r="C905" s="317"/>
      <c r="D905" s="9"/>
      <c r="E905" s="10"/>
      <c r="F905" s="14"/>
      <c r="G905" s="15"/>
      <c r="H905" s="13"/>
      <c r="I905" s="7"/>
      <c r="J905" s="27"/>
      <c r="K905" s="28"/>
      <c r="L905" s="328"/>
      <c r="M905" s="460"/>
      <c r="N905" s="461"/>
    </row>
    <row r="906" spans="1:14" s="4" customFormat="1" ht="12" customHeight="1">
      <c r="A906" s="266" t="s">
        <v>2411</v>
      </c>
      <c r="B906" s="266" t="s">
        <v>2409</v>
      </c>
      <c r="C906" s="317"/>
      <c r="D906" s="9"/>
      <c r="E906" s="10"/>
      <c r="F906" s="14"/>
      <c r="G906" s="15"/>
      <c r="H906" s="13"/>
      <c r="I906" s="7"/>
      <c r="J906" s="27"/>
      <c r="K906" s="28"/>
      <c r="L906" s="328" t="s">
        <v>2412</v>
      </c>
      <c r="M906" s="460"/>
      <c r="N906" s="461"/>
    </row>
    <row r="907" spans="1:14" s="4" customFormat="1" ht="12" customHeight="1">
      <c r="A907" s="294" t="s">
        <v>473</v>
      </c>
      <c r="B907" s="294" t="s">
        <v>1127</v>
      </c>
      <c r="C907" s="322"/>
      <c r="D907" s="363"/>
      <c r="E907" s="363"/>
      <c r="F907" s="14"/>
      <c r="G907" s="15"/>
      <c r="H907" s="13"/>
      <c r="I907" s="7"/>
      <c r="J907" s="344"/>
      <c r="K907" s="345"/>
      <c r="L907" s="321" t="s">
        <v>2413</v>
      </c>
      <c r="M907" s="460"/>
      <c r="N907" s="461"/>
    </row>
    <row r="908" spans="1:14" s="4" customFormat="1" ht="12" customHeight="1">
      <c r="A908" s="294" t="s">
        <v>2408</v>
      </c>
      <c r="B908" s="294" t="s">
        <v>2410</v>
      </c>
      <c r="C908" s="322" t="s">
        <v>2445</v>
      </c>
      <c r="D908" s="9">
        <v>25260</v>
      </c>
      <c r="E908" s="10">
        <v>20227</v>
      </c>
      <c r="F908" s="14">
        <v>26732</v>
      </c>
      <c r="G908" s="15">
        <v>20200</v>
      </c>
      <c r="H908" s="14">
        <v>28100</v>
      </c>
      <c r="I908" s="15">
        <v>22076</v>
      </c>
      <c r="J908" s="27">
        <v>29096</v>
      </c>
      <c r="K908" s="28">
        <v>29209</v>
      </c>
      <c r="L908" s="321" t="s">
        <v>2414</v>
      </c>
      <c r="M908" s="460"/>
      <c r="N908" s="461"/>
    </row>
    <row r="909" spans="1:14" s="4" customFormat="1" ht="12" customHeight="1">
      <c r="A909" s="294" t="s">
        <v>474</v>
      </c>
      <c r="B909" s="294" t="s">
        <v>475</v>
      </c>
      <c r="C909" s="322" t="s">
        <v>126</v>
      </c>
      <c r="D909" s="9">
        <v>5176</v>
      </c>
      <c r="E909" s="10">
        <v>5338</v>
      </c>
      <c r="F909" s="14">
        <v>3631</v>
      </c>
      <c r="G909" s="15">
        <v>3321</v>
      </c>
      <c r="H909" s="14">
        <v>2525</v>
      </c>
      <c r="I909" s="15">
        <v>2790</v>
      </c>
      <c r="J909" s="27">
        <v>1251</v>
      </c>
      <c r="K909" s="28">
        <v>1580</v>
      </c>
      <c r="L909" s="321" t="s">
        <v>2415</v>
      </c>
      <c r="M909" s="460"/>
      <c r="N909" s="461"/>
    </row>
    <row r="910" spans="1:14" s="4" customFormat="1" ht="3" customHeight="1">
      <c r="A910" s="305"/>
      <c r="B910" s="305"/>
      <c r="C910" s="306"/>
      <c r="D910" s="308"/>
      <c r="E910" s="308"/>
      <c r="F910" s="24"/>
      <c r="G910" s="25"/>
      <c r="H910" s="24"/>
      <c r="I910" s="25"/>
      <c r="J910" s="307"/>
      <c r="K910" s="347"/>
      <c r="L910" s="348"/>
      <c r="M910" s="460"/>
      <c r="N910" s="461"/>
    </row>
    <row r="911" spans="1:14" s="4" customFormat="1" ht="12.75" customHeight="1">
      <c r="A911" s="312"/>
      <c r="B911" s="312"/>
      <c r="C911" s="313"/>
      <c r="D911" s="314"/>
      <c r="E911" s="314"/>
      <c r="F911" s="7"/>
      <c r="G911" s="7"/>
      <c r="H911" s="7"/>
      <c r="I911" s="7"/>
      <c r="J911" s="315"/>
      <c r="K911" s="315"/>
      <c r="L911" s="316" t="s">
        <v>471</v>
      </c>
      <c r="M911" s="460"/>
      <c r="N911" s="461"/>
    </row>
    <row r="912" spans="1:14" s="4" customFormat="1" ht="12.75" customHeight="1">
      <c r="A912" s="349"/>
      <c r="B912" s="349"/>
      <c r="C912" s="350"/>
      <c r="D912" s="10"/>
      <c r="E912" s="10"/>
      <c r="F912" s="7"/>
      <c r="G912" s="7"/>
      <c r="H912" s="7"/>
      <c r="I912" s="7"/>
      <c r="J912" s="369"/>
      <c r="K912" s="369"/>
      <c r="L912" s="365"/>
      <c r="M912" s="3"/>
      <c r="N912" s="461"/>
    </row>
    <row r="913" spans="12:14" ht="24" customHeight="1">
      <c r="L913" s="246" t="s">
        <v>2342</v>
      </c>
      <c r="M913" s="460" t="s">
        <v>1705</v>
      </c>
      <c r="N913" s="461"/>
    </row>
    <row r="914" spans="1:14" ht="28.5" customHeight="1">
      <c r="A914" s="471" t="s">
        <v>1133</v>
      </c>
      <c r="B914" s="471"/>
      <c r="C914" s="471"/>
      <c r="D914" s="471"/>
      <c r="E914" s="471"/>
      <c r="F914" s="471"/>
      <c r="G914" s="471"/>
      <c r="J914" s="245"/>
      <c r="K914" s="245"/>
      <c r="M914" s="460"/>
      <c r="N914" s="461"/>
    </row>
    <row r="915" spans="1:14" ht="9.75" customHeight="1">
      <c r="A915" s="214"/>
      <c r="B915" s="214"/>
      <c r="C915" s="214"/>
      <c r="D915" s="214"/>
      <c r="J915" s="214"/>
      <c r="K915" s="214"/>
      <c r="M915" s="460"/>
      <c r="N915" s="461"/>
    </row>
    <row r="916" spans="1:14" ht="24.75" customHeight="1">
      <c r="A916" s="248" t="s">
        <v>1652</v>
      </c>
      <c r="B916" s="462" t="s">
        <v>1653</v>
      </c>
      <c r="C916" s="248" t="s">
        <v>1119</v>
      </c>
      <c r="D916" s="455" t="s">
        <v>491</v>
      </c>
      <c r="E916" s="459"/>
      <c r="F916" s="455" t="s">
        <v>2372</v>
      </c>
      <c r="G916" s="459"/>
      <c r="H916" s="455" t="s">
        <v>1123</v>
      </c>
      <c r="I916" s="459"/>
      <c r="J916" s="455" t="s">
        <v>2381</v>
      </c>
      <c r="K916" s="456"/>
      <c r="L916" s="465" t="s">
        <v>95</v>
      </c>
      <c r="M916" s="460"/>
      <c r="N916" s="461"/>
    </row>
    <row r="917" spans="1:14" ht="15" customHeight="1">
      <c r="A917" s="468" t="s">
        <v>1382</v>
      </c>
      <c r="B917" s="463"/>
      <c r="C917" s="468" t="s">
        <v>1121</v>
      </c>
      <c r="D917" s="250" t="s">
        <v>92</v>
      </c>
      <c r="E917" s="251" t="s">
        <v>94</v>
      </c>
      <c r="F917" s="250" t="s">
        <v>92</v>
      </c>
      <c r="G917" s="251" t="s">
        <v>94</v>
      </c>
      <c r="H917" s="396" t="s">
        <v>92</v>
      </c>
      <c r="I917" s="397" t="s">
        <v>94</v>
      </c>
      <c r="J917" s="250" t="s">
        <v>92</v>
      </c>
      <c r="K917" s="252" t="s">
        <v>94</v>
      </c>
      <c r="L917" s="466"/>
      <c r="M917" s="460"/>
      <c r="N917" s="461"/>
    </row>
    <row r="918" spans="1:14" ht="24.75" customHeight="1">
      <c r="A918" s="469"/>
      <c r="B918" s="464"/>
      <c r="C918" s="469"/>
      <c r="D918" s="254" t="s">
        <v>93</v>
      </c>
      <c r="E918" s="255" t="s">
        <v>1654</v>
      </c>
      <c r="F918" s="254" t="s">
        <v>93</v>
      </c>
      <c r="G918" s="255" t="s">
        <v>1654</v>
      </c>
      <c r="H918" s="254" t="s">
        <v>93</v>
      </c>
      <c r="I918" s="255" t="s">
        <v>1654</v>
      </c>
      <c r="J918" s="254" t="s">
        <v>93</v>
      </c>
      <c r="K918" s="256" t="s">
        <v>1654</v>
      </c>
      <c r="L918" s="467"/>
      <c r="M918" s="460"/>
      <c r="N918" s="461"/>
    </row>
    <row r="919" spans="1:14" s="4" customFormat="1" ht="15" customHeight="1">
      <c r="A919" s="276" t="s">
        <v>476</v>
      </c>
      <c r="B919" s="276" t="s">
        <v>477</v>
      </c>
      <c r="C919" s="330"/>
      <c r="D919" s="372"/>
      <c r="E919" s="372"/>
      <c r="F919" s="430"/>
      <c r="G919" s="431"/>
      <c r="H919" s="20"/>
      <c r="I919" s="21"/>
      <c r="J919" s="373"/>
      <c r="K919" s="374"/>
      <c r="L919" s="432" t="s">
        <v>478</v>
      </c>
      <c r="M919" s="460"/>
      <c r="N919" s="461"/>
    </row>
    <row r="920" spans="1:14" s="4" customFormat="1" ht="12" customHeight="1">
      <c r="A920" s="375"/>
      <c r="B920" s="276" t="s">
        <v>479</v>
      </c>
      <c r="C920" s="330"/>
      <c r="D920" s="372"/>
      <c r="E920" s="372"/>
      <c r="F920" s="20"/>
      <c r="G920" s="21"/>
      <c r="H920" s="20"/>
      <c r="I920" s="21"/>
      <c r="J920" s="373"/>
      <c r="K920" s="374"/>
      <c r="L920" s="333" t="s">
        <v>480</v>
      </c>
      <c r="M920" s="460"/>
      <c r="N920" s="461"/>
    </row>
    <row r="921" spans="1:14" s="4" customFormat="1" ht="12" customHeight="1">
      <c r="A921" s="266"/>
      <c r="B921" s="375" t="s">
        <v>481</v>
      </c>
      <c r="C921" s="317"/>
      <c r="D921" s="9"/>
      <c r="E921" s="331">
        <f>SUM(E923+E943+E966+E974+E982+E1002)</f>
        <v>92488</v>
      </c>
      <c r="F921" s="13"/>
      <c r="G921" s="331">
        <f>SUM(G923+G943+G966+G974+G982+G1002)</f>
        <v>102415</v>
      </c>
      <c r="H921" s="13"/>
      <c r="I921" s="331">
        <f>SUM(I923+I943+I966+I974+I982+I1002)</f>
        <v>106225</v>
      </c>
      <c r="J921" s="27"/>
      <c r="K921" s="332">
        <f>SUM(K923+K943+K966+K974+K982+K1002)</f>
        <v>127718</v>
      </c>
      <c r="L921" s="333" t="s">
        <v>482</v>
      </c>
      <c r="M921" s="460"/>
      <c r="N921" s="461"/>
    </row>
    <row r="922" spans="1:14" s="4" customFormat="1" ht="0.75" customHeight="1">
      <c r="A922" s="375"/>
      <c r="B922" s="375"/>
      <c r="C922" s="330"/>
      <c r="D922" s="9"/>
      <c r="E922" s="376"/>
      <c r="F922" s="20"/>
      <c r="G922" s="21"/>
      <c r="H922" s="20"/>
      <c r="I922" s="21"/>
      <c r="J922" s="27"/>
      <c r="K922" s="377"/>
      <c r="L922" s="378"/>
      <c r="M922" s="460"/>
      <c r="N922" s="461"/>
    </row>
    <row r="923" spans="1:14" s="4" customFormat="1" ht="12" customHeight="1">
      <c r="A923" s="287" t="s">
        <v>483</v>
      </c>
      <c r="B923" s="287" t="s">
        <v>484</v>
      </c>
      <c r="C923" s="336"/>
      <c r="D923" s="9"/>
      <c r="E923" s="341">
        <f>SUM(E926:E938)</f>
        <v>58703</v>
      </c>
      <c r="F923" s="22"/>
      <c r="G923" s="341">
        <f>SUM(G926:G938)</f>
        <v>67183</v>
      </c>
      <c r="H923" s="22"/>
      <c r="I923" s="341">
        <f>SUM(I926:I938)</f>
        <v>71881</v>
      </c>
      <c r="J923" s="27"/>
      <c r="K923" s="342">
        <f>SUM(K926:K938)</f>
        <v>86938</v>
      </c>
      <c r="L923" s="343" t="s">
        <v>485</v>
      </c>
      <c r="M923" s="460"/>
      <c r="N923" s="461"/>
    </row>
    <row r="924" spans="1:14" s="4" customFormat="1" ht="0.75" customHeight="1">
      <c r="A924" s="266"/>
      <c r="B924" s="266"/>
      <c r="C924" s="317"/>
      <c r="D924" s="9"/>
      <c r="E924" s="10"/>
      <c r="F924" s="13"/>
      <c r="G924" s="7"/>
      <c r="H924" s="13"/>
      <c r="I924" s="7"/>
      <c r="J924" s="27"/>
      <c r="K924" s="28"/>
      <c r="L924" s="328"/>
      <c r="M924" s="460"/>
      <c r="N924" s="461"/>
    </row>
    <row r="925" spans="1:14" s="4" customFormat="1" ht="12" customHeight="1">
      <c r="A925" s="294" t="s">
        <v>1062</v>
      </c>
      <c r="B925" s="294" t="s">
        <v>486</v>
      </c>
      <c r="C925" s="317"/>
      <c r="D925" s="9"/>
      <c r="E925" s="10"/>
      <c r="F925" s="14"/>
      <c r="G925" s="15"/>
      <c r="H925" s="13"/>
      <c r="I925" s="7"/>
      <c r="J925" s="27"/>
      <c r="K925" s="28"/>
      <c r="L925" s="345"/>
      <c r="M925" s="460"/>
      <c r="N925" s="461"/>
    </row>
    <row r="926" spans="1:14" s="4" customFormat="1" ht="12" customHeight="1">
      <c r="A926" s="294" t="s">
        <v>1722</v>
      </c>
      <c r="B926" s="294" t="s">
        <v>1063</v>
      </c>
      <c r="C926" s="322"/>
      <c r="D926" s="9"/>
      <c r="E926" s="10"/>
      <c r="F926" s="14"/>
      <c r="G926" s="15"/>
      <c r="H926" s="13"/>
      <c r="I926" s="7"/>
      <c r="J926" s="27"/>
      <c r="K926" s="28"/>
      <c r="L926" s="321" t="s">
        <v>1721</v>
      </c>
      <c r="M926" s="460"/>
      <c r="N926" s="461"/>
    </row>
    <row r="927" spans="1:14" s="4" customFormat="1" ht="11.25" customHeight="1">
      <c r="A927" s="294" t="s">
        <v>109</v>
      </c>
      <c r="B927" s="294" t="s">
        <v>1738</v>
      </c>
      <c r="C927" s="322" t="s">
        <v>132</v>
      </c>
      <c r="D927" s="9" t="s">
        <v>1381</v>
      </c>
      <c r="E927" s="10">
        <v>12210</v>
      </c>
      <c r="F927" s="14" t="s">
        <v>1381</v>
      </c>
      <c r="G927" s="15">
        <v>15916</v>
      </c>
      <c r="H927" s="14" t="s">
        <v>1381</v>
      </c>
      <c r="I927" s="15">
        <v>15161</v>
      </c>
      <c r="J927" s="27" t="s">
        <v>1381</v>
      </c>
      <c r="K927" s="28">
        <v>21404</v>
      </c>
      <c r="L927" s="321" t="s">
        <v>1065</v>
      </c>
      <c r="M927" s="460"/>
      <c r="N927" s="461"/>
    </row>
    <row r="928" spans="1:14" s="4" customFormat="1" ht="12" customHeight="1">
      <c r="A928" s="294" t="s">
        <v>1549</v>
      </c>
      <c r="B928" s="294" t="s">
        <v>1724</v>
      </c>
      <c r="C928" s="322" t="s">
        <v>2445</v>
      </c>
      <c r="D928" s="9">
        <v>6800</v>
      </c>
      <c r="E928" s="10">
        <v>3606</v>
      </c>
      <c r="F928" s="14">
        <v>5575</v>
      </c>
      <c r="G928" s="15">
        <v>3066</v>
      </c>
      <c r="H928" s="14">
        <v>5300</v>
      </c>
      <c r="I928" s="15">
        <v>2938</v>
      </c>
      <c r="J928" s="27">
        <v>5160</v>
      </c>
      <c r="K928" s="28">
        <v>3104</v>
      </c>
      <c r="L928" s="321" t="s">
        <v>1725</v>
      </c>
      <c r="M928" s="460"/>
      <c r="N928" s="461"/>
    </row>
    <row r="929" spans="1:14" s="4" customFormat="1" ht="12" customHeight="1">
      <c r="A929" s="294" t="s">
        <v>1723</v>
      </c>
      <c r="B929" s="294" t="s">
        <v>1930</v>
      </c>
      <c r="C929" s="322" t="s">
        <v>132</v>
      </c>
      <c r="D929" s="9" t="s">
        <v>1381</v>
      </c>
      <c r="E929" s="10">
        <v>2861</v>
      </c>
      <c r="F929" s="14" t="s">
        <v>1381</v>
      </c>
      <c r="G929" s="15">
        <v>2964</v>
      </c>
      <c r="H929" s="14" t="s">
        <v>1381</v>
      </c>
      <c r="I929" s="15">
        <v>4541</v>
      </c>
      <c r="J929" s="27" t="s">
        <v>1381</v>
      </c>
      <c r="K929" s="28">
        <v>4880</v>
      </c>
      <c r="L929" s="321" t="s">
        <v>1931</v>
      </c>
      <c r="M929" s="460"/>
      <c r="N929" s="461"/>
    </row>
    <row r="930" spans="1:14" s="4" customFormat="1" ht="12" customHeight="1">
      <c r="A930" s="294" t="s">
        <v>1726</v>
      </c>
      <c r="B930" s="294" t="s">
        <v>1550</v>
      </c>
      <c r="C930" s="317"/>
      <c r="D930" s="9"/>
      <c r="E930" s="10"/>
      <c r="F930" s="14"/>
      <c r="G930" s="15"/>
      <c r="H930" s="14"/>
      <c r="I930" s="15"/>
      <c r="J930" s="27"/>
      <c r="K930" s="28"/>
      <c r="L930" s="321" t="s">
        <v>1727</v>
      </c>
      <c r="M930" s="460"/>
      <c r="N930" s="461"/>
    </row>
    <row r="931" spans="1:14" s="4" customFormat="1" ht="11.25" customHeight="1">
      <c r="A931" s="266"/>
      <c r="B931" s="294" t="s">
        <v>1551</v>
      </c>
      <c r="C931" s="322" t="s">
        <v>132</v>
      </c>
      <c r="D931" s="9" t="s">
        <v>1381</v>
      </c>
      <c r="E931" s="10">
        <v>8002</v>
      </c>
      <c r="F931" s="14" t="s">
        <v>1381</v>
      </c>
      <c r="G931" s="15">
        <v>10504</v>
      </c>
      <c r="H931" s="14" t="s">
        <v>1381</v>
      </c>
      <c r="I931" s="15">
        <v>13421</v>
      </c>
      <c r="J931" s="27" t="s">
        <v>1381</v>
      </c>
      <c r="K931" s="28">
        <v>17698</v>
      </c>
      <c r="L931" s="321" t="s">
        <v>1728</v>
      </c>
      <c r="M931" s="460"/>
      <c r="N931" s="461"/>
    </row>
    <row r="932" spans="1:14" s="4" customFormat="1" ht="12" customHeight="1">
      <c r="A932" s="266" t="s">
        <v>2416</v>
      </c>
      <c r="B932" s="294" t="s">
        <v>1060</v>
      </c>
      <c r="C932" s="322"/>
      <c r="D932" s="9"/>
      <c r="E932" s="10"/>
      <c r="F932" s="14"/>
      <c r="G932" s="15"/>
      <c r="H932" s="14"/>
      <c r="I932" s="15"/>
      <c r="J932" s="27"/>
      <c r="K932" s="28"/>
      <c r="L932" s="321"/>
      <c r="M932" s="460"/>
      <c r="N932" s="461"/>
    </row>
    <row r="933" spans="1:14" s="4" customFormat="1" ht="11.25" customHeight="1">
      <c r="A933" s="266"/>
      <c r="B933" s="294" t="s">
        <v>1061</v>
      </c>
      <c r="C933" s="322" t="s">
        <v>132</v>
      </c>
      <c r="D933" s="9" t="s">
        <v>1381</v>
      </c>
      <c r="E933" s="10">
        <v>871</v>
      </c>
      <c r="F933" s="14" t="s">
        <v>1381</v>
      </c>
      <c r="G933" s="15">
        <v>662</v>
      </c>
      <c r="H933" s="14" t="s">
        <v>1381</v>
      </c>
      <c r="I933" s="15">
        <v>750</v>
      </c>
      <c r="J933" s="27" t="s">
        <v>1381</v>
      </c>
      <c r="K933" s="28">
        <v>800</v>
      </c>
      <c r="L933" s="321" t="s">
        <v>1136</v>
      </c>
      <c r="M933" s="460"/>
      <c r="N933" s="461"/>
    </row>
    <row r="934" spans="1:14" s="4" customFormat="1" ht="12" customHeight="1">
      <c r="A934" s="294" t="s">
        <v>1729</v>
      </c>
      <c r="B934" s="294" t="s">
        <v>1730</v>
      </c>
      <c r="C934" s="317"/>
      <c r="D934" s="9"/>
      <c r="E934" s="10"/>
      <c r="F934" s="14"/>
      <c r="G934" s="15"/>
      <c r="H934" s="14"/>
      <c r="I934" s="15"/>
      <c r="J934" s="27"/>
      <c r="K934" s="28"/>
      <c r="L934" s="321" t="s">
        <v>1731</v>
      </c>
      <c r="M934" s="460"/>
      <c r="N934" s="461"/>
    </row>
    <row r="935" spans="1:14" s="4" customFormat="1" ht="11.25" customHeight="1">
      <c r="A935" s="294" t="s">
        <v>109</v>
      </c>
      <c r="B935" s="294" t="s">
        <v>1732</v>
      </c>
      <c r="C935" s="322" t="s">
        <v>132</v>
      </c>
      <c r="D935" s="9" t="s">
        <v>1381</v>
      </c>
      <c r="E935" s="10">
        <v>4667</v>
      </c>
      <c r="F935" s="14" t="s">
        <v>1381</v>
      </c>
      <c r="G935" s="15">
        <v>3316</v>
      </c>
      <c r="H935" s="14" t="s">
        <v>1381</v>
      </c>
      <c r="I935" s="15">
        <v>3051</v>
      </c>
      <c r="J935" s="27" t="s">
        <v>1381</v>
      </c>
      <c r="K935" s="28">
        <v>4664</v>
      </c>
      <c r="L935" s="321" t="s">
        <v>1733</v>
      </c>
      <c r="M935" s="460"/>
      <c r="N935" s="461"/>
    </row>
    <row r="936" spans="1:14" s="4" customFormat="1" ht="12" customHeight="1">
      <c r="A936" s="294" t="s">
        <v>1734</v>
      </c>
      <c r="B936" s="294" t="s">
        <v>1735</v>
      </c>
      <c r="C936" s="317"/>
      <c r="D936" s="387"/>
      <c r="E936" s="387"/>
      <c r="F936" s="14"/>
      <c r="G936" s="15"/>
      <c r="H936" s="14"/>
      <c r="I936" s="15"/>
      <c r="J936" s="13"/>
      <c r="K936" s="366"/>
      <c r="L936" s="321"/>
      <c r="M936" s="460"/>
      <c r="N936" s="461"/>
    </row>
    <row r="937" spans="1:14" s="4" customFormat="1" ht="11.25" customHeight="1">
      <c r="A937" s="266"/>
      <c r="B937" s="294" t="s">
        <v>1736</v>
      </c>
      <c r="C937" s="322"/>
      <c r="D937" s="324"/>
      <c r="E937" s="324"/>
      <c r="F937" s="14"/>
      <c r="G937" s="15"/>
      <c r="H937" s="14"/>
      <c r="I937" s="15"/>
      <c r="J937" s="323"/>
      <c r="K937" s="325"/>
      <c r="L937" s="321" t="s">
        <v>1737</v>
      </c>
      <c r="M937" s="460"/>
      <c r="N937" s="461"/>
    </row>
    <row r="938" spans="1:14" s="4" customFormat="1" ht="11.25" customHeight="1">
      <c r="A938" s="266"/>
      <c r="B938" s="294" t="s">
        <v>1738</v>
      </c>
      <c r="C938" s="322" t="s">
        <v>132</v>
      </c>
      <c r="D938" s="9" t="s">
        <v>1381</v>
      </c>
      <c r="E938" s="10">
        <v>26486</v>
      </c>
      <c r="F938" s="14" t="s">
        <v>1381</v>
      </c>
      <c r="G938" s="15">
        <v>30755</v>
      </c>
      <c r="H938" s="14" t="s">
        <v>1381</v>
      </c>
      <c r="I938" s="15">
        <v>32019</v>
      </c>
      <c r="J938" s="27" t="s">
        <v>1381</v>
      </c>
      <c r="K938" s="28">
        <v>34388</v>
      </c>
      <c r="L938" s="321" t="s">
        <v>493</v>
      </c>
      <c r="M938" s="460"/>
      <c r="N938" s="461"/>
    </row>
    <row r="939" spans="1:14" s="4" customFormat="1" ht="0.75" customHeight="1">
      <c r="A939" s="266"/>
      <c r="B939" s="266"/>
      <c r="C939" s="317"/>
      <c r="D939" s="9"/>
      <c r="E939" s="10"/>
      <c r="F939" s="14"/>
      <c r="G939" s="15"/>
      <c r="H939" s="14"/>
      <c r="I939" s="7"/>
      <c r="J939" s="27"/>
      <c r="K939" s="28"/>
      <c r="L939" s="328"/>
      <c r="M939" s="460"/>
      <c r="N939" s="461"/>
    </row>
    <row r="940" spans="1:14" s="4" customFormat="1" ht="12" customHeight="1">
      <c r="A940" s="287" t="s">
        <v>494</v>
      </c>
      <c r="B940" s="287" t="s">
        <v>495</v>
      </c>
      <c r="C940" s="336"/>
      <c r="D940" s="9"/>
      <c r="E940" s="10"/>
      <c r="F940" s="16"/>
      <c r="G940" s="17"/>
      <c r="H940" s="16"/>
      <c r="I940" s="23"/>
      <c r="J940" s="27"/>
      <c r="K940" s="28"/>
      <c r="L940" s="328"/>
      <c r="M940" s="460"/>
      <c r="N940" s="461"/>
    </row>
    <row r="941" spans="1:14" s="4" customFormat="1" ht="11.25" customHeight="1">
      <c r="A941" s="335"/>
      <c r="B941" s="287" t="s">
        <v>496</v>
      </c>
      <c r="C941" s="336"/>
      <c r="D941" s="9"/>
      <c r="E941" s="372"/>
      <c r="F941" s="16"/>
      <c r="G941" s="17"/>
      <c r="H941" s="16"/>
      <c r="I941" s="23"/>
      <c r="J941" s="27"/>
      <c r="K941" s="374"/>
      <c r="L941" s="343" t="s">
        <v>497</v>
      </c>
      <c r="M941" s="460"/>
      <c r="N941" s="461"/>
    </row>
    <row r="942" spans="1:14" s="4" customFormat="1" ht="11.25" customHeight="1">
      <c r="A942" s="335"/>
      <c r="B942" s="287" t="s">
        <v>1783</v>
      </c>
      <c r="C942" s="336"/>
      <c r="D942" s="9"/>
      <c r="E942" s="372"/>
      <c r="F942" s="16"/>
      <c r="G942" s="17"/>
      <c r="H942" s="16"/>
      <c r="I942" s="23"/>
      <c r="J942" s="27"/>
      <c r="K942" s="374"/>
      <c r="L942" s="343" t="s">
        <v>1784</v>
      </c>
      <c r="M942" s="460"/>
      <c r="N942" s="461"/>
    </row>
    <row r="943" spans="1:14" s="4" customFormat="1" ht="11.25" customHeight="1">
      <c r="A943" s="266"/>
      <c r="B943" s="287" t="s">
        <v>1785</v>
      </c>
      <c r="C943" s="317"/>
      <c r="D943" s="9"/>
      <c r="E943" s="341">
        <f>SUM(E945:E962)</f>
        <v>7155</v>
      </c>
      <c r="F943" s="14"/>
      <c r="G943" s="341">
        <f>SUM(G945:G962)</f>
        <v>6865</v>
      </c>
      <c r="H943" s="14"/>
      <c r="I943" s="341">
        <f>SUM(I945:I962)</f>
        <v>6650</v>
      </c>
      <c r="J943" s="27"/>
      <c r="K943" s="342">
        <f>SUM(K945:K962)</f>
        <v>7557</v>
      </c>
      <c r="L943" s="343" t="s">
        <v>1786</v>
      </c>
      <c r="M943" s="460"/>
      <c r="N943" s="461"/>
    </row>
    <row r="944" spans="1:14" s="4" customFormat="1" ht="0.75" customHeight="1">
      <c r="A944" s="266"/>
      <c r="B944" s="266"/>
      <c r="C944" s="317"/>
      <c r="D944" s="9"/>
      <c r="E944" s="10"/>
      <c r="F944" s="14"/>
      <c r="G944" s="15"/>
      <c r="H944" s="14"/>
      <c r="I944" s="7"/>
      <c r="J944" s="27"/>
      <c r="K944" s="28"/>
      <c r="L944" s="328"/>
      <c r="M944" s="460"/>
      <c r="N944" s="461"/>
    </row>
    <row r="945" spans="1:14" s="4" customFormat="1" ht="12" customHeight="1">
      <c r="A945" s="294" t="s">
        <v>1787</v>
      </c>
      <c r="B945" s="294" t="s">
        <v>520</v>
      </c>
      <c r="C945" s="322" t="s">
        <v>132</v>
      </c>
      <c r="D945" s="9" t="s">
        <v>1381</v>
      </c>
      <c r="E945" s="10">
        <v>1772</v>
      </c>
      <c r="F945" s="14" t="s">
        <v>1381</v>
      </c>
      <c r="G945" s="15">
        <v>1351</v>
      </c>
      <c r="H945" s="14" t="s">
        <v>1381</v>
      </c>
      <c r="I945" s="7">
        <v>959</v>
      </c>
      <c r="J945" s="27" t="s">
        <v>1381</v>
      </c>
      <c r="K945" s="28">
        <v>904</v>
      </c>
      <c r="L945" s="321" t="s">
        <v>521</v>
      </c>
      <c r="M945" s="460"/>
      <c r="N945" s="461"/>
    </row>
    <row r="946" spans="1:14" s="4" customFormat="1" ht="12" customHeight="1">
      <c r="A946" s="294" t="s">
        <v>522</v>
      </c>
      <c r="B946" s="294" t="s">
        <v>523</v>
      </c>
      <c r="C946" s="322"/>
      <c r="D946" s="9"/>
      <c r="E946" s="372"/>
      <c r="F946" s="14"/>
      <c r="G946" s="15"/>
      <c r="H946" s="14"/>
      <c r="I946" s="7"/>
      <c r="J946" s="27"/>
      <c r="K946" s="374"/>
      <c r="L946" s="321"/>
      <c r="M946" s="460"/>
      <c r="N946" s="461"/>
    </row>
    <row r="947" spans="1:14" s="4" customFormat="1" ht="11.25" customHeight="1">
      <c r="A947" s="294" t="s">
        <v>109</v>
      </c>
      <c r="B947" s="294" t="s">
        <v>524</v>
      </c>
      <c r="C947" s="322" t="s">
        <v>132</v>
      </c>
      <c r="D947" s="9" t="s">
        <v>1381</v>
      </c>
      <c r="E947" s="10">
        <v>1208</v>
      </c>
      <c r="F947" s="14" t="s">
        <v>1381</v>
      </c>
      <c r="G947" s="15">
        <v>1162</v>
      </c>
      <c r="H947" s="14" t="s">
        <v>1381</v>
      </c>
      <c r="I947" s="15">
        <v>1317</v>
      </c>
      <c r="J947" s="27" t="s">
        <v>1381</v>
      </c>
      <c r="K947" s="28">
        <v>1641</v>
      </c>
      <c r="L947" s="321" t="s">
        <v>1797</v>
      </c>
      <c r="M947" s="460"/>
      <c r="N947" s="461"/>
    </row>
    <row r="948" spans="1:14" s="4" customFormat="1" ht="12" customHeight="1">
      <c r="A948" s="294" t="s">
        <v>1798</v>
      </c>
      <c r="B948" s="294" t="s">
        <v>1799</v>
      </c>
      <c r="C948" s="322" t="s">
        <v>132</v>
      </c>
      <c r="D948" s="9" t="s">
        <v>1381</v>
      </c>
      <c r="E948" s="10">
        <v>78</v>
      </c>
      <c r="F948" s="14" t="s">
        <v>1381</v>
      </c>
      <c r="G948" s="15">
        <v>100</v>
      </c>
      <c r="H948" s="14" t="s">
        <v>1381</v>
      </c>
      <c r="I948" s="7">
        <v>85</v>
      </c>
      <c r="J948" s="27" t="s">
        <v>1381</v>
      </c>
      <c r="K948" s="28">
        <v>76</v>
      </c>
      <c r="L948" s="321" t="s">
        <v>1800</v>
      </c>
      <c r="M948" s="460"/>
      <c r="N948" s="461"/>
    </row>
    <row r="949" spans="1:14" s="4" customFormat="1" ht="12" customHeight="1">
      <c r="A949" s="294" t="s">
        <v>1801</v>
      </c>
      <c r="B949" s="294" t="s">
        <v>548</v>
      </c>
      <c r="C949" s="317"/>
      <c r="D949" s="9"/>
      <c r="E949" s="10"/>
      <c r="F949" s="14"/>
      <c r="G949" s="15"/>
      <c r="H949" s="14"/>
      <c r="I949" s="7"/>
      <c r="J949" s="27"/>
      <c r="K949" s="28"/>
      <c r="L949" s="321" t="s">
        <v>549</v>
      </c>
      <c r="M949" s="460"/>
      <c r="N949" s="461"/>
    </row>
    <row r="950" spans="1:14" s="4" customFormat="1" ht="11.25" customHeight="1">
      <c r="A950" s="294" t="s">
        <v>109</v>
      </c>
      <c r="B950" s="294" t="s">
        <v>550</v>
      </c>
      <c r="C950" s="322" t="s">
        <v>132</v>
      </c>
      <c r="D950" s="9" t="s">
        <v>1381</v>
      </c>
      <c r="E950" s="10">
        <v>1468</v>
      </c>
      <c r="F950" s="14" t="s">
        <v>1381</v>
      </c>
      <c r="G950" s="15">
        <v>1692</v>
      </c>
      <c r="H950" s="14" t="s">
        <v>1381</v>
      </c>
      <c r="I950" s="15">
        <v>1373</v>
      </c>
      <c r="J950" s="27" t="s">
        <v>1381</v>
      </c>
      <c r="K950" s="28">
        <v>1465</v>
      </c>
      <c r="L950" s="321" t="s">
        <v>467</v>
      </c>
      <c r="M950" s="460"/>
      <c r="N950" s="461"/>
    </row>
    <row r="951" spans="1:14" s="4" customFormat="1" ht="3" customHeight="1">
      <c r="A951" s="305"/>
      <c r="B951" s="305"/>
      <c r="C951" s="306"/>
      <c r="D951" s="308"/>
      <c r="E951" s="308"/>
      <c r="F951" s="368"/>
      <c r="G951" s="395"/>
      <c r="H951" s="24"/>
      <c r="I951" s="25"/>
      <c r="J951" s="370"/>
      <c r="K951" s="371"/>
      <c r="L951" s="348"/>
      <c r="M951" s="460"/>
      <c r="N951" s="461"/>
    </row>
    <row r="952" spans="1:14" s="4" customFormat="1" ht="12.75" customHeight="1">
      <c r="A952" s="312"/>
      <c r="B952" s="312"/>
      <c r="C952" s="313"/>
      <c r="D952" s="314"/>
      <c r="E952" s="314"/>
      <c r="F952" s="7"/>
      <c r="G952" s="7"/>
      <c r="H952" s="7"/>
      <c r="I952" s="7"/>
      <c r="J952" s="315"/>
      <c r="K952" s="315"/>
      <c r="L952" s="316" t="s">
        <v>471</v>
      </c>
      <c r="M952" s="460"/>
      <c r="N952" s="461"/>
    </row>
    <row r="953" spans="12:14" ht="24" customHeight="1">
      <c r="L953" s="246" t="s">
        <v>2342</v>
      </c>
      <c r="M953" s="460" t="s">
        <v>546</v>
      </c>
      <c r="N953" s="461"/>
    </row>
    <row r="954" spans="1:14" ht="28.5" customHeight="1">
      <c r="A954" s="471" t="s">
        <v>1133</v>
      </c>
      <c r="B954" s="471"/>
      <c r="C954" s="471"/>
      <c r="D954" s="471"/>
      <c r="E954" s="471"/>
      <c r="F954" s="471"/>
      <c r="G954" s="471"/>
      <c r="J954" s="245"/>
      <c r="K954" s="245"/>
      <c r="M954" s="460"/>
      <c r="N954" s="461"/>
    </row>
    <row r="955" spans="1:14" ht="9.75" customHeight="1">
      <c r="A955" s="214"/>
      <c r="B955" s="214"/>
      <c r="C955" s="214"/>
      <c r="D955" s="214"/>
      <c r="J955" s="214"/>
      <c r="K955" s="214"/>
      <c r="M955" s="460"/>
      <c r="N955" s="461"/>
    </row>
    <row r="956" spans="1:14" ht="24.75" customHeight="1">
      <c r="A956" s="248" t="s">
        <v>1652</v>
      </c>
      <c r="B956" s="462" t="s">
        <v>1653</v>
      </c>
      <c r="C956" s="248" t="s">
        <v>1119</v>
      </c>
      <c r="D956" s="455" t="s">
        <v>491</v>
      </c>
      <c r="E956" s="459"/>
      <c r="F956" s="455" t="s">
        <v>2372</v>
      </c>
      <c r="G956" s="459"/>
      <c r="H956" s="455" t="s">
        <v>1123</v>
      </c>
      <c r="I956" s="459"/>
      <c r="J956" s="455" t="s">
        <v>2381</v>
      </c>
      <c r="K956" s="456"/>
      <c r="L956" s="465" t="s">
        <v>95</v>
      </c>
      <c r="M956" s="460"/>
      <c r="N956" s="461"/>
    </row>
    <row r="957" spans="1:14" ht="15" customHeight="1">
      <c r="A957" s="468" t="s">
        <v>1382</v>
      </c>
      <c r="B957" s="463"/>
      <c r="C957" s="468" t="s">
        <v>1121</v>
      </c>
      <c r="D957" s="250" t="s">
        <v>92</v>
      </c>
      <c r="E957" s="251" t="s">
        <v>94</v>
      </c>
      <c r="F957" s="250" t="s">
        <v>92</v>
      </c>
      <c r="G957" s="251" t="s">
        <v>94</v>
      </c>
      <c r="H957" s="396" t="s">
        <v>92</v>
      </c>
      <c r="I957" s="397" t="s">
        <v>94</v>
      </c>
      <c r="J957" s="250" t="s">
        <v>92</v>
      </c>
      <c r="K957" s="252" t="s">
        <v>94</v>
      </c>
      <c r="L957" s="466"/>
      <c r="M957" s="460"/>
      <c r="N957" s="461"/>
    </row>
    <row r="958" spans="1:14" ht="24.75" customHeight="1">
      <c r="A958" s="469"/>
      <c r="B958" s="464"/>
      <c r="C958" s="469"/>
      <c r="D958" s="254" t="s">
        <v>93</v>
      </c>
      <c r="E958" s="255" t="s">
        <v>1654</v>
      </c>
      <c r="F958" s="254" t="s">
        <v>93</v>
      </c>
      <c r="G958" s="255" t="s">
        <v>1654</v>
      </c>
      <c r="H958" s="254" t="s">
        <v>93</v>
      </c>
      <c r="I958" s="255" t="s">
        <v>1654</v>
      </c>
      <c r="J958" s="254" t="s">
        <v>93</v>
      </c>
      <c r="K958" s="256" t="s">
        <v>1654</v>
      </c>
      <c r="L958" s="467"/>
      <c r="M958" s="460"/>
      <c r="N958" s="461"/>
    </row>
    <row r="959" spans="1:14" s="4" customFormat="1" ht="15" customHeight="1">
      <c r="A959" s="294" t="s">
        <v>551</v>
      </c>
      <c r="B959" s="294" t="s">
        <v>552</v>
      </c>
      <c r="C959" s="317"/>
      <c r="D959" s="9"/>
      <c r="E959" s="10"/>
      <c r="F959" s="11"/>
      <c r="G959" s="12"/>
      <c r="H959" s="11"/>
      <c r="I959" s="7"/>
      <c r="J959" s="27"/>
      <c r="K959" s="28"/>
      <c r="L959" s="403"/>
      <c r="M959" s="460"/>
      <c r="N959" s="461"/>
    </row>
    <row r="960" spans="1:14" s="4" customFormat="1" ht="11.25" customHeight="1">
      <c r="A960" s="266"/>
      <c r="B960" s="294" t="s">
        <v>553</v>
      </c>
      <c r="C960" s="317"/>
      <c r="D960" s="9"/>
      <c r="E960" s="10"/>
      <c r="F960" s="13"/>
      <c r="G960" s="7"/>
      <c r="H960" s="13"/>
      <c r="I960" s="7"/>
      <c r="J960" s="27"/>
      <c r="K960" s="28"/>
      <c r="L960" s="321" t="s">
        <v>554</v>
      </c>
      <c r="M960" s="460"/>
      <c r="N960" s="461"/>
    </row>
    <row r="961" spans="1:14" s="4" customFormat="1" ht="11.25" customHeight="1">
      <c r="A961" s="266"/>
      <c r="B961" s="294" t="s">
        <v>555</v>
      </c>
      <c r="C961" s="317"/>
      <c r="D961" s="372"/>
      <c r="E961" s="372"/>
      <c r="F961" s="13"/>
      <c r="G961" s="7"/>
      <c r="H961" s="13"/>
      <c r="I961" s="7"/>
      <c r="J961" s="373"/>
      <c r="K961" s="374"/>
      <c r="L961" s="321" t="s">
        <v>556</v>
      </c>
      <c r="M961" s="460"/>
      <c r="N961" s="461"/>
    </row>
    <row r="962" spans="1:14" s="4" customFormat="1" ht="11.25" customHeight="1">
      <c r="A962" s="266"/>
      <c r="B962" s="294" t="s">
        <v>557</v>
      </c>
      <c r="C962" s="322" t="s">
        <v>132</v>
      </c>
      <c r="D962" s="9" t="s">
        <v>1381</v>
      </c>
      <c r="E962" s="10">
        <v>2629</v>
      </c>
      <c r="F962" s="14" t="s">
        <v>1381</v>
      </c>
      <c r="G962" s="15">
        <v>2560</v>
      </c>
      <c r="H962" s="14" t="s">
        <v>1381</v>
      </c>
      <c r="I962" s="15">
        <v>2916</v>
      </c>
      <c r="J962" s="27" t="s">
        <v>1381</v>
      </c>
      <c r="K962" s="28">
        <v>3471</v>
      </c>
      <c r="L962" s="321" t="s">
        <v>558</v>
      </c>
      <c r="M962" s="460"/>
      <c r="N962" s="461"/>
    </row>
    <row r="963" spans="1:14" s="4" customFormat="1" ht="0.75" customHeight="1">
      <c r="A963" s="266"/>
      <c r="B963" s="294" t="s">
        <v>109</v>
      </c>
      <c r="C963" s="317"/>
      <c r="D963" s="9"/>
      <c r="E963" s="10"/>
      <c r="F963" s="14"/>
      <c r="G963" s="15"/>
      <c r="H963" s="13"/>
      <c r="I963" s="7"/>
      <c r="J963" s="27"/>
      <c r="K963" s="28"/>
      <c r="L963" s="321" t="s">
        <v>109</v>
      </c>
      <c r="M963" s="460"/>
      <c r="N963" s="461"/>
    </row>
    <row r="964" spans="1:14" s="4" customFormat="1" ht="12" customHeight="1">
      <c r="A964" s="287" t="s">
        <v>559</v>
      </c>
      <c r="B964" s="287" t="s">
        <v>560</v>
      </c>
      <c r="C964" s="336"/>
      <c r="D964" s="9"/>
      <c r="E964" s="10"/>
      <c r="F964" s="16"/>
      <c r="G964" s="17"/>
      <c r="H964" s="22"/>
      <c r="I964" s="23"/>
      <c r="J964" s="27"/>
      <c r="K964" s="28"/>
      <c r="L964" s="328"/>
      <c r="M964" s="460"/>
      <c r="N964" s="461"/>
    </row>
    <row r="965" spans="1:14" s="4" customFormat="1" ht="11.25" customHeight="1">
      <c r="A965" s="335"/>
      <c r="B965" s="287" t="s">
        <v>561</v>
      </c>
      <c r="C965" s="356" t="s">
        <v>109</v>
      </c>
      <c r="D965" s="372"/>
      <c r="E965" s="372"/>
      <c r="F965" s="16"/>
      <c r="G965" s="17"/>
      <c r="H965" s="22"/>
      <c r="I965" s="23"/>
      <c r="J965" s="373"/>
      <c r="K965" s="374"/>
      <c r="L965" s="343" t="s">
        <v>562</v>
      </c>
      <c r="M965" s="460"/>
      <c r="N965" s="461"/>
    </row>
    <row r="966" spans="1:14" s="4" customFormat="1" ht="11.25" customHeight="1">
      <c r="A966" s="287" t="s">
        <v>109</v>
      </c>
      <c r="B966" s="287" t="s">
        <v>563</v>
      </c>
      <c r="C966" s="356" t="s">
        <v>109</v>
      </c>
      <c r="D966" s="9"/>
      <c r="E966" s="341">
        <f>SUM(E969)</f>
        <v>60</v>
      </c>
      <c r="F966" s="16"/>
      <c r="G966" s="341">
        <f>SUM(G969)</f>
        <v>80</v>
      </c>
      <c r="H966" s="22"/>
      <c r="I966" s="341">
        <f>SUM(I969)</f>
        <v>76</v>
      </c>
      <c r="J966" s="27"/>
      <c r="K966" s="342">
        <f>SUM(K969)</f>
        <v>164</v>
      </c>
      <c r="L966" s="343" t="s">
        <v>565</v>
      </c>
      <c r="M966" s="460"/>
      <c r="N966" s="461"/>
    </row>
    <row r="967" spans="1:14" s="4" customFormat="1" ht="0.75" customHeight="1">
      <c r="A967" s="266"/>
      <c r="B967" s="294" t="s">
        <v>109</v>
      </c>
      <c r="C967" s="317"/>
      <c r="D967" s="413"/>
      <c r="E967" s="10"/>
      <c r="F967" s="14"/>
      <c r="G967" s="15"/>
      <c r="H967" s="13"/>
      <c r="I967" s="7"/>
      <c r="J967" s="22"/>
      <c r="K967" s="28"/>
      <c r="L967" s="321" t="s">
        <v>109</v>
      </c>
      <c r="M967" s="460"/>
      <c r="N967" s="461"/>
    </row>
    <row r="968" spans="1:14" s="4" customFormat="1" ht="12" customHeight="1">
      <c r="A968" s="294" t="s">
        <v>566</v>
      </c>
      <c r="B968" s="294" t="s">
        <v>567</v>
      </c>
      <c r="C968" s="322" t="s">
        <v>109</v>
      </c>
      <c r="D968" s="341"/>
      <c r="E968" s="10"/>
      <c r="F968" s="14"/>
      <c r="G968" s="15"/>
      <c r="H968" s="13"/>
      <c r="I968" s="7"/>
      <c r="J968" s="384"/>
      <c r="K968" s="28"/>
      <c r="L968" s="321" t="s">
        <v>568</v>
      </c>
      <c r="M968" s="460"/>
      <c r="N968" s="461"/>
    </row>
    <row r="969" spans="1:14" s="4" customFormat="1" ht="11.25" customHeight="1">
      <c r="A969" s="266"/>
      <c r="B969" s="294" t="s">
        <v>569</v>
      </c>
      <c r="C969" s="322" t="s">
        <v>132</v>
      </c>
      <c r="D969" s="9" t="s">
        <v>1381</v>
      </c>
      <c r="E969" s="10">
        <v>60</v>
      </c>
      <c r="F969" s="14" t="s">
        <v>1381</v>
      </c>
      <c r="G969" s="15">
        <v>80</v>
      </c>
      <c r="H969" s="14" t="s">
        <v>1381</v>
      </c>
      <c r="I969" s="7">
        <v>76</v>
      </c>
      <c r="J969" s="27" t="s">
        <v>1381</v>
      </c>
      <c r="K969" s="28">
        <v>164</v>
      </c>
      <c r="L969" s="321" t="s">
        <v>570</v>
      </c>
      <c r="M969" s="460"/>
      <c r="N969" s="461"/>
    </row>
    <row r="970" spans="1:14" s="4" customFormat="1" ht="0.75" customHeight="1">
      <c r="A970" s="266"/>
      <c r="B970" s="294"/>
      <c r="C970" s="322"/>
      <c r="D970" s="417"/>
      <c r="E970" s="10"/>
      <c r="F970" s="14"/>
      <c r="G970" s="15"/>
      <c r="H970" s="13"/>
      <c r="I970" s="7"/>
      <c r="J970" s="418"/>
      <c r="K970" s="28"/>
      <c r="L970" s="321"/>
      <c r="M970" s="460"/>
      <c r="N970" s="461"/>
    </row>
    <row r="971" spans="1:14" s="4" customFormat="1" ht="12" customHeight="1">
      <c r="A971" s="287" t="s">
        <v>571</v>
      </c>
      <c r="B971" s="287" t="s">
        <v>572</v>
      </c>
      <c r="C971" s="336"/>
      <c r="D971" s="324"/>
      <c r="E971" s="324"/>
      <c r="F971" s="16"/>
      <c r="G971" s="17"/>
      <c r="H971" s="22"/>
      <c r="I971" s="23"/>
      <c r="J971" s="323"/>
      <c r="K971" s="325"/>
      <c r="L971" s="328"/>
      <c r="M971" s="460"/>
      <c r="N971" s="461"/>
    </row>
    <row r="972" spans="1:14" s="4" customFormat="1" ht="11.25" customHeight="1">
      <c r="A972" s="335"/>
      <c r="B972" s="287" t="s">
        <v>1806</v>
      </c>
      <c r="C972" s="336"/>
      <c r="D972" s="413"/>
      <c r="E972" s="413"/>
      <c r="F972" s="16"/>
      <c r="G972" s="17"/>
      <c r="H972" s="22"/>
      <c r="I972" s="23"/>
      <c r="J972" s="22"/>
      <c r="K972" s="367"/>
      <c r="L972" s="343" t="s">
        <v>1807</v>
      </c>
      <c r="M972" s="460"/>
      <c r="N972" s="461"/>
    </row>
    <row r="973" spans="1:14" s="4" customFormat="1" ht="11.25" customHeight="1">
      <c r="A973" s="335"/>
      <c r="B973" s="287" t="s">
        <v>1808</v>
      </c>
      <c r="C973" s="336"/>
      <c r="D973" s="387"/>
      <c r="E973" s="387"/>
      <c r="F973" s="16"/>
      <c r="G973" s="17"/>
      <c r="H973" s="22"/>
      <c r="I973" s="23"/>
      <c r="J973" s="13"/>
      <c r="K973" s="366"/>
      <c r="L973" s="343" t="s">
        <v>1809</v>
      </c>
      <c r="M973" s="460"/>
      <c r="N973" s="461"/>
    </row>
    <row r="974" spans="1:14" s="4" customFormat="1" ht="11.25" customHeight="1">
      <c r="A974" s="266"/>
      <c r="B974" s="287" t="s">
        <v>1810</v>
      </c>
      <c r="C974" s="317"/>
      <c r="D974" s="9"/>
      <c r="E974" s="341">
        <f>SUM(E976:E979)</f>
        <v>5232</v>
      </c>
      <c r="F974" s="14"/>
      <c r="G974" s="341">
        <f>SUM(G976:G979)</f>
        <v>7112</v>
      </c>
      <c r="H974" s="13"/>
      <c r="I974" s="341">
        <f>SUM(I976:I979)</f>
        <v>5604</v>
      </c>
      <c r="J974" s="27"/>
      <c r="K974" s="342">
        <f>SUM(K976:K979)</f>
        <v>7029</v>
      </c>
      <c r="L974" s="343" t="s">
        <v>1811</v>
      </c>
      <c r="M974" s="460"/>
      <c r="N974" s="461"/>
    </row>
    <row r="975" spans="1:14" s="4" customFormat="1" ht="0.75" customHeight="1">
      <c r="A975" s="266"/>
      <c r="B975" s="266"/>
      <c r="C975" s="317"/>
      <c r="D975" s="9"/>
      <c r="E975" s="10"/>
      <c r="F975" s="14"/>
      <c r="G975" s="15"/>
      <c r="H975" s="13"/>
      <c r="I975" s="7"/>
      <c r="J975" s="27"/>
      <c r="K975" s="28"/>
      <c r="L975" s="328"/>
      <c r="M975" s="460"/>
      <c r="N975" s="461"/>
    </row>
    <row r="976" spans="1:14" s="4" customFormat="1" ht="12" customHeight="1">
      <c r="A976" s="294" t="s">
        <v>1812</v>
      </c>
      <c r="B976" s="363"/>
      <c r="C976" s="322"/>
      <c r="D976" s="9"/>
      <c r="E976" s="10"/>
      <c r="F976" s="14"/>
      <c r="G976" s="15"/>
      <c r="H976" s="13"/>
      <c r="I976" s="7"/>
      <c r="J976" s="27"/>
      <c r="K976" s="28"/>
      <c r="L976" s="345"/>
      <c r="M976" s="460"/>
      <c r="N976" s="461"/>
    </row>
    <row r="977" spans="1:14" s="4" customFormat="1" ht="12" customHeight="1">
      <c r="A977" s="294" t="s">
        <v>1553</v>
      </c>
      <c r="B977" s="294" t="s">
        <v>1813</v>
      </c>
      <c r="C977" s="363"/>
      <c r="D977" s="344"/>
      <c r="E977" s="363"/>
      <c r="F977" s="14"/>
      <c r="G977" s="15"/>
      <c r="H977" s="13"/>
      <c r="I977" s="7"/>
      <c r="J977" s="344"/>
      <c r="K977" s="345"/>
      <c r="L977" s="321" t="s">
        <v>1814</v>
      </c>
      <c r="M977" s="460"/>
      <c r="N977" s="461"/>
    </row>
    <row r="978" spans="1:14" s="4" customFormat="1" ht="12" customHeight="1">
      <c r="A978" s="294" t="s">
        <v>1552</v>
      </c>
      <c r="B978" s="294" t="s">
        <v>1815</v>
      </c>
      <c r="C978" s="322" t="s">
        <v>132</v>
      </c>
      <c r="D978" s="9" t="s">
        <v>1381</v>
      </c>
      <c r="E978" s="10">
        <v>1349</v>
      </c>
      <c r="F978" s="14" t="s">
        <v>1381</v>
      </c>
      <c r="G978" s="15">
        <v>2162</v>
      </c>
      <c r="H978" s="14" t="s">
        <v>1381</v>
      </c>
      <c r="I978" s="15">
        <v>1343</v>
      </c>
      <c r="J978" s="27" t="s">
        <v>1381</v>
      </c>
      <c r="K978" s="28">
        <v>1880</v>
      </c>
      <c r="L978" s="321" t="s">
        <v>1816</v>
      </c>
      <c r="M978" s="460"/>
      <c r="N978" s="461"/>
    </row>
    <row r="979" spans="1:14" s="4" customFormat="1" ht="12" customHeight="1">
      <c r="A979" s="294" t="s">
        <v>1817</v>
      </c>
      <c r="B979" s="294" t="s">
        <v>1818</v>
      </c>
      <c r="C979" s="322" t="s">
        <v>132</v>
      </c>
      <c r="D979" s="9" t="s">
        <v>1381</v>
      </c>
      <c r="E979" s="10">
        <v>3883</v>
      </c>
      <c r="F979" s="14" t="s">
        <v>1381</v>
      </c>
      <c r="G979" s="15">
        <v>4950</v>
      </c>
      <c r="H979" s="14" t="s">
        <v>1381</v>
      </c>
      <c r="I979" s="15">
        <v>4261</v>
      </c>
      <c r="J979" s="27" t="s">
        <v>1381</v>
      </c>
      <c r="K979" s="28">
        <v>5149</v>
      </c>
      <c r="L979" s="321" t="s">
        <v>468</v>
      </c>
      <c r="M979" s="460"/>
      <c r="N979" s="461"/>
    </row>
    <row r="980" spans="1:14" s="4" customFormat="1" ht="0.75" customHeight="1">
      <c r="A980" s="266"/>
      <c r="B980" s="266"/>
      <c r="C980" s="317"/>
      <c r="D980" s="9"/>
      <c r="E980" s="10"/>
      <c r="F980" s="14"/>
      <c r="G980" s="15"/>
      <c r="H980" s="13"/>
      <c r="I980" s="15"/>
      <c r="J980" s="27"/>
      <c r="K980" s="28"/>
      <c r="L980" s="328"/>
      <c r="M980" s="460"/>
      <c r="N980" s="461"/>
    </row>
    <row r="981" spans="1:14" s="4" customFormat="1" ht="12" customHeight="1">
      <c r="A981" s="287" t="s">
        <v>1819</v>
      </c>
      <c r="B981" s="287" t="s">
        <v>1820</v>
      </c>
      <c r="C981" s="336"/>
      <c r="D981" s="9"/>
      <c r="E981" s="10"/>
      <c r="F981" s="16"/>
      <c r="G981" s="17"/>
      <c r="H981" s="22"/>
      <c r="I981" s="23"/>
      <c r="J981" s="27"/>
      <c r="K981" s="28"/>
      <c r="L981" s="343" t="s">
        <v>1821</v>
      </c>
      <c r="M981" s="460"/>
      <c r="N981" s="461"/>
    </row>
    <row r="982" spans="1:14" s="4" customFormat="1" ht="11.25" customHeight="1">
      <c r="A982" s="287" t="s">
        <v>109</v>
      </c>
      <c r="B982" s="287" t="s">
        <v>1822</v>
      </c>
      <c r="C982" s="356" t="s">
        <v>109</v>
      </c>
      <c r="D982" s="9"/>
      <c r="E982" s="341">
        <f>SUM(E984:E992)</f>
        <v>2133</v>
      </c>
      <c r="F982" s="16"/>
      <c r="G982" s="341">
        <f>SUM(G984:G992)</f>
        <v>2285</v>
      </c>
      <c r="H982" s="22"/>
      <c r="I982" s="341">
        <f>SUM(I984:I992)</f>
        <v>2585</v>
      </c>
      <c r="J982" s="27"/>
      <c r="K982" s="342">
        <f>SUM(K984:K992)</f>
        <v>3274</v>
      </c>
      <c r="L982" s="343" t="s">
        <v>1823</v>
      </c>
      <c r="M982" s="460"/>
      <c r="N982" s="461"/>
    </row>
    <row r="983" spans="1:14" s="4" customFormat="1" ht="0.75" customHeight="1">
      <c r="A983" s="266"/>
      <c r="B983" s="266"/>
      <c r="C983" s="317"/>
      <c r="D983" s="9"/>
      <c r="E983" s="10"/>
      <c r="F983" s="14"/>
      <c r="G983" s="15"/>
      <c r="H983" s="13"/>
      <c r="I983" s="7"/>
      <c r="J983" s="27"/>
      <c r="K983" s="28"/>
      <c r="L983" s="328"/>
      <c r="M983" s="460"/>
      <c r="N983" s="461"/>
    </row>
    <row r="984" spans="1:14" s="4" customFormat="1" ht="12" customHeight="1">
      <c r="A984" s="294" t="s">
        <v>1163</v>
      </c>
      <c r="B984" s="363"/>
      <c r="C984" s="317"/>
      <c r="D984" s="372"/>
      <c r="E984" s="372"/>
      <c r="F984" s="14"/>
      <c r="G984" s="15"/>
      <c r="H984" s="13"/>
      <c r="I984" s="7"/>
      <c r="J984" s="373"/>
      <c r="K984" s="374"/>
      <c r="L984" s="328"/>
      <c r="M984" s="460"/>
      <c r="N984" s="461"/>
    </row>
    <row r="985" spans="1:14" s="4" customFormat="1" ht="12" customHeight="1">
      <c r="A985" s="266" t="s">
        <v>2417</v>
      </c>
      <c r="B985" s="294" t="s">
        <v>2418</v>
      </c>
      <c r="C985" s="322" t="s">
        <v>132</v>
      </c>
      <c r="D985" s="9" t="s">
        <v>1381</v>
      </c>
      <c r="E985" s="10">
        <v>109</v>
      </c>
      <c r="F985" s="14" t="s">
        <v>1381</v>
      </c>
      <c r="G985" s="15">
        <v>58</v>
      </c>
      <c r="H985" s="14" t="s">
        <v>1381</v>
      </c>
      <c r="I985" s="7">
        <v>74</v>
      </c>
      <c r="J985" s="27" t="s">
        <v>1381</v>
      </c>
      <c r="K985" s="28">
        <v>70</v>
      </c>
      <c r="L985" s="321" t="s">
        <v>2421</v>
      </c>
      <c r="M985" s="460"/>
      <c r="N985" s="461"/>
    </row>
    <row r="986" spans="1:14" s="4" customFormat="1" ht="12" customHeight="1">
      <c r="A986" s="294" t="s">
        <v>1824</v>
      </c>
      <c r="B986" s="294" t="s">
        <v>1825</v>
      </c>
      <c r="C986" s="322" t="s">
        <v>132</v>
      </c>
      <c r="D986" s="9" t="s">
        <v>1381</v>
      </c>
      <c r="E986" s="10">
        <v>160</v>
      </c>
      <c r="F986" s="14" t="s">
        <v>1381</v>
      </c>
      <c r="G986" s="15">
        <v>182</v>
      </c>
      <c r="H986" s="14" t="s">
        <v>1381</v>
      </c>
      <c r="I986" s="7">
        <v>198</v>
      </c>
      <c r="J986" s="27" t="s">
        <v>1381</v>
      </c>
      <c r="K986" s="28">
        <v>200</v>
      </c>
      <c r="L986" s="321" t="s">
        <v>1826</v>
      </c>
      <c r="M986" s="460"/>
      <c r="N986" s="461"/>
    </row>
    <row r="987" spans="1:14" s="4" customFormat="1" ht="12" customHeight="1">
      <c r="A987" s="294" t="s">
        <v>1827</v>
      </c>
      <c r="B987" s="294" t="s">
        <v>1828</v>
      </c>
      <c r="C987" s="317"/>
      <c r="D987" s="372"/>
      <c r="E987" s="372"/>
      <c r="F987" s="14"/>
      <c r="G987" s="15"/>
      <c r="H987" s="14"/>
      <c r="I987" s="7"/>
      <c r="J987" s="373"/>
      <c r="K987" s="374"/>
      <c r="L987" s="321" t="s">
        <v>2419</v>
      </c>
      <c r="M987" s="460"/>
      <c r="N987" s="461"/>
    </row>
    <row r="988" spans="1:14" s="4" customFormat="1" ht="11.25" customHeight="1">
      <c r="A988" s="266"/>
      <c r="B988" s="294" t="s">
        <v>1829</v>
      </c>
      <c r="C988" s="322" t="s">
        <v>132</v>
      </c>
      <c r="D988" s="9" t="s">
        <v>1381</v>
      </c>
      <c r="E988" s="10">
        <v>88</v>
      </c>
      <c r="F988" s="14" t="s">
        <v>1381</v>
      </c>
      <c r="G988" s="15">
        <v>165</v>
      </c>
      <c r="H988" s="14" t="s">
        <v>1381</v>
      </c>
      <c r="I988" s="7">
        <v>204</v>
      </c>
      <c r="J988" s="27" t="s">
        <v>1381</v>
      </c>
      <c r="K988" s="28">
        <v>223</v>
      </c>
      <c r="L988" s="321" t="s">
        <v>2420</v>
      </c>
      <c r="M988" s="460"/>
      <c r="N988" s="461"/>
    </row>
    <row r="989" spans="1:14" s="4" customFormat="1" ht="12" customHeight="1">
      <c r="A989" s="294" t="s">
        <v>1830</v>
      </c>
      <c r="B989" s="294" t="s">
        <v>1831</v>
      </c>
      <c r="C989" s="322" t="s">
        <v>344</v>
      </c>
      <c r="D989" s="9">
        <v>373</v>
      </c>
      <c r="E989" s="10">
        <v>353</v>
      </c>
      <c r="F989" s="14">
        <v>290</v>
      </c>
      <c r="G989" s="15">
        <v>317</v>
      </c>
      <c r="H989" s="13">
        <v>323</v>
      </c>
      <c r="I989" s="7">
        <v>356</v>
      </c>
      <c r="J989" s="27">
        <v>340</v>
      </c>
      <c r="K989" s="28">
        <v>427</v>
      </c>
      <c r="L989" s="321" t="s">
        <v>1832</v>
      </c>
      <c r="M989" s="460"/>
      <c r="N989" s="461"/>
    </row>
    <row r="990" spans="1:14" s="4" customFormat="1" ht="12" customHeight="1">
      <c r="A990" s="294" t="s">
        <v>1889</v>
      </c>
      <c r="B990" s="294" t="s">
        <v>1833</v>
      </c>
      <c r="C990" s="322" t="s">
        <v>109</v>
      </c>
      <c r="D990" s="9"/>
      <c r="E990" s="10"/>
      <c r="F990" s="14"/>
      <c r="G990" s="15"/>
      <c r="H990" s="13"/>
      <c r="I990" s="7"/>
      <c r="J990" s="27"/>
      <c r="K990" s="28"/>
      <c r="L990" s="321" t="s">
        <v>1834</v>
      </c>
      <c r="M990" s="460"/>
      <c r="N990" s="461"/>
    </row>
    <row r="991" spans="1:14" s="4" customFormat="1" ht="12" customHeight="1">
      <c r="A991" s="294" t="s">
        <v>1835</v>
      </c>
      <c r="B991" s="294" t="s">
        <v>739</v>
      </c>
      <c r="C991" s="322" t="s">
        <v>109</v>
      </c>
      <c r="D991" s="417"/>
      <c r="E991" s="10"/>
      <c r="F991" s="14"/>
      <c r="G991" s="15"/>
      <c r="H991" s="13"/>
      <c r="I991" s="7"/>
      <c r="J991" s="418"/>
      <c r="K991" s="28"/>
      <c r="L991" s="321" t="s">
        <v>737</v>
      </c>
      <c r="M991" s="460"/>
      <c r="N991" s="461"/>
    </row>
    <row r="992" spans="1:14" s="4" customFormat="1" ht="11.25" customHeight="1">
      <c r="A992" s="294" t="s">
        <v>109</v>
      </c>
      <c r="B992" s="294" t="s">
        <v>740</v>
      </c>
      <c r="C992" s="322" t="s">
        <v>132</v>
      </c>
      <c r="D992" s="9" t="s">
        <v>1381</v>
      </c>
      <c r="E992" s="10">
        <v>1423</v>
      </c>
      <c r="F992" s="14" t="s">
        <v>1381</v>
      </c>
      <c r="G992" s="15">
        <v>1563</v>
      </c>
      <c r="H992" s="14" t="s">
        <v>1381</v>
      </c>
      <c r="I992" s="15">
        <v>1753</v>
      </c>
      <c r="J992" s="27" t="s">
        <v>1381</v>
      </c>
      <c r="K992" s="28">
        <v>2354</v>
      </c>
      <c r="L992" s="321" t="s">
        <v>738</v>
      </c>
      <c r="M992" s="460"/>
      <c r="N992" s="461"/>
    </row>
    <row r="993" spans="1:14" s="4" customFormat="1" ht="3" customHeight="1">
      <c r="A993" s="305"/>
      <c r="B993" s="305"/>
      <c r="C993" s="306"/>
      <c r="D993" s="308"/>
      <c r="E993" s="308"/>
      <c r="F993" s="24"/>
      <c r="G993" s="25"/>
      <c r="H993" s="24"/>
      <c r="I993" s="25"/>
      <c r="J993" s="370"/>
      <c r="K993" s="371"/>
      <c r="L993" s="348"/>
      <c r="M993" s="460"/>
      <c r="N993" s="461"/>
    </row>
    <row r="994" spans="1:14" s="4" customFormat="1" ht="12.75" customHeight="1">
      <c r="A994" s="312"/>
      <c r="B994" s="312"/>
      <c r="C994" s="313"/>
      <c r="D994" s="314"/>
      <c r="E994" s="314"/>
      <c r="F994" s="7"/>
      <c r="G994" s="7"/>
      <c r="H994" s="12"/>
      <c r="I994" s="12"/>
      <c r="J994" s="315"/>
      <c r="K994" s="315"/>
      <c r="L994" s="316" t="s">
        <v>471</v>
      </c>
      <c r="M994" s="460"/>
      <c r="N994" s="461"/>
    </row>
    <row r="995" spans="12:14" ht="24" customHeight="1">
      <c r="L995" s="246" t="s">
        <v>2342</v>
      </c>
      <c r="M995" s="460" t="s">
        <v>1706</v>
      </c>
      <c r="N995" s="461"/>
    </row>
    <row r="996" spans="1:14" ht="28.5" customHeight="1">
      <c r="A996" s="471" t="s">
        <v>1133</v>
      </c>
      <c r="B996" s="471"/>
      <c r="C996" s="471"/>
      <c r="D996" s="471"/>
      <c r="E996" s="471"/>
      <c r="F996" s="471"/>
      <c r="G996" s="471"/>
      <c r="J996" s="245"/>
      <c r="K996" s="245"/>
      <c r="M996" s="460"/>
      <c r="N996" s="461"/>
    </row>
    <row r="997" spans="1:14" ht="9.75" customHeight="1">
      <c r="A997" s="214"/>
      <c r="B997" s="214"/>
      <c r="C997" s="214"/>
      <c r="D997" s="214"/>
      <c r="J997" s="214"/>
      <c r="K997" s="214"/>
      <c r="M997" s="460"/>
      <c r="N997" s="461"/>
    </row>
    <row r="998" spans="1:14" ht="24.75" customHeight="1">
      <c r="A998" s="248" t="s">
        <v>1652</v>
      </c>
      <c r="B998" s="462" t="s">
        <v>1653</v>
      </c>
      <c r="C998" s="248" t="s">
        <v>1119</v>
      </c>
      <c r="D998" s="455" t="s">
        <v>491</v>
      </c>
      <c r="E998" s="459"/>
      <c r="F998" s="455" t="s">
        <v>2372</v>
      </c>
      <c r="G998" s="459"/>
      <c r="H998" s="457" t="s">
        <v>1123</v>
      </c>
      <c r="I998" s="458"/>
      <c r="J998" s="455" t="s">
        <v>2381</v>
      </c>
      <c r="K998" s="456"/>
      <c r="L998" s="465" t="s">
        <v>95</v>
      </c>
      <c r="M998" s="460"/>
      <c r="N998" s="461"/>
    </row>
    <row r="999" spans="1:14" ht="15" customHeight="1">
      <c r="A999" s="468" t="s">
        <v>1382</v>
      </c>
      <c r="B999" s="463"/>
      <c r="C999" s="468" t="s">
        <v>1121</v>
      </c>
      <c r="D999" s="250" t="s">
        <v>92</v>
      </c>
      <c r="E999" s="251" t="s">
        <v>94</v>
      </c>
      <c r="F999" s="250" t="s">
        <v>92</v>
      </c>
      <c r="G999" s="251" t="s">
        <v>94</v>
      </c>
      <c r="H999" s="250" t="s">
        <v>92</v>
      </c>
      <c r="I999" s="251" t="s">
        <v>94</v>
      </c>
      <c r="J999" s="250" t="s">
        <v>92</v>
      </c>
      <c r="K999" s="252" t="s">
        <v>94</v>
      </c>
      <c r="L999" s="466"/>
      <c r="M999" s="460"/>
      <c r="N999" s="461"/>
    </row>
    <row r="1000" spans="1:14" ht="24.75" customHeight="1">
      <c r="A1000" s="469"/>
      <c r="B1000" s="464"/>
      <c r="C1000" s="469"/>
      <c r="D1000" s="254" t="s">
        <v>93</v>
      </c>
      <c r="E1000" s="255" t="s">
        <v>1654</v>
      </c>
      <c r="F1000" s="254" t="s">
        <v>93</v>
      </c>
      <c r="G1000" s="255" t="s">
        <v>1654</v>
      </c>
      <c r="H1000" s="254" t="s">
        <v>93</v>
      </c>
      <c r="I1000" s="255" t="s">
        <v>1654</v>
      </c>
      <c r="J1000" s="254" t="s">
        <v>93</v>
      </c>
      <c r="K1000" s="256" t="s">
        <v>1654</v>
      </c>
      <c r="L1000" s="467"/>
      <c r="M1000" s="460"/>
      <c r="N1000" s="461"/>
    </row>
    <row r="1001" spans="1:14" s="4" customFormat="1" ht="15" customHeight="1">
      <c r="A1001" s="287" t="s">
        <v>1836</v>
      </c>
      <c r="B1001" s="287" t="s">
        <v>606</v>
      </c>
      <c r="C1001" s="336"/>
      <c r="D1001" s="9"/>
      <c r="E1001" s="372"/>
      <c r="F1001" s="398"/>
      <c r="G1001" s="399"/>
      <c r="H1001" s="398"/>
      <c r="I1001" s="399"/>
      <c r="J1001" s="27"/>
      <c r="K1001" s="374"/>
      <c r="L1001" s="403"/>
      <c r="M1001" s="460"/>
      <c r="N1001" s="461"/>
    </row>
    <row r="1002" spans="1:14" s="4" customFormat="1" ht="11.25" customHeight="1">
      <c r="A1002" s="266"/>
      <c r="B1002" s="287" t="s">
        <v>411</v>
      </c>
      <c r="C1002" s="317"/>
      <c r="D1002" s="341"/>
      <c r="E1002" s="341">
        <f>SUM(E1004:E1051)</f>
        <v>19205</v>
      </c>
      <c r="F1002" s="13"/>
      <c r="G1002" s="341">
        <f>SUM(G1004:G1051)</f>
        <v>18890</v>
      </c>
      <c r="H1002" s="13"/>
      <c r="I1002" s="341">
        <f>SUM(I1004:I1051)</f>
        <v>19429</v>
      </c>
      <c r="J1002" s="384"/>
      <c r="K1002" s="342">
        <f>SUM(K1004:K1051)</f>
        <v>22756</v>
      </c>
      <c r="L1002" s="343" t="s">
        <v>607</v>
      </c>
      <c r="M1002" s="460"/>
      <c r="N1002" s="461"/>
    </row>
    <row r="1003" spans="1:14" s="4" customFormat="1" ht="0.75" customHeight="1">
      <c r="A1003" s="266"/>
      <c r="B1003" s="287"/>
      <c r="C1003" s="317"/>
      <c r="D1003" s="341"/>
      <c r="E1003" s="408"/>
      <c r="F1003" s="13"/>
      <c r="G1003" s="7"/>
      <c r="H1003" s="13"/>
      <c r="I1003" s="7"/>
      <c r="J1003" s="384"/>
      <c r="K1003" s="410"/>
      <c r="L1003" s="343"/>
      <c r="M1003" s="460"/>
      <c r="N1003" s="461"/>
    </row>
    <row r="1004" spans="1:14" s="4" customFormat="1" ht="12" customHeight="1">
      <c r="A1004" s="294" t="s">
        <v>1554</v>
      </c>
      <c r="B1004" s="294" t="s">
        <v>608</v>
      </c>
      <c r="C1004" s="322" t="s">
        <v>109</v>
      </c>
      <c r="D1004" s="387"/>
      <c r="E1004" s="387"/>
      <c r="F1004" s="13"/>
      <c r="G1004" s="7"/>
      <c r="H1004" s="13"/>
      <c r="I1004" s="7"/>
      <c r="J1004" s="13"/>
      <c r="K1004" s="366"/>
      <c r="L1004" s="321" t="s">
        <v>609</v>
      </c>
      <c r="M1004" s="460"/>
      <c r="N1004" s="461"/>
    </row>
    <row r="1005" spans="1:14" s="4" customFormat="1" ht="12" customHeight="1">
      <c r="A1005" s="266" t="s">
        <v>2422</v>
      </c>
      <c r="B1005" s="294" t="s">
        <v>2423</v>
      </c>
      <c r="C1005" s="363"/>
      <c r="D1005" s="344"/>
      <c r="E1005" s="363"/>
      <c r="F1005" s="14"/>
      <c r="G1005" s="15"/>
      <c r="H1005" s="13"/>
      <c r="I1005" s="7"/>
      <c r="J1005" s="344"/>
      <c r="K1005" s="345"/>
      <c r="L1005" s="321" t="s">
        <v>2425</v>
      </c>
      <c r="M1005" s="460"/>
      <c r="N1005" s="461"/>
    </row>
    <row r="1006" spans="1:14" s="4" customFormat="1" ht="11.25" customHeight="1">
      <c r="A1006" s="266"/>
      <c r="B1006" s="294" t="s">
        <v>2424</v>
      </c>
      <c r="C1006" s="322" t="s">
        <v>344</v>
      </c>
      <c r="D1006" s="9">
        <v>2160</v>
      </c>
      <c r="E1006" s="10">
        <v>190</v>
      </c>
      <c r="F1006" s="14">
        <v>362</v>
      </c>
      <c r="G1006" s="15">
        <v>75</v>
      </c>
      <c r="H1006" s="14">
        <v>388</v>
      </c>
      <c r="I1006" s="15">
        <v>85</v>
      </c>
      <c r="J1006" s="27">
        <v>324</v>
      </c>
      <c r="K1006" s="28">
        <v>65</v>
      </c>
      <c r="L1006" s="321" t="s">
        <v>2426</v>
      </c>
      <c r="M1006" s="460"/>
      <c r="N1006" s="461"/>
    </row>
    <row r="1007" spans="1:14" s="4" customFormat="1" ht="12" customHeight="1">
      <c r="A1007" s="294" t="s">
        <v>1555</v>
      </c>
      <c r="B1007" s="294" t="s">
        <v>610</v>
      </c>
      <c r="C1007" s="322" t="s">
        <v>126</v>
      </c>
      <c r="D1007" s="9">
        <v>627</v>
      </c>
      <c r="E1007" s="10">
        <v>541</v>
      </c>
      <c r="F1007" s="14">
        <v>989</v>
      </c>
      <c r="G1007" s="15">
        <v>572</v>
      </c>
      <c r="H1007" s="14">
        <v>1015</v>
      </c>
      <c r="I1007" s="15">
        <v>598</v>
      </c>
      <c r="J1007" s="27">
        <v>1010</v>
      </c>
      <c r="K1007" s="28">
        <v>603</v>
      </c>
      <c r="L1007" s="321" t="s">
        <v>611</v>
      </c>
      <c r="M1007" s="460"/>
      <c r="N1007" s="461"/>
    </row>
    <row r="1008" spans="1:14" s="4" customFormat="1" ht="12" customHeight="1">
      <c r="A1008" s="294" t="s">
        <v>612</v>
      </c>
      <c r="B1008" s="294" t="s">
        <v>613</v>
      </c>
      <c r="C1008" s="322" t="s">
        <v>126</v>
      </c>
      <c r="D1008" s="9">
        <v>3950</v>
      </c>
      <c r="E1008" s="10">
        <v>435</v>
      </c>
      <c r="F1008" s="14">
        <v>3625</v>
      </c>
      <c r="G1008" s="15">
        <v>435</v>
      </c>
      <c r="H1008" s="14">
        <v>3600</v>
      </c>
      <c r="I1008" s="15">
        <v>450</v>
      </c>
      <c r="J1008" s="27">
        <v>0</v>
      </c>
      <c r="K1008" s="28">
        <v>0</v>
      </c>
      <c r="L1008" s="321" t="s">
        <v>614</v>
      </c>
      <c r="M1008" s="460"/>
      <c r="N1008" s="461"/>
    </row>
    <row r="1009" spans="1:14" s="4" customFormat="1" ht="12" customHeight="1">
      <c r="A1009" s="294" t="s">
        <v>615</v>
      </c>
      <c r="B1009" s="294" t="s">
        <v>616</v>
      </c>
      <c r="C1009" s="322" t="s">
        <v>1400</v>
      </c>
      <c r="D1009" s="9">
        <v>476800</v>
      </c>
      <c r="E1009" s="10">
        <v>359</v>
      </c>
      <c r="F1009" s="14">
        <v>462300</v>
      </c>
      <c r="G1009" s="15">
        <v>333</v>
      </c>
      <c r="H1009" s="14">
        <v>534200</v>
      </c>
      <c r="I1009" s="15">
        <v>374</v>
      </c>
      <c r="J1009" s="27">
        <v>781000</v>
      </c>
      <c r="K1009" s="28">
        <v>660</v>
      </c>
      <c r="L1009" s="321" t="s">
        <v>617</v>
      </c>
      <c r="M1009" s="460"/>
      <c r="N1009" s="461"/>
    </row>
    <row r="1010" spans="1:14" s="4" customFormat="1" ht="12" customHeight="1">
      <c r="A1010" s="294" t="s">
        <v>618</v>
      </c>
      <c r="B1010" s="294" t="s">
        <v>619</v>
      </c>
      <c r="C1010" s="322"/>
      <c r="D1010" s="9"/>
      <c r="E1010" s="10"/>
      <c r="F1010" s="14"/>
      <c r="G1010" s="15"/>
      <c r="H1010" s="14"/>
      <c r="I1010" s="15"/>
      <c r="J1010" s="27"/>
      <c r="K1010" s="28"/>
      <c r="L1010" s="321" t="s">
        <v>620</v>
      </c>
      <c r="M1010" s="460"/>
      <c r="N1010" s="461"/>
    </row>
    <row r="1011" spans="1:14" s="4" customFormat="1" ht="11.25" customHeight="1">
      <c r="A1011" s="294"/>
      <c r="B1011" s="294" t="s">
        <v>621</v>
      </c>
      <c r="C1011" s="322" t="s">
        <v>132</v>
      </c>
      <c r="D1011" s="9" t="s">
        <v>1381</v>
      </c>
      <c r="E1011" s="10">
        <v>1121</v>
      </c>
      <c r="F1011" s="14" t="s">
        <v>1381</v>
      </c>
      <c r="G1011" s="15">
        <v>1211</v>
      </c>
      <c r="H1011" s="14" t="s">
        <v>1381</v>
      </c>
      <c r="I1011" s="15">
        <v>1078</v>
      </c>
      <c r="J1011" s="27" t="s">
        <v>1381</v>
      </c>
      <c r="K1011" s="28">
        <v>1047</v>
      </c>
      <c r="L1011" s="321" t="s">
        <v>622</v>
      </c>
      <c r="M1011" s="460"/>
      <c r="N1011" s="461"/>
    </row>
    <row r="1012" spans="1:14" s="4" customFormat="1" ht="12" customHeight="1">
      <c r="A1012" s="294" t="s">
        <v>623</v>
      </c>
      <c r="B1012" s="294" t="s">
        <v>624</v>
      </c>
      <c r="C1012" s="322" t="s">
        <v>2445</v>
      </c>
      <c r="D1012" s="9">
        <v>1380</v>
      </c>
      <c r="E1012" s="10">
        <v>627</v>
      </c>
      <c r="F1012" s="14">
        <v>945</v>
      </c>
      <c r="G1012" s="15">
        <v>453</v>
      </c>
      <c r="H1012" s="14">
        <v>1118</v>
      </c>
      <c r="I1012" s="15">
        <v>547</v>
      </c>
      <c r="J1012" s="27">
        <v>1258</v>
      </c>
      <c r="K1012" s="28">
        <v>628</v>
      </c>
      <c r="L1012" s="321" t="s">
        <v>625</v>
      </c>
      <c r="M1012" s="460"/>
      <c r="N1012" s="461"/>
    </row>
    <row r="1013" spans="1:14" s="4" customFormat="1" ht="12" customHeight="1">
      <c r="A1013" s="294" t="s">
        <v>626</v>
      </c>
      <c r="B1013" s="294" t="s">
        <v>627</v>
      </c>
      <c r="C1013" s="322" t="s">
        <v>126</v>
      </c>
      <c r="D1013" s="9">
        <v>10790</v>
      </c>
      <c r="E1013" s="10">
        <v>2914</v>
      </c>
      <c r="F1013" s="14">
        <v>13076</v>
      </c>
      <c r="G1013" s="15">
        <v>3495</v>
      </c>
      <c r="H1013" s="14">
        <v>14328</v>
      </c>
      <c r="I1013" s="15">
        <v>4328</v>
      </c>
      <c r="J1013" s="27">
        <v>16368</v>
      </c>
      <c r="K1013" s="28">
        <v>5843</v>
      </c>
      <c r="L1013" s="321" t="s">
        <v>469</v>
      </c>
      <c r="M1013" s="460"/>
      <c r="N1013" s="461"/>
    </row>
    <row r="1014" spans="1:14" s="4" customFormat="1" ht="12" customHeight="1">
      <c r="A1014" s="294" t="s">
        <v>628</v>
      </c>
      <c r="B1014" s="294" t="s">
        <v>629</v>
      </c>
      <c r="C1014" s="322" t="s">
        <v>126</v>
      </c>
      <c r="D1014" s="9">
        <v>675</v>
      </c>
      <c r="E1014" s="10">
        <v>218</v>
      </c>
      <c r="F1014" s="14">
        <v>700</v>
      </c>
      <c r="G1014" s="15">
        <v>220</v>
      </c>
      <c r="H1014" s="14">
        <v>800</v>
      </c>
      <c r="I1014" s="15">
        <v>247</v>
      </c>
      <c r="J1014" s="27">
        <v>632</v>
      </c>
      <c r="K1014" s="28">
        <v>223</v>
      </c>
      <c r="L1014" s="321" t="s">
        <v>630</v>
      </c>
      <c r="M1014" s="460"/>
      <c r="N1014" s="461"/>
    </row>
    <row r="1015" spans="1:14" s="4" customFormat="1" ht="12" customHeight="1">
      <c r="A1015" s="294" t="s">
        <v>1556</v>
      </c>
      <c r="B1015" s="294" t="s">
        <v>631</v>
      </c>
      <c r="C1015" s="317"/>
      <c r="D1015" s="9"/>
      <c r="E1015" s="10"/>
      <c r="F1015" s="14"/>
      <c r="G1015" s="15"/>
      <c r="H1015" s="14"/>
      <c r="I1015" s="15"/>
      <c r="J1015" s="27"/>
      <c r="K1015" s="28"/>
      <c r="L1015" s="328"/>
      <c r="M1015" s="460"/>
      <c r="N1015" s="461"/>
    </row>
    <row r="1016" spans="1:14" s="4" customFormat="1" ht="12" customHeight="1">
      <c r="A1016" s="294" t="s">
        <v>632</v>
      </c>
      <c r="B1016" s="294" t="s">
        <v>633</v>
      </c>
      <c r="C1016" s="322"/>
      <c r="D1016" s="9"/>
      <c r="E1016" s="10"/>
      <c r="F1016" s="14"/>
      <c r="G1016" s="15"/>
      <c r="H1016" s="14"/>
      <c r="I1016" s="15"/>
      <c r="J1016" s="27"/>
      <c r="K1016" s="28"/>
      <c r="L1016" s="321" t="s">
        <v>634</v>
      </c>
      <c r="M1016" s="460"/>
      <c r="N1016" s="461"/>
    </row>
    <row r="1017" spans="1:14" s="4" customFormat="1" ht="12" customHeight="1">
      <c r="A1017" s="294" t="s">
        <v>635</v>
      </c>
      <c r="B1017" s="294" t="s">
        <v>1557</v>
      </c>
      <c r="C1017" s="317"/>
      <c r="D1017" s="9"/>
      <c r="E1017" s="372"/>
      <c r="F1017" s="14"/>
      <c r="G1017" s="15"/>
      <c r="H1017" s="14"/>
      <c r="I1017" s="15"/>
      <c r="J1017" s="27"/>
      <c r="K1017" s="374"/>
      <c r="L1017" s="321" t="s">
        <v>1867</v>
      </c>
      <c r="M1017" s="460"/>
      <c r="N1017" s="461"/>
    </row>
    <row r="1018" spans="1:14" s="4" customFormat="1" ht="11.25" customHeight="1">
      <c r="A1018" s="294" t="s">
        <v>109</v>
      </c>
      <c r="B1018" s="294" t="s">
        <v>1558</v>
      </c>
      <c r="C1018" s="322" t="s">
        <v>132</v>
      </c>
      <c r="D1018" s="9" t="s">
        <v>1381</v>
      </c>
      <c r="E1018" s="10">
        <v>797</v>
      </c>
      <c r="F1018" s="14" t="s">
        <v>1381</v>
      </c>
      <c r="G1018" s="15">
        <v>571</v>
      </c>
      <c r="H1018" s="14" t="s">
        <v>1381</v>
      </c>
      <c r="I1018" s="15">
        <v>448</v>
      </c>
      <c r="J1018" s="27" t="s">
        <v>1381</v>
      </c>
      <c r="K1018" s="28">
        <v>431</v>
      </c>
      <c r="L1018" s="321" t="s">
        <v>1868</v>
      </c>
      <c r="M1018" s="460"/>
      <c r="N1018" s="461"/>
    </row>
    <row r="1019" spans="1:14" s="4" customFormat="1" ht="12" customHeight="1">
      <c r="A1019" s="294" t="s">
        <v>1869</v>
      </c>
      <c r="B1019" s="294" t="s">
        <v>1870</v>
      </c>
      <c r="C1019" s="322"/>
      <c r="D1019" s="9"/>
      <c r="E1019" s="10"/>
      <c r="F1019" s="14"/>
      <c r="G1019" s="15"/>
      <c r="H1019" s="14"/>
      <c r="I1019" s="15"/>
      <c r="J1019" s="27"/>
      <c r="K1019" s="28"/>
      <c r="L1019" s="321" t="s">
        <v>1871</v>
      </c>
      <c r="M1019" s="460"/>
      <c r="N1019" s="461"/>
    </row>
    <row r="1020" spans="1:14" s="4" customFormat="1" ht="11.25" customHeight="1">
      <c r="A1020" s="294"/>
      <c r="B1020" s="294" t="s">
        <v>1872</v>
      </c>
      <c r="C1020" s="322" t="s">
        <v>132</v>
      </c>
      <c r="D1020" s="9" t="s">
        <v>1381</v>
      </c>
      <c r="E1020" s="10">
        <v>80</v>
      </c>
      <c r="F1020" s="14" t="s">
        <v>1381</v>
      </c>
      <c r="G1020" s="15">
        <v>71</v>
      </c>
      <c r="H1020" s="14" t="s">
        <v>1381</v>
      </c>
      <c r="I1020" s="15">
        <v>80</v>
      </c>
      <c r="J1020" s="27" t="s">
        <v>1381</v>
      </c>
      <c r="K1020" s="28">
        <v>100</v>
      </c>
      <c r="L1020" s="321" t="s">
        <v>1873</v>
      </c>
      <c r="M1020" s="460"/>
      <c r="N1020" s="461"/>
    </row>
    <row r="1021" spans="1:14" s="4" customFormat="1" ht="12" customHeight="1">
      <c r="A1021" s="294" t="s">
        <v>1874</v>
      </c>
      <c r="B1021" s="294" t="s">
        <v>1875</v>
      </c>
      <c r="C1021" s="322" t="s">
        <v>132</v>
      </c>
      <c r="D1021" s="9" t="s">
        <v>1381</v>
      </c>
      <c r="E1021" s="10">
        <v>217</v>
      </c>
      <c r="F1021" s="14" t="s">
        <v>1381</v>
      </c>
      <c r="G1021" s="15">
        <v>287</v>
      </c>
      <c r="H1021" s="14" t="s">
        <v>1381</v>
      </c>
      <c r="I1021" s="15">
        <v>375</v>
      </c>
      <c r="J1021" s="27" t="s">
        <v>1381</v>
      </c>
      <c r="K1021" s="28">
        <v>327</v>
      </c>
      <c r="L1021" s="321" t="s">
        <v>1876</v>
      </c>
      <c r="M1021" s="460"/>
      <c r="N1021" s="461"/>
    </row>
    <row r="1022" spans="1:14" s="4" customFormat="1" ht="12" customHeight="1">
      <c r="A1022" s="294" t="s">
        <v>1892</v>
      </c>
      <c r="B1022" s="294" t="s">
        <v>1893</v>
      </c>
      <c r="C1022" s="317"/>
      <c r="D1022" s="9"/>
      <c r="E1022" s="10"/>
      <c r="F1022" s="14"/>
      <c r="G1022" s="15"/>
      <c r="H1022" s="14"/>
      <c r="I1022" s="15"/>
      <c r="J1022" s="27"/>
      <c r="K1022" s="28"/>
      <c r="L1022" s="321" t="s">
        <v>1894</v>
      </c>
      <c r="M1022" s="460"/>
      <c r="N1022" s="461"/>
    </row>
    <row r="1023" spans="1:14" s="4" customFormat="1" ht="11.25" customHeight="1">
      <c r="A1023" s="294" t="s">
        <v>109</v>
      </c>
      <c r="B1023" s="294" t="s">
        <v>1895</v>
      </c>
      <c r="C1023" s="322" t="s">
        <v>132</v>
      </c>
      <c r="D1023" s="9" t="s">
        <v>1381</v>
      </c>
      <c r="E1023" s="10">
        <v>2074</v>
      </c>
      <c r="F1023" s="14" t="s">
        <v>1381</v>
      </c>
      <c r="G1023" s="15">
        <v>1397</v>
      </c>
      <c r="H1023" s="14" t="s">
        <v>1381</v>
      </c>
      <c r="I1023" s="15">
        <v>1462</v>
      </c>
      <c r="J1023" s="27" t="s">
        <v>1381</v>
      </c>
      <c r="K1023" s="28">
        <v>1679</v>
      </c>
      <c r="L1023" s="321" t="s">
        <v>675</v>
      </c>
      <c r="M1023" s="460"/>
      <c r="N1023" s="461"/>
    </row>
    <row r="1024" spans="1:14" s="4" customFormat="1" ht="12" customHeight="1">
      <c r="A1024" s="294" t="s">
        <v>676</v>
      </c>
      <c r="B1024" s="294" t="s">
        <v>677</v>
      </c>
      <c r="C1024" s="322"/>
      <c r="D1024" s="9"/>
      <c r="E1024" s="10"/>
      <c r="F1024" s="14"/>
      <c r="G1024" s="15"/>
      <c r="H1024" s="14"/>
      <c r="I1024" s="15"/>
      <c r="J1024" s="27"/>
      <c r="K1024" s="28"/>
      <c r="L1024" s="321"/>
      <c r="M1024" s="460"/>
      <c r="N1024" s="461"/>
    </row>
    <row r="1025" spans="1:14" s="4" customFormat="1" ht="12" customHeight="1">
      <c r="A1025" s="294" t="s">
        <v>678</v>
      </c>
      <c r="B1025" s="294" t="s">
        <v>679</v>
      </c>
      <c r="C1025" s="322"/>
      <c r="D1025" s="324"/>
      <c r="E1025" s="372"/>
      <c r="F1025" s="14"/>
      <c r="G1025" s="15"/>
      <c r="H1025" s="14"/>
      <c r="I1025" s="15"/>
      <c r="J1025" s="323"/>
      <c r="K1025" s="374"/>
      <c r="L1025" s="321" t="s">
        <v>680</v>
      </c>
      <c r="M1025" s="460"/>
      <c r="N1025" s="461"/>
    </row>
    <row r="1026" spans="1:14" s="4" customFormat="1" ht="11.25" customHeight="1">
      <c r="A1026" s="294"/>
      <c r="B1026" s="294" t="s">
        <v>681</v>
      </c>
      <c r="C1026" s="322" t="s">
        <v>132</v>
      </c>
      <c r="D1026" s="9" t="s">
        <v>1381</v>
      </c>
      <c r="E1026" s="10">
        <v>435</v>
      </c>
      <c r="F1026" s="14" t="s">
        <v>1381</v>
      </c>
      <c r="G1026" s="15">
        <v>432</v>
      </c>
      <c r="H1026" s="14" t="s">
        <v>1381</v>
      </c>
      <c r="I1026" s="15">
        <v>211</v>
      </c>
      <c r="J1026" s="27" t="s">
        <v>1381</v>
      </c>
      <c r="K1026" s="28">
        <v>362</v>
      </c>
      <c r="L1026" s="321" t="s">
        <v>682</v>
      </c>
      <c r="M1026" s="460"/>
      <c r="N1026" s="461"/>
    </row>
    <row r="1027" spans="1:14" s="4" customFormat="1" ht="12" customHeight="1">
      <c r="A1027" s="294" t="s">
        <v>683</v>
      </c>
      <c r="B1027" s="294" t="s">
        <v>684</v>
      </c>
      <c r="C1027" s="322" t="s">
        <v>132</v>
      </c>
      <c r="D1027" s="9" t="s">
        <v>1381</v>
      </c>
      <c r="E1027" s="10">
        <v>622</v>
      </c>
      <c r="F1027" s="14" t="s">
        <v>1381</v>
      </c>
      <c r="G1027" s="15">
        <v>458</v>
      </c>
      <c r="H1027" s="14" t="s">
        <v>1381</v>
      </c>
      <c r="I1027" s="15">
        <v>572</v>
      </c>
      <c r="J1027" s="27" t="s">
        <v>1381</v>
      </c>
      <c r="K1027" s="28">
        <v>499</v>
      </c>
      <c r="L1027" s="321" t="s">
        <v>685</v>
      </c>
      <c r="M1027" s="460"/>
      <c r="N1027" s="461"/>
    </row>
    <row r="1028" spans="1:14" s="4" customFormat="1" ht="12" customHeight="1">
      <c r="A1028" s="294" t="s">
        <v>686</v>
      </c>
      <c r="B1028" s="294" t="s">
        <v>687</v>
      </c>
      <c r="C1028" s="322" t="s">
        <v>109</v>
      </c>
      <c r="D1028" s="9"/>
      <c r="E1028" s="10"/>
      <c r="F1028" s="14"/>
      <c r="G1028" s="15"/>
      <c r="H1028" s="14"/>
      <c r="I1028" s="15"/>
      <c r="J1028" s="27"/>
      <c r="K1028" s="28"/>
      <c r="L1028" s="321" t="s">
        <v>688</v>
      </c>
      <c r="M1028" s="460"/>
      <c r="N1028" s="461"/>
    </row>
    <row r="1029" spans="1:14" s="4" customFormat="1" ht="11.25" customHeight="1">
      <c r="A1029" s="294" t="s">
        <v>109</v>
      </c>
      <c r="B1029" s="294" t="s">
        <v>689</v>
      </c>
      <c r="C1029" s="322" t="s">
        <v>132</v>
      </c>
      <c r="D1029" s="9" t="s">
        <v>1381</v>
      </c>
      <c r="E1029" s="10">
        <v>494</v>
      </c>
      <c r="F1029" s="14" t="s">
        <v>1381</v>
      </c>
      <c r="G1029" s="15">
        <v>400</v>
      </c>
      <c r="H1029" s="14" t="s">
        <v>1381</v>
      </c>
      <c r="I1029" s="15">
        <v>425</v>
      </c>
      <c r="J1029" s="27" t="s">
        <v>1381</v>
      </c>
      <c r="K1029" s="28">
        <v>380</v>
      </c>
      <c r="L1029" s="321" t="s">
        <v>690</v>
      </c>
      <c r="M1029" s="460"/>
      <c r="N1029" s="461"/>
    </row>
    <row r="1030" spans="1:14" s="4" customFormat="1" ht="3" customHeight="1">
      <c r="A1030" s="305"/>
      <c r="B1030" s="305"/>
      <c r="C1030" s="306"/>
      <c r="D1030" s="308"/>
      <c r="E1030" s="308"/>
      <c r="F1030" s="368"/>
      <c r="G1030" s="395"/>
      <c r="H1030" s="24"/>
      <c r="I1030" s="25"/>
      <c r="J1030" s="370"/>
      <c r="K1030" s="371"/>
      <c r="L1030" s="348"/>
      <c r="M1030" s="460"/>
      <c r="N1030" s="461"/>
    </row>
    <row r="1031" spans="1:14" s="4" customFormat="1" ht="12.75" customHeight="1">
      <c r="A1031" s="312"/>
      <c r="B1031" s="312"/>
      <c r="C1031" s="313"/>
      <c r="D1031" s="314"/>
      <c r="E1031" s="314"/>
      <c r="F1031" s="7"/>
      <c r="G1031" s="7"/>
      <c r="H1031" s="7"/>
      <c r="I1031" s="7"/>
      <c r="J1031" s="315"/>
      <c r="K1031" s="315"/>
      <c r="L1031" s="316" t="s">
        <v>471</v>
      </c>
      <c r="M1031" s="460"/>
      <c r="N1031" s="461"/>
    </row>
    <row r="1032" spans="12:14" ht="24" customHeight="1">
      <c r="L1032" s="246" t="s">
        <v>2342</v>
      </c>
      <c r="M1032" s="460" t="s">
        <v>547</v>
      </c>
      <c r="N1032" s="461"/>
    </row>
    <row r="1033" spans="1:14" ht="28.5" customHeight="1">
      <c r="A1033" s="471" t="s">
        <v>1133</v>
      </c>
      <c r="B1033" s="471"/>
      <c r="C1033" s="471"/>
      <c r="D1033" s="471"/>
      <c r="E1033" s="471"/>
      <c r="F1033" s="471"/>
      <c r="G1033" s="471"/>
      <c r="J1033" s="245"/>
      <c r="K1033" s="245"/>
      <c r="M1033" s="460"/>
      <c r="N1033" s="461"/>
    </row>
    <row r="1034" spans="1:14" ht="9.75" customHeight="1">
      <c r="A1034" s="214"/>
      <c r="B1034" s="214"/>
      <c r="C1034" s="214"/>
      <c r="D1034" s="214"/>
      <c r="J1034" s="214"/>
      <c r="K1034" s="214"/>
      <c r="M1034" s="460"/>
      <c r="N1034" s="461"/>
    </row>
    <row r="1035" spans="1:14" ht="24.75" customHeight="1">
      <c r="A1035" s="248" t="s">
        <v>1652</v>
      </c>
      <c r="B1035" s="462" t="s">
        <v>109</v>
      </c>
      <c r="C1035" s="248" t="s">
        <v>1119</v>
      </c>
      <c r="D1035" s="455" t="s">
        <v>491</v>
      </c>
      <c r="E1035" s="459"/>
      <c r="F1035" s="455" t="s">
        <v>2372</v>
      </c>
      <c r="G1035" s="459"/>
      <c r="H1035" s="457" t="s">
        <v>1123</v>
      </c>
      <c r="I1035" s="458"/>
      <c r="J1035" s="455" t="s">
        <v>2381</v>
      </c>
      <c r="K1035" s="456"/>
      <c r="L1035" s="465" t="s">
        <v>95</v>
      </c>
      <c r="M1035" s="460"/>
      <c r="N1035" s="461"/>
    </row>
    <row r="1036" spans="1:14" ht="15" customHeight="1">
      <c r="A1036" s="468" t="s">
        <v>1382</v>
      </c>
      <c r="B1036" s="463"/>
      <c r="C1036" s="468" t="s">
        <v>1121</v>
      </c>
      <c r="D1036" s="250" t="s">
        <v>92</v>
      </c>
      <c r="E1036" s="251" t="s">
        <v>94</v>
      </c>
      <c r="F1036" s="250" t="s">
        <v>92</v>
      </c>
      <c r="G1036" s="251" t="s">
        <v>94</v>
      </c>
      <c r="H1036" s="250" t="s">
        <v>92</v>
      </c>
      <c r="I1036" s="251" t="s">
        <v>94</v>
      </c>
      <c r="J1036" s="250" t="s">
        <v>92</v>
      </c>
      <c r="K1036" s="252" t="s">
        <v>94</v>
      </c>
      <c r="L1036" s="466"/>
      <c r="M1036" s="460"/>
      <c r="N1036" s="461"/>
    </row>
    <row r="1037" spans="1:14" ht="24.75" customHeight="1">
      <c r="A1037" s="469"/>
      <c r="B1037" s="464"/>
      <c r="C1037" s="469"/>
      <c r="D1037" s="254" t="s">
        <v>93</v>
      </c>
      <c r="E1037" s="255" t="s">
        <v>1654</v>
      </c>
      <c r="F1037" s="254" t="s">
        <v>93</v>
      </c>
      <c r="G1037" s="255" t="s">
        <v>1654</v>
      </c>
      <c r="H1037" s="254" t="s">
        <v>93</v>
      </c>
      <c r="I1037" s="255" t="s">
        <v>1654</v>
      </c>
      <c r="J1037" s="254" t="s">
        <v>93</v>
      </c>
      <c r="K1037" s="256" t="s">
        <v>1654</v>
      </c>
      <c r="L1037" s="467"/>
      <c r="M1037" s="460"/>
      <c r="N1037" s="461"/>
    </row>
    <row r="1038" spans="1:14" s="4" customFormat="1" ht="15" customHeight="1">
      <c r="A1038" s="294" t="s">
        <v>691</v>
      </c>
      <c r="B1038" s="294" t="s">
        <v>1559</v>
      </c>
      <c r="C1038" s="363"/>
      <c r="D1038" s="344"/>
      <c r="E1038" s="363"/>
      <c r="F1038" s="11"/>
      <c r="G1038" s="12"/>
      <c r="H1038" s="13"/>
      <c r="I1038" s="7"/>
      <c r="J1038" s="433"/>
      <c r="K1038" s="345"/>
      <c r="L1038" s="353" t="s">
        <v>1561</v>
      </c>
      <c r="M1038" s="460"/>
      <c r="N1038" s="461"/>
    </row>
    <row r="1039" spans="1:14" s="4" customFormat="1" ht="11.25" customHeight="1">
      <c r="A1039" s="294"/>
      <c r="B1039" s="294" t="s">
        <v>1560</v>
      </c>
      <c r="C1039" s="322" t="s">
        <v>132</v>
      </c>
      <c r="D1039" s="9" t="s">
        <v>1381</v>
      </c>
      <c r="E1039" s="10">
        <v>143</v>
      </c>
      <c r="F1039" s="14" t="s">
        <v>1381</v>
      </c>
      <c r="G1039" s="15">
        <v>142</v>
      </c>
      <c r="H1039" s="14" t="s">
        <v>1381</v>
      </c>
      <c r="I1039" s="15">
        <v>152</v>
      </c>
      <c r="J1039" s="27" t="s">
        <v>1381</v>
      </c>
      <c r="K1039" s="28">
        <v>157</v>
      </c>
      <c r="L1039" s="321" t="s">
        <v>1562</v>
      </c>
      <c r="M1039" s="460"/>
      <c r="N1039" s="461"/>
    </row>
    <row r="1040" spans="1:14" s="4" customFormat="1" ht="12" customHeight="1">
      <c r="A1040" s="294" t="s">
        <v>1565</v>
      </c>
      <c r="B1040" s="294" t="s">
        <v>1566</v>
      </c>
      <c r="C1040" s="322"/>
      <c r="D1040" s="9"/>
      <c r="E1040" s="10"/>
      <c r="F1040" s="14"/>
      <c r="G1040" s="15"/>
      <c r="H1040" s="14"/>
      <c r="I1040" s="15"/>
      <c r="J1040" s="27"/>
      <c r="K1040" s="28"/>
      <c r="L1040" s="321" t="s">
        <v>1567</v>
      </c>
      <c r="M1040" s="460"/>
      <c r="N1040" s="461"/>
    </row>
    <row r="1041" spans="1:14" s="4" customFormat="1" ht="11.25" customHeight="1">
      <c r="A1041" s="294"/>
      <c r="B1041" s="294" t="s">
        <v>1560</v>
      </c>
      <c r="C1041" s="322" t="s">
        <v>132</v>
      </c>
      <c r="D1041" s="9" t="s">
        <v>1381</v>
      </c>
      <c r="E1041" s="10">
        <v>39</v>
      </c>
      <c r="F1041" s="14" t="s">
        <v>1381</v>
      </c>
      <c r="G1041" s="15">
        <v>34</v>
      </c>
      <c r="H1041" s="14" t="s">
        <v>1381</v>
      </c>
      <c r="I1041" s="15">
        <v>30</v>
      </c>
      <c r="J1041" s="27" t="s">
        <v>1381</v>
      </c>
      <c r="K1041" s="28">
        <v>25</v>
      </c>
      <c r="L1041" s="321" t="s">
        <v>1562</v>
      </c>
      <c r="M1041" s="460"/>
      <c r="N1041" s="461"/>
    </row>
    <row r="1042" spans="1:14" s="4" customFormat="1" ht="12" customHeight="1">
      <c r="A1042" s="294" t="s">
        <v>692</v>
      </c>
      <c r="B1042" s="294" t="s">
        <v>693</v>
      </c>
      <c r="C1042" s="322"/>
      <c r="D1042" s="9"/>
      <c r="E1042" s="10"/>
      <c r="F1042" s="14"/>
      <c r="G1042" s="15"/>
      <c r="H1042" s="14"/>
      <c r="I1042" s="15"/>
      <c r="J1042" s="27"/>
      <c r="K1042" s="28"/>
      <c r="L1042" s="321" t="s">
        <v>694</v>
      </c>
      <c r="M1042" s="460"/>
      <c r="N1042" s="461"/>
    </row>
    <row r="1043" spans="1:14" s="4" customFormat="1" ht="11.25" customHeight="1">
      <c r="A1043" s="294"/>
      <c r="B1043" s="294" t="s">
        <v>695</v>
      </c>
      <c r="C1043" s="322"/>
      <c r="D1043" s="9"/>
      <c r="E1043" s="10"/>
      <c r="F1043" s="14"/>
      <c r="G1043" s="15"/>
      <c r="H1043" s="14"/>
      <c r="I1043" s="15"/>
      <c r="J1043" s="27"/>
      <c r="K1043" s="28"/>
      <c r="L1043" s="321" t="s">
        <v>696</v>
      </c>
      <c r="M1043" s="460"/>
      <c r="N1043" s="461"/>
    </row>
    <row r="1044" spans="1:14" s="4" customFormat="1" ht="11.25" customHeight="1">
      <c r="A1044" s="294"/>
      <c r="B1044" s="294" t="s">
        <v>1563</v>
      </c>
      <c r="C1044" s="322" t="s">
        <v>132</v>
      </c>
      <c r="D1044" s="9" t="s">
        <v>1381</v>
      </c>
      <c r="E1044" s="10">
        <v>727</v>
      </c>
      <c r="F1044" s="14" t="s">
        <v>1381</v>
      </c>
      <c r="G1044" s="15">
        <v>586</v>
      </c>
      <c r="H1044" s="14" t="s">
        <v>1381</v>
      </c>
      <c r="I1044" s="15">
        <v>314</v>
      </c>
      <c r="J1044" s="27" t="s">
        <v>1381</v>
      </c>
      <c r="K1044" s="28">
        <v>332</v>
      </c>
      <c r="L1044" s="321" t="s">
        <v>1564</v>
      </c>
      <c r="M1044" s="460"/>
      <c r="N1044" s="461"/>
    </row>
    <row r="1045" spans="1:14" s="4" customFormat="1" ht="12" customHeight="1">
      <c r="A1045" s="294" t="s">
        <v>697</v>
      </c>
      <c r="B1045" s="294" t="s">
        <v>698</v>
      </c>
      <c r="C1045" s="322" t="s">
        <v>132</v>
      </c>
      <c r="D1045" s="9" t="s">
        <v>1381</v>
      </c>
      <c r="E1045" s="10">
        <v>781</v>
      </c>
      <c r="F1045" s="14" t="s">
        <v>1381</v>
      </c>
      <c r="G1045" s="15">
        <v>369</v>
      </c>
      <c r="H1045" s="14" t="s">
        <v>1381</v>
      </c>
      <c r="I1045" s="15">
        <v>247</v>
      </c>
      <c r="J1045" s="27" t="s">
        <v>1381</v>
      </c>
      <c r="K1045" s="28">
        <v>259</v>
      </c>
      <c r="L1045" s="321" t="s">
        <v>525</v>
      </c>
      <c r="M1045" s="460"/>
      <c r="N1045" s="461"/>
    </row>
    <row r="1046" spans="1:14" s="4" customFormat="1" ht="12" customHeight="1">
      <c r="A1046" s="294" t="s">
        <v>699</v>
      </c>
      <c r="B1046" s="294" t="s">
        <v>700</v>
      </c>
      <c r="C1046" s="317"/>
      <c r="D1046" s="9"/>
      <c r="E1046" s="10"/>
      <c r="F1046" s="14"/>
      <c r="G1046" s="15"/>
      <c r="H1046" s="14"/>
      <c r="I1046" s="15"/>
      <c r="J1046" s="27"/>
      <c r="K1046" s="28"/>
      <c r="L1046" s="321" t="s">
        <v>701</v>
      </c>
      <c r="M1046" s="460"/>
      <c r="N1046" s="461"/>
    </row>
    <row r="1047" spans="1:14" s="4" customFormat="1" ht="11.25" customHeight="1">
      <c r="A1047" s="266"/>
      <c r="B1047" s="294" t="s">
        <v>702</v>
      </c>
      <c r="C1047" s="322" t="s">
        <v>132</v>
      </c>
      <c r="D1047" s="9" t="s">
        <v>1381</v>
      </c>
      <c r="E1047" s="10">
        <v>3501</v>
      </c>
      <c r="F1047" s="14" t="s">
        <v>1381</v>
      </c>
      <c r="G1047" s="15">
        <v>3789</v>
      </c>
      <c r="H1047" s="14" t="s">
        <v>1381</v>
      </c>
      <c r="I1047" s="15">
        <v>4055</v>
      </c>
      <c r="J1047" s="27" t="s">
        <v>1381</v>
      </c>
      <c r="K1047" s="28">
        <v>5310</v>
      </c>
      <c r="L1047" s="321" t="s">
        <v>703</v>
      </c>
      <c r="M1047" s="460"/>
      <c r="N1047" s="461"/>
    </row>
    <row r="1048" spans="1:14" s="4" customFormat="1" ht="12" customHeight="1">
      <c r="A1048" s="294" t="s">
        <v>704</v>
      </c>
      <c r="B1048" s="294" t="s">
        <v>705</v>
      </c>
      <c r="C1048" s="317"/>
      <c r="D1048" s="9"/>
      <c r="E1048" s="10"/>
      <c r="F1048" s="14"/>
      <c r="G1048" s="15"/>
      <c r="H1048" s="14"/>
      <c r="I1048" s="15"/>
      <c r="J1048" s="27"/>
      <c r="K1048" s="28"/>
      <c r="L1048" s="321"/>
      <c r="M1048" s="460"/>
      <c r="N1048" s="461"/>
    </row>
    <row r="1049" spans="1:14" s="4" customFormat="1" ht="11.25" customHeight="1">
      <c r="A1049" s="294"/>
      <c r="B1049" s="294" t="s">
        <v>1924</v>
      </c>
      <c r="C1049" s="317"/>
      <c r="D1049" s="9"/>
      <c r="E1049" s="10"/>
      <c r="F1049" s="14"/>
      <c r="G1049" s="15"/>
      <c r="H1049" s="14"/>
      <c r="I1049" s="15"/>
      <c r="J1049" s="27"/>
      <c r="K1049" s="28"/>
      <c r="L1049" s="321" t="s">
        <v>1925</v>
      </c>
      <c r="M1049" s="460"/>
      <c r="N1049" s="461"/>
    </row>
    <row r="1050" spans="1:14" s="4" customFormat="1" ht="11.25" customHeight="1">
      <c r="A1050" s="294"/>
      <c r="B1050" s="294" t="s">
        <v>1926</v>
      </c>
      <c r="C1050" s="322"/>
      <c r="D1050" s="9"/>
      <c r="E1050" s="10"/>
      <c r="F1050" s="14"/>
      <c r="G1050" s="15"/>
      <c r="H1050" s="14"/>
      <c r="I1050" s="15"/>
      <c r="J1050" s="27"/>
      <c r="K1050" s="28"/>
      <c r="L1050" s="321" t="s">
        <v>1927</v>
      </c>
      <c r="M1050" s="460"/>
      <c r="N1050" s="461"/>
    </row>
    <row r="1051" spans="1:14" s="4" customFormat="1" ht="11.25" customHeight="1">
      <c r="A1051" s="294"/>
      <c r="B1051" s="294" t="s">
        <v>1928</v>
      </c>
      <c r="C1051" s="322" t="s">
        <v>132</v>
      </c>
      <c r="D1051" s="9" t="s">
        <v>1381</v>
      </c>
      <c r="E1051" s="10">
        <v>2890</v>
      </c>
      <c r="F1051" s="14" t="s">
        <v>1381</v>
      </c>
      <c r="G1051" s="15">
        <v>3560</v>
      </c>
      <c r="H1051" s="14" t="s">
        <v>1381</v>
      </c>
      <c r="I1051" s="15">
        <v>3351</v>
      </c>
      <c r="J1051" s="27" t="s">
        <v>1381</v>
      </c>
      <c r="K1051" s="28">
        <v>3826</v>
      </c>
      <c r="L1051" s="321" t="s">
        <v>1929</v>
      </c>
      <c r="M1051" s="460"/>
      <c r="N1051" s="461"/>
    </row>
    <row r="1052" spans="1:14" s="4" customFormat="1" ht="0.75" customHeight="1">
      <c r="A1052" s="294"/>
      <c r="B1052" s="294"/>
      <c r="C1052" s="322"/>
      <c r="D1052" s="324"/>
      <c r="E1052" s="324"/>
      <c r="F1052" s="14"/>
      <c r="G1052" s="15"/>
      <c r="H1052" s="13"/>
      <c r="I1052" s="7"/>
      <c r="J1052" s="323"/>
      <c r="K1052" s="325"/>
      <c r="L1052" s="321"/>
      <c r="M1052" s="460"/>
      <c r="N1052" s="461"/>
    </row>
    <row r="1053" spans="1:14" s="4" customFormat="1" ht="12" customHeight="1">
      <c r="A1053" s="276" t="s">
        <v>1932</v>
      </c>
      <c r="B1053" s="276" t="s">
        <v>1933</v>
      </c>
      <c r="C1053" s="330"/>
      <c r="D1053" s="387"/>
      <c r="E1053" s="387"/>
      <c r="F1053" s="20"/>
      <c r="G1053" s="21"/>
      <c r="H1053" s="20"/>
      <c r="I1053" s="21"/>
      <c r="J1053" s="13"/>
      <c r="K1053" s="366"/>
      <c r="L1053" s="333" t="s">
        <v>482</v>
      </c>
      <c r="M1053" s="460"/>
      <c r="N1053" s="461"/>
    </row>
    <row r="1054" spans="1:14" s="4" customFormat="1" ht="12" customHeight="1">
      <c r="A1054" s="266"/>
      <c r="B1054" s="276" t="s">
        <v>1934</v>
      </c>
      <c r="C1054" s="330"/>
      <c r="D1054" s="382"/>
      <c r="E1054" s="331">
        <f>SUM(E1060+E1067+E1103+E1120+E1125+E1145+E1161)</f>
        <v>38913</v>
      </c>
      <c r="F1054" s="20"/>
      <c r="G1054" s="331">
        <f>SUM(G1060+G1067+G1103+G1120+G1125+G1145+G1161)</f>
        <v>40624</v>
      </c>
      <c r="H1054" s="20"/>
      <c r="I1054" s="331">
        <f>SUM(I1060+I1067+I1103+I1120+I1125+I1145+I1161)</f>
        <v>38775</v>
      </c>
      <c r="J1054" s="382"/>
      <c r="K1054" s="332">
        <f>SUM(K1060+K1067+K1103+K1120+K1125+K1145+K1161)</f>
        <v>41326</v>
      </c>
      <c r="L1054" s="333" t="s">
        <v>1935</v>
      </c>
      <c r="M1054" s="460"/>
      <c r="N1054" s="461"/>
    </row>
    <row r="1055" spans="1:14" s="4" customFormat="1" ht="0.75" customHeight="1">
      <c r="A1055" s="335"/>
      <c r="B1055" s="335"/>
      <c r="C1055" s="336"/>
      <c r="D1055" s="9"/>
      <c r="E1055" s="413"/>
      <c r="F1055" s="22"/>
      <c r="G1055" s="23"/>
      <c r="H1055" s="22"/>
      <c r="I1055" s="23"/>
      <c r="J1055" s="27"/>
      <c r="K1055" s="367"/>
      <c r="L1055" s="340"/>
      <c r="M1055" s="460"/>
      <c r="N1055" s="461"/>
    </row>
    <row r="1056" spans="1:14" s="4" customFormat="1" ht="12" customHeight="1">
      <c r="A1056" s="287" t="s">
        <v>1936</v>
      </c>
      <c r="B1056" s="287" t="s">
        <v>1937</v>
      </c>
      <c r="C1056" s="336"/>
      <c r="D1056" s="9"/>
      <c r="E1056" s="413"/>
      <c r="F1056" s="22"/>
      <c r="G1056" s="23"/>
      <c r="H1056" s="22"/>
      <c r="I1056" s="23"/>
      <c r="J1056" s="27"/>
      <c r="K1056" s="367"/>
      <c r="L1056" s="328"/>
      <c r="M1056" s="460"/>
      <c r="N1056" s="461"/>
    </row>
    <row r="1057" spans="1:14" s="4" customFormat="1" ht="11.25" customHeight="1">
      <c r="A1057" s="335"/>
      <c r="B1057" s="287" t="s">
        <v>1938</v>
      </c>
      <c r="C1057" s="336"/>
      <c r="D1057" s="9"/>
      <c r="E1057" s="413"/>
      <c r="F1057" s="22"/>
      <c r="G1057" s="23"/>
      <c r="H1057" s="22"/>
      <c r="I1057" s="23"/>
      <c r="J1057" s="27"/>
      <c r="K1057" s="367"/>
      <c r="L1057" s="343"/>
      <c r="M1057" s="460"/>
      <c r="N1057" s="461"/>
    </row>
    <row r="1058" spans="1:14" s="4" customFormat="1" ht="11.25" customHeight="1">
      <c r="A1058" s="335"/>
      <c r="B1058" s="287" t="s">
        <v>1939</v>
      </c>
      <c r="C1058" s="336"/>
      <c r="D1058" s="372"/>
      <c r="E1058" s="413"/>
      <c r="F1058" s="22"/>
      <c r="G1058" s="23"/>
      <c r="H1058" s="22"/>
      <c r="I1058" s="23"/>
      <c r="J1058" s="373"/>
      <c r="K1058" s="367"/>
      <c r="L1058" s="343" t="s">
        <v>1940</v>
      </c>
      <c r="M1058" s="460"/>
      <c r="N1058" s="461"/>
    </row>
    <row r="1059" spans="1:14" s="4" customFormat="1" ht="11.25" customHeight="1">
      <c r="A1059" s="287" t="s">
        <v>109</v>
      </c>
      <c r="B1059" s="287" t="s">
        <v>1941</v>
      </c>
      <c r="C1059" s="356" t="s">
        <v>109</v>
      </c>
      <c r="D1059" s="372"/>
      <c r="E1059" s="387"/>
      <c r="F1059" s="22"/>
      <c r="G1059" s="23"/>
      <c r="H1059" s="22"/>
      <c r="I1059" s="23"/>
      <c r="J1059" s="373"/>
      <c r="K1059" s="366"/>
      <c r="L1059" s="343" t="s">
        <v>1942</v>
      </c>
      <c r="M1059" s="460"/>
      <c r="N1059" s="461"/>
    </row>
    <row r="1060" spans="1:14" s="4" customFormat="1" ht="11.25" customHeight="1">
      <c r="A1060" s="266"/>
      <c r="B1060" s="287" t="s">
        <v>1943</v>
      </c>
      <c r="C1060" s="317"/>
      <c r="D1060" s="9"/>
      <c r="E1060" s="341">
        <f>SUM(E1062:E1065)</f>
        <v>7418</v>
      </c>
      <c r="F1060" s="13"/>
      <c r="G1060" s="341">
        <f>SUM(G1062:G1065)</f>
        <v>5312</v>
      </c>
      <c r="H1060" s="13"/>
      <c r="I1060" s="341">
        <f>SUM(I1062:I1065)</f>
        <v>3432</v>
      </c>
      <c r="J1060" s="27"/>
      <c r="K1060" s="342">
        <f>SUM(K1062:K1065)</f>
        <v>3371</v>
      </c>
      <c r="L1060" s="343" t="s">
        <v>1944</v>
      </c>
      <c r="M1060" s="460"/>
      <c r="N1060" s="461"/>
    </row>
    <row r="1061" spans="1:14" s="4" customFormat="1" ht="0.75" customHeight="1">
      <c r="A1061" s="335"/>
      <c r="B1061" s="335"/>
      <c r="C1061" s="336"/>
      <c r="D1061" s="9"/>
      <c r="E1061" s="10"/>
      <c r="F1061" s="22"/>
      <c r="G1061" s="23"/>
      <c r="H1061" s="22"/>
      <c r="I1061" s="23"/>
      <c r="J1061" s="27"/>
      <c r="K1061" s="28"/>
      <c r="L1061" s="340"/>
      <c r="M1061" s="460"/>
      <c r="N1061" s="461"/>
    </row>
    <row r="1062" spans="1:14" s="4" customFormat="1" ht="12" customHeight="1">
      <c r="A1062" s="294" t="s">
        <v>1945</v>
      </c>
      <c r="B1062" s="294" t="s">
        <v>1946</v>
      </c>
      <c r="C1062" s="322" t="s">
        <v>600</v>
      </c>
      <c r="D1062" s="9">
        <v>6300</v>
      </c>
      <c r="E1062" s="10">
        <v>5379</v>
      </c>
      <c r="F1062" s="14">
        <v>3755</v>
      </c>
      <c r="G1062" s="15">
        <v>3529</v>
      </c>
      <c r="H1062" s="14">
        <v>1645</v>
      </c>
      <c r="I1062" s="15">
        <v>1565</v>
      </c>
      <c r="J1062" s="27">
        <v>1500</v>
      </c>
      <c r="K1062" s="28">
        <v>1514</v>
      </c>
      <c r="L1062" s="321" t="s">
        <v>1947</v>
      </c>
      <c r="M1062" s="460"/>
      <c r="N1062" s="461"/>
    </row>
    <row r="1063" spans="1:14" s="4" customFormat="1" ht="12" customHeight="1">
      <c r="A1063" s="294" t="s">
        <v>1948</v>
      </c>
      <c r="B1063" s="294" t="s">
        <v>1949</v>
      </c>
      <c r="C1063" s="322" t="s">
        <v>132</v>
      </c>
      <c r="D1063" s="9" t="s">
        <v>1381</v>
      </c>
      <c r="E1063" s="10">
        <v>250</v>
      </c>
      <c r="F1063" s="14" t="s">
        <v>1381</v>
      </c>
      <c r="G1063" s="15">
        <v>227</v>
      </c>
      <c r="H1063" s="14" t="s">
        <v>1381</v>
      </c>
      <c r="I1063" s="15">
        <v>170</v>
      </c>
      <c r="J1063" s="27" t="s">
        <v>1381</v>
      </c>
      <c r="K1063" s="28">
        <v>130</v>
      </c>
      <c r="L1063" s="321" t="s">
        <v>1950</v>
      </c>
      <c r="M1063" s="460"/>
      <c r="N1063" s="461"/>
    </row>
    <row r="1064" spans="1:14" s="4" customFormat="1" ht="12" customHeight="1">
      <c r="A1064" s="294" t="s">
        <v>1951</v>
      </c>
      <c r="B1064" s="294" t="s">
        <v>1952</v>
      </c>
      <c r="C1064" s="317"/>
      <c r="D1064" s="9"/>
      <c r="E1064" s="10"/>
      <c r="F1064" s="14"/>
      <c r="G1064" s="15"/>
      <c r="H1064" s="14"/>
      <c r="I1064" s="15"/>
      <c r="J1064" s="27"/>
      <c r="K1064" s="28"/>
      <c r="L1064" s="321" t="s">
        <v>1953</v>
      </c>
      <c r="M1064" s="460"/>
      <c r="N1064" s="461"/>
    </row>
    <row r="1065" spans="1:14" s="4" customFormat="1" ht="11.25" customHeight="1">
      <c r="A1065" s="266"/>
      <c r="B1065" s="294" t="s">
        <v>1954</v>
      </c>
      <c r="C1065" s="322" t="s">
        <v>132</v>
      </c>
      <c r="D1065" s="9" t="s">
        <v>1381</v>
      </c>
      <c r="E1065" s="10">
        <v>1789</v>
      </c>
      <c r="F1065" s="14" t="s">
        <v>1381</v>
      </c>
      <c r="G1065" s="15">
        <v>1556</v>
      </c>
      <c r="H1065" s="14" t="s">
        <v>1381</v>
      </c>
      <c r="I1065" s="15">
        <v>1697</v>
      </c>
      <c r="J1065" s="27" t="s">
        <v>1381</v>
      </c>
      <c r="K1065" s="28">
        <v>1727</v>
      </c>
      <c r="L1065" s="321" t="s">
        <v>1955</v>
      </c>
      <c r="M1065" s="460"/>
      <c r="N1065" s="461"/>
    </row>
    <row r="1066" spans="1:14" s="4" customFormat="1" ht="0.75" customHeight="1">
      <c r="A1066" s="266"/>
      <c r="B1066" s="266"/>
      <c r="C1066" s="317"/>
      <c r="D1066" s="9"/>
      <c r="E1066" s="10"/>
      <c r="F1066" s="14"/>
      <c r="G1066" s="15"/>
      <c r="H1066" s="13"/>
      <c r="I1066" s="7"/>
      <c r="J1066" s="27"/>
      <c r="K1066" s="28"/>
      <c r="L1066" s="328"/>
      <c r="M1066" s="460"/>
      <c r="N1066" s="461"/>
    </row>
    <row r="1067" spans="1:14" s="4" customFormat="1" ht="12" customHeight="1">
      <c r="A1067" s="287" t="s">
        <v>1956</v>
      </c>
      <c r="B1067" s="287" t="s">
        <v>1957</v>
      </c>
      <c r="C1067" s="336"/>
      <c r="D1067" s="9"/>
      <c r="E1067" s="341">
        <f>SUM(E1069:E1100)</f>
        <v>17187</v>
      </c>
      <c r="F1067" s="16"/>
      <c r="G1067" s="341">
        <f>SUM(G1069:G1100)</f>
        <v>18631</v>
      </c>
      <c r="H1067" s="22"/>
      <c r="I1067" s="341">
        <f>SUM(I1069:I1100)</f>
        <v>17298</v>
      </c>
      <c r="J1067" s="27"/>
      <c r="K1067" s="342">
        <f>SUM(K1069:K1100)</f>
        <v>17930</v>
      </c>
      <c r="L1067" s="343" t="s">
        <v>727</v>
      </c>
      <c r="M1067" s="460"/>
      <c r="N1067" s="461"/>
    </row>
    <row r="1068" spans="1:14" s="4" customFormat="1" ht="0.75" customHeight="1">
      <c r="A1068" s="266"/>
      <c r="B1068" s="266"/>
      <c r="C1068" s="317"/>
      <c r="D1068" s="9"/>
      <c r="E1068" s="10"/>
      <c r="F1068" s="14"/>
      <c r="G1068" s="15"/>
      <c r="H1068" s="13"/>
      <c r="I1068" s="7"/>
      <c r="J1068" s="27"/>
      <c r="K1068" s="28"/>
      <c r="L1068" s="328"/>
      <c r="M1068" s="460"/>
      <c r="N1068" s="461"/>
    </row>
    <row r="1069" spans="1:14" s="4" customFormat="1" ht="12" customHeight="1">
      <c r="A1069" s="294" t="s">
        <v>728</v>
      </c>
      <c r="B1069" s="294" t="s">
        <v>742</v>
      </c>
      <c r="C1069" s="322" t="s">
        <v>600</v>
      </c>
      <c r="D1069" s="9">
        <v>1590</v>
      </c>
      <c r="E1069" s="10">
        <v>169</v>
      </c>
      <c r="F1069" s="14">
        <v>2140</v>
      </c>
      <c r="G1069" s="15">
        <v>182</v>
      </c>
      <c r="H1069" s="14">
        <v>1625</v>
      </c>
      <c r="I1069" s="15">
        <v>130</v>
      </c>
      <c r="J1069" s="27">
        <v>2350</v>
      </c>
      <c r="K1069" s="28">
        <v>177</v>
      </c>
      <c r="L1069" s="321" t="s">
        <v>743</v>
      </c>
      <c r="M1069" s="460"/>
      <c r="N1069" s="461"/>
    </row>
    <row r="1070" spans="1:14" s="4" customFormat="1" ht="12" customHeight="1">
      <c r="A1070" s="294" t="s">
        <v>744</v>
      </c>
      <c r="B1070" s="294" t="s">
        <v>745</v>
      </c>
      <c r="C1070" s="322" t="s">
        <v>126</v>
      </c>
      <c r="D1070" s="9">
        <v>1500</v>
      </c>
      <c r="E1070" s="10">
        <v>68</v>
      </c>
      <c r="F1070" s="14">
        <v>7049</v>
      </c>
      <c r="G1070" s="15">
        <v>197</v>
      </c>
      <c r="H1070" s="14">
        <v>7766</v>
      </c>
      <c r="I1070" s="15">
        <v>220</v>
      </c>
      <c r="J1070" s="27">
        <v>8820</v>
      </c>
      <c r="K1070" s="28">
        <v>246</v>
      </c>
      <c r="L1070" s="321" t="s">
        <v>746</v>
      </c>
      <c r="M1070" s="460"/>
      <c r="N1070" s="461"/>
    </row>
    <row r="1071" spans="1:14" s="4" customFormat="1" ht="3" customHeight="1">
      <c r="A1071" s="305"/>
      <c r="B1071" s="305"/>
      <c r="C1071" s="306"/>
      <c r="D1071" s="308"/>
      <c r="E1071" s="308"/>
      <c r="F1071" s="368"/>
      <c r="G1071" s="395"/>
      <c r="H1071" s="24"/>
      <c r="I1071" s="25"/>
      <c r="J1071" s="307"/>
      <c r="K1071" s="347"/>
      <c r="L1071" s="348"/>
      <c r="M1071" s="460"/>
      <c r="N1071" s="461"/>
    </row>
    <row r="1072" spans="1:14" s="4" customFormat="1" ht="12.75" customHeight="1">
      <c r="A1072" s="312"/>
      <c r="B1072" s="312"/>
      <c r="C1072" s="313"/>
      <c r="D1072" s="314"/>
      <c r="E1072" s="314"/>
      <c r="F1072" s="15"/>
      <c r="G1072" s="15"/>
      <c r="H1072" s="7"/>
      <c r="I1072" s="7"/>
      <c r="J1072" s="315"/>
      <c r="K1072" s="315"/>
      <c r="L1072" s="316" t="s">
        <v>471</v>
      </c>
      <c r="M1072" s="460"/>
      <c r="N1072" s="461"/>
    </row>
    <row r="1073" spans="12:14" ht="24" customHeight="1">
      <c r="L1073" s="246" t="s">
        <v>2342</v>
      </c>
      <c r="M1073" s="460" t="s">
        <v>1707</v>
      </c>
      <c r="N1073" s="461"/>
    </row>
    <row r="1074" spans="1:14" ht="26.25" customHeight="1">
      <c r="A1074" s="471" t="s">
        <v>1133</v>
      </c>
      <c r="B1074" s="471"/>
      <c r="C1074" s="471"/>
      <c r="D1074" s="471"/>
      <c r="E1074" s="471"/>
      <c r="F1074" s="471"/>
      <c r="G1074" s="471"/>
      <c r="J1074" s="245"/>
      <c r="K1074" s="245"/>
      <c r="M1074" s="460"/>
      <c r="N1074" s="461"/>
    </row>
    <row r="1075" spans="1:14" ht="9.75" customHeight="1">
      <c r="A1075" s="214"/>
      <c r="B1075" s="214"/>
      <c r="C1075" s="214"/>
      <c r="D1075" s="214"/>
      <c r="J1075" s="214"/>
      <c r="K1075" s="214"/>
      <c r="M1075" s="460"/>
      <c r="N1075" s="461"/>
    </row>
    <row r="1076" spans="1:14" ht="24.75" customHeight="1">
      <c r="A1076" s="248" t="s">
        <v>1652</v>
      </c>
      <c r="B1076" s="462" t="s">
        <v>1653</v>
      </c>
      <c r="C1076" s="248" t="s">
        <v>1119</v>
      </c>
      <c r="D1076" s="455" t="s">
        <v>491</v>
      </c>
      <c r="E1076" s="459"/>
      <c r="F1076" s="455" t="s">
        <v>2372</v>
      </c>
      <c r="G1076" s="459"/>
      <c r="H1076" s="457" t="s">
        <v>1123</v>
      </c>
      <c r="I1076" s="458"/>
      <c r="J1076" s="455" t="s">
        <v>2381</v>
      </c>
      <c r="K1076" s="456"/>
      <c r="L1076" s="465" t="s">
        <v>95</v>
      </c>
      <c r="M1076" s="460"/>
      <c r="N1076" s="461"/>
    </row>
    <row r="1077" spans="1:14" ht="15" customHeight="1">
      <c r="A1077" s="468" t="s">
        <v>1382</v>
      </c>
      <c r="B1077" s="463"/>
      <c r="C1077" s="468" t="s">
        <v>1121</v>
      </c>
      <c r="D1077" s="250" t="s">
        <v>92</v>
      </c>
      <c r="E1077" s="251" t="s">
        <v>94</v>
      </c>
      <c r="F1077" s="250" t="s">
        <v>92</v>
      </c>
      <c r="G1077" s="251" t="s">
        <v>94</v>
      </c>
      <c r="H1077" s="250" t="s">
        <v>92</v>
      </c>
      <c r="I1077" s="251" t="s">
        <v>94</v>
      </c>
      <c r="J1077" s="250" t="s">
        <v>92</v>
      </c>
      <c r="K1077" s="252" t="s">
        <v>94</v>
      </c>
      <c r="L1077" s="466"/>
      <c r="M1077" s="460"/>
      <c r="N1077" s="461"/>
    </row>
    <row r="1078" spans="1:14" ht="24.75" customHeight="1">
      <c r="A1078" s="469"/>
      <c r="B1078" s="464"/>
      <c r="C1078" s="469"/>
      <c r="D1078" s="254" t="s">
        <v>93</v>
      </c>
      <c r="E1078" s="255" t="s">
        <v>1654</v>
      </c>
      <c r="F1078" s="254" t="s">
        <v>93</v>
      </c>
      <c r="G1078" s="255" t="s">
        <v>1654</v>
      </c>
      <c r="H1078" s="254" t="s">
        <v>93</v>
      </c>
      <c r="I1078" s="255" t="s">
        <v>1654</v>
      </c>
      <c r="J1078" s="254" t="s">
        <v>93</v>
      </c>
      <c r="K1078" s="256" t="s">
        <v>1654</v>
      </c>
      <c r="L1078" s="467"/>
      <c r="M1078" s="460"/>
      <c r="N1078" s="461"/>
    </row>
    <row r="1079" spans="1:14" s="4" customFormat="1" ht="15" customHeight="1">
      <c r="A1079" s="294" t="s">
        <v>2427</v>
      </c>
      <c r="B1079" s="294" t="s">
        <v>2430</v>
      </c>
      <c r="C1079" s="363"/>
      <c r="D1079" s="433"/>
      <c r="E1079" s="363"/>
      <c r="F1079" s="434"/>
      <c r="G1079" s="435"/>
      <c r="H1079" s="344"/>
      <c r="I1079" s="419"/>
      <c r="J1079" s="433"/>
      <c r="K1079" s="436"/>
      <c r="L1079" s="436"/>
      <c r="M1079" s="460"/>
      <c r="N1079" s="461"/>
    </row>
    <row r="1080" spans="1:14" s="4" customFormat="1" ht="12" customHeight="1">
      <c r="A1080" s="294" t="s">
        <v>2428</v>
      </c>
      <c r="B1080" s="294" t="s">
        <v>2431</v>
      </c>
      <c r="C1080" s="437" t="s">
        <v>132</v>
      </c>
      <c r="D1080" s="27" t="s">
        <v>1381</v>
      </c>
      <c r="E1080" s="10">
        <v>1470</v>
      </c>
      <c r="F1080" s="14" t="s">
        <v>1381</v>
      </c>
      <c r="G1080" s="15">
        <v>1479</v>
      </c>
      <c r="H1080" s="14" t="s">
        <v>1381</v>
      </c>
      <c r="I1080" s="15">
        <v>894</v>
      </c>
      <c r="J1080" s="27" t="s">
        <v>1381</v>
      </c>
      <c r="K1080" s="28">
        <v>943</v>
      </c>
      <c r="L1080" s="321" t="s">
        <v>2429</v>
      </c>
      <c r="M1080" s="460"/>
      <c r="N1080" s="461"/>
    </row>
    <row r="1081" spans="1:14" s="4" customFormat="1" ht="12" customHeight="1">
      <c r="A1081" s="294" t="s">
        <v>747</v>
      </c>
      <c r="B1081" s="294" t="s">
        <v>748</v>
      </c>
      <c r="C1081" s="386"/>
      <c r="D1081" s="27"/>
      <c r="E1081" s="10"/>
      <c r="F1081" s="14"/>
      <c r="G1081" s="15"/>
      <c r="H1081" s="14"/>
      <c r="I1081" s="15"/>
      <c r="J1081" s="27"/>
      <c r="K1081" s="28"/>
      <c r="L1081" s="321" t="s">
        <v>1953</v>
      </c>
      <c r="M1081" s="460"/>
      <c r="N1081" s="461"/>
    </row>
    <row r="1082" spans="1:14" s="4" customFormat="1" ht="11.25" customHeight="1">
      <c r="A1082" s="266"/>
      <c r="B1082" s="294" t="s">
        <v>749</v>
      </c>
      <c r="C1082" s="437" t="s">
        <v>132</v>
      </c>
      <c r="D1082" s="27" t="s">
        <v>1381</v>
      </c>
      <c r="E1082" s="10">
        <v>671</v>
      </c>
      <c r="F1082" s="14" t="s">
        <v>1381</v>
      </c>
      <c r="G1082" s="15">
        <v>1006</v>
      </c>
      <c r="H1082" s="14" t="s">
        <v>1381</v>
      </c>
      <c r="I1082" s="15">
        <v>1011</v>
      </c>
      <c r="J1082" s="27" t="s">
        <v>1381</v>
      </c>
      <c r="K1082" s="28">
        <v>1369</v>
      </c>
      <c r="L1082" s="321" t="s">
        <v>750</v>
      </c>
      <c r="M1082" s="460"/>
      <c r="N1082" s="461"/>
    </row>
    <row r="1083" spans="1:14" s="4" customFormat="1" ht="12" customHeight="1">
      <c r="A1083" s="294" t="s">
        <v>751</v>
      </c>
      <c r="B1083" s="294" t="s">
        <v>2386</v>
      </c>
      <c r="C1083" s="437" t="s">
        <v>132</v>
      </c>
      <c r="D1083" s="27" t="s">
        <v>1381</v>
      </c>
      <c r="E1083" s="10">
        <v>1145</v>
      </c>
      <c r="F1083" s="14" t="s">
        <v>1381</v>
      </c>
      <c r="G1083" s="15">
        <v>1062</v>
      </c>
      <c r="H1083" s="14" t="s">
        <v>1381</v>
      </c>
      <c r="I1083" s="15">
        <v>1500</v>
      </c>
      <c r="J1083" s="27" t="s">
        <v>1381</v>
      </c>
      <c r="K1083" s="28">
        <v>1894</v>
      </c>
      <c r="L1083" s="321" t="s">
        <v>752</v>
      </c>
      <c r="M1083" s="460"/>
      <c r="N1083" s="461"/>
    </row>
    <row r="1084" spans="1:14" s="4" customFormat="1" ht="12" customHeight="1">
      <c r="A1084" s="294" t="s">
        <v>753</v>
      </c>
      <c r="B1084" s="294" t="s">
        <v>754</v>
      </c>
      <c r="C1084" s="437" t="s">
        <v>600</v>
      </c>
      <c r="D1084" s="27">
        <v>14600</v>
      </c>
      <c r="E1084" s="10">
        <v>6050</v>
      </c>
      <c r="F1084" s="14">
        <v>13300</v>
      </c>
      <c r="G1084" s="15">
        <v>5983</v>
      </c>
      <c r="H1084" s="14">
        <v>7280</v>
      </c>
      <c r="I1084" s="15">
        <v>3421</v>
      </c>
      <c r="J1084" s="27">
        <v>5650</v>
      </c>
      <c r="K1084" s="28">
        <v>2770</v>
      </c>
      <c r="L1084" s="321" t="s">
        <v>755</v>
      </c>
      <c r="M1084" s="460"/>
      <c r="N1084" s="461"/>
    </row>
    <row r="1085" spans="1:14" s="4" customFormat="1" ht="12" customHeight="1">
      <c r="A1085" s="294" t="s">
        <v>756</v>
      </c>
      <c r="B1085" s="294" t="s">
        <v>757</v>
      </c>
      <c r="C1085" s="437" t="s">
        <v>132</v>
      </c>
      <c r="D1085" s="27" t="s">
        <v>1381</v>
      </c>
      <c r="E1085" s="10">
        <v>2062</v>
      </c>
      <c r="F1085" s="14" t="s">
        <v>1381</v>
      </c>
      <c r="G1085" s="15">
        <v>2111</v>
      </c>
      <c r="H1085" s="14" t="s">
        <v>1381</v>
      </c>
      <c r="I1085" s="15">
        <v>2313</v>
      </c>
      <c r="J1085" s="27" t="s">
        <v>1381</v>
      </c>
      <c r="K1085" s="28">
        <v>2710</v>
      </c>
      <c r="L1085" s="321" t="s">
        <v>758</v>
      </c>
      <c r="M1085" s="460"/>
      <c r="N1085" s="461"/>
    </row>
    <row r="1086" spans="1:14" s="4" customFormat="1" ht="12" customHeight="1">
      <c r="A1086" s="294" t="s">
        <v>1987</v>
      </c>
      <c r="B1086" s="294" t="s">
        <v>1988</v>
      </c>
      <c r="C1086" s="386"/>
      <c r="D1086" s="13"/>
      <c r="E1086" s="387"/>
      <c r="F1086" s="14"/>
      <c r="G1086" s="15"/>
      <c r="H1086" s="14"/>
      <c r="I1086" s="15"/>
      <c r="J1086" s="13"/>
      <c r="K1086" s="366"/>
      <c r="L1086" s="321" t="s">
        <v>1989</v>
      </c>
      <c r="M1086" s="460"/>
      <c r="N1086" s="461"/>
    </row>
    <row r="1087" spans="1:14" s="4" customFormat="1" ht="11.25" customHeight="1">
      <c r="A1087" s="266"/>
      <c r="B1087" s="294" t="s">
        <v>1990</v>
      </c>
      <c r="C1087" s="386"/>
      <c r="D1087" s="13"/>
      <c r="E1087" s="387"/>
      <c r="F1087" s="14"/>
      <c r="G1087" s="15"/>
      <c r="H1087" s="14"/>
      <c r="I1087" s="15"/>
      <c r="J1087" s="13"/>
      <c r="K1087" s="366"/>
      <c r="L1087" s="321" t="s">
        <v>1991</v>
      </c>
      <c r="M1087" s="460"/>
      <c r="N1087" s="461"/>
    </row>
    <row r="1088" spans="1:14" s="4" customFormat="1" ht="11.25" customHeight="1">
      <c r="A1088" s="266"/>
      <c r="B1088" s="294" t="s">
        <v>1992</v>
      </c>
      <c r="C1088" s="437"/>
      <c r="D1088" s="323"/>
      <c r="E1088" s="324"/>
      <c r="F1088" s="14"/>
      <c r="G1088" s="15"/>
      <c r="H1088" s="14"/>
      <c r="I1088" s="15"/>
      <c r="J1088" s="323"/>
      <c r="K1088" s="325"/>
      <c r="L1088" s="321" t="s">
        <v>1993</v>
      </c>
      <c r="M1088" s="460"/>
      <c r="N1088" s="461"/>
    </row>
    <row r="1089" spans="1:14" s="4" customFormat="1" ht="11.25" customHeight="1">
      <c r="A1089" s="294" t="s">
        <v>109</v>
      </c>
      <c r="B1089" s="294" t="s">
        <v>1994</v>
      </c>
      <c r="C1089" s="437" t="s">
        <v>132</v>
      </c>
      <c r="D1089" s="27" t="s">
        <v>1381</v>
      </c>
      <c r="E1089" s="10">
        <v>2543</v>
      </c>
      <c r="F1089" s="14" t="s">
        <v>1381</v>
      </c>
      <c r="G1089" s="15">
        <v>3530</v>
      </c>
      <c r="H1089" s="14" t="s">
        <v>1381</v>
      </c>
      <c r="I1089" s="15">
        <v>4337</v>
      </c>
      <c r="J1089" s="27" t="s">
        <v>1381</v>
      </c>
      <c r="K1089" s="28">
        <v>4068</v>
      </c>
      <c r="L1089" s="321" t="s">
        <v>1995</v>
      </c>
      <c r="M1089" s="460"/>
      <c r="N1089" s="461"/>
    </row>
    <row r="1090" spans="1:14" s="4" customFormat="1" ht="12" customHeight="1">
      <c r="A1090" s="266"/>
      <c r="B1090" s="266"/>
      <c r="C1090" s="437" t="s">
        <v>109</v>
      </c>
      <c r="D1090" s="27"/>
      <c r="E1090" s="10"/>
      <c r="F1090" s="14"/>
      <c r="G1090" s="15"/>
      <c r="H1090" s="14"/>
      <c r="I1090" s="15"/>
      <c r="J1090" s="27"/>
      <c r="K1090" s="28"/>
      <c r="L1090" s="321" t="s">
        <v>1996</v>
      </c>
      <c r="M1090" s="460"/>
      <c r="N1090" s="461"/>
    </row>
    <row r="1091" spans="1:14" s="4" customFormat="1" ht="12" customHeight="1">
      <c r="A1091" s="294" t="s">
        <v>1997</v>
      </c>
      <c r="B1091" s="294" t="s">
        <v>1998</v>
      </c>
      <c r="C1091" s="386"/>
      <c r="D1091" s="27"/>
      <c r="E1091" s="10"/>
      <c r="F1091" s="14"/>
      <c r="G1091" s="15"/>
      <c r="H1091" s="14"/>
      <c r="I1091" s="15"/>
      <c r="J1091" s="27"/>
      <c r="K1091" s="28"/>
      <c r="L1091" s="321" t="s">
        <v>1999</v>
      </c>
      <c r="M1091" s="460"/>
      <c r="N1091" s="461"/>
    </row>
    <row r="1092" spans="1:14" s="4" customFormat="1" ht="11.25" customHeight="1">
      <c r="A1092" s="266"/>
      <c r="B1092" s="294" t="s">
        <v>2000</v>
      </c>
      <c r="C1092" s="437" t="s">
        <v>132</v>
      </c>
      <c r="D1092" s="27" t="s">
        <v>1381</v>
      </c>
      <c r="E1092" s="10">
        <v>1086</v>
      </c>
      <c r="F1092" s="14" t="s">
        <v>1381</v>
      </c>
      <c r="G1092" s="15">
        <v>611</v>
      </c>
      <c r="H1092" s="14" t="s">
        <v>1381</v>
      </c>
      <c r="I1092" s="15">
        <v>945</v>
      </c>
      <c r="J1092" s="27" t="s">
        <v>1381</v>
      </c>
      <c r="K1092" s="28">
        <v>844</v>
      </c>
      <c r="L1092" s="321" t="s">
        <v>2001</v>
      </c>
      <c r="M1092" s="460"/>
      <c r="N1092" s="461"/>
    </row>
    <row r="1093" spans="1:14" s="4" customFormat="1" ht="12" customHeight="1" hidden="1">
      <c r="A1093" s="266"/>
      <c r="B1093" s="294"/>
      <c r="C1093" s="363"/>
      <c r="D1093" s="344"/>
      <c r="E1093" s="363"/>
      <c r="F1093" s="14"/>
      <c r="G1093" s="15"/>
      <c r="H1093" s="14"/>
      <c r="I1093" s="15"/>
      <c r="J1093" s="344"/>
      <c r="K1093" s="345"/>
      <c r="L1093" s="321"/>
      <c r="M1093" s="460"/>
      <c r="N1093" s="461"/>
    </row>
    <row r="1094" spans="1:14" s="4" customFormat="1" ht="11.25" customHeight="1" hidden="1">
      <c r="A1094" s="266"/>
      <c r="B1094" s="294"/>
      <c r="C1094" s="322"/>
      <c r="D1094" s="9"/>
      <c r="E1094" s="10"/>
      <c r="F1094" s="14"/>
      <c r="G1094" s="15"/>
      <c r="H1094" s="14"/>
      <c r="I1094" s="15"/>
      <c r="J1094" s="27"/>
      <c r="K1094" s="28"/>
      <c r="L1094" s="321"/>
      <c r="M1094" s="460"/>
      <c r="N1094" s="461"/>
    </row>
    <row r="1095" spans="1:14" s="4" customFormat="1" ht="12" customHeight="1">
      <c r="A1095" s="294" t="s">
        <v>2002</v>
      </c>
      <c r="B1095" s="294" t="s">
        <v>2003</v>
      </c>
      <c r="C1095" s="322" t="s">
        <v>132</v>
      </c>
      <c r="D1095" s="9" t="s">
        <v>1381</v>
      </c>
      <c r="E1095" s="10">
        <v>1194</v>
      </c>
      <c r="F1095" s="14" t="s">
        <v>1381</v>
      </c>
      <c r="G1095" s="15">
        <v>1260</v>
      </c>
      <c r="H1095" s="14" t="s">
        <v>1381</v>
      </c>
      <c r="I1095" s="15">
        <v>1366</v>
      </c>
      <c r="J1095" s="27" t="s">
        <v>1381</v>
      </c>
      <c r="K1095" s="28">
        <v>1650</v>
      </c>
      <c r="L1095" s="321" t="s">
        <v>2004</v>
      </c>
      <c r="M1095" s="460"/>
      <c r="N1095" s="461"/>
    </row>
    <row r="1096" spans="1:14" s="4" customFormat="1" ht="12" customHeight="1">
      <c r="A1096" s="294" t="s">
        <v>2005</v>
      </c>
      <c r="B1096" s="294" t="s">
        <v>2006</v>
      </c>
      <c r="C1096" s="322"/>
      <c r="D1096" s="9"/>
      <c r="E1096" s="10"/>
      <c r="F1096" s="14"/>
      <c r="G1096" s="15"/>
      <c r="H1096" s="14"/>
      <c r="I1096" s="15"/>
      <c r="J1096" s="27"/>
      <c r="K1096" s="28"/>
      <c r="L1096" s="321" t="s">
        <v>2007</v>
      </c>
      <c r="M1096" s="460"/>
      <c r="N1096" s="461"/>
    </row>
    <row r="1097" spans="1:14" s="4" customFormat="1" ht="12" customHeight="1">
      <c r="A1097" s="294" t="s">
        <v>2008</v>
      </c>
      <c r="B1097" s="294" t="s">
        <v>2009</v>
      </c>
      <c r="C1097" s="322" t="s">
        <v>132</v>
      </c>
      <c r="D1097" s="9" t="s">
        <v>1381</v>
      </c>
      <c r="E1097" s="10">
        <v>392</v>
      </c>
      <c r="F1097" s="14" t="s">
        <v>1381</v>
      </c>
      <c r="G1097" s="15">
        <v>505</v>
      </c>
      <c r="H1097" s="14" t="s">
        <v>1381</v>
      </c>
      <c r="I1097" s="15">
        <v>535</v>
      </c>
      <c r="J1097" s="27" t="s">
        <v>1381</v>
      </c>
      <c r="K1097" s="28">
        <v>678</v>
      </c>
      <c r="L1097" s="321" t="s">
        <v>2010</v>
      </c>
      <c r="M1097" s="460"/>
      <c r="N1097" s="461"/>
    </row>
    <row r="1098" spans="1:14" s="4" customFormat="1" ht="12" customHeight="1">
      <c r="A1098" s="294" t="s">
        <v>2480</v>
      </c>
      <c r="B1098" s="294" t="s">
        <v>1164</v>
      </c>
      <c r="C1098" s="322" t="s">
        <v>132</v>
      </c>
      <c r="D1098" s="9" t="s">
        <v>1381</v>
      </c>
      <c r="E1098" s="10">
        <v>41</v>
      </c>
      <c r="F1098" s="14" t="s">
        <v>1381</v>
      </c>
      <c r="G1098" s="15">
        <v>345</v>
      </c>
      <c r="H1098" s="14" t="s">
        <v>1381</v>
      </c>
      <c r="I1098" s="15">
        <v>197</v>
      </c>
      <c r="J1098" s="27" t="s">
        <v>1381</v>
      </c>
      <c r="K1098" s="28">
        <v>187</v>
      </c>
      <c r="L1098" s="321" t="s">
        <v>1165</v>
      </c>
      <c r="M1098" s="460"/>
      <c r="N1098" s="461"/>
    </row>
    <row r="1099" spans="1:14" s="4" customFormat="1" ht="12" customHeight="1">
      <c r="A1099" s="294" t="s">
        <v>2011</v>
      </c>
      <c r="B1099" s="294" t="s">
        <v>2012</v>
      </c>
      <c r="C1099" s="317"/>
      <c r="D1099" s="9"/>
      <c r="E1099" s="10"/>
      <c r="F1099" s="14"/>
      <c r="G1099" s="15"/>
      <c r="H1099" s="14"/>
      <c r="I1099" s="15"/>
      <c r="J1099" s="27"/>
      <c r="K1099" s="28"/>
      <c r="L1099" s="321" t="s">
        <v>1996</v>
      </c>
      <c r="M1099" s="460"/>
      <c r="N1099" s="461"/>
    </row>
    <row r="1100" spans="1:14" s="4" customFormat="1" ht="11.25" customHeight="1">
      <c r="A1100" s="294" t="s">
        <v>109</v>
      </c>
      <c r="B1100" s="294" t="s">
        <v>2013</v>
      </c>
      <c r="C1100" s="322" t="s">
        <v>132</v>
      </c>
      <c r="D1100" s="9" t="s">
        <v>1381</v>
      </c>
      <c r="E1100" s="10">
        <v>296</v>
      </c>
      <c r="F1100" s="14" t="s">
        <v>1381</v>
      </c>
      <c r="G1100" s="15">
        <v>360</v>
      </c>
      <c r="H1100" s="14" t="s">
        <v>1381</v>
      </c>
      <c r="I1100" s="15">
        <v>429</v>
      </c>
      <c r="J1100" s="27" t="s">
        <v>1381</v>
      </c>
      <c r="K1100" s="28">
        <v>394</v>
      </c>
      <c r="L1100" s="321" t="s">
        <v>2014</v>
      </c>
      <c r="M1100" s="460"/>
      <c r="N1100" s="461"/>
    </row>
    <row r="1101" spans="1:14" s="4" customFormat="1" ht="0.75" customHeight="1">
      <c r="A1101" s="266"/>
      <c r="B1101" s="266"/>
      <c r="C1101" s="317"/>
      <c r="D1101" s="9"/>
      <c r="E1101" s="10"/>
      <c r="F1101" s="13"/>
      <c r="G1101" s="7"/>
      <c r="H1101" s="13"/>
      <c r="I1101" s="7"/>
      <c r="J1101" s="27"/>
      <c r="K1101" s="28"/>
      <c r="L1101" s="328"/>
      <c r="M1101" s="460"/>
      <c r="N1101" s="461"/>
    </row>
    <row r="1102" spans="1:14" s="4" customFormat="1" ht="12" customHeight="1">
      <c r="A1102" s="287" t="s">
        <v>2015</v>
      </c>
      <c r="B1102" s="287" t="s">
        <v>2016</v>
      </c>
      <c r="C1102" s="336"/>
      <c r="D1102" s="9"/>
      <c r="E1102" s="10"/>
      <c r="F1102" s="22"/>
      <c r="G1102" s="23"/>
      <c r="H1102" s="22"/>
      <c r="I1102" s="23"/>
      <c r="J1102" s="27"/>
      <c r="K1102" s="28"/>
      <c r="L1102" s="343" t="s">
        <v>785</v>
      </c>
      <c r="M1102" s="460"/>
      <c r="N1102" s="461"/>
    </row>
    <row r="1103" spans="1:14" s="4" customFormat="1" ht="11.25" customHeight="1">
      <c r="A1103" s="266"/>
      <c r="B1103" s="287" t="s">
        <v>786</v>
      </c>
      <c r="C1103" s="317"/>
      <c r="D1103" s="384"/>
      <c r="E1103" s="341">
        <f>E1105+E1107+E1109+E1119</f>
        <v>3539</v>
      </c>
      <c r="F1103" s="13"/>
      <c r="G1103" s="341">
        <f>G1105+G1107+G1109+G1119</f>
        <v>5960</v>
      </c>
      <c r="H1103" s="13"/>
      <c r="I1103" s="341">
        <f>I1105+I1107+I1109+I1119</f>
        <v>4747</v>
      </c>
      <c r="J1103" s="384"/>
      <c r="K1103" s="342">
        <f>K1105+K1107+K1109+K1119</f>
        <v>4237</v>
      </c>
      <c r="L1103" s="343" t="s">
        <v>787</v>
      </c>
      <c r="M1103" s="460"/>
      <c r="N1103" s="461"/>
    </row>
    <row r="1104" spans="1:14" s="4" customFormat="1" ht="0.75" customHeight="1">
      <c r="A1104" s="266"/>
      <c r="B1104" s="266"/>
      <c r="C1104" s="317"/>
      <c r="D1104" s="9"/>
      <c r="E1104" s="10"/>
      <c r="F1104" s="13"/>
      <c r="G1104" s="7"/>
      <c r="H1104" s="13"/>
      <c r="I1104" s="7"/>
      <c r="J1104" s="27"/>
      <c r="K1104" s="28"/>
      <c r="L1104" s="328"/>
      <c r="M1104" s="460"/>
      <c r="N1104" s="461"/>
    </row>
    <row r="1105" spans="1:14" s="4" customFormat="1" ht="12" customHeight="1">
      <c r="A1105" s="294" t="s">
        <v>788</v>
      </c>
      <c r="B1105" s="294" t="s">
        <v>789</v>
      </c>
      <c r="C1105" s="322" t="s">
        <v>132</v>
      </c>
      <c r="D1105" s="9" t="s">
        <v>1381</v>
      </c>
      <c r="E1105" s="10">
        <v>388</v>
      </c>
      <c r="F1105" s="14" t="s">
        <v>1381</v>
      </c>
      <c r="G1105" s="15">
        <v>470</v>
      </c>
      <c r="H1105" s="14" t="s">
        <v>1381</v>
      </c>
      <c r="I1105" s="7">
        <v>702</v>
      </c>
      <c r="J1105" s="27" t="s">
        <v>1381</v>
      </c>
      <c r="K1105" s="28">
        <v>378</v>
      </c>
      <c r="L1105" s="321" t="s">
        <v>790</v>
      </c>
      <c r="M1105" s="460"/>
      <c r="N1105" s="461"/>
    </row>
    <row r="1106" spans="1:14" s="4" customFormat="1" ht="12" customHeight="1">
      <c r="A1106" s="294" t="s">
        <v>367</v>
      </c>
      <c r="B1106" s="294" t="s">
        <v>368</v>
      </c>
      <c r="C1106" s="322"/>
      <c r="D1106" s="9"/>
      <c r="E1106" s="10"/>
      <c r="F1106" s="14"/>
      <c r="G1106" s="15"/>
      <c r="H1106" s="14"/>
      <c r="I1106" s="7"/>
      <c r="J1106" s="27"/>
      <c r="K1106" s="28"/>
      <c r="L1106" s="321" t="s">
        <v>370</v>
      </c>
      <c r="M1106" s="460"/>
      <c r="N1106" s="461"/>
    </row>
    <row r="1107" spans="1:14" s="4" customFormat="1" ht="12" customHeight="1">
      <c r="A1107" s="294" t="s">
        <v>1166</v>
      </c>
      <c r="B1107" s="294" t="s">
        <v>369</v>
      </c>
      <c r="C1107" s="322" t="s">
        <v>132</v>
      </c>
      <c r="D1107" s="9" t="s">
        <v>1381</v>
      </c>
      <c r="E1107" s="10">
        <v>1913</v>
      </c>
      <c r="F1107" s="14" t="s">
        <v>1381</v>
      </c>
      <c r="G1107" s="15">
        <v>3346</v>
      </c>
      <c r="H1107" s="14" t="s">
        <v>1381</v>
      </c>
      <c r="I1107" s="15">
        <v>1993</v>
      </c>
      <c r="J1107" s="27" t="s">
        <v>1381</v>
      </c>
      <c r="K1107" s="28">
        <v>1576</v>
      </c>
      <c r="L1107" s="321" t="s">
        <v>371</v>
      </c>
      <c r="M1107" s="460"/>
      <c r="N1107" s="461"/>
    </row>
    <row r="1108" spans="1:14" s="4" customFormat="1" ht="12" customHeight="1">
      <c r="A1108" s="294" t="s">
        <v>791</v>
      </c>
      <c r="B1108" s="294" t="s">
        <v>792</v>
      </c>
      <c r="C1108" s="317"/>
      <c r="D1108" s="9"/>
      <c r="E1108" s="10"/>
      <c r="F1108" s="14"/>
      <c r="G1108" s="15"/>
      <c r="H1108" s="14"/>
      <c r="I1108" s="7"/>
      <c r="J1108" s="27"/>
      <c r="K1108" s="28"/>
      <c r="L1108" s="321" t="s">
        <v>793</v>
      </c>
      <c r="M1108" s="460"/>
      <c r="N1108" s="461"/>
    </row>
    <row r="1109" spans="1:14" s="4" customFormat="1" ht="11.25" customHeight="1">
      <c r="A1109" s="294" t="s">
        <v>109</v>
      </c>
      <c r="B1109" s="294" t="s">
        <v>794</v>
      </c>
      <c r="C1109" s="322" t="s">
        <v>132</v>
      </c>
      <c r="D1109" s="9" t="s">
        <v>1381</v>
      </c>
      <c r="E1109" s="10">
        <v>358</v>
      </c>
      <c r="F1109" s="14" t="s">
        <v>1381</v>
      </c>
      <c r="G1109" s="15">
        <v>545</v>
      </c>
      <c r="H1109" s="14" t="s">
        <v>1381</v>
      </c>
      <c r="I1109" s="7">
        <v>582</v>
      </c>
      <c r="J1109" s="27" t="s">
        <v>1381</v>
      </c>
      <c r="K1109" s="28">
        <v>600</v>
      </c>
      <c r="L1109" s="321" t="s">
        <v>787</v>
      </c>
      <c r="M1109" s="460"/>
      <c r="N1109" s="461"/>
    </row>
    <row r="1110" spans="1:14" s="4" customFormat="1" ht="3" customHeight="1">
      <c r="A1110" s="266"/>
      <c r="B1110" s="266"/>
      <c r="C1110" s="317"/>
      <c r="D1110" s="9"/>
      <c r="E1110" s="10"/>
      <c r="F1110" s="368"/>
      <c r="G1110" s="395"/>
      <c r="H1110" s="24"/>
      <c r="I1110" s="25"/>
      <c r="J1110" s="307"/>
      <c r="K1110" s="347"/>
      <c r="L1110" s="438"/>
      <c r="M1110" s="460"/>
      <c r="N1110" s="461"/>
    </row>
    <row r="1111" spans="1:14" s="4" customFormat="1" ht="12.75" customHeight="1">
      <c r="A1111" s="312"/>
      <c r="B1111" s="312"/>
      <c r="C1111" s="313"/>
      <c r="D1111" s="314"/>
      <c r="E1111" s="314"/>
      <c r="F1111" s="15"/>
      <c r="G1111" s="15"/>
      <c r="H1111" s="7"/>
      <c r="I1111" s="7"/>
      <c r="J1111" s="315"/>
      <c r="K1111" s="315"/>
      <c r="L1111" s="316" t="s">
        <v>471</v>
      </c>
      <c r="M1111" s="460"/>
      <c r="N1111" s="461"/>
    </row>
    <row r="1112" spans="12:14" ht="24" customHeight="1">
      <c r="L1112" s="246" t="s">
        <v>2342</v>
      </c>
      <c r="M1112" s="460" t="s">
        <v>2252</v>
      </c>
      <c r="N1112" s="461"/>
    </row>
    <row r="1113" spans="1:14" ht="28.5" customHeight="1">
      <c r="A1113" s="471" t="s">
        <v>1133</v>
      </c>
      <c r="B1113" s="471"/>
      <c r="C1113" s="471"/>
      <c r="D1113" s="471"/>
      <c r="E1113" s="471"/>
      <c r="F1113" s="471"/>
      <c r="G1113" s="471"/>
      <c r="J1113" s="245"/>
      <c r="K1113" s="245"/>
      <c r="M1113" s="460"/>
      <c r="N1113" s="461"/>
    </row>
    <row r="1114" spans="1:14" ht="9.75" customHeight="1">
      <c r="A1114" s="214"/>
      <c r="B1114" s="214"/>
      <c r="C1114" s="214"/>
      <c r="D1114" s="214"/>
      <c r="J1114" s="214"/>
      <c r="K1114" s="214"/>
      <c r="M1114" s="460"/>
      <c r="N1114" s="461"/>
    </row>
    <row r="1115" spans="1:14" ht="24.75" customHeight="1">
      <c r="A1115" s="248" t="s">
        <v>1652</v>
      </c>
      <c r="B1115" s="462" t="s">
        <v>1653</v>
      </c>
      <c r="C1115" s="248" t="s">
        <v>1119</v>
      </c>
      <c r="D1115" s="455" t="s">
        <v>491</v>
      </c>
      <c r="E1115" s="459"/>
      <c r="F1115" s="455" t="s">
        <v>2372</v>
      </c>
      <c r="G1115" s="459"/>
      <c r="H1115" s="457" t="s">
        <v>1123</v>
      </c>
      <c r="I1115" s="458"/>
      <c r="J1115" s="455" t="s">
        <v>2381</v>
      </c>
      <c r="K1115" s="456"/>
      <c r="L1115" s="465" t="s">
        <v>95</v>
      </c>
      <c r="M1115" s="460"/>
      <c r="N1115" s="461"/>
    </row>
    <row r="1116" spans="1:14" ht="15" customHeight="1">
      <c r="A1116" s="468" t="s">
        <v>1382</v>
      </c>
      <c r="B1116" s="463"/>
      <c r="C1116" s="468" t="s">
        <v>1121</v>
      </c>
      <c r="D1116" s="250" t="s">
        <v>92</v>
      </c>
      <c r="E1116" s="251" t="s">
        <v>94</v>
      </c>
      <c r="F1116" s="250" t="s">
        <v>92</v>
      </c>
      <c r="G1116" s="251" t="s">
        <v>94</v>
      </c>
      <c r="H1116" s="250" t="s">
        <v>92</v>
      </c>
      <c r="I1116" s="251" t="s">
        <v>94</v>
      </c>
      <c r="J1116" s="250" t="s">
        <v>92</v>
      </c>
      <c r="K1116" s="252" t="s">
        <v>94</v>
      </c>
      <c r="L1116" s="466"/>
      <c r="M1116" s="460"/>
      <c r="N1116" s="461"/>
    </row>
    <row r="1117" spans="1:14" ht="24.75" customHeight="1">
      <c r="A1117" s="469"/>
      <c r="B1117" s="464"/>
      <c r="C1117" s="469"/>
      <c r="D1117" s="254" t="s">
        <v>93</v>
      </c>
      <c r="E1117" s="255" t="s">
        <v>1654</v>
      </c>
      <c r="F1117" s="254" t="s">
        <v>93</v>
      </c>
      <c r="G1117" s="255" t="s">
        <v>1654</v>
      </c>
      <c r="H1117" s="254" t="s">
        <v>93</v>
      </c>
      <c r="I1117" s="255" t="s">
        <v>1654</v>
      </c>
      <c r="J1117" s="254" t="s">
        <v>93</v>
      </c>
      <c r="K1117" s="256" t="s">
        <v>1654</v>
      </c>
      <c r="L1117" s="467"/>
      <c r="M1117" s="460"/>
      <c r="N1117" s="461"/>
    </row>
    <row r="1118" spans="1:14" s="4" customFormat="1" ht="15" customHeight="1">
      <c r="A1118" s="294" t="s">
        <v>795</v>
      </c>
      <c r="B1118" s="294" t="s">
        <v>796</v>
      </c>
      <c r="C1118" s="317"/>
      <c r="D1118" s="9"/>
      <c r="E1118" s="10"/>
      <c r="F1118" s="11"/>
      <c r="G1118" s="12"/>
      <c r="H1118" s="13"/>
      <c r="I1118" s="7"/>
      <c r="J1118" s="27"/>
      <c r="K1118" s="28"/>
      <c r="L1118" s="353" t="s">
        <v>1996</v>
      </c>
      <c r="M1118" s="460"/>
      <c r="N1118" s="461"/>
    </row>
    <row r="1119" spans="1:14" s="4" customFormat="1" ht="11.25" customHeight="1">
      <c r="A1119" s="266"/>
      <c r="B1119" s="294" t="s">
        <v>797</v>
      </c>
      <c r="C1119" s="322" t="s">
        <v>132</v>
      </c>
      <c r="D1119" s="9" t="s">
        <v>1381</v>
      </c>
      <c r="E1119" s="10">
        <v>880</v>
      </c>
      <c r="F1119" s="14" t="s">
        <v>1381</v>
      </c>
      <c r="G1119" s="15">
        <v>1599</v>
      </c>
      <c r="H1119" s="14" t="s">
        <v>1381</v>
      </c>
      <c r="I1119" s="15">
        <v>1470</v>
      </c>
      <c r="J1119" s="27" t="s">
        <v>1381</v>
      </c>
      <c r="K1119" s="28">
        <v>1683</v>
      </c>
      <c r="L1119" s="321" t="s">
        <v>798</v>
      </c>
      <c r="M1119" s="460"/>
      <c r="N1119" s="461"/>
    </row>
    <row r="1120" spans="1:14" s="4" customFormat="1" ht="12" customHeight="1">
      <c r="A1120" s="287" t="s">
        <v>799</v>
      </c>
      <c r="B1120" s="287" t="s">
        <v>800</v>
      </c>
      <c r="C1120" s="336"/>
      <c r="D1120" s="384"/>
      <c r="E1120" s="341">
        <f>E1122+E1123</f>
        <v>133</v>
      </c>
      <c r="F1120" s="16"/>
      <c r="G1120" s="341">
        <f>G1122+G1123</f>
        <v>44</v>
      </c>
      <c r="H1120" s="16"/>
      <c r="I1120" s="341">
        <f>I1122+I1123</f>
        <v>12</v>
      </c>
      <c r="J1120" s="384"/>
      <c r="K1120" s="342">
        <f>K1122+K1123</f>
        <v>15</v>
      </c>
      <c r="L1120" s="343" t="s">
        <v>801</v>
      </c>
      <c r="M1120" s="460"/>
      <c r="N1120" s="461"/>
    </row>
    <row r="1121" spans="1:14" s="4" customFormat="1" ht="0.75" customHeight="1">
      <c r="A1121" s="266"/>
      <c r="B1121" s="266"/>
      <c r="C1121" s="317"/>
      <c r="D1121" s="417"/>
      <c r="E1121" s="10"/>
      <c r="F1121" s="14"/>
      <c r="G1121" s="15"/>
      <c r="H1121" s="14"/>
      <c r="I1121" s="7"/>
      <c r="J1121" s="418"/>
      <c r="K1121" s="28"/>
      <c r="L1121" s="328"/>
      <c r="M1121" s="460"/>
      <c r="N1121" s="461"/>
    </row>
    <row r="1122" spans="1:14" s="4" customFormat="1" ht="12" customHeight="1">
      <c r="A1122" s="294" t="s">
        <v>802</v>
      </c>
      <c r="B1122" s="294" t="s">
        <v>803</v>
      </c>
      <c r="C1122" s="322" t="s">
        <v>132</v>
      </c>
      <c r="D1122" s="9" t="s">
        <v>1381</v>
      </c>
      <c r="E1122" s="10">
        <v>53</v>
      </c>
      <c r="F1122" s="14" t="s">
        <v>1381</v>
      </c>
      <c r="G1122" s="15">
        <v>0</v>
      </c>
      <c r="H1122" s="14" t="s">
        <v>1381</v>
      </c>
      <c r="I1122" s="7">
        <v>0</v>
      </c>
      <c r="J1122" s="27" t="s">
        <v>1381</v>
      </c>
      <c r="K1122" s="28">
        <v>0</v>
      </c>
      <c r="L1122" s="321" t="s">
        <v>801</v>
      </c>
      <c r="M1122" s="460"/>
      <c r="N1122" s="461"/>
    </row>
    <row r="1123" spans="1:14" s="4" customFormat="1" ht="12" customHeight="1">
      <c r="A1123" s="294" t="s">
        <v>804</v>
      </c>
      <c r="B1123" s="294" t="s">
        <v>805</v>
      </c>
      <c r="C1123" s="322" t="s">
        <v>132</v>
      </c>
      <c r="D1123" s="9" t="s">
        <v>1381</v>
      </c>
      <c r="E1123" s="10">
        <v>80</v>
      </c>
      <c r="F1123" s="14" t="s">
        <v>1381</v>
      </c>
      <c r="G1123" s="15">
        <v>44</v>
      </c>
      <c r="H1123" s="14" t="s">
        <v>1381</v>
      </c>
      <c r="I1123" s="7">
        <v>12</v>
      </c>
      <c r="J1123" s="27" t="s">
        <v>1381</v>
      </c>
      <c r="K1123" s="28">
        <v>15</v>
      </c>
      <c r="L1123" s="321" t="s">
        <v>806</v>
      </c>
      <c r="M1123" s="460"/>
      <c r="N1123" s="461"/>
    </row>
    <row r="1124" spans="1:14" s="4" customFormat="1" ht="0.75" customHeight="1">
      <c r="A1124" s="294"/>
      <c r="B1124" s="294"/>
      <c r="C1124" s="322"/>
      <c r="D1124" s="9"/>
      <c r="E1124" s="10"/>
      <c r="F1124" s="13"/>
      <c r="G1124" s="7"/>
      <c r="H1124" s="13"/>
      <c r="I1124" s="7"/>
      <c r="J1124" s="27"/>
      <c r="K1124" s="28"/>
      <c r="L1124" s="321"/>
      <c r="M1124" s="460"/>
      <c r="N1124" s="461"/>
    </row>
    <row r="1125" spans="1:14" s="4" customFormat="1" ht="12" customHeight="1">
      <c r="A1125" s="287" t="s">
        <v>807</v>
      </c>
      <c r="B1125" s="287" t="s">
        <v>808</v>
      </c>
      <c r="C1125" s="336"/>
      <c r="D1125" s="417"/>
      <c r="E1125" s="341">
        <f>SUM(E1128:E1143)</f>
        <v>3139</v>
      </c>
      <c r="F1125" s="22"/>
      <c r="G1125" s="341">
        <f>SUM(G1128:G1143)</f>
        <v>2665</v>
      </c>
      <c r="H1125" s="22"/>
      <c r="I1125" s="341">
        <f>SUM(I1128:I1143)</f>
        <v>2837</v>
      </c>
      <c r="J1125" s="418"/>
      <c r="K1125" s="342">
        <f>SUM(K1128:K1143)</f>
        <v>2217</v>
      </c>
      <c r="L1125" s="343" t="s">
        <v>809</v>
      </c>
      <c r="M1125" s="460"/>
      <c r="N1125" s="461"/>
    </row>
    <row r="1126" spans="1:14" s="4" customFormat="1" ht="0.75" customHeight="1">
      <c r="A1126" s="266"/>
      <c r="B1126" s="266"/>
      <c r="C1126" s="317"/>
      <c r="D1126" s="9"/>
      <c r="E1126" s="10"/>
      <c r="F1126" s="13"/>
      <c r="G1126" s="7"/>
      <c r="H1126" s="13"/>
      <c r="I1126" s="7"/>
      <c r="J1126" s="27"/>
      <c r="K1126" s="28"/>
      <c r="L1126" s="328"/>
      <c r="M1126" s="460"/>
      <c r="N1126" s="461"/>
    </row>
    <row r="1127" spans="1:14" s="4" customFormat="1" ht="12" customHeight="1">
      <c r="A1127" s="294" t="s">
        <v>2322</v>
      </c>
      <c r="B1127" s="294" t="s">
        <v>2323</v>
      </c>
      <c r="C1127" s="317"/>
      <c r="D1127" s="9"/>
      <c r="E1127" s="10"/>
      <c r="F1127" s="13"/>
      <c r="G1127" s="7"/>
      <c r="H1127" s="13"/>
      <c r="I1127" s="7"/>
      <c r="J1127" s="27"/>
      <c r="K1127" s="28"/>
      <c r="L1127" s="321" t="s">
        <v>2325</v>
      </c>
      <c r="M1127" s="460"/>
      <c r="N1127" s="461"/>
    </row>
    <row r="1128" spans="1:14" s="4" customFormat="1" ht="12" customHeight="1">
      <c r="A1128" s="294" t="s">
        <v>2033</v>
      </c>
      <c r="B1128" s="294" t="s">
        <v>2324</v>
      </c>
      <c r="C1128" s="322" t="s">
        <v>132</v>
      </c>
      <c r="D1128" s="9" t="s">
        <v>1381</v>
      </c>
      <c r="E1128" s="10">
        <v>926</v>
      </c>
      <c r="F1128" s="14" t="s">
        <v>1381</v>
      </c>
      <c r="G1128" s="15">
        <v>337</v>
      </c>
      <c r="H1128" s="14" t="s">
        <v>1381</v>
      </c>
      <c r="I1128" s="7">
        <v>398</v>
      </c>
      <c r="J1128" s="27" t="s">
        <v>1381</v>
      </c>
      <c r="K1128" s="28">
        <v>479</v>
      </c>
      <c r="L1128" s="321" t="s">
        <v>2326</v>
      </c>
      <c r="M1128" s="460"/>
      <c r="N1128" s="461"/>
    </row>
    <row r="1129" spans="1:14" s="4" customFormat="1" ht="12" customHeight="1">
      <c r="A1129" s="294" t="s">
        <v>810</v>
      </c>
      <c r="B1129" s="294" t="s">
        <v>811</v>
      </c>
      <c r="C1129" s="322" t="s">
        <v>109</v>
      </c>
      <c r="D1129" s="9"/>
      <c r="E1129" s="10"/>
      <c r="F1129" s="14"/>
      <c r="G1129" s="15"/>
      <c r="H1129" s="14"/>
      <c r="I1129" s="7"/>
      <c r="J1129" s="27"/>
      <c r="K1129" s="28"/>
      <c r="L1129" s="321" t="s">
        <v>2030</v>
      </c>
      <c r="M1129" s="460"/>
      <c r="N1129" s="461"/>
    </row>
    <row r="1130" spans="1:14" s="4" customFormat="1" ht="11.25" customHeight="1">
      <c r="A1130" s="266"/>
      <c r="B1130" s="294" t="s">
        <v>2031</v>
      </c>
      <c r="C1130" s="322" t="s">
        <v>600</v>
      </c>
      <c r="D1130" s="9">
        <v>115</v>
      </c>
      <c r="E1130" s="10">
        <v>135</v>
      </c>
      <c r="F1130" s="14">
        <v>570</v>
      </c>
      <c r="G1130" s="15">
        <v>541</v>
      </c>
      <c r="H1130" s="14">
        <v>210</v>
      </c>
      <c r="I1130" s="7">
        <v>205</v>
      </c>
      <c r="J1130" s="27">
        <v>275</v>
      </c>
      <c r="K1130" s="28">
        <v>261</v>
      </c>
      <c r="L1130" s="321" t="s">
        <v>2032</v>
      </c>
      <c r="M1130" s="460"/>
      <c r="N1130" s="461"/>
    </row>
    <row r="1131" spans="1:14" s="4" customFormat="1" ht="12" customHeight="1">
      <c r="A1131" s="294" t="s">
        <v>1167</v>
      </c>
      <c r="B1131" s="294" t="s">
        <v>1168</v>
      </c>
      <c r="C1131" s="322"/>
      <c r="D1131" s="9"/>
      <c r="E1131" s="10"/>
      <c r="F1131" s="14"/>
      <c r="G1131" s="15"/>
      <c r="H1131" s="14"/>
      <c r="I1131" s="7"/>
      <c r="J1131" s="27"/>
      <c r="K1131" s="28"/>
      <c r="L1131" s="345"/>
      <c r="M1131" s="460"/>
      <c r="N1131" s="461"/>
    </row>
    <row r="1132" spans="1:14" s="4" customFormat="1" ht="11.25" customHeight="1">
      <c r="A1132" s="294"/>
      <c r="B1132" s="294" t="s">
        <v>1169</v>
      </c>
      <c r="C1132" s="322"/>
      <c r="D1132" s="9"/>
      <c r="E1132" s="10"/>
      <c r="F1132" s="14"/>
      <c r="G1132" s="15"/>
      <c r="H1132" s="14"/>
      <c r="I1132" s="7"/>
      <c r="J1132" s="27"/>
      <c r="K1132" s="28"/>
      <c r="L1132" s="321" t="s">
        <v>1171</v>
      </c>
      <c r="M1132" s="460"/>
      <c r="N1132" s="461"/>
    </row>
    <row r="1133" spans="1:14" s="4" customFormat="1" ht="11.25" customHeight="1">
      <c r="A1133" s="294"/>
      <c r="B1133" s="294" t="s">
        <v>1170</v>
      </c>
      <c r="C1133" s="322" t="s">
        <v>132</v>
      </c>
      <c r="D1133" s="9" t="s">
        <v>1381</v>
      </c>
      <c r="E1133" s="10">
        <v>646</v>
      </c>
      <c r="F1133" s="14" t="s">
        <v>1381</v>
      </c>
      <c r="G1133" s="15">
        <v>472</v>
      </c>
      <c r="H1133" s="14" t="s">
        <v>1381</v>
      </c>
      <c r="I1133" s="7">
        <v>462</v>
      </c>
      <c r="J1133" s="27" t="s">
        <v>1381</v>
      </c>
      <c r="K1133" s="28">
        <v>425</v>
      </c>
      <c r="L1133" s="321" t="s">
        <v>1172</v>
      </c>
      <c r="M1133" s="460"/>
      <c r="N1133" s="461"/>
    </row>
    <row r="1134" spans="1:14" s="4" customFormat="1" ht="12" customHeight="1">
      <c r="A1134" s="294" t="s">
        <v>2034</v>
      </c>
      <c r="B1134" s="294" t="s">
        <v>2036</v>
      </c>
      <c r="C1134" s="322" t="s">
        <v>132</v>
      </c>
      <c r="D1134" s="9" t="s">
        <v>1381</v>
      </c>
      <c r="E1134" s="10">
        <v>421</v>
      </c>
      <c r="F1134" s="14" t="s">
        <v>1381</v>
      </c>
      <c r="G1134" s="15">
        <v>224</v>
      </c>
      <c r="H1134" s="14" t="s">
        <v>1381</v>
      </c>
      <c r="I1134" s="7">
        <v>430</v>
      </c>
      <c r="J1134" s="27" t="s">
        <v>1381</v>
      </c>
      <c r="K1134" s="28">
        <v>230</v>
      </c>
      <c r="L1134" s="321" t="s">
        <v>372</v>
      </c>
      <c r="M1134" s="460"/>
      <c r="N1134" s="461"/>
    </row>
    <row r="1135" spans="1:14" s="4" customFormat="1" ht="12" customHeight="1">
      <c r="A1135" s="266" t="s">
        <v>1173</v>
      </c>
      <c r="B1135" s="294" t="s">
        <v>1168</v>
      </c>
      <c r="C1135" s="322"/>
      <c r="D1135" s="9" t="s">
        <v>109</v>
      </c>
      <c r="E1135" s="10"/>
      <c r="F1135" s="14"/>
      <c r="G1135" s="15"/>
      <c r="H1135" s="14"/>
      <c r="I1135" s="7"/>
      <c r="J1135" s="27" t="s">
        <v>109</v>
      </c>
      <c r="K1135" s="28"/>
      <c r="L1135" s="321" t="s">
        <v>1171</v>
      </c>
      <c r="M1135" s="460"/>
      <c r="N1135" s="461"/>
    </row>
    <row r="1136" spans="1:14" s="4" customFormat="1" ht="11.25" customHeight="1">
      <c r="A1136" s="266"/>
      <c r="B1136" s="294" t="s">
        <v>373</v>
      </c>
      <c r="C1136" s="322" t="s">
        <v>132</v>
      </c>
      <c r="D1136" s="323" t="s">
        <v>1381</v>
      </c>
      <c r="E1136" s="10">
        <v>207</v>
      </c>
      <c r="F1136" s="14" t="s">
        <v>1381</v>
      </c>
      <c r="G1136" s="15">
        <v>318</v>
      </c>
      <c r="H1136" s="14" t="s">
        <v>1381</v>
      </c>
      <c r="I1136" s="7">
        <v>241</v>
      </c>
      <c r="J1136" s="323" t="s">
        <v>1381</v>
      </c>
      <c r="K1136" s="28">
        <v>258</v>
      </c>
      <c r="L1136" s="321" t="s">
        <v>374</v>
      </c>
      <c r="M1136" s="460"/>
      <c r="N1136" s="461"/>
    </row>
    <row r="1137" spans="1:14" s="4" customFormat="1" ht="12" customHeight="1">
      <c r="A1137" s="294" t="s">
        <v>2037</v>
      </c>
      <c r="B1137" s="294" t="s">
        <v>2038</v>
      </c>
      <c r="C1137" s="322" t="s">
        <v>132</v>
      </c>
      <c r="D1137" s="9" t="s">
        <v>1381</v>
      </c>
      <c r="E1137" s="10">
        <v>13</v>
      </c>
      <c r="F1137" s="14" t="s">
        <v>1381</v>
      </c>
      <c r="G1137" s="15">
        <v>17</v>
      </c>
      <c r="H1137" s="14" t="s">
        <v>1381</v>
      </c>
      <c r="I1137" s="7">
        <v>16</v>
      </c>
      <c r="J1137" s="27" t="s">
        <v>1381</v>
      </c>
      <c r="K1137" s="28">
        <v>9</v>
      </c>
      <c r="L1137" s="321" t="s">
        <v>2039</v>
      </c>
      <c r="M1137" s="460"/>
      <c r="N1137" s="461"/>
    </row>
    <row r="1138" spans="1:14" s="4" customFormat="1" ht="12" customHeight="1">
      <c r="A1138" s="294" t="s">
        <v>2040</v>
      </c>
      <c r="B1138" s="294" t="s">
        <v>2041</v>
      </c>
      <c r="C1138" s="317"/>
      <c r="D1138" s="9"/>
      <c r="E1138" s="10"/>
      <c r="F1138" s="14"/>
      <c r="G1138" s="15"/>
      <c r="H1138" s="14"/>
      <c r="I1138" s="7"/>
      <c r="J1138" s="27"/>
      <c r="K1138" s="28"/>
      <c r="L1138" s="321" t="s">
        <v>2042</v>
      </c>
      <c r="M1138" s="460"/>
      <c r="N1138" s="461"/>
    </row>
    <row r="1139" spans="1:14" s="4" customFormat="1" ht="11.25" customHeight="1">
      <c r="A1139" s="266"/>
      <c r="B1139" s="294" t="s">
        <v>2043</v>
      </c>
      <c r="C1139" s="322" t="s">
        <v>132</v>
      </c>
      <c r="D1139" s="9" t="s">
        <v>1381</v>
      </c>
      <c r="E1139" s="10">
        <v>25</v>
      </c>
      <c r="F1139" s="14" t="s">
        <v>1381</v>
      </c>
      <c r="G1139" s="15">
        <v>40</v>
      </c>
      <c r="H1139" s="14" t="s">
        <v>1381</v>
      </c>
      <c r="I1139" s="7">
        <v>25</v>
      </c>
      <c r="J1139" s="27" t="s">
        <v>1381</v>
      </c>
      <c r="K1139" s="28">
        <v>30</v>
      </c>
      <c r="L1139" s="321" t="s">
        <v>2349</v>
      </c>
      <c r="M1139" s="460"/>
      <c r="N1139" s="461"/>
    </row>
    <row r="1140" spans="1:14" s="4" customFormat="1" ht="12" customHeight="1">
      <c r="A1140" s="266" t="s">
        <v>2439</v>
      </c>
      <c r="B1140" s="294" t="s">
        <v>2440</v>
      </c>
      <c r="C1140" s="322" t="s">
        <v>132</v>
      </c>
      <c r="D1140" s="9" t="s">
        <v>1381</v>
      </c>
      <c r="E1140" s="10">
        <v>597</v>
      </c>
      <c r="F1140" s="14" t="s">
        <v>1381</v>
      </c>
      <c r="G1140" s="15">
        <v>590</v>
      </c>
      <c r="H1140" s="14" t="s">
        <v>1381</v>
      </c>
      <c r="I1140" s="7">
        <v>977</v>
      </c>
      <c r="J1140" s="27" t="s">
        <v>1381</v>
      </c>
      <c r="K1140" s="28">
        <v>386</v>
      </c>
      <c r="L1140" s="321" t="s">
        <v>2441</v>
      </c>
      <c r="M1140" s="460"/>
      <c r="N1140" s="461"/>
    </row>
    <row r="1141" spans="1:14" s="4" customFormat="1" ht="12" customHeight="1">
      <c r="A1141" s="294" t="s">
        <v>2044</v>
      </c>
      <c r="B1141" s="294" t="s">
        <v>2045</v>
      </c>
      <c r="C1141" s="317"/>
      <c r="D1141" s="9"/>
      <c r="E1141" s="10"/>
      <c r="F1141" s="14"/>
      <c r="G1141" s="15"/>
      <c r="H1141" s="14"/>
      <c r="I1141" s="7"/>
      <c r="J1141" s="27"/>
      <c r="K1141" s="28"/>
      <c r="L1141" s="321" t="s">
        <v>1953</v>
      </c>
      <c r="M1141" s="460"/>
      <c r="N1141" s="461"/>
    </row>
    <row r="1142" spans="1:14" s="4" customFormat="1" ht="11.25" customHeight="1">
      <c r="A1142" s="266"/>
      <c r="B1142" s="294" t="s">
        <v>2046</v>
      </c>
      <c r="C1142" s="317"/>
      <c r="D1142" s="9"/>
      <c r="E1142" s="10"/>
      <c r="F1142" s="14"/>
      <c r="G1142" s="15"/>
      <c r="H1142" s="14"/>
      <c r="I1142" s="7"/>
      <c r="J1142" s="27"/>
      <c r="K1142" s="28"/>
      <c r="L1142" s="321" t="s">
        <v>2047</v>
      </c>
      <c r="M1142" s="460"/>
      <c r="N1142" s="461"/>
    </row>
    <row r="1143" spans="1:14" s="4" customFormat="1" ht="11.25" customHeight="1">
      <c r="A1143" s="294" t="s">
        <v>109</v>
      </c>
      <c r="B1143" s="294" t="s">
        <v>2048</v>
      </c>
      <c r="C1143" s="322" t="s">
        <v>132</v>
      </c>
      <c r="D1143" s="9" t="s">
        <v>1381</v>
      </c>
      <c r="E1143" s="10">
        <v>169</v>
      </c>
      <c r="F1143" s="14" t="s">
        <v>1381</v>
      </c>
      <c r="G1143" s="15">
        <v>126</v>
      </c>
      <c r="H1143" s="14" t="s">
        <v>1381</v>
      </c>
      <c r="I1143" s="7">
        <v>83</v>
      </c>
      <c r="J1143" s="27" t="s">
        <v>1381</v>
      </c>
      <c r="K1143" s="28">
        <v>139</v>
      </c>
      <c r="L1143" s="321" t="s">
        <v>2049</v>
      </c>
      <c r="M1143" s="460"/>
      <c r="N1143" s="461"/>
    </row>
    <row r="1144" spans="1:14" s="4" customFormat="1" ht="0.75" customHeight="1">
      <c r="A1144" s="266"/>
      <c r="B1144" s="266"/>
      <c r="C1144" s="317"/>
      <c r="D1144" s="9"/>
      <c r="E1144" s="10"/>
      <c r="F1144" s="13"/>
      <c r="G1144" s="7"/>
      <c r="H1144" s="13"/>
      <c r="I1144" s="7"/>
      <c r="J1144" s="27"/>
      <c r="K1144" s="28"/>
      <c r="L1144" s="328"/>
      <c r="M1144" s="460"/>
      <c r="N1144" s="461"/>
    </row>
    <row r="1145" spans="1:14" s="4" customFormat="1" ht="12" customHeight="1">
      <c r="A1145" s="287" t="s">
        <v>2050</v>
      </c>
      <c r="B1145" s="287" t="s">
        <v>2051</v>
      </c>
      <c r="C1145" s="336"/>
      <c r="D1145" s="384"/>
      <c r="E1145" s="341">
        <f>E1147+E1148+E1150+E1160</f>
        <v>2112</v>
      </c>
      <c r="F1145" s="22"/>
      <c r="G1145" s="341">
        <f>G1147+G1148+G1150+G1160</f>
        <v>2477</v>
      </c>
      <c r="H1145" s="22"/>
      <c r="I1145" s="341">
        <f>I1147+I1148+I1150+I1160</f>
        <v>1883</v>
      </c>
      <c r="J1145" s="384"/>
      <c r="K1145" s="342">
        <f>K1147+K1148+K1150+K1160</f>
        <v>2317</v>
      </c>
      <c r="L1145" s="343" t="s">
        <v>2052</v>
      </c>
      <c r="M1145" s="460"/>
      <c r="N1145" s="461"/>
    </row>
    <row r="1146" spans="1:14" s="4" customFormat="1" ht="0.75" customHeight="1">
      <c r="A1146" s="266"/>
      <c r="B1146" s="266"/>
      <c r="C1146" s="317"/>
      <c r="D1146" s="9"/>
      <c r="E1146" s="10"/>
      <c r="F1146" s="13"/>
      <c r="G1146" s="7"/>
      <c r="H1146" s="13"/>
      <c r="I1146" s="7"/>
      <c r="J1146" s="27"/>
      <c r="K1146" s="28"/>
      <c r="L1146" s="328"/>
      <c r="M1146" s="460"/>
      <c r="N1146" s="461"/>
    </row>
    <row r="1147" spans="1:14" s="4" customFormat="1" ht="12" customHeight="1">
      <c r="A1147" s="266" t="s">
        <v>2436</v>
      </c>
      <c r="B1147" s="266" t="s">
        <v>2437</v>
      </c>
      <c r="C1147" s="322" t="s">
        <v>2445</v>
      </c>
      <c r="D1147" s="9">
        <v>730</v>
      </c>
      <c r="E1147" s="10">
        <v>328</v>
      </c>
      <c r="F1147" s="14">
        <v>867</v>
      </c>
      <c r="G1147" s="15">
        <v>364</v>
      </c>
      <c r="H1147" s="13">
        <v>730</v>
      </c>
      <c r="I1147" s="7">
        <v>321</v>
      </c>
      <c r="J1147" s="27">
        <v>747</v>
      </c>
      <c r="K1147" s="28">
        <v>355</v>
      </c>
      <c r="L1147" s="328" t="s">
        <v>2438</v>
      </c>
      <c r="M1147" s="460"/>
      <c r="N1147" s="461"/>
    </row>
    <row r="1148" spans="1:14" s="4" customFormat="1" ht="12" customHeight="1">
      <c r="A1148" s="294" t="s">
        <v>2053</v>
      </c>
      <c r="B1148" s="294" t="s">
        <v>2054</v>
      </c>
      <c r="C1148" s="322" t="s">
        <v>344</v>
      </c>
      <c r="D1148" s="9">
        <v>18554</v>
      </c>
      <c r="E1148" s="10">
        <v>1510</v>
      </c>
      <c r="F1148" s="14">
        <v>24708</v>
      </c>
      <c r="G1148" s="15">
        <v>1936</v>
      </c>
      <c r="H1148" s="14">
        <v>19175</v>
      </c>
      <c r="I1148" s="15">
        <v>1400</v>
      </c>
      <c r="J1148" s="27">
        <v>21880</v>
      </c>
      <c r="K1148" s="28">
        <v>1744</v>
      </c>
      <c r="L1148" s="321" t="s">
        <v>2055</v>
      </c>
      <c r="M1148" s="460"/>
      <c r="N1148" s="461"/>
    </row>
    <row r="1149" spans="1:14" s="4" customFormat="1" ht="12" customHeight="1">
      <c r="A1149" s="294" t="s">
        <v>2056</v>
      </c>
      <c r="B1149" s="294" t="s">
        <v>2057</v>
      </c>
      <c r="C1149" s="317"/>
      <c r="D1149" s="9"/>
      <c r="E1149" s="10"/>
      <c r="F1149" s="14"/>
      <c r="G1149" s="15"/>
      <c r="H1149" s="13"/>
      <c r="I1149" s="7"/>
      <c r="J1149" s="27"/>
      <c r="K1149" s="28"/>
      <c r="L1149" s="321" t="s">
        <v>2058</v>
      </c>
      <c r="M1149" s="460"/>
      <c r="N1149" s="461"/>
    </row>
    <row r="1150" spans="1:14" s="4" customFormat="1" ht="11.25" customHeight="1">
      <c r="A1150" s="294" t="s">
        <v>109</v>
      </c>
      <c r="B1150" s="294" t="s">
        <v>2059</v>
      </c>
      <c r="C1150" s="322" t="s">
        <v>126</v>
      </c>
      <c r="D1150" s="9">
        <v>3960</v>
      </c>
      <c r="E1150" s="10">
        <v>99</v>
      </c>
      <c r="F1150" s="14">
        <v>3538</v>
      </c>
      <c r="G1150" s="15">
        <v>92</v>
      </c>
      <c r="H1150" s="14">
        <v>2588</v>
      </c>
      <c r="I1150" s="7">
        <v>66</v>
      </c>
      <c r="J1150" s="27">
        <v>4570</v>
      </c>
      <c r="K1150" s="28">
        <v>128</v>
      </c>
      <c r="L1150" s="321" t="s">
        <v>2060</v>
      </c>
      <c r="M1150" s="460"/>
      <c r="N1150" s="461"/>
    </row>
    <row r="1151" spans="1:14" s="4" customFormat="1" ht="3" customHeight="1">
      <c r="A1151" s="305"/>
      <c r="B1151" s="305"/>
      <c r="C1151" s="306"/>
      <c r="D1151" s="308"/>
      <c r="E1151" s="308"/>
      <c r="F1151" s="24"/>
      <c r="G1151" s="25"/>
      <c r="H1151" s="24"/>
      <c r="I1151" s="25"/>
      <c r="J1151" s="370"/>
      <c r="K1151" s="371"/>
      <c r="L1151" s="348"/>
      <c r="M1151" s="460"/>
      <c r="N1151" s="461"/>
    </row>
    <row r="1152" spans="1:14" s="4" customFormat="1" ht="12.75" customHeight="1">
      <c r="A1152" s="312"/>
      <c r="B1152" s="312"/>
      <c r="C1152" s="313"/>
      <c r="D1152" s="314"/>
      <c r="E1152" s="314"/>
      <c r="F1152" s="7"/>
      <c r="G1152" s="7"/>
      <c r="H1152" s="7"/>
      <c r="I1152" s="7"/>
      <c r="J1152" s="315"/>
      <c r="K1152" s="315"/>
      <c r="L1152" s="316" t="s">
        <v>471</v>
      </c>
      <c r="M1152" s="460"/>
      <c r="N1152" s="461"/>
    </row>
    <row r="1153" spans="12:14" ht="20.25" customHeight="1">
      <c r="L1153" s="246" t="s">
        <v>2342</v>
      </c>
      <c r="M1153" s="460" t="s">
        <v>2253</v>
      </c>
      <c r="N1153" s="461"/>
    </row>
    <row r="1154" spans="1:14" ht="27.75" customHeight="1">
      <c r="A1154" s="471" t="s">
        <v>1133</v>
      </c>
      <c r="B1154" s="471"/>
      <c r="C1154" s="471"/>
      <c r="D1154" s="471"/>
      <c r="E1154" s="471"/>
      <c r="F1154" s="471"/>
      <c r="G1154" s="471"/>
      <c r="J1154" s="245"/>
      <c r="K1154" s="245"/>
      <c r="M1154" s="460"/>
      <c r="N1154" s="461"/>
    </row>
    <row r="1155" spans="1:14" ht="3.75" customHeight="1">
      <c r="A1155" s="214"/>
      <c r="B1155" s="214"/>
      <c r="C1155" s="214"/>
      <c r="D1155" s="214"/>
      <c r="J1155" s="214"/>
      <c r="K1155" s="214"/>
      <c r="M1155" s="460"/>
      <c r="N1155" s="461"/>
    </row>
    <row r="1156" spans="1:14" ht="24.75" customHeight="1">
      <c r="A1156" s="248" t="s">
        <v>1652</v>
      </c>
      <c r="B1156" s="462" t="s">
        <v>1653</v>
      </c>
      <c r="C1156" s="248" t="s">
        <v>1119</v>
      </c>
      <c r="D1156" s="455" t="s">
        <v>491</v>
      </c>
      <c r="E1156" s="459"/>
      <c r="F1156" s="455" t="s">
        <v>2372</v>
      </c>
      <c r="G1156" s="459"/>
      <c r="H1156" s="457" t="s">
        <v>1123</v>
      </c>
      <c r="I1156" s="458"/>
      <c r="J1156" s="455" t="s">
        <v>2381</v>
      </c>
      <c r="K1156" s="456"/>
      <c r="L1156" s="465" t="s">
        <v>95</v>
      </c>
      <c r="M1156" s="460"/>
      <c r="N1156" s="461"/>
    </row>
    <row r="1157" spans="1:14" ht="15" customHeight="1">
      <c r="A1157" s="468" t="s">
        <v>1382</v>
      </c>
      <c r="B1157" s="463"/>
      <c r="C1157" s="468" t="s">
        <v>1121</v>
      </c>
      <c r="D1157" s="250" t="s">
        <v>92</v>
      </c>
      <c r="E1157" s="251" t="s">
        <v>94</v>
      </c>
      <c r="F1157" s="250" t="s">
        <v>92</v>
      </c>
      <c r="G1157" s="251" t="s">
        <v>94</v>
      </c>
      <c r="H1157" s="250" t="s">
        <v>92</v>
      </c>
      <c r="I1157" s="251" t="s">
        <v>94</v>
      </c>
      <c r="J1157" s="250" t="s">
        <v>92</v>
      </c>
      <c r="K1157" s="252" t="s">
        <v>94</v>
      </c>
      <c r="L1157" s="466"/>
      <c r="M1157" s="460"/>
      <c r="N1157" s="461"/>
    </row>
    <row r="1158" spans="1:14" ht="25.5" customHeight="1">
      <c r="A1158" s="469"/>
      <c r="B1158" s="464"/>
      <c r="C1158" s="469"/>
      <c r="D1158" s="254" t="s">
        <v>93</v>
      </c>
      <c r="E1158" s="255" t="s">
        <v>1654</v>
      </c>
      <c r="F1158" s="254" t="s">
        <v>93</v>
      </c>
      <c r="G1158" s="255" t="s">
        <v>1654</v>
      </c>
      <c r="H1158" s="254" t="s">
        <v>93</v>
      </c>
      <c r="I1158" s="255" t="s">
        <v>1654</v>
      </c>
      <c r="J1158" s="254" t="s">
        <v>93</v>
      </c>
      <c r="K1158" s="256" t="s">
        <v>1654</v>
      </c>
      <c r="L1158" s="467"/>
      <c r="M1158" s="460"/>
      <c r="N1158" s="461"/>
    </row>
    <row r="1159" spans="1:14" s="4" customFormat="1" ht="15" customHeight="1">
      <c r="A1159" s="294" t="s">
        <v>2061</v>
      </c>
      <c r="B1159" s="294" t="s">
        <v>2062</v>
      </c>
      <c r="C1159" s="322"/>
      <c r="D1159" s="9"/>
      <c r="E1159" s="372"/>
      <c r="F1159" s="11"/>
      <c r="G1159" s="12"/>
      <c r="H1159" s="13"/>
      <c r="I1159" s="7"/>
      <c r="J1159" s="27"/>
      <c r="K1159" s="374"/>
      <c r="L1159" s="353"/>
      <c r="M1159" s="460"/>
      <c r="N1159" s="461"/>
    </row>
    <row r="1160" spans="1:14" s="4" customFormat="1" ht="9.75" customHeight="1">
      <c r="A1160" s="294" t="s">
        <v>109</v>
      </c>
      <c r="B1160" s="294" t="s">
        <v>832</v>
      </c>
      <c r="C1160" s="322" t="s">
        <v>132</v>
      </c>
      <c r="D1160" s="9" t="s">
        <v>1381</v>
      </c>
      <c r="E1160" s="10">
        <v>175</v>
      </c>
      <c r="F1160" s="14" t="s">
        <v>1381</v>
      </c>
      <c r="G1160" s="15">
        <v>85</v>
      </c>
      <c r="H1160" s="14" t="s">
        <v>1381</v>
      </c>
      <c r="I1160" s="7">
        <v>96</v>
      </c>
      <c r="J1160" s="27" t="s">
        <v>1381</v>
      </c>
      <c r="K1160" s="28">
        <v>90</v>
      </c>
      <c r="L1160" s="321" t="s">
        <v>833</v>
      </c>
      <c r="M1160" s="460"/>
      <c r="N1160" s="461"/>
    </row>
    <row r="1161" spans="1:14" s="4" customFormat="1" ht="12" customHeight="1">
      <c r="A1161" s="287" t="s">
        <v>834</v>
      </c>
      <c r="B1161" s="287" t="s">
        <v>835</v>
      </c>
      <c r="C1161" s="336"/>
      <c r="D1161" s="9"/>
      <c r="E1161" s="341">
        <f>SUM(E1163:E1166)</f>
        <v>5385</v>
      </c>
      <c r="F1161" s="22"/>
      <c r="G1161" s="341">
        <f>SUM(G1163:G1166)</f>
        <v>5535</v>
      </c>
      <c r="H1161" s="22"/>
      <c r="I1161" s="341">
        <f>SUM(I1163:I1166)</f>
        <v>8566</v>
      </c>
      <c r="J1161" s="27"/>
      <c r="K1161" s="342">
        <f>SUM(K1163:K1166)</f>
        <v>11239</v>
      </c>
      <c r="L1161" s="343" t="s">
        <v>836</v>
      </c>
      <c r="M1161" s="460"/>
      <c r="N1161" s="461"/>
    </row>
    <row r="1162" spans="1:14" s="4" customFormat="1" ht="12" customHeight="1">
      <c r="A1162" s="294" t="s">
        <v>2432</v>
      </c>
      <c r="B1162" s="294" t="s">
        <v>837</v>
      </c>
      <c r="C1162" s="363"/>
      <c r="D1162" s="344"/>
      <c r="E1162" s="363"/>
      <c r="F1162" s="13"/>
      <c r="G1162" s="7"/>
      <c r="H1162" s="13"/>
      <c r="I1162" s="7"/>
      <c r="J1162" s="344"/>
      <c r="K1162" s="345"/>
      <c r="L1162" s="321" t="s">
        <v>838</v>
      </c>
      <c r="M1162" s="460"/>
      <c r="N1162" s="461"/>
    </row>
    <row r="1163" spans="1:14" s="4" customFormat="1" ht="12" customHeight="1">
      <c r="A1163" s="294" t="s">
        <v>2433</v>
      </c>
      <c r="B1163" s="294" t="s">
        <v>2434</v>
      </c>
      <c r="C1163" s="322" t="s">
        <v>132</v>
      </c>
      <c r="D1163" s="417" t="s">
        <v>1381</v>
      </c>
      <c r="E1163" s="10">
        <v>80</v>
      </c>
      <c r="F1163" s="14" t="s">
        <v>1381</v>
      </c>
      <c r="G1163" s="15">
        <v>117</v>
      </c>
      <c r="H1163" s="14" t="s">
        <v>1381</v>
      </c>
      <c r="I1163" s="7">
        <v>105</v>
      </c>
      <c r="J1163" s="418" t="s">
        <v>1381</v>
      </c>
      <c r="K1163" s="28">
        <v>90</v>
      </c>
      <c r="L1163" s="321" t="s">
        <v>2435</v>
      </c>
      <c r="M1163" s="460"/>
      <c r="N1163" s="461"/>
    </row>
    <row r="1164" spans="1:14" s="4" customFormat="1" ht="12" customHeight="1">
      <c r="A1164" s="294" t="s">
        <v>839</v>
      </c>
      <c r="B1164" s="294" t="s">
        <v>840</v>
      </c>
      <c r="C1164" s="322" t="s">
        <v>600</v>
      </c>
      <c r="D1164" s="9">
        <v>10660</v>
      </c>
      <c r="E1164" s="10">
        <v>5043</v>
      </c>
      <c r="F1164" s="14">
        <v>10100</v>
      </c>
      <c r="G1164" s="15">
        <v>5152</v>
      </c>
      <c r="H1164" s="14">
        <v>15310</v>
      </c>
      <c r="I1164" s="15">
        <v>8035</v>
      </c>
      <c r="J1164" s="27">
        <v>19070</v>
      </c>
      <c r="K1164" s="28">
        <v>10679</v>
      </c>
      <c r="L1164" s="321" t="s">
        <v>841</v>
      </c>
      <c r="M1164" s="460"/>
      <c r="N1164" s="461"/>
    </row>
    <row r="1165" spans="1:14" s="4" customFormat="1" ht="12" customHeight="1">
      <c r="A1165" s="294" t="s">
        <v>842</v>
      </c>
      <c r="B1165" s="294" t="s">
        <v>843</v>
      </c>
      <c r="C1165" s="322" t="s">
        <v>126</v>
      </c>
      <c r="D1165" s="9">
        <v>2600</v>
      </c>
      <c r="E1165" s="10">
        <v>233</v>
      </c>
      <c r="F1165" s="14">
        <v>2400</v>
      </c>
      <c r="G1165" s="15">
        <v>236</v>
      </c>
      <c r="H1165" s="14">
        <v>3830</v>
      </c>
      <c r="I1165" s="15">
        <v>381</v>
      </c>
      <c r="J1165" s="27">
        <v>4464</v>
      </c>
      <c r="K1165" s="28">
        <v>433</v>
      </c>
      <c r="L1165" s="321" t="s">
        <v>844</v>
      </c>
      <c r="M1165" s="460"/>
      <c r="N1165" s="461"/>
    </row>
    <row r="1166" spans="1:14" s="4" customFormat="1" ht="12" customHeight="1">
      <c r="A1166" s="294" t="s">
        <v>845</v>
      </c>
      <c r="B1166" s="294" t="s">
        <v>846</v>
      </c>
      <c r="C1166" s="322" t="s">
        <v>126</v>
      </c>
      <c r="D1166" s="9">
        <v>3590</v>
      </c>
      <c r="E1166" s="10">
        <v>29</v>
      </c>
      <c r="F1166" s="14">
        <v>3000</v>
      </c>
      <c r="G1166" s="15">
        <v>30</v>
      </c>
      <c r="H1166" s="14">
        <v>4500</v>
      </c>
      <c r="I1166" s="15">
        <v>45</v>
      </c>
      <c r="J1166" s="27">
        <v>37150</v>
      </c>
      <c r="K1166" s="28">
        <v>37</v>
      </c>
      <c r="L1166" s="321" t="s">
        <v>847</v>
      </c>
      <c r="M1166" s="460"/>
      <c r="N1166" s="461"/>
    </row>
    <row r="1167" spans="1:14" ht="0.75" customHeight="1">
      <c r="A1167" s="215"/>
      <c r="B1167" s="249"/>
      <c r="C1167" s="215"/>
      <c r="D1167" s="397"/>
      <c r="E1167" s="397"/>
      <c r="F1167" s="414"/>
      <c r="G1167" s="415"/>
      <c r="H1167" s="396"/>
      <c r="I1167" s="397"/>
      <c r="J1167" s="396"/>
      <c r="K1167" s="416"/>
      <c r="L1167" s="253"/>
      <c r="M1167" s="460"/>
      <c r="N1167" s="461"/>
    </row>
    <row r="1168" spans="1:14" s="4" customFormat="1" ht="12" customHeight="1">
      <c r="A1168" s="281" t="s">
        <v>848</v>
      </c>
      <c r="B1168" s="276" t="s">
        <v>849</v>
      </c>
      <c r="C1168" s="330"/>
      <c r="D1168" s="9"/>
      <c r="E1168" s="10"/>
      <c r="F1168" s="18"/>
      <c r="G1168" s="19"/>
      <c r="H1168" s="20"/>
      <c r="I1168" s="21"/>
      <c r="J1168" s="27"/>
      <c r="K1168" s="28"/>
      <c r="L1168" s="333" t="s">
        <v>850</v>
      </c>
      <c r="M1168" s="460"/>
      <c r="N1168" s="461"/>
    </row>
    <row r="1169" spans="1:14" s="4" customFormat="1" ht="11.25" customHeight="1">
      <c r="A1169" s="375"/>
      <c r="B1169" s="276" t="s">
        <v>851</v>
      </c>
      <c r="C1169" s="330"/>
      <c r="D1169" s="382"/>
      <c r="E1169" s="383">
        <f>SUM(E1173+E1184+E1203)</f>
        <v>18465</v>
      </c>
      <c r="F1169" s="18"/>
      <c r="G1169" s="383">
        <f>SUM(G1173+G1184+G1203)</f>
        <v>14219</v>
      </c>
      <c r="H1169" s="20"/>
      <c r="I1169" s="383">
        <f>SUM(I1173+I1184+I1203)</f>
        <v>15096</v>
      </c>
      <c r="J1169" s="382"/>
      <c r="K1169" s="332">
        <f>SUM(K1173+K1184+K1203)</f>
        <v>16662</v>
      </c>
      <c r="L1169" s="333" t="s">
        <v>852</v>
      </c>
      <c r="M1169" s="460"/>
      <c r="N1169" s="461"/>
    </row>
    <row r="1170" spans="1:14" s="4" customFormat="1" ht="0.75" customHeight="1">
      <c r="A1170" s="266"/>
      <c r="B1170" s="266"/>
      <c r="C1170" s="317"/>
      <c r="D1170" s="9"/>
      <c r="E1170" s="387"/>
      <c r="F1170" s="14"/>
      <c r="G1170" s="15"/>
      <c r="H1170" s="13"/>
      <c r="I1170" s="7"/>
      <c r="J1170" s="27"/>
      <c r="K1170" s="366"/>
      <c r="L1170" s="328"/>
      <c r="M1170" s="460"/>
      <c r="N1170" s="461"/>
    </row>
    <row r="1171" spans="1:14" s="4" customFormat="1" ht="12" customHeight="1">
      <c r="A1171" s="287" t="s">
        <v>853</v>
      </c>
      <c r="B1171" s="287" t="s">
        <v>854</v>
      </c>
      <c r="C1171" s="336"/>
      <c r="D1171" s="9"/>
      <c r="E1171" s="413"/>
      <c r="F1171" s="16"/>
      <c r="G1171" s="17"/>
      <c r="H1171" s="22"/>
      <c r="I1171" s="23"/>
      <c r="J1171" s="27"/>
      <c r="K1171" s="367"/>
      <c r="L1171" s="328"/>
      <c r="M1171" s="460"/>
      <c r="N1171" s="461"/>
    </row>
    <row r="1172" spans="1:14" s="4" customFormat="1" ht="11.25" customHeight="1">
      <c r="A1172" s="335"/>
      <c r="B1172" s="287" t="s">
        <v>855</v>
      </c>
      <c r="C1172" s="336"/>
      <c r="D1172" s="9"/>
      <c r="E1172" s="387"/>
      <c r="F1172" s="16"/>
      <c r="G1172" s="17"/>
      <c r="H1172" s="22"/>
      <c r="I1172" s="23"/>
      <c r="J1172" s="27"/>
      <c r="K1172" s="366"/>
      <c r="L1172" s="343" t="s">
        <v>856</v>
      </c>
      <c r="M1172" s="460"/>
      <c r="N1172" s="461"/>
    </row>
    <row r="1173" spans="1:14" s="4" customFormat="1" ht="11.25" customHeight="1">
      <c r="A1173" s="266"/>
      <c r="B1173" s="287" t="s">
        <v>857</v>
      </c>
      <c r="C1173" s="317"/>
      <c r="D1173" s="9"/>
      <c r="E1173" s="341">
        <f>SUM(E1175:E1180)</f>
        <v>1569</v>
      </c>
      <c r="F1173" s="14"/>
      <c r="G1173" s="341">
        <f>SUM(G1175:G1180)</f>
        <v>1394</v>
      </c>
      <c r="H1173" s="13"/>
      <c r="I1173" s="341">
        <f>SUM(I1175:I1180)</f>
        <v>1348</v>
      </c>
      <c r="J1173" s="27"/>
      <c r="K1173" s="342">
        <f>SUM(K1175:K1180)</f>
        <v>1115</v>
      </c>
      <c r="L1173" s="343" t="s">
        <v>858</v>
      </c>
      <c r="M1173" s="460"/>
      <c r="N1173" s="461"/>
    </row>
    <row r="1174" spans="1:14" s="4" customFormat="1" ht="0.75" customHeight="1">
      <c r="A1174" s="266"/>
      <c r="B1174" s="287"/>
      <c r="C1174" s="317"/>
      <c r="D1174" s="9"/>
      <c r="E1174" s="10"/>
      <c r="F1174" s="14"/>
      <c r="G1174" s="15"/>
      <c r="H1174" s="13"/>
      <c r="I1174" s="7"/>
      <c r="J1174" s="27"/>
      <c r="K1174" s="28"/>
      <c r="L1174" s="343"/>
      <c r="M1174" s="460"/>
      <c r="N1174" s="461"/>
    </row>
    <row r="1175" spans="1:14" s="4" customFormat="1" ht="12" customHeight="1">
      <c r="A1175" s="294" t="s">
        <v>161</v>
      </c>
      <c r="B1175" s="266" t="s">
        <v>162</v>
      </c>
      <c r="C1175" s="322" t="s">
        <v>132</v>
      </c>
      <c r="D1175" s="9" t="s">
        <v>1381</v>
      </c>
      <c r="E1175" s="372">
        <v>40</v>
      </c>
      <c r="F1175" s="14" t="s">
        <v>1381</v>
      </c>
      <c r="G1175" s="15">
        <v>45</v>
      </c>
      <c r="H1175" s="14" t="s">
        <v>1381</v>
      </c>
      <c r="I1175" s="7">
        <v>40</v>
      </c>
      <c r="J1175" s="27" t="s">
        <v>1381</v>
      </c>
      <c r="K1175" s="374">
        <v>9</v>
      </c>
      <c r="L1175" s="328" t="s">
        <v>470</v>
      </c>
      <c r="M1175" s="460"/>
      <c r="N1175" s="461"/>
    </row>
    <row r="1176" spans="1:14" s="4" customFormat="1" ht="12" customHeight="1">
      <c r="A1176" s="294" t="s">
        <v>859</v>
      </c>
      <c r="B1176" s="294" t="s">
        <v>860</v>
      </c>
      <c r="C1176" s="322"/>
      <c r="D1176" s="9"/>
      <c r="E1176" s="372"/>
      <c r="F1176" s="14"/>
      <c r="G1176" s="15"/>
      <c r="H1176" s="14"/>
      <c r="I1176" s="7"/>
      <c r="J1176" s="27"/>
      <c r="K1176" s="374"/>
      <c r="L1176" s="321"/>
      <c r="M1176" s="460"/>
      <c r="N1176" s="461"/>
    </row>
    <row r="1177" spans="1:14" s="4" customFormat="1" ht="11.25" customHeight="1">
      <c r="A1177" s="294"/>
      <c r="B1177" s="294" t="s">
        <v>861</v>
      </c>
      <c r="C1177" s="322"/>
      <c r="D1177" s="9"/>
      <c r="E1177" s="372"/>
      <c r="F1177" s="14"/>
      <c r="G1177" s="15"/>
      <c r="H1177" s="14"/>
      <c r="I1177" s="7"/>
      <c r="J1177" s="27"/>
      <c r="K1177" s="374"/>
      <c r="L1177" s="321" t="s">
        <v>862</v>
      </c>
      <c r="M1177" s="460"/>
      <c r="N1177" s="461"/>
    </row>
    <row r="1178" spans="1:14" s="4" customFormat="1" ht="11.25" customHeight="1">
      <c r="A1178" s="294"/>
      <c r="B1178" s="294" t="s">
        <v>863</v>
      </c>
      <c r="C1178" s="322" t="s">
        <v>132</v>
      </c>
      <c r="D1178" s="9" t="s">
        <v>1381</v>
      </c>
      <c r="E1178" s="10">
        <v>766</v>
      </c>
      <c r="F1178" s="14" t="s">
        <v>1381</v>
      </c>
      <c r="G1178" s="15">
        <v>623</v>
      </c>
      <c r="H1178" s="14" t="s">
        <v>1381</v>
      </c>
      <c r="I1178" s="7">
        <v>558</v>
      </c>
      <c r="J1178" s="27" t="s">
        <v>1381</v>
      </c>
      <c r="K1178" s="28">
        <v>328</v>
      </c>
      <c r="L1178" s="321" t="s">
        <v>864</v>
      </c>
      <c r="M1178" s="460"/>
      <c r="N1178" s="461"/>
    </row>
    <row r="1179" spans="1:14" s="4" customFormat="1" ht="12" customHeight="1">
      <c r="A1179" s="294" t="s">
        <v>2089</v>
      </c>
      <c r="B1179" s="294" t="s">
        <v>2090</v>
      </c>
      <c r="C1179" s="317"/>
      <c r="D1179" s="9"/>
      <c r="E1179" s="10"/>
      <c r="F1179" s="14"/>
      <c r="G1179" s="15"/>
      <c r="H1179" s="14"/>
      <c r="I1179" s="7"/>
      <c r="J1179" s="27"/>
      <c r="K1179" s="28"/>
      <c r="L1179" s="321" t="s">
        <v>2091</v>
      </c>
      <c r="M1179" s="460"/>
      <c r="N1179" s="461"/>
    </row>
    <row r="1180" spans="1:14" s="4" customFormat="1" ht="11.25" customHeight="1">
      <c r="A1180" s="266"/>
      <c r="B1180" s="294" t="s">
        <v>2092</v>
      </c>
      <c r="C1180" s="322" t="s">
        <v>132</v>
      </c>
      <c r="D1180" s="9" t="s">
        <v>1381</v>
      </c>
      <c r="E1180" s="10">
        <v>763</v>
      </c>
      <c r="F1180" s="14" t="s">
        <v>1381</v>
      </c>
      <c r="G1180" s="15">
        <v>726</v>
      </c>
      <c r="H1180" s="14" t="s">
        <v>1381</v>
      </c>
      <c r="I1180" s="7">
        <v>750</v>
      </c>
      <c r="J1180" s="27" t="s">
        <v>1381</v>
      </c>
      <c r="K1180" s="28">
        <v>778</v>
      </c>
      <c r="L1180" s="321" t="s">
        <v>2093</v>
      </c>
      <c r="M1180" s="460"/>
      <c r="N1180" s="461"/>
    </row>
    <row r="1181" spans="1:14" s="4" customFormat="1" ht="0.75" customHeight="1">
      <c r="A1181" s="266"/>
      <c r="B1181" s="266"/>
      <c r="C1181" s="317"/>
      <c r="D1181" s="9"/>
      <c r="E1181" s="10"/>
      <c r="F1181" s="14"/>
      <c r="G1181" s="15"/>
      <c r="H1181" s="13"/>
      <c r="I1181" s="7"/>
      <c r="J1181" s="27"/>
      <c r="K1181" s="28"/>
      <c r="L1181" s="328"/>
      <c r="M1181" s="460"/>
      <c r="N1181" s="461"/>
    </row>
    <row r="1182" spans="1:14" s="4" customFormat="1" ht="12" customHeight="1">
      <c r="A1182" s="287" t="s">
        <v>2094</v>
      </c>
      <c r="B1182" s="287" t="s">
        <v>2095</v>
      </c>
      <c r="C1182" s="336"/>
      <c r="D1182" s="9"/>
      <c r="E1182" s="372"/>
      <c r="F1182" s="16"/>
      <c r="G1182" s="17"/>
      <c r="H1182" s="22"/>
      <c r="I1182" s="23"/>
      <c r="J1182" s="27"/>
      <c r="K1182" s="374"/>
      <c r="L1182" s="343" t="s">
        <v>2096</v>
      </c>
      <c r="M1182" s="460"/>
      <c r="N1182" s="461"/>
    </row>
    <row r="1183" spans="1:14" s="4" customFormat="1" ht="11.25" customHeight="1">
      <c r="A1183" s="287" t="s">
        <v>109</v>
      </c>
      <c r="B1183" s="287" t="s">
        <v>2097</v>
      </c>
      <c r="C1183" s="356" t="s">
        <v>109</v>
      </c>
      <c r="D1183" s="9"/>
      <c r="E1183" s="10"/>
      <c r="F1183" s="16"/>
      <c r="G1183" s="17"/>
      <c r="H1183" s="22"/>
      <c r="I1183" s="23"/>
      <c r="J1183" s="27"/>
      <c r="K1183" s="28"/>
      <c r="L1183" s="343" t="s">
        <v>2108</v>
      </c>
      <c r="M1183" s="460"/>
      <c r="N1183" s="461"/>
    </row>
    <row r="1184" spans="1:14" s="4" customFormat="1" ht="11.25" customHeight="1">
      <c r="A1184" s="287" t="s">
        <v>109</v>
      </c>
      <c r="B1184" s="287" t="s">
        <v>2109</v>
      </c>
      <c r="C1184" s="356" t="s">
        <v>109</v>
      </c>
      <c r="D1184" s="9"/>
      <c r="E1184" s="341">
        <f>SUM(E1193)</f>
        <v>11278</v>
      </c>
      <c r="F1184" s="22"/>
      <c r="G1184" s="341">
        <f>SUM(G1193)</f>
        <v>7458</v>
      </c>
      <c r="H1184" s="22"/>
      <c r="I1184" s="341">
        <f>SUM(I1193)</f>
        <v>7652</v>
      </c>
      <c r="J1184" s="27"/>
      <c r="K1184" s="342">
        <f>SUM(K1193)</f>
        <v>8841</v>
      </c>
      <c r="L1184" s="343" t="s">
        <v>2110</v>
      </c>
      <c r="M1184" s="460"/>
      <c r="N1184" s="461"/>
    </row>
    <row r="1185" spans="1:14" s="4" customFormat="1" ht="0.75" customHeight="1">
      <c r="A1185" s="266"/>
      <c r="B1185" s="266"/>
      <c r="C1185" s="317"/>
      <c r="D1185" s="9"/>
      <c r="E1185" s="10"/>
      <c r="F1185" s="13"/>
      <c r="G1185" s="7"/>
      <c r="H1185" s="13"/>
      <c r="I1185" s="7"/>
      <c r="J1185" s="27"/>
      <c r="K1185" s="28"/>
      <c r="L1185" s="328"/>
      <c r="M1185" s="460"/>
      <c r="N1185" s="461"/>
    </row>
    <row r="1186" spans="1:14" s="4" customFormat="1" ht="12" customHeight="1">
      <c r="A1186" s="294" t="s">
        <v>1248</v>
      </c>
      <c r="B1186" s="294" t="s">
        <v>1251</v>
      </c>
      <c r="C1186" s="322"/>
      <c r="D1186" s="9"/>
      <c r="E1186" s="10"/>
      <c r="F1186" s="13"/>
      <c r="G1186" s="7"/>
      <c r="H1186" s="13"/>
      <c r="I1186" s="7"/>
      <c r="J1186" s="27"/>
      <c r="K1186" s="28"/>
      <c r="L1186" s="345"/>
      <c r="M1186" s="460"/>
      <c r="N1186" s="461"/>
    </row>
    <row r="1187" spans="1:14" s="4" customFormat="1" ht="12" customHeight="1">
      <c r="A1187" s="294" t="s">
        <v>1249</v>
      </c>
      <c r="B1187" s="294" t="s">
        <v>1252</v>
      </c>
      <c r="C1187" s="322"/>
      <c r="D1187" s="9"/>
      <c r="E1187" s="372"/>
      <c r="F1187" s="13"/>
      <c r="G1187" s="7"/>
      <c r="H1187" s="13"/>
      <c r="I1187" s="7"/>
      <c r="J1187" s="27"/>
      <c r="K1187" s="374"/>
      <c r="L1187" s="345"/>
      <c r="M1187" s="460"/>
      <c r="N1187" s="461"/>
    </row>
    <row r="1188" spans="1:14" s="4" customFormat="1" ht="12" customHeight="1">
      <c r="A1188" s="294" t="s">
        <v>2111</v>
      </c>
      <c r="B1188" s="294" t="s">
        <v>363</v>
      </c>
      <c r="C1188" s="322"/>
      <c r="D1188" s="9"/>
      <c r="E1188" s="372"/>
      <c r="F1188" s="13"/>
      <c r="G1188" s="7"/>
      <c r="H1188" s="13"/>
      <c r="I1188" s="7"/>
      <c r="J1188" s="27"/>
      <c r="K1188" s="374"/>
      <c r="L1188" s="345"/>
      <c r="M1188" s="460"/>
      <c r="N1188" s="461"/>
    </row>
    <row r="1189" spans="1:14" s="4" customFormat="1" ht="12" customHeight="1">
      <c r="A1189" s="294" t="s">
        <v>357</v>
      </c>
      <c r="B1189" s="294" t="s">
        <v>358</v>
      </c>
      <c r="C1189" s="322"/>
      <c r="D1189" s="9"/>
      <c r="E1189" s="372"/>
      <c r="F1189" s="13"/>
      <c r="G1189" s="7"/>
      <c r="H1189" s="13"/>
      <c r="I1189" s="7"/>
      <c r="J1189" s="27"/>
      <c r="K1189" s="374"/>
      <c r="L1189" s="345"/>
      <c r="M1189" s="460"/>
      <c r="N1189" s="461"/>
    </row>
    <row r="1190" spans="1:14" s="4" customFormat="1" ht="12" customHeight="1">
      <c r="A1190" s="294" t="s">
        <v>1250</v>
      </c>
      <c r="B1190" s="294" t="s">
        <v>362</v>
      </c>
      <c r="C1190" s="322"/>
      <c r="D1190" s="9"/>
      <c r="E1190" s="372"/>
      <c r="F1190" s="13"/>
      <c r="G1190" s="7"/>
      <c r="H1190" s="13"/>
      <c r="I1190" s="7"/>
      <c r="J1190" s="27"/>
      <c r="K1190" s="374"/>
      <c r="L1190" s="321" t="s">
        <v>910</v>
      </c>
      <c r="M1190" s="460"/>
      <c r="N1190" s="461"/>
    </row>
    <row r="1191" spans="1:14" s="4" customFormat="1" ht="12" customHeight="1">
      <c r="A1191" s="294" t="s">
        <v>1253</v>
      </c>
      <c r="B1191" s="294" t="s">
        <v>364</v>
      </c>
      <c r="C1191" s="363"/>
      <c r="D1191" s="344"/>
      <c r="E1191" s="363"/>
      <c r="F1191" s="13"/>
      <c r="G1191" s="7"/>
      <c r="H1191" s="13"/>
      <c r="I1191" s="7"/>
      <c r="J1191" s="344"/>
      <c r="K1191" s="345"/>
      <c r="L1191" s="321" t="s">
        <v>359</v>
      </c>
      <c r="M1191" s="460"/>
      <c r="N1191" s="461"/>
    </row>
    <row r="1192" spans="1:14" s="4" customFormat="1" ht="11.25" customHeight="1">
      <c r="A1192" s="294" t="s">
        <v>356</v>
      </c>
      <c r="B1192" s="294" t="s">
        <v>365</v>
      </c>
      <c r="C1192" s="322"/>
      <c r="D1192" s="9"/>
      <c r="E1192" s="10"/>
      <c r="F1192" s="13"/>
      <c r="G1192" s="7"/>
      <c r="H1192" s="13"/>
      <c r="I1192" s="7"/>
      <c r="J1192" s="27"/>
      <c r="K1192" s="28"/>
      <c r="L1192" s="321" t="s">
        <v>360</v>
      </c>
      <c r="M1192" s="460"/>
      <c r="N1192" s="461"/>
    </row>
    <row r="1193" spans="1:14" s="4" customFormat="1" ht="11.25" customHeight="1">
      <c r="A1193" s="294" t="s">
        <v>355</v>
      </c>
      <c r="B1193" s="294" t="s">
        <v>366</v>
      </c>
      <c r="C1193" s="322" t="s">
        <v>132</v>
      </c>
      <c r="D1193" s="9" t="s">
        <v>1381</v>
      </c>
      <c r="E1193" s="10">
        <v>11278</v>
      </c>
      <c r="F1193" s="14" t="s">
        <v>1381</v>
      </c>
      <c r="G1193" s="15">
        <v>7458</v>
      </c>
      <c r="H1193" s="14" t="s">
        <v>1381</v>
      </c>
      <c r="I1193" s="15">
        <v>7652</v>
      </c>
      <c r="J1193" s="27" t="s">
        <v>1381</v>
      </c>
      <c r="K1193" s="28">
        <v>8841</v>
      </c>
      <c r="L1193" s="321" t="s">
        <v>361</v>
      </c>
      <c r="M1193" s="460"/>
      <c r="N1193" s="461"/>
    </row>
    <row r="1194" spans="1:14" s="4" customFormat="1" ht="2.25" customHeight="1">
      <c r="A1194" s="305"/>
      <c r="B1194" s="305"/>
      <c r="C1194" s="306"/>
      <c r="D1194" s="310"/>
      <c r="E1194" s="308"/>
      <c r="F1194" s="24"/>
      <c r="G1194" s="25"/>
      <c r="H1194" s="24"/>
      <c r="I1194" s="25"/>
      <c r="J1194" s="370"/>
      <c r="K1194" s="347"/>
      <c r="L1194" s="348"/>
      <c r="M1194" s="460"/>
      <c r="N1194" s="461"/>
    </row>
    <row r="1195" spans="1:14" s="4" customFormat="1" ht="12" customHeight="1">
      <c r="A1195" s="312"/>
      <c r="B1195" s="349"/>
      <c r="C1195" s="350"/>
      <c r="D1195" s="314"/>
      <c r="E1195" s="10"/>
      <c r="F1195" s="7"/>
      <c r="G1195" s="7"/>
      <c r="H1195" s="7"/>
      <c r="I1195" s="7"/>
      <c r="J1195" s="10"/>
      <c r="K1195" s="10"/>
      <c r="L1195" s="316" t="s">
        <v>471</v>
      </c>
      <c r="M1195" s="460"/>
      <c r="N1195" s="461"/>
    </row>
    <row r="1196" spans="12:14" ht="24" customHeight="1">
      <c r="L1196" s="246" t="s">
        <v>2342</v>
      </c>
      <c r="M1196" s="460" t="s">
        <v>2254</v>
      </c>
      <c r="N1196" s="461"/>
    </row>
    <row r="1197" spans="1:14" ht="29.25" customHeight="1">
      <c r="A1197" s="471" t="s">
        <v>1133</v>
      </c>
      <c r="B1197" s="471"/>
      <c r="C1197" s="471"/>
      <c r="D1197" s="471"/>
      <c r="E1197" s="471"/>
      <c r="F1197" s="471"/>
      <c r="G1197" s="471"/>
      <c r="J1197" s="245"/>
      <c r="K1197" s="245"/>
      <c r="M1197" s="460"/>
      <c r="N1197" s="461"/>
    </row>
    <row r="1198" spans="1:14" ht="6.75" customHeight="1">
      <c r="A1198" s="214"/>
      <c r="B1198" s="214"/>
      <c r="C1198" s="214"/>
      <c r="D1198" s="214"/>
      <c r="J1198" s="214"/>
      <c r="K1198" s="214"/>
      <c r="M1198" s="460"/>
      <c r="N1198" s="461"/>
    </row>
    <row r="1199" spans="1:14" ht="24.75" customHeight="1">
      <c r="A1199" s="248" t="s">
        <v>1652</v>
      </c>
      <c r="B1199" s="462" t="s">
        <v>1653</v>
      </c>
      <c r="C1199" s="248" t="s">
        <v>1119</v>
      </c>
      <c r="D1199" s="455" t="s">
        <v>491</v>
      </c>
      <c r="E1199" s="459"/>
      <c r="F1199" s="455" t="s">
        <v>2372</v>
      </c>
      <c r="G1199" s="459"/>
      <c r="H1199" s="457" t="s">
        <v>1123</v>
      </c>
      <c r="I1199" s="458"/>
      <c r="J1199" s="455" t="s">
        <v>2381</v>
      </c>
      <c r="K1199" s="456"/>
      <c r="L1199" s="465" t="s">
        <v>95</v>
      </c>
      <c r="M1199" s="460"/>
      <c r="N1199" s="461"/>
    </row>
    <row r="1200" spans="1:14" ht="15" customHeight="1">
      <c r="A1200" s="468" t="s">
        <v>1382</v>
      </c>
      <c r="B1200" s="463"/>
      <c r="C1200" s="468" t="s">
        <v>1121</v>
      </c>
      <c r="D1200" s="250" t="s">
        <v>92</v>
      </c>
      <c r="E1200" s="251" t="s">
        <v>94</v>
      </c>
      <c r="F1200" s="250" t="s">
        <v>92</v>
      </c>
      <c r="G1200" s="251" t="s">
        <v>94</v>
      </c>
      <c r="H1200" s="250" t="s">
        <v>92</v>
      </c>
      <c r="I1200" s="251" t="s">
        <v>94</v>
      </c>
      <c r="J1200" s="250" t="s">
        <v>92</v>
      </c>
      <c r="K1200" s="252" t="s">
        <v>94</v>
      </c>
      <c r="L1200" s="466"/>
      <c r="M1200" s="460"/>
      <c r="N1200" s="461"/>
    </row>
    <row r="1201" spans="1:14" ht="24.75" customHeight="1">
      <c r="A1201" s="469"/>
      <c r="B1201" s="464"/>
      <c r="C1201" s="469"/>
      <c r="D1201" s="254" t="s">
        <v>93</v>
      </c>
      <c r="E1201" s="255" t="s">
        <v>1654</v>
      </c>
      <c r="F1201" s="254" t="s">
        <v>93</v>
      </c>
      <c r="G1201" s="255" t="s">
        <v>1654</v>
      </c>
      <c r="H1201" s="254" t="s">
        <v>93</v>
      </c>
      <c r="I1201" s="255" t="s">
        <v>1654</v>
      </c>
      <c r="J1201" s="254" t="s">
        <v>93</v>
      </c>
      <c r="K1201" s="256" t="s">
        <v>1654</v>
      </c>
      <c r="L1201" s="467"/>
      <c r="M1201" s="460"/>
      <c r="N1201" s="461"/>
    </row>
    <row r="1202" spans="1:14" s="4" customFormat="1" ht="15" customHeight="1">
      <c r="A1202" s="287" t="s">
        <v>911</v>
      </c>
      <c r="B1202" s="287" t="s">
        <v>912</v>
      </c>
      <c r="C1202" s="336"/>
      <c r="D1202" s="413"/>
      <c r="E1202" s="413"/>
      <c r="F1202" s="398"/>
      <c r="G1202" s="399"/>
      <c r="H1202" s="22"/>
      <c r="I1202" s="23"/>
      <c r="J1202" s="22"/>
      <c r="K1202" s="367"/>
      <c r="L1202" s="400" t="s">
        <v>913</v>
      </c>
      <c r="M1202" s="460"/>
      <c r="N1202" s="461"/>
    </row>
    <row r="1203" spans="1:14" s="4" customFormat="1" ht="9.75" customHeight="1">
      <c r="A1203" s="287" t="s">
        <v>109</v>
      </c>
      <c r="B1203" s="287" t="s">
        <v>914</v>
      </c>
      <c r="C1203" s="356" t="s">
        <v>109</v>
      </c>
      <c r="D1203" s="9"/>
      <c r="E1203" s="341">
        <f>SUM(E1205:E1208)</f>
        <v>5618</v>
      </c>
      <c r="F1203" s="22"/>
      <c r="G1203" s="341">
        <f>SUM(G1205:G1208)</f>
        <v>5367</v>
      </c>
      <c r="H1203" s="22"/>
      <c r="I1203" s="341">
        <f>SUM(I1205:I1208)</f>
        <v>6096</v>
      </c>
      <c r="J1203" s="27"/>
      <c r="K1203" s="342">
        <f>SUM(K1205:K1208)</f>
        <v>6706</v>
      </c>
      <c r="L1203" s="343" t="s">
        <v>915</v>
      </c>
      <c r="M1203" s="460"/>
      <c r="N1203" s="461"/>
    </row>
    <row r="1204" spans="1:14" s="4" customFormat="1" ht="0.75" customHeight="1">
      <c r="A1204" s="266"/>
      <c r="B1204" s="266"/>
      <c r="C1204" s="317"/>
      <c r="D1204" s="9"/>
      <c r="E1204" s="10"/>
      <c r="F1204" s="13"/>
      <c r="G1204" s="7"/>
      <c r="H1204" s="13"/>
      <c r="I1204" s="7"/>
      <c r="J1204" s="27"/>
      <c r="K1204" s="28"/>
      <c r="L1204" s="328"/>
      <c r="M1204" s="460"/>
      <c r="N1204" s="461"/>
    </row>
    <row r="1205" spans="1:14" s="4" customFormat="1" ht="12" customHeight="1">
      <c r="A1205" s="294" t="s">
        <v>351</v>
      </c>
      <c r="B1205" s="294" t="s">
        <v>916</v>
      </c>
      <c r="C1205" s="322" t="s">
        <v>132</v>
      </c>
      <c r="D1205" s="9" t="s">
        <v>1381</v>
      </c>
      <c r="E1205" s="10">
        <v>3731</v>
      </c>
      <c r="F1205" s="14" t="s">
        <v>1381</v>
      </c>
      <c r="G1205" s="15">
        <v>3816</v>
      </c>
      <c r="H1205" s="14" t="s">
        <v>1381</v>
      </c>
      <c r="I1205" s="15">
        <v>4829</v>
      </c>
      <c r="J1205" s="27" t="s">
        <v>1381</v>
      </c>
      <c r="K1205" s="28">
        <v>5852</v>
      </c>
      <c r="L1205" s="321" t="s">
        <v>917</v>
      </c>
      <c r="M1205" s="460"/>
      <c r="N1205" s="461"/>
    </row>
    <row r="1206" spans="1:14" s="4" customFormat="1" ht="12" customHeight="1">
      <c r="A1206" s="294" t="s">
        <v>918</v>
      </c>
      <c r="B1206" s="294" t="s">
        <v>919</v>
      </c>
      <c r="C1206" s="322" t="s">
        <v>109</v>
      </c>
      <c r="D1206" s="9"/>
      <c r="E1206" s="10"/>
      <c r="F1206" s="14"/>
      <c r="G1206" s="15"/>
      <c r="H1206" s="14"/>
      <c r="I1206" s="7"/>
      <c r="J1206" s="27"/>
      <c r="K1206" s="28"/>
      <c r="L1206" s="321" t="s">
        <v>920</v>
      </c>
      <c r="M1206" s="460"/>
      <c r="N1206" s="461"/>
    </row>
    <row r="1207" spans="1:14" s="4" customFormat="1" ht="12" customHeight="1">
      <c r="A1207" s="294" t="s">
        <v>921</v>
      </c>
      <c r="B1207" s="294" t="s">
        <v>922</v>
      </c>
      <c r="C1207" s="322"/>
      <c r="D1207" s="9"/>
      <c r="E1207" s="10"/>
      <c r="F1207" s="14"/>
      <c r="G1207" s="15"/>
      <c r="H1207" s="14"/>
      <c r="I1207" s="7"/>
      <c r="J1207" s="27"/>
      <c r="K1207" s="28"/>
      <c r="L1207" s="321" t="s">
        <v>923</v>
      </c>
      <c r="M1207" s="460"/>
      <c r="N1207" s="461"/>
    </row>
    <row r="1208" spans="1:14" s="4" customFormat="1" ht="9.75" customHeight="1">
      <c r="A1208" s="294"/>
      <c r="B1208" s="294" t="s">
        <v>924</v>
      </c>
      <c r="C1208" s="322" t="s">
        <v>132</v>
      </c>
      <c r="D1208" s="9" t="s">
        <v>1381</v>
      </c>
      <c r="E1208" s="10">
        <v>1887</v>
      </c>
      <c r="F1208" s="14" t="s">
        <v>1381</v>
      </c>
      <c r="G1208" s="15">
        <v>1551</v>
      </c>
      <c r="H1208" s="14" t="s">
        <v>1381</v>
      </c>
      <c r="I1208" s="15">
        <v>1267</v>
      </c>
      <c r="J1208" s="27" t="s">
        <v>1381</v>
      </c>
      <c r="K1208" s="28">
        <v>854</v>
      </c>
      <c r="L1208" s="321" t="s">
        <v>925</v>
      </c>
      <c r="M1208" s="460"/>
      <c r="N1208" s="461"/>
    </row>
    <row r="1209" spans="1:14" s="4" customFormat="1" ht="12" customHeight="1">
      <c r="A1209" s="281" t="s">
        <v>942</v>
      </c>
      <c r="B1209" s="276" t="s">
        <v>943</v>
      </c>
      <c r="C1209" s="330"/>
      <c r="D1209" s="9"/>
      <c r="E1209" s="10"/>
      <c r="F1209" s="18"/>
      <c r="G1209" s="19"/>
      <c r="H1209" s="14"/>
      <c r="I1209" s="15"/>
      <c r="J1209" s="27"/>
      <c r="K1209" s="28"/>
      <c r="L1209" s="333" t="s">
        <v>944</v>
      </c>
      <c r="M1209" s="460"/>
      <c r="N1209" s="461"/>
    </row>
    <row r="1210" spans="1:14" s="4" customFormat="1" ht="9.75" customHeight="1">
      <c r="A1210" s="375"/>
      <c r="B1210" s="276" t="s">
        <v>945</v>
      </c>
      <c r="C1210" s="330"/>
      <c r="D1210" s="9"/>
      <c r="E1210" s="10"/>
      <c r="F1210" s="18"/>
      <c r="G1210" s="19"/>
      <c r="H1210" s="18"/>
      <c r="I1210" s="21"/>
      <c r="J1210" s="27"/>
      <c r="K1210" s="28"/>
      <c r="L1210" s="333" t="s">
        <v>2158</v>
      </c>
      <c r="M1210" s="460"/>
      <c r="N1210" s="461"/>
    </row>
    <row r="1211" spans="1:14" s="4" customFormat="1" ht="9.75" customHeight="1">
      <c r="A1211" s="266"/>
      <c r="B1211" s="276" t="s">
        <v>2159</v>
      </c>
      <c r="C1211" s="317"/>
      <c r="D1211" s="9"/>
      <c r="E1211" s="331">
        <f>SUM(E1215)</f>
        <v>83</v>
      </c>
      <c r="F1211" s="14"/>
      <c r="G1211" s="331">
        <f>SUM(G1215)</f>
        <v>79</v>
      </c>
      <c r="H1211" s="14"/>
      <c r="I1211" s="331">
        <f>SUM(I1215)</f>
        <v>60</v>
      </c>
      <c r="J1211" s="27"/>
      <c r="K1211" s="332">
        <f>SUM(K1215)</f>
        <v>30</v>
      </c>
      <c r="L1211" s="333" t="s">
        <v>2160</v>
      </c>
      <c r="M1211" s="460"/>
      <c r="N1211" s="461"/>
    </row>
    <row r="1212" spans="1:14" s="4" customFormat="1" ht="12" customHeight="1">
      <c r="A1212" s="287" t="s">
        <v>2161</v>
      </c>
      <c r="B1212" s="287" t="s">
        <v>2162</v>
      </c>
      <c r="C1212" s="336"/>
      <c r="D1212" s="9"/>
      <c r="E1212" s="338"/>
      <c r="F1212" s="16"/>
      <c r="G1212" s="17"/>
      <c r="H1212" s="16"/>
      <c r="I1212" s="23"/>
      <c r="J1212" s="27"/>
      <c r="K1212" s="339"/>
      <c r="L1212" s="343" t="s">
        <v>2163</v>
      </c>
      <c r="M1212" s="460"/>
      <c r="N1212" s="461"/>
    </row>
    <row r="1213" spans="1:14" s="4" customFormat="1" ht="9.75" customHeight="1">
      <c r="A1213" s="335"/>
      <c r="B1213" s="287" t="s">
        <v>2164</v>
      </c>
      <c r="C1213" s="336"/>
      <c r="D1213" s="9"/>
      <c r="E1213" s="338"/>
      <c r="F1213" s="16"/>
      <c r="G1213" s="17"/>
      <c r="H1213" s="16"/>
      <c r="I1213" s="23"/>
      <c r="J1213" s="27"/>
      <c r="K1213" s="339"/>
      <c r="L1213" s="343" t="s">
        <v>2165</v>
      </c>
      <c r="M1213" s="460"/>
      <c r="N1213" s="461"/>
    </row>
    <row r="1214" spans="1:14" s="4" customFormat="1" ht="9.75" customHeight="1">
      <c r="A1214" s="335"/>
      <c r="B1214" s="287" t="s">
        <v>2166</v>
      </c>
      <c r="C1214" s="336"/>
      <c r="D1214" s="9"/>
      <c r="E1214" s="354"/>
      <c r="F1214" s="16"/>
      <c r="G1214" s="17"/>
      <c r="H1214" s="16"/>
      <c r="I1214" s="23"/>
      <c r="J1214" s="27"/>
      <c r="K1214" s="355"/>
      <c r="L1214" s="343" t="s">
        <v>2167</v>
      </c>
      <c r="M1214" s="460"/>
      <c r="N1214" s="461"/>
    </row>
    <row r="1215" spans="1:14" s="4" customFormat="1" ht="9.75" customHeight="1">
      <c r="A1215" s="266"/>
      <c r="B1215" s="287" t="s">
        <v>2168</v>
      </c>
      <c r="C1215" s="317"/>
      <c r="D1215" s="9"/>
      <c r="E1215" s="341">
        <f>SUM(E1217:E1219)</f>
        <v>83</v>
      </c>
      <c r="F1215" s="14"/>
      <c r="G1215" s="341">
        <f>SUM(G1217:G1219)</f>
        <v>79</v>
      </c>
      <c r="H1215" s="14"/>
      <c r="I1215" s="341">
        <f>SUM(I1217:I1219)</f>
        <v>60</v>
      </c>
      <c r="J1215" s="27"/>
      <c r="K1215" s="342">
        <f>SUM(K1217:K1219)</f>
        <v>30</v>
      </c>
      <c r="L1215" s="343" t="s">
        <v>2169</v>
      </c>
      <c r="M1215" s="460"/>
      <c r="N1215" s="461"/>
    </row>
    <row r="1216" spans="1:14" s="4" customFormat="1" ht="0.75" customHeight="1">
      <c r="A1216" s="266"/>
      <c r="B1216" s="266"/>
      <c r="C1216" s="317"/>
      <c r="D1216" s="9"/>
      <c r="E1216" s="10"/>
      <c r="F1216" s="14"/>
      <c r="G1216" s="15"/>
      <c r="H1216" s="14"/>
      <c r="I1216" s="7"/>
      <c r="J1216" s="27"/>
      <c r="K1216" s="28"/>
      <c r="L1216" s="328"/>
      <c r="M1216" s="460"/>
      <c r="N1216" s="461"/>
    </row>
    <row r="1217" spans="1:14" s="4" customFormat="1" ht="12" customHeight="1">
      <c r="A1217" s="294" t="s">
        <v>2170</v>
      </c>
      <c r="B1217" s="294" t="s">
        <v>2171</v>
      </c>
      <c r="C1217" s="322" t="s">
        <v>132</v>
      </c>
      <c r="D1217" s="9" t="s">
        <v>1381</v>
      </c>
      <c r="E1217" s="10">
        <v>10</v>
      </c>
      <c r="F1217" s="27" t="s">
        <v>1381</v>
      </c>
      <c r="G1217" s="327">
        <v>0</v>
      </c>
      <c r="H1217" s="9" t="s">
        <v>1381</v>
      </c>
      <c r="I1217" s="7">
        <v>0</v>
      </c>
      <c r="J1217" s="27" t="s">
        <v>1381</v>
      </c>
      <c r="K1217" s="28">
        <v>0</v>
      </c>
      <c r="L1217" s="321" t="s">
        <v>2172</v>
      </c>
      <c r="M1217" s="460"/>
      <c r="N1217" s="461"/>
    </row>
    <row r="1218" spans="1:14" s="4" customFormat="1" ht="12" customHeight="1">
      <c r="A1218" s="294" t="s">
        <v>2173</v>
      </c>
      <c r="B1218" s="294" t="s">
        <v>2174</v>
      </c>
      <c r="C1218" s="322" t="s">
        <v>109</v>
      </c>
      <c r="D1218" s="9"/>
      <c r="E1218" s="10"/>
      <c r="F1218" s="14"/>
      <c r="G1218" s="15"/>
      <c r="H1218" s="14"/>
      <c r="I1218" s="7"/>
      <c r="J1218" s="27"/>
      <c r="K1218" s="28"/>
      <c r="L1218" s="321" t="s">
        <v>2175</v>
      </c>
      <c r="M1218" s="460"/>
      <c r="N1218" s="461"/>
    </row>
    <row r="1219" spans="1:14" s="4" customFormat="1" ht="11.25" customHeight="1">
      <c r="A1219" s="266"/>
      <c r="B1219" s="294" t="s">
        <v>2176</v>
      </c>
      <c r="C1219" s="322" t="s">
        <v>132</v>
      </c>
      <c r="D1219" s="9" t="s">
        <v>1381</v>
      </c>
      <c r="E1219" s="10">
        <v>73</v>
      </c>
      <c r="F1219" s="14" t="s">
        <v>1381</v>
      </c>
      <c r="G1219" s="15">
        <v>79</v>
      </c>
      <c r="H1219" s="14" t="s">
        <v>1381</v>
      </c>
      <c r="I1219" s="7">
        <v>60</v>
      </c>
      <c r="J1219" s="27" t="s">
        <v>1381</v>
      </c>
      <c r="K1219" s="28">
        <v>30</v>
      </c>
      <c r="L1219" s="321" t="s">
        <v>2177</v>
      </c>
      <c r="M1219" s="460"/>
      <c r="N1219" s="461"/>
    </row>
    <row r="1220" spans="1:14" s="4" customFormat="1" ht="0.75" customHeight="1">
      <c r="A1220" s="266"/>
      <c r="B1220" s="294"/>
      <c r="C1220" s="322"/>
      <c r="D1220" s="9"/>
      <c r="E1220" s="10"/>
      <c r="F1220" s="14"/>
      <c r="G1220" s="15"/>
      <c r="H1220" s="14"/>
      <c r="I1220" s="7"/>
      <c r="J1220" s="27"/>
      <c r="K1220" s="28"/>
      <c r="L1220" s="321"/>
      <c r="M1220" s="460"/>
      <c r="N1220" s="461"/>
    </row>
    <row r="1221" spans="1:14" s="4" customFormat="1" ht="12" customHeight="1">
      <c r="A1221" s="281" t="s">
        <v>2178</v>
      </c>
      <c r="B1221" s="276" t="s">
        <v>2179</v>
      </c>
      <c r="C1221" s="330"/>
      <c r="D1221" s="376"/>
      <c r="E1221" s="376"/>
      <c r="F1221" s="18"/>
      <c r="G1221" s="19"/>
      <c r="H1221" s="18"/>
      <c r="I1221" s="21"/>
      <c r="J1221" s="20"/>
      <c r="K1221" s="377"/>
      <c r="L1221" s="328"/>
      <c r="M1221" s="460"/>
      <c r="N1221" s="461"/>
    </row>
    <row r="1222" spans="1:14" s="4" customFormat="1" ht="9.75" customHeight="1">
      <c r="A1222" s="375"/>
      <c r="B1222" s="276" t="s">
        <v>2180</v>
      </c>
      <c r="C1222" s="330"/>
      <c r="D1222" s="387"/>
      <c r="E1222" s="387"/>
      <c r="F1222" s="18"/>
      <c r="G1222" s="19"/>
      <c r="H1222" s="18"/>
      <c r="I1222" s="21"/>
      <c r="J1222" s="13"/>
      <c r="K1222" s="366"/>
      <c r="L1222" s="333" t="s">
        <v>2181</v>
      </c>
      <c r="M1222" s="460"/>
      <c r="N1222" s="461"/>
    </row>
    <row r="1223" spans="1:14" s="4" customFormat="1" ht="9.75" customHeight="1">
      <c r="A1223" s="266"/>
      <c r="B1223" s="276" t="s">
        <v>2182</v>
      </c>
      <c r="C1223" s="317"/>
      <c r="D1223" s="387"/>
      <c r="E1223" s="387"/>
      <c r="F1223" s="13"/>
      <c r="G1223" s="7"/>
      <c r="H1223" s="13"/>
      <c r="I1223" s="7"/>
      <c r="J1223" s="13"/>
      <c r="K1223" s="366"/>
      <c r="L1223" s="333" t="s">
        <v>2183</v>
      </c>
      <c r="M1223" s="460"/>
      <c r="N1223" s="461"/>
    </row>
    <row r="1224" spans="1:14" s="4" customFormat="1" ht="9.75" customHeight="1">
      <c r="A1224" s="266"/>
      <c r="B1224" s="276" t="s">
        <v>2184</v>
      </c>
      <c r="C1224" s="317"/>
      <c r="D1224" s="382"/>
      <c r="E1224" s="383">
        <f>SUM(E1228+E1238+E1251)</f>
        <v>5068</v>
      </c>
      <c r="F1224" s="13"/>
      <c r="G1224" s="383">
        <f>SUM(G1228+G1238+G1251)</f>
        <v>5385</v>
      </c>
      <c r="H1224" s="13"/>
      <c r="I1224" s="383">
        <f>SUM(I1228+I1238+I1251)</f>
        <v>5558</v>
      </c>
      <c r="J1224" s="382"/>
      <c r="K1224" s="332">
        <f>SUM(K1228+K1238+K1251)</f>
        <v>5337</v>
      </c>
      <c r="L1224" s="333" t="s">
        <v>2185</v>
      </c>
      <c r="M1224" s="460"/>
      <c r="N1224" s="461"/>
    </row>
    <row r="1225" spans="1:14" s="4" customFormat="1" ht="0.75" customHeight="1">
      <c r="A1225" s="375"/>
      <c r="B1225" s="276" t="s">
        <v>109</v>
      </c>
      <c r="C1225" s="330"/>
      <c r="D1225" s="9"/>
      <c r="E1225" s="331"/>
      <c r="F1225" s="20"/>
      <c r="G1225" s="21"/>
      <c r="H1225" s="20"/>
      <c r="I1225" s="21"/>
      <c r="J1225" s="27"/>
      <c r="K1225" s="332"/>
      <c r="L1225" s="333" t="s">
        <v>109</v>
      </c>
      <c r="M1225" s="460"/>
      <c r="N1225" s="461"/>
    </row>
    <row r="1226" spans="1:14" s="4" customFormat="1" ht="12" customHeight="1">
      <c r="A1226" s="287" t="s">
        <v>2186</v>
      </c>
      <c r="B1226" s="287" t="s">
        <v>2187</v>
      </c>
      <c r="C1226" s="336"/>
      <c r="D1226" s="9"/>
      <c r="E1226" s="413"/>
      <c r="F1226" s="22"/>
      <c r="G1226" s="23"/>
      <c r="H1226" s="22"/>
      <c r="I1226" s="23"/>
      <c r="J1226" s="27"/>
      <c r="K1226" s="367"/>
      <c r="L1226" s="328"/>
      <c r="M1226" s="460"/>
      <c r="N1226" s="461"/>
    </row>
    <row r="1227" spans="1:14" s="4" customFormat="1" ht="11.25" customHeight="1">
      <c r="A1227" s="335"/>
      <c r="B1227" s="287" t="s">
        <v>2188</v>
      </c>
      <c r="C1227" s="336"/>
      <c r="D1227" s="372"/>
      <c r="E1227" s="387"/>
      <c r="F1227" s="22"/>
      <c r="G1227" s="23"/>
      <c r="H1227" s="22"/>
      <c r="I1227" s="23"/>
      <c r="J1227" s="373"/>
      <c r="K1227" s="366"/>
      <c r="L1227" s="343" t="s">
        <v>2189</v>
      </c>
      <c r="M1227" s="460"/>
      <c r="N1227" s="461"/>
    </row>
    <row r="1228" spans="1:14" s="4" customFormat="1" ht="11.25" customHeight="1">
      <c r="A1228" s="266"/>
      <c r="B1228" s="287" t="s">
        <v>2190</v>
      </c>
      <c r="C1228" s="317"/>
      <c r="D1228" s="9"/>
      <c r="E1228" s="341">
        <f>SUM(E1230:E1233)</f>
        <v>2762</v>
      </c>
      <c r="F1228" s="13"/>
      <c r="G1228" s="341">
        <f>SUM(G1230:G1233)</f>
        <v>3003</v>
      </c>
      <c r="H1228" s="13"/>
      <c r="I1228" s="341">
        <f>SUM(I1230:I1233)</f>
        <v>2991</v>
      </c>
      <c r="J1228" s="27"/>
      <c r="K1228" s="342">
        <f>SUM(K1231:K1233)</f>
        <v>3145</v>
      </c>
      <c r="L1228" s="343" t="s">
        <v>2191</v>
      </c>
      <c r="M1228" s="460"/>
      <c r="N1228" s="461"/>
    </row>
    <row r="1229" spans="1:14" s="4" customFormat="1" ht="0.75" customHeight="1">
      <c r="A1229" s="266"/>
      <c r="B1229" s="266"/>
      <c r="C1229" s="317"/>
      <c r="D1229" s="9"/>
      <c r="E1229" s="10"/>
      <c r="F1229" s="13"/>
      <c r="G1229" s="7"/>
      <c r="H1229" s="13"/>
      <c r="I1229" s="7"/>
      <c r="J1229" s="27"/>
      <c r="K1229" s="28"/>
      <c r="L1229" s="328"/>
      <c r="M1229" s="460"/>
      <c r="N1229" s="461"/>
    </row>
    <row r="1230" spans="1:14" s="4" customFormat="1" ht="12" customHeight="1">
      <c r="A1230" s="266" t="s">
        <v>352</v>
      </c>
      <c r="B1230" s="266" t="s">
        <v>353</v>
      </c>
      <c r="C1230" s="322" t="s">
        <v>132</v>
      </c>
      <c r="D1230" s="9" t="s">
        <v>1381</v>
      </c>
      <c r="E1230" s="10">
        <v>341</v>
      </c>
      <c r="F1230" s="14" t="s">
        <v>1381</v>
      </c>
      <c r="G1230" s="15">
        <v>249</v>
      </c>
      <c r="H1230" s="14" t="s">
        <v>1381</v>
      </c>
      <c r="I1230" s="7">
        <v>94</v>
      </c>
      <c r="J1230" s="27" t="s">
        <v>1381</v>
      </c>
      <c r="K1230" s="28">
        <v>276</v>
      </c>
      <c r="L1230" s="328" t="s">
        <v>354</v>
      </c>
      <c r="M1230" s="460"/>
      <c r="N1230" s="461"/>
    </row>
    <row r="1231" spans="1:14" s="4" customFormat="1" ht="12" customHeight="1">
      <c r="A1231" s="294" t="s">
        <v>2192</v>
      </c>
      <c r="B1231" s="294" t="s">
        <v>2193</v>
      </c>
      <c r="C1231" s="322" t="s">
        <v>132</v>
      </c>
      <c r="D1231" s="9" t="s">
        <v>1381</v>
      </c>
      <c r="E1231" s="10">
        <v>2351</v>
      </c>
      <c r="F1231" s="14" t="s">
        <v>1381</v>
      </c>
      <c r="G1231" s="15">
        <v>2674</v>
      </c>
      <c r="H1231" s="14" t="s">
        <v>1381</v>
      </c>
      <c r="I1231" s="15">
        <v>2812</v>
      </c>
      <c r="J1231" s="27" t="s">
        <v>1381</v>
      </c>
      <c r="K1231" s="28">
        <v>3070</v>
      </c>
      <c r="L1231" s="321" t="s">
        <v>985</v>
      </c>
      <c r="M1231" s="460"/>
      <c r="N1231" s="461"/>
    </row>
    <row r="1232" spans="1:14" s="4" customFormat="1" ht="12" customHeight="1">
      <c r="A1232" s="294" t="s">
        <v>986</v>
      </c>
      <c r="B1232" s="294" t="s">
        <v>987</v>
      </c>
      <c r="C1232" s="322"/>
      <c r="D1232" s="372"/>
      <c r="E1232" s="372"/>
      <c r="F1232" s="323"/>
      <c r="G1232" s="369"/>
      <c r="H1232" s="373"/>
      <c r="I1232" s="439"/>
      <c r="J1232" s="373"/>
      <c r="K1232" s="374"/>
      <c r="L1232" s="321"/>
      <c r="M1232" s="460"/>
      <c r="N1232" s="461"/>
    </row>
    <row r="1233" spans="1:14" s="4" customFormat="1" ht="9.75" customHeight="1">
      <c r="A1233" s="266"/>
      <c r="B1233" s="294" t="s">
        <v>988</v>
      </c>
      <c r="C1233" s="322" t="s">
        <v>600</v>
      </c>
      <c r="D1233" s="9">
        <v>400</v>
      </c>
      <c r="E1233" s="10">
        <v>70</v>
      </c>
      <c r="F1233" s="14">
        <v>430</v>
      </c>
      <c r="G1233" s="15">
        <v>80</v>
      </c>
      <c r="H1233" s="13">
        <v>445</v>
      </c>
      <c r="I1233" s="7">
        <v>85</v>
      </c>
      <c r="J1233" s="27">
        <v>385</v>
      </c>
      <c r="K1233" s="28">
        <v>75</v>
      </c>
      <c r="L1233" s="321" t="s">
        <v>989</v>
      </c>
      <c r="M1233" s="460"/>
      <c r="N1233" s="461"/>
    </row>
    <row r="1234" spans="1:14" s="4" customFormat="1" ht="0.75" customHeight="1">
      <c r="A1234" s="266"/>
      <c r="B1234" s="266"/>
      <c r="C1234" s="317"/>
      <c r="D1234" s="9"/>
      <c r="E1234" s="10"/>
      <c r="F1234" s="14"/>
      <c r="G1234" s="15"/>
      <c r="H1234" s="13"/>
      <c r="I1234" s="7"/>
      <c r="J1234" s="27"/>
      <c r="K1234" s="28"/>
      <c r="L1234" s="328"/>
      <c r="M1234" s="460"/>
      <c r="N1234" s="461"/>
    </row>
    <row r="1235" spans="1:14" s="4" customFormat="1" ht="12" customHeight="1">
      <c r="A1235" s="287" t="s">
        <v>990</v>
      </c>
      <c r="B1235" s="287" t="s">
        <v>991</v>
      </c>
      <c r="C1235" s="336"/>
      <c r="D1235" s="9"/>
      <c r="E1235" s="10"/>
      <c r="F1235" s="16"/>
      <c r="G1235" s="17"/>
      <c r="H1235" s="22"/>
      <c r="I1235" s="23"/>
      <c r="J1235" s="27"/>
      <c r="K1235" s="28"/>
      <c r="L1235" s="343" t="s">
        <v>992</v>
      </c>
      <c r="M1235" s="460"/>
      <c r="N1235" s="461"/>
    </row>
    <row r="1236" spans="1:14" s="4" customFormat="1" ht="9.75" customHeight="1">
      <c r="A1236" s="335"/>
      <c r="B1236" s="287" t="s">
        <v>993</v>
      </c>
      <c r="C1236" s="336"/>
      <c r="D1236" s="9"/>
      <c r="E1236" s="372"/>
      <c r="F1236" s="16"/>
      <c r="G1236" s="17"/>
      <c r="H1236" s="22"/>
      <c r="I1236" s="23"/>
      <c r="J1236" s="27"/>
      <c r="K1236" s="374"/>
      <c r="L1236" s="343" t="s">
        <v>994</v>
      </c>
      <c r="M1236" s="460"/>
      <c r="N1236" s="461"/>
    </row>
    <row r="1237" spans="1:14" s="4" customFormat="1" ht="9.75" customHeight="1">
      <c r="A1237" s="335"/>
      <c r="B1237" s="287" t="s">
        <v>995</v>
      </c>
      <c r="C1237" s="336"/>
      <c r="D1237" s="9"/>
      <c r="E1237" s="10"/>
      <c r="F1237" s="16"/>
      <c r="G1237" s="17"/>
      <c r="H1237" s="22"/>
      <c r="I1237" s="23"/>
      <c r="J1237" s="27"/>
      <c r="K1237" s="28"/>
      <c r="L1237" s="343" t="s">
        <v>996</v>
      </c>
      <c r="M1237" s="460"/>
      <c r="N1237" s="461"/>
    </row>
    <row r="1238" spans="1:14" s="4" customFormat="1" ht="9.75" customHeight="1">
      <c r="A1238" s="335"/>
      <c r="B1238" s="287" t="s">
        <v>997</v>
      </c>
      <c r="C1238" s="336"/>
      <c r="D1238" s="384"/>
      <c r="E1238" s="385">
        <f>E1249</f>
        <v>235</v>
      </c>
      <c r="F1238" s="16"/>
      <c r="G1238" s="385">
        <f>G1249</f>
        <v>138</v>
      </c>
      <c r="H1238" s="22"/>
      <c r="I1238" s="385">
        <f>I1249</f>
        <v>168</v>
      </c>
      <c r="J1238" s="384"/>
      <c r="K1238" s="342">
        <f>K1249</f>
        <v>154</v>
      </c>
      <c r="L1238" s="343" t="s">
        <v>998</v>
      </c>
      <c r="M1238" s="460"/>
      <c r="N1238" s="461"/>
    </row>
    <row r="1239" spans="1:14" s="4" customFormat="1" ht="3" customHeight="1">
      <c r="A1239" s="305"/>
      <c r="B1239" s="305"/>
      <c r="C1239" s="306"/>
      <c r="D1239" s="308"/>
      <c r="E1239" s="308"/>
      <c r="F1239" s="368"/>
      <c r="G1239" s="395"/>
      <c r="H1239" s="24"/>
      <c r="I1239" s="25"/>
      <c r="J1239" s="370"/>
      <c r="K1239" s="371"/>
      <c r="L1239" s="348"/>
      <c r="M1239" s="460"/>
      <c r="N1239" s="461"/>
    </row>
    <row r="1240" spans="1:14" s="4" customFormat="1" ht="12.75" customHeight="1">
      <c r="A1240" s="349"/>
      <c r="B1240" s="349"/>
      <c r="C1240" s="350"/>
      <c r="D1240" s="10"/>
      <c r="E1240" s="10"/>
      <c r="F1240" s="7"/>
      <c r="G1240" s="7"/>
      <c r="H1240" s="7"/>
      <c r="I1240" s="7"/>
      <c r="J1240" s="369"/>
      <c r="K1240" s="369"/>
      <c r="L1240" s="316" t="s">
        <v>471</v>
      </c>
      <c r="M1240" s="3"/>
      <c r="N1240" s="461"/>
    </row>
    <row r="1241" spans="11:14" ht="24" customHeight="1">
      <c r="K1241" s="385"/>
      <c r="L1241" s="246" t="s">
        <v>2342</v>
      </c>
      <c r="M1241" s="460" t="s">
        <v>2255</v>
      </c>
      <c r="N1241" s="461"/>
    </row>
    <row r="1242" spans="1:14" ht="28.5" customHeight="1">
      <c r="A1242" s="471" t="s">
        <v>1133</v>
      </c>
      <c r="B1242" s="471"/>
      <c r="C1242" s="471"/>
      <c r="D1242" s="471"/>
      <c r="E1242" s="471"/>
      <c r="F1242" s="471"/>
      <c r="G1242" s="471"/>
      <c r="J1242" s="245"/>
      <c r="K1242" s="245"/>
      <c r="M1242" s="460"/>
      <c r="N1242" s="461"/>
    </row>
    <row r="1243" spans="1:14" ht="9.75" customHeight="1">
      <c r="A1243" s="214"/>
      <c r="B1243" s="214"/>
      <c r="C1243" s="214"/>
      <c r="D1243" s="214"/>
      <c r="J1243" s="214"/>
      <c r="K1243" s="214"/>
      <c r="M1243" s="460"/>
      <c r="N1243" s="461"/>
    </row>
    <row r="1244" spans="1:14" ht="24.75" customHeight="1">
      <c r="A1244" s="248" t="s">
        <v>1652</v>
      </c>
      <c r="B1244" s="462" t="s">
        <v>1653</v>
      </c>
      <c r="C1244" s="248" t="s">
        <v>1119</v>
      </c>
      <c r="D1244" s="455" t="s">
        <v>491</v>
      </c>
      <c r="E1244" s="459"/>
      <c r="F1244" s="455" t="s">
        <v>2372</v>
      </c>
      <c r="G1244" s="459"/>
      <c r="H1244" s="457" t="s">
        <v>1123</v>
      </c>
      <c r="I1244" s="458"/>
      <c r="J1244" s="455" t="s">
        <v>2381</v>
      </c>
      <c r="K1244" s="456"/>
      <c r="L1244" s="465" t="s">
        <v>95</v>
      </c>
      <c r="M1244" s="460"/>
      <c r="N1244" s="461"/>
    </row>
    <row r="1245" spans="1:14" ht="15" customHeight="1">
      <c r="A1245" s="468" t="s">
        <v>1382</v>
      </c>
      <c r="B1245" s="463"/>
      <c r="C1245" s="468" t="s">
        <v>1121</v>
      </c>
      <c r="D1245" s="250" t="s">
        <v>92</v>
      </c>
      <c r="E1245" s="251" t="s">
        <v>94</v>
      </c>
      <c r="F1245" s="250" t="s">
        <v>92</v>
      </c>
      <c r="G1245" s="251" t="s">
        <v>94</v>
      </c>
      <c r="H1245" s="250" t="s">
        <v>92</v>
      </c>
      <c r="I1245" s="251" t="s">
        <v>94</v>
      </c>
      <c r="J1245" s="250" t="s">
        <v>92</v>
      </c>
      <c r="K1245" s="252" t="s">
        <v>94</v>
      </c>
      <c r="L1245" s="466"/>
      <c r="M1245" s="460"/>
      <c r="N1245" s="461"/>
    </row>
    <row r="1246" spans="1:14" ht="24.75" customHeight="1">
      <c r="A1246" s="469"/>
      <c r="B1246" s="464"/>
      <c r="C1246" s="469"/>
      <c r="D1246" s="254" t="s">
        <v>93</v>
      </c>
      <c r="E1246" s="255" t="s">
        <v>1654</v>
      </c>
      <c r="F1246" s="254" t="s">
        <v>93</v>
      </c>
      <c r="G1246" s="255" t="s">
        <v>1654</v>
      </c>
      <c r="H1246" s="254" t="s">
        <v>93</v>
      </c>
      <c r="I1246" s="255" t="s">
        <v>1654</v>
      </c>
      <c r="J1246" s="254" t="s">
        <v>93</v>
      </c>
      <c r="K1246" s="256" t="s">
        <v>1654</v>
      </c>
      <c r="L1246" s="467"/>
      <c r="M1246" s="460"/>
      <c r="N1246" s="461"/>
    </row>
    <row r="1247" spans="1:14" s="4" customFormat="1" ht="15" customHeight="1">
      <c r="A1247" s="294" t="s">
        <v>999</v>
      </c>
      <c r="B1247" s="294" t="s">
        <v>1000</v>
      </c>
      <c r="C1247" s="322"/>
      <c r="D1247" s="9"/>
      <c r="E1247" s="372"/>
      <c r="F1247" s="11"/>
      <c r="G1247" s="12"/>
      <c r="H1247" s="13"/>
      <c r="I1247" s="7"/>
      <c r="J1247" s="27"/>
      <c r="K1247" s="374"/>
      <c r="L1247" s="353" t="s">
        <v>1003</v>
      </c>
      <c r="M1247" s="460"/>
      <c r="N1247" s="461"/>
    </row>
    <row r="1248" spans="1:14" s="4" customFormat="1" ht="12" customHeight="1">
      <c r="A1248" s="294" t="s">
        <v>1004</v>
      </c>
      <c r="B1248" s="294" t="s">
        <v>1005</v>
      </c>
      <c r="C1248" s="322"/>
      <c r="D1248" s="9"/>
      <c r="E1248" s="10"/>
      <c r="F1248" s="13"/>
      <c r="G1248" s="7"/>
      <c r="H1248" s="13"/>
      <c r="I1248" s="7"/>
      <c r="J1248" s="27"/>
      <c r="K1248" s="28"/>
      <c r="L1248" s="321" t="s">
        <v>1006</v>
      </c>
      <c r="M1248" s="460"/>
      <c r="N1248" s="461"/>
    </row>
    <row r="1249" spans="1:14" s="4" customFormat="1" ht="11.25" customHeight="1">
      <c r="A1249" s="294"/>
      <c r="B1249" s="294" t="s">
        <v>1007</v>
      </c>
      <c r="C1249" s="322" t="s">
        <v>132</v>
      </c>
      <c r="D1249" s="9" t="s">
        <v>1381</v>
      </c>
      <c r="E1249" s="10">
        <v>235</v>
      </c>
      <c r="F1249" s="14" t="s">
        <v>1381</v>
      </c>
      <c r="G1249" s="15">
        <v>138</v>
      </c>
      <c r="H1249" s="14" t="s">
        <v>1381</v>
      </c>
      <c r="I1249" s="7">
        <v>168</v>
      </c>
      <c r="J1249" s="27" t="s">
        <v>1381</v>
      </c>
      <c r="K1249" s="28">
        <v>154</v>
      </c>
      <c r="L1249" s="321" t="s">
        <v>2239</v>
      </c>
      <c r="M1249" s="460"/>
      <c r="N1249" s="461"/>
    </row>
    <row r="1250" spans="1:14" s="4" customFormat="1" ht="12" customHeight="1">
      <c r="A1250" s="287" t="s">
        <v>2240</v>
      </c>
      <c r="B1250" s="287" t="s">
        <v>2241</v>
      </c>
      <c r="C1250" s="336"/>
      <c r="D1250" s="9"/>
      <c r="E1250" s="372"/>
      <c r="F1250" s="16"/>
      <c r="G1250" s="17"/>
      <c r="H1250" s="16"/>
      <c r="I1250" s="23"/>
      <c r="J1250" s="27"/>
      <c r="K1250" s="374"/>
      <c r="L1250" s="343" t="s">
        <v>2242</v>
      </c>
      <c r="M1250" s="460"/>
      <c r="N1250" s="461"/>
    </row>
    <row r="1251" spans="1:14" s="4" customFormat="1" ht="11.25" customHeight="1">
      <c r="A1251" s="335"/>
      <c r="B1251" s="287" t="s">
        <v>2243</v>
      </c>
      <c r="C1251" s="336"/>
      <c r="D1251" s="9"/>
      <c r="E1251" s="341">
        <f>SUM(E1253)</f>
        <v>2071</v>
      </c>
      <c r="F1251" s="16"/>
      <c r="G1251" s="341">
        <f>SUM(G1253)</f>
        <v>2244</v>
      </c>
      <c r="H1251" s="16"/>
      <c r="I1251" s="341">
        <f>SUM(I1253)</f>
        <v>2399</v>
      </c>
      <c r="J1251" s="27"/>
      <c r="K1251" s="342">
        <f>SUM(K1253)</f>
        <v>2038</v>
      </c>
      <c r="L1251" s="343" t="s">
        <v>2244</v>
      </c>
      <c r="M1251" s="460"/>
      <c r="N1251" s="461"/>
    </row>
    <row r="1252" spans="1:14" s="4" customFormat="1" ht="0.75" customHeight="1">
      <c r="A1252" s="266"/>
      <c r="B1252" s="266"/>
      <c r="C1252" s="317"/>
      <c r="D1252" s="387"/>
      <c r="E1252" s="10"/>
      <c r="F1252" s="14"/>
      <c r="G1252" s="15"/>
      <c r="H1252" s="14"/>
      <c r="I1252" s="7"/>
      <c r="J1252" s="13"/>
      <c r="K1252" s="28"/>
      <c r="L1252" s="328"/>
      <c r="M1252" s="460"/>
      <c r="N1252" s="461"/>
    </row>
    <row r="1253" spans="1:14" s="4" customFormat="1" ht="12" customHeight="1">
      <c r="A1253" s="294" t="s">
        <v>2245</v>
      </c>
      <c r="B1253" s="294" t="s">
        <v>2246</v>
      </c>
      <c r="C1253" s="322" t="s">
        <v>132</v>
      </c>
      <c r="D1253" s="9" t="s">
        <v>1381</v>
      </c>
      <c r="E1253" s="10">
        <v>2071</v>
      </c>
      <c r="F1253" s="14" t="s">
        <v>1381</v>
      </c>
      <c r="G1253" s="15">
        <v>2244</v>
      </c>
      <c r="H1253" s="14" t="s">
        <v>1381</v>
      </c>
      <c r="I1253" s="15">
        <v>2399</v>
      </c>
      <c r="J1253" s="27" t="s">
        <v>1381</v>
      </c>
      <c r="K1253" s="28">
        <v>2038</v>
      </c>
      <c r="L1253" s="321" t="s">
        <v>2247</v>
      </c>
      <c r="M1253" s="460"/>
      <c r="N1253" s="461"/>
    </row>
    <row r="1254" spans="1:14" s="4" customFormat="1" ht="12" customHeight="1">
      <c r="A1254" s="281" t="s">
        <v>2248</v>
      </c>
      <c r="B1254" s="276" t="s">
        <v>2249</v>
      </c>
      <c r="C1254" s="330"/>
      <c r="D1254" s="376"/>
      <c r="E1254" s="376"/>
      <c r="F1254" s="18"/>
      <c r="G1254" s="19"/>
      <c r="H1254" s="20"/>
      <c r="I1254" s="21"/>
      <c r="J1254" s="20"/>
      <c r="K1254" s="377"/>
      <c r="L1254" s="328"/>
      <c r="M1254" s="460"/>
      <c r="N1254" s="461"/>
    </row>
    <row r="1255" spans="1:14" s="4" customFormat="1" ht="9.75" customHeight="1">
      <c r="A1255" s="375"/>
      <c r="B1255" s="276" t="s">
        <v>2250</v>
      </c>
      <c r="C1255" s="330"/>
      <c r="D1255" s="387"/>
      <c r="E1255" s="387"/>
      <c r="F1255" s="18"/>
      <c r="G1255" s="19"/>
      <c r="H1255" s="20"/>
      <c r="I1255" s="21"/>
      <c r="J1255" s="13"/>
      <c r="K1255" s="366"/>
      <c r="L1255" s="333" t="s">
        <v>2251</v>
      </c>
      <c r="M1255" s="460"/>
      <c r="N1255" s="461"/>
    </row>
    <row r="1256" spans="1:14" s="4" customFormat="1" ht="9.75" customHeight="1">
      <c r="A1256" s="266"/>
      <c r="B1256" s="276" t="s">
        <v>2259</v>
      </c>
      <c r="C1256" s="317"/>
      <c r="D1256" s="9"/>
      <c r="E1256" s="331">
        <f>SUM(E1260+E1275)</f>
        <v>10536</v>
      </c>
      <c r="F1256" s="13"/>
      <c r="G1256" s="331">
        <f>SUM(G1260+G1275)</f>
        <v>12346</v>
      </c>
      <c r="H1256" s="13"/>
      <c r="I1256" s="331">
        <f>SUM(I1260+I1275)</f>
        <v>12475</v>
      </c>
      <c r="J1256" s="27"/>
      <c r="K1256" s="332">
        <f>SUM(K1260+K1275)</f>
        <v>8923</v>
      </c>
      <c r="L1256" s="333" t="s">
        <v>2260</v>
      </c>
      <c r="M1256" s="460"/>
      <c r="N1256" s="461"/>
    </row>
    <row r="1257" spans="1:14" s="4" customFormat="1" ht="0.75" customHeight="1">
      <c r="A1257" s="375"/>
      <c r="B1257" s="375"/>
      <c r="C1257" s="330"/>
      <c r="D1257" s="9"/>
      <c r="E1257" s="376"/>
      <c r="F1257" s="20"/>
      <c r="G1257" s="21"/>
      <c r="H1257" s="20"/>
      <c r="I1257" s="21"/>
      <c r="J1257" s="27"/>
      <c r="K1257" s="377"/>
      <c r="L1257" s="378"/>
      <c r="M1257" s="460"/>
      <c r="N1257" s="461"/>
    </row>
    <row r="1258" spans="1:14" s="4" customFormat="1" ht="12" customHeight="1">
      <c r="A1258" s="287" t="s">
        <v>2261</v>
      </c>
      <c r="B1258" s="287" t="s">
        <v>2262</v>
      </c>
      <c r="C1258" s="336"/>
      <c r="D1258" s="9"/>
      <c r="E1258" s="413"/>
      <c r="F1258" s="22"/>
      <c r="G1258" s="23"/>
      <c r="H1258" s="22"/>
      <c r="I1258" s="23"/>
      <c r="J1258" s="27"/>
      <c r="K1258" s="367"/>
      <c r="L1258" s="340" t="s">
        <v>2263</v>
      </c>
      <c r="M1258" s="460"/>
      <c r="N1258" s="461"/>
    </row>
    <row r="1259" spans="1:14" s="4" customFormat="1" ht="11.25" customHeight="1">
      <c r="A1259" s="335"/>
      <c r="B1259" s="287" t="s">
        <v>2264</v>
      </c>
      <c r="C1259" s="336"/>
      <c r="D1259" s="9"/>
      <c r="E1259" s="413"/>
      <c r="F1259" s="22"/>
      <c r="G1259" s="23"/>
      <c r="H1259" s="22"/>
      <c r="I1259" s="23"/>
      <c r="J1259" s="27"/>
      <c r="K1259" s="367"/>
      <c r="L1259" s="343" t="s">
        <v>2265</v>
      </c>
      <c r="M1259" s="460"/>
      <c r="N1259" s="461"/>
    </row>
    <row r="1260" spans="1:14" s="4" customFormat="1" ht="11.25" customHeight="1">
      <c r="A1260" s="335"/>
      <c r="B1260" s="287" t="s">
        <v>2266</v>
      </c>
      <c r="C1260" s="356"/>
      <c r="D1260" s="9"/>
      <c r="E1260" s="341">
        <f>SUM(E1264:E1271)</f>
        <v>3662</v>
      </c>
      <c r="F1260" s="22"/>
      <c r="G1260" s="341">
        <f>SUM(G1264:G1271)</f>
        <v>5046</v>
      </c>
      <c r="H1260" s="22"/>
      <c r="I1260" s="341">
        <f>SUM(I1264:I1271)</f>
        <v>6587</v>
      </c>
      <c r="J1260" s="27"/>
      <c r="K1260" s="342">
        <f>SUM(K1264:K1271)</f>
        <v>4382</v>
      </c>
      <c r="L1260" s="343" t="s">
        <v>2267</v>
      </c>
      <c r="M1260" s="460"/>
      <c r="N1260" s="461"/>
    </row>
    <row r="1261" spans="1:14" s="4" customFormat="1" ht="0.75" customHeight="1">
      <c r="A1261" s="266"/>
      <c r="B1261" s="266"/>
      <c r="C1261" s="317"/>
      <c r="D1261" s="9"/>
      <c r="E1261" s="10"/>
      <c r="F1261" s="13"/>
      <c r="G1261" s="7"/>
      <c r="H1261" s="13"/>
      <c r="I1261" s="7"/>
      <c r="J1261" s="27"/>
      <c r="K1261" s="28"/>
      <c r="L1261" s="328"/>
      <c r="M1261" s="460"/>
      <c r="N1261" s="461"/>
    </row>
    <row r="1262" spans="1:14" s="4" customFormat="1" ht="12" customHeight="1">
      <c r="A1262" s="294" t="s">
        <v>2268</v>
      </c>
      <c r="B1262" s="294" t="s">
        <v>2269</v>
      </c>
      <c r="C1262" s="317"/>
      <c r="D1262" s="9"/>
      <c r="E1262" s="10"/>
      <c r="F1262" s="13"/>
      <c r="G1262" s="7"/>
      <c r="H1262" s="13"/>
      <c r="I1262" s="7"/>
      <c r="J1262" s="27"/>
      <c r="K1262" s="28"/>
      <c r="L1262" s="321"/>
      <c r="M1262" s="460"/>
      <c r="N1262" s="461"/>
    </row>
    <row r="1263" spans="1:14" s="4" customFormat="1" ht="12" customHeight="1">
      <c r="A1263" s="294" t="s">
        <v>2270</v>
      </c>
      <c r="B1263" s="294" t="s">
        <v>1049</v>
      </c>
      <c r="C1263" s="317"/>
      <c r="D1263" s="372"/>
      <c r="E1263" s="372"/>
      <c r="F1263" s="14"/>
      <c r="G1263" s="15"/>
      <c r="H1263" s="13"/>
      <c r="I1263" s="7"/>
      <c r="J1263" s="373"/>
      <c r="K1263" s="374"/>
      <c r="L1263" s="321"/>
      <c r="M1263" s="460"/>
      <c r="N1263" s="461"/>
    </row>
    <row r="1264" spans="1:14" s="4" customFormat="1" ht="11.25" customHeight="1">
      <c r="A1264" s="294" t="s">
        <v>109</v>
      </c>
      <c r="B1264" s="294" t="s">
        <v>1050</v>
      </c>
      <c r="C1264" s="322"/>
      <c r="D1264" s="372"/>
      <c r="E1264" s="372"/>
      <c r="F1264" s="14"/>
      <c r="G1264" s="15"/>
      <c r="H1264" s="13"/>
      <c r="I1264" s="7"/>
      <c r="J1264" s="373"/>
      <c r="K1264" s="374"/>
      <c r="L1264" s="321" t="s">
        <v>1051</v>
      </c>
      <c r="M1264" s="460"/>
      <c r="N1264" s="461"/>
    </row>
    <row r="1265" spans="1:14" s="4" customFormat="1" ht="11.25" customHeight="1">
      <c r="A1265" s="294" t="s">
        <v>109</v>
      </c>
      <c r="B1265" s="294" t="s">
        <v>1052</v>
      </c>
      <c r="C1265" s="322" t="s">
        <v>132</v>
      </c>
      <c r="D1265" s="9" t="s">
        <v>1381</v>
      </c>
      <c r="E1265" s="10">
        <v>3033</v>
      </c>
      <c r="F1265" s="14" t="s">
        <v>1381</v>
      </c>
      <c r="G1265" s="15">
        <v>3785</v>
      </c>
      <c r="H1265" s="14" t="s">
        <v>1381</v>
      </c>
      <c r="I1265" s="15">
        <v>5292</v>
      </c>
      <c r="J1265" s="27" t="s">
        <v>1381</v>
      </c>
      <c r="K1265" s="28">
        <v>2893</v>
      </c>
      <c r="L1265" s="321" t="s">
        <v>1053</v>
      </c>
      <c r="M1265" s="460"/>
      <c r="N1265" s="461"/>
    </row>
    <row r="1266" spans="1:14" s="4" customFormat="1" ht="12" customHeight="1">
      <c r="A1266" s="294" t="s">
        <v>1054</v>
      </c>
      <c r="B1266" s="294" t="s">
        <v>1055</v>
      </c>
      <c r="C1266" s="317"/>
      <c r="D1266" s="9"/>
      <c r="E1266" s="10"/>
      <c r="F1266" s="14"/>
      <c r="G1266" s="15"/>
      <c r="H1266" s="14"/>
      <c r="I1266" s="7"/>
      <c r="J1266" s="27"/>
      <c r="K1266" s="28"/>
      <c r="L1266" s="321"/>
      <c r="M1266" s="460"/>
      <c r="N1266" s="461"/>
    </row>
    <row r="1267" spans="1:14" s="4" customFormat="1" ht="12" customHeight="1">
      <c r="A1267" s="294" t="s">
        <v>1056</v>
      </c>
      <c r="B1267" s="294" t="s">
        <v>1057</v>
      </c>
      <c r="C1267" s="317"/>
      <c r="D1267" s="372"/>
      <c r="E1267" s="372"/>
      <c r="F1267" s="14"/>
      <c r="G1267" s="15"/>
      <c r="H1267" s="14"/>
      <c r="I1267" s="7"/>
      <c r="J1267" s="373"/>
      <c r="K1267" s="374"/>
      <c r="L1267" s="321" t="s">
        <v>1058</v>
      </c>
      <c r="M1267" s="460"/>
      <c r="N1267" s="461"/>
    </row>
    <row r="1268" spans="1:14" s="4" customFormat="1" ht="11.25" customHeight="1">
      <c r="A1268" s="294"/>
      <c r="B1268" s="294" t="s">
        <v>1059</v>
      </c>
      <c r="C1268" s="322" t="s">
        <v>132</v>
      </c>
      <c r="D1268" s="9" t="s">
        <v>1381</v>
      </c>
      <c r="E1268" s="10">
        <v>193</v>
      </c>
      <c r="F1268" s="14" t="s">
        <v>1381</v>
      </c>
      <c r="G1268" s="15">
        <v>372</v>
      </c>
      <c r="H1268" s="14" t="s">
        <v>1381</v>
      </c>
      <c r="I1268" s="7">
        <v>607</v>
      </c>
      <c r="J1268" s="27" t="s">
        <v>1381</v>
      </c>
      <c r="K1268" s="28">
        <v>422</v>
      </c>
      <c r="L1268" s="321" t="s">
        <v>2327</v>
      </c>
      <c r="M1268" s="460"/>
      <c r="N1268" s="461"/>
    </row>
    <row r="1269" spans="1:14" s="4" customFormat="1" ht="12" customHeight="1">
      <c r="A1269" s="294" t="s">
        <v>2330</v>
      </c>
      <c r="B1269" s="294" t="s">
        <v>2331</v>
      </c>
      <c r="C1269" s="317"/>
      <c r="D1269" s="9"/>
      <c r="E1269" s="10"/>
      <c r="F1269" s="14"/>
      <c r="G1269" s="15"/>
      <c r="H1269" s="13"/>
      <c r="I1269" s="7"/>
      <c r="J1269" s="27"/>
      <c r="K1269" s="28"/>
      <c r="L1269" s="328"/>
      <c r="M1269" s="460"/>
      <c r="N1269" s="461"/>
    </row>
    <row r="1270" spans="1:14" s="4" customFormat="1" ht="11.25" customHeight="1">
      <c r="A1270" s="266"/>
      <c r="B1270" s="294" t="s">
        <v>2332</v>
      </c>
      <c r="C1270" s="317"/>
      <c r="D1270" s="372"/>
      <c r="E1270" s="372"/>
      <c r="F1270" s="14"/>
      <c r="G1270" s="15"/>
      <c r="H1270" s="13"/>
      <c r="I1270" s="7"/>
      <c r="J1270" s="373"/>
      <c r="K1270" s="374"/>
      <c r="L1270" s="321" t="s">
        <v>2333</v>
      </c>
      <c r="M1270" s="460"/>
      <c r="N1270" s="461"/>
    </row>
    <row r="1271" spans="1:14" s="4" customFormat="1" ht="11.25" customHeight="1">
      <c r="A1271" s="266"/>
      <c r="B1271" s="294" t="s">
        <v>2334</v>
      </c>
      <c r="C1271" s="322" t="s">
        <v>600</v>
      </c>
      <c r="D1271" s="9">
        <v>55</v>
      </c>
      <c r="E1271" s="10">
        <v>436</v>
      </c>
      <c r="F1271" s="14">
        <v>127</v>
      </c>
      <c r="G1271" s="15">
        <v>889</v>
      </c>
      <c r="H1271" s="13">
        <v>98</v>
      </c>
      <c r="I1271" s="7">
        <v>688</v>
      </c>
      <c r="J1271" s="27">
        <v>153</v>
      </c>
      <c r="K1271" s="28">
        <v>1067</v>
      </c>
      <c r="L1271" s="321" t="s">
        <v>2335</v>
      </c>
      <c r="M1271" s="460"/>
      <c r="N1271" s="461"/>
    </row>
    <row r="1272" spans="1:14" s="4" customFormat="1" ht="0.75" customHeight="1">
      <c r="A1272" s="294" t="s">
        <v>109</v>
      </c>
      <c r="B1272" s="266"/>
      <c r="C1272" s="317"/>
      <c r="D1272" s="9"/>
      <c r="E1272" s="10"/>
      <c r="F1272" s="14"/>
      <c r="G1272" s="15"/>
      <c r="H1272" s="13"/>
      <c r="I1272" s="7"/>
      <c r="J1272" s="27"/>
      <c r="K1272" s="28"/>
      <c r="L1272" s="328"/>
      <c r="M1272" s="460"/>
      <c r="N1272" s="461"/>
    </row>
    <row r="1273" spans="1:14" s="4" customFormat="1" ht="12" customHeight="1">
      <c r="A1273" s="287" t="s">
        <v>2336</v>
      </c>
      <c r="B1273" s="287" t="s">
        <v>2337</v>
      </c>
      <c r="C1273" s="336"/>
      <c r="D1273" s="9"/>
      <c r="E1273" s="10"/>
      <c r="F1273" s="16"/>
      <c r="G1273" s="17"/>
      <c r="H1273" s="22"/>
      <c r="I1273" s="23"/>
      <c r="J1273" s="27"/>
      <c r="K1273" s="28"/>
      <c r="L1273" s="328"/>
      <c r="M1273" s="460"/>
      <c r="N1273" s="461"/>
    </row>
    <row r="1274" spans="1:14" s="4" customFormat="1" ht="11.25" customHeight="1">
      <c r="A1274" s="335"/>
      <c r="B1274" s="287" t="s">
        <v>2338</v>
      </c>
      <c r="C1274" s="336"/>
      <c r="D1274" s="372"/>
      <c r="E1274" s="372"/>
      <c r="F1274" s="22"/>
      <c r="G1274" s="23"/>
      <c r="H1274" s="22"/>
      <c r="I1274" s="23"/>
      <c r="J1274" s="373"/>
      <c r="K1274" s="374"/>
      <c r="L1274" s="343" t="s">
        <v>2339</v>
      </c>
      <c r="M1274" s="460"/>
      <c r="N1274" s="461"/>
    </row>
    <row r="1275" spans="1:14" s="4" customFormat="1" ht="11.25" customHeight="1">
      <c r="A1275" s="266"/>
      <c r="B1275" s="287" t="s">
        <v>2297</v>
      </c>
      <c r="C1275" s="317"/>
      <c r="D1275" s="9"/>
      <c r="E1275" s="341">
        <f>SUM(E1280)</f>
        <v>6874</v>
      </c>
      <c r="F1275" s="13"/>
      <c r="G1275" s="341">
        <f>SUM(G1280)</f>
        <v>7300</v>
      </c>
      <c r="H1275" s="13"/>
      <c r="I1275" s="341">
        <f>SUM(I1280)</f>
        <v>5888</v>
      </c>
      <c r="J1275" s="27"/>
      <c r="K1275" s="342">
        <f>SUM(K1280)</f>
        <v>4541</v>
      </c>
      <c r="L1275" s="343" t="s">
        <v>2298</v>
      </c>
      <c r="M1275" s="460"/>
      <c r="N1275" s="461"/>
    </row>
    <row r="1276" spans="1:14" s="4" customFormat="1" ht="0.75" customHeight="1">
      <c r="A1276" s="266"/>
      <c r="B1276" s="266"/>
      <c r="C1276" s="317"/>
      <c r="D1276" s="9"/>
      <c r="E1276" s="10"/>
      <c r="F1276" s="13"/>
      <c r="G1276" s="7"/>
      <c r="H1276" s="13"/>
      <c r="I1276" s="7"/>
      <c r="J1276" s="27"/>
      <c r="K1276" s="28"/>
      <c r="L1276" s="328"/>
      <c r="M1276" s="460"/>
      <c r="N1276" s="461"/>
    </row>
    <row r="1277" spans="1:14" s="4" customFormat="1" ht="12" customHeight="1">
      <c r="A1277" s="294" t="s">
        <v>2299</v>
      </c>
      <c r="B1277" s="294" t="s">
        <v>2300</v>
      </c>
      <c r="C1277" s="322"/>
      <c r="D1277" s="9"/>
      <c r="E1277" s="10"/>
      <c r="F1277" s="14"/>
      <c r="G1277" s="15"/>
      <c r="H1277" s="13"/>
      <c r="I1277" s="7"/>
      <c r="J1277" s="27"/>
      <c r="K1277" s="28"/>
      <c r="L1277" s="321"/>
      <c r="M1277" s="460"/>
      <c r="N1277" s="461"/>
    </row>
    <row r="1278" spans="1:14" s="4" customFormat="1" ht="11.25" customHeight="1">
      <c r="A1278" s="294"/>
      <c r="B1278" s="294" t="s">
        <v>2301</v>
      </c>
      <c r="C1278" s="322"/>
      <c r="D1278" s="9"/>
      <c r="E1278" s="10"/>
      <c r="F1278" s="14"/>
      <c r="G1278" s="15"/>
      <c r="H1278" s="13"/>
      <c r="I1278" s="7"/>
      <c r="J1278" s="27"/>
      <c r="K1278" s="28"/>
      <c r="L1278" s="321" t="s">
        <v>2302</v>
      </c>
      <c r="M1278" s="460"/>
      <c r="N1278" s="461"/>
    </row>
    <row r="1279" spans="1:14" s="4" customFormat="1" ht="11.25" customHeight="1">
      <c r="A1279" s="294"/>
      <c r="B1279" s="294" t="s">
        <v>2303</v>
      </c>
      <c r="C1279" s="322"/>
      <c r="D1279" s="372"/>
      <c r="E1279" s="372"/>
      <c r="F1279" s="14"/>
      <c r="G1279" s="15"/>
      <c r="H1279" s="13"/>
      <c r="I1279" s="7"/>
      <c r="J1279" s="373"/>
      <c r="K1279" s="374"/>
      <c r="L1279" s="321" t="s">
        <v>2304</v>
      </c>
      <c r="M1279" s="460"/>
      <c r="N1279" s="461"/>
    </row>
    <row r="1280" spans="1:14" s="4" customFormat="1" ht="11.25" customHeight="1">
      <c r="A1280" s="294"/>
      <c r="B1280" s="294" t="s">
        <v>2305</v>
      </c>
      <c r="C1280" s="322" t="s">
        <v>132</v>
      </c>
      <c r="D1280" s="9" t="s">
        <v>1381</v>
      </c>
      <c r="E1280" s="10">
        <v>6874</v>
      </c>
      <c r="F1280" s="14" t="s">
        <v>1381</v>
      </c>
      <c r="G1280" s="15">
        <v>7300</v>
      </c>
      <c r="H1280" s="14" t="s">
        <v>1381</v>
      </c>
      <c r="I1280" s="15">
        <v>5888</v>
      </c>
      <c r="J1280" s="27" t="s">
        <v>1381</v>
      </c>
      <c r="K1280" s="28">
        <v>4541</v>
      </c>
      <c r="L1280" s="321" t="s">
        <v>2306</v>
      </c>
      <c r="M1280" s="460"/>
      <c r="N1280" s="461"/>
    </row>
    <row r="1281" spans="1:14" s="4" customFormat="1" ht="3" customHeight="1">
      <c r="A1281" s="294"/>
      <c r="B1281" s="294"/>
      <c r="C1281" s="322"/>
      <c r="D1281" s="417"/>
      <c r="E1281" s="324"/>
      <c r="F1281" s="24"/>
      <c r="G1281" s="25"/>
      <c r="H1281" s="24"/>
      <c r="I1281" s="25"/>
      <c r="J1281" s="440"/>
      <c r="K1281" s="371"/>
      <c r="L1281" s="348"/>
      <c r="M1281" s="460"/>
      <c r="N1281" s="461"/>
    </row>
    <row r="1282" spans="1:14" s="4" customFormat="1" ht="12.75" customHeight="1">
      <c r="A1282" s="312"/>
      <c r="B1282" s="312"/>
      <c r="C1282" s="313"/>
      <c r="D1282" s="314"/>
      <c r="E1282" s="314"/>
      <c r="F1282" s="7"/>
      <c r="G1282" s="7"/>
      <c r="H1282" s="7"/>
      <c r="I1282" s="7"/>
      <c r="J1282" s="315"/>
      <c r="K1282" s="315"/>
      <c r="L1282" s="316" t="s">
        <v>471</v>
      </c>
      <c r="M1282" s="460"/>
      <c r="N1282" s="461"/>
    </row>
    <row r="1283" spans="12:14" ht="24" customHeight="1">
      <c r="L1283" s="246" t="s">
        <v>2342</v>
      </c>
      <c r="M1283" s="460" t="s">
        <v>2256</v>
      </c>
      <c r="N1283" s="461"/>
    </row>
    <row r="1284" spans="1:14" ht="28.5" customHeight="1">
      <c r="A1284" s="471" t="s">
        <v>1133</v>
      </c>
      <c r="B1284" s="471"/>
      <c r="C1284" s="471"/>
      <c r="D1284" s="471"/>
      <c r="E1284" s="471"/>
      <c r="F1284" s="471"/>
      <c r="G1284" s="471"/>
      <c r="J1284" s="245"/>
      <c r="K1284" s="245"/>
      <c r="M1284" s="460"/>
      <c r="N1284" s="461"/>
    </row>
    <row r="1285" spans="1:14" ht="9.75" customHeight="1">
      <c r="A1285" s="214"/>
      <c r="B1285" s="214"/>
      <c r="C1285" s="214"/>
      <c r="D1285" s="214"/>
      <c r="J1285" s="214"/>
      <c r="K1285" s="214"/>
      <c r="M1285" s="460"/>
      <c r="N1285" s="461"/>
    </row>
    <row r="1286" spans="1:14" ht="24.75" customHeight="1">
      <c r="A1286" s="248" t="s">
        <v>1652</v>
      </c>
      <c r="B1286" s="462" t="s">
        <v>1653</v>
      </c>
      <c r="C1286" s="248" t="s">
        <v>1119</v>
      </c>
      <c r="D1286" s="455" t="s">
        <v>492</v>
      </c>
      <c r="E1286" s="459"/>
      <c r="F1286" s="455" t="s">
        <v>2373</v>
      </c>
      <c r="G1286" s="459"/>
      <c r="H1286" s="457" t="s">
        <v>1123</v>
      </c>
      <c r="I1286" s="458"/>
      <c r="J1286" s="455" t="s">
        <v>2381</v>
      </c>
      <c r="K1286" s="456"/>
      <c r="L1286" s="465" t="s">
        <v>95</v>
      </c>
      <c r="M1286" s="460"/>
      <c r="N1286" s="461"/>
    </row>
    <row r="1287" spans="1:14" ht="15" customHeight="1">
      <c r="A1287" s="468" t="s">
        <v>1382</v>
      </c>
      <c r="B1287" s="463"/>
      <c r="C1287" s="468" t="s">
        <v>1121</v>
      </c>
      <c r="D1287" s="250" t="s">
        <v>92</v>
      </c>
      <c r="E1287" s="251" t="s">
        <v>94</v>
      </c>
      <c r="F1287" s="250" t="s">
        <v>92</v>
      </c>
      <c r="G1287" s="251" t="s">
        <v>94</v>
      </c>
      <c r="H1287" s="250" t="s">
        <v>92</v>
      </c>
      <c r="I1287" s="251" t="s">
        <v>94</v>
      </c>
      <c r="J1287" s="250" t="s">
        <v>92</v>
      </c>
      <c r="K1287" s="252" t="s">
        <v>94</v>
      </c>
      <c r="L1287" s="466"/>
      <c r="M1287" s="460"/>
      <c r="N1287" s="461"/>
    </row>
    <row r="1288" spans="1:14" ht="24.75" customHeight="1">
      <c r="A1288" s="469"/>
      <c r="B1288" s="464"/>
      <c r="C1288" s="469"/>
      <c r="D1288" s="254" t="s">
        <v>93</v>
      </c>
      <c r="E1288" s="255" t="s">
        <v>1654</v>
      </c>
      <c r="F1288" s="254" t="s">
        <v>93</v>
      </c>
      <c r="G1288" s="255" t="s">
        <v>1654</v>
      </c>
      <c r="H1288" s="254" t="s">
        <v>93</v>
      </c>
      <c r="I1288" s="255" t="s">
        <v>1654</v>
      </c>
      <c r="J1288" s="254" t="s">
        <v>93</v>
      </c>
      <c r="K1288" s="256" t="s">
        <v>1654</v>
      </c>
      <c r="L1288" s="467"/>
      <c r="M1288" s="460"/>
      <c r="N1288" s="461"/>
    </row>
    <row r="1289" spans="1:14" s="4" customFormat="1" ht="15" customHeight="1">
      <c r="A1289" s="281" t="s">
        <v>2307</v>
      </c>
      <c r="B1289" s="276" t="s">
        <v>2308</v>
      </c>
      <c r="C1289" s="330"/>
      <c r="D1289" s="387"/>
      <c r="E1289" s="387"/>
      <c r="F1289" s="430"/>
      <c r="G1289" s="431"/>
      <c r="H1289" s="20"/>
      <c r="I1289" s="21"/>
      <c r="J1289" s="11"/>
      <c r="K1289" s="366"/>
      <c r="L1289" s="432" t="s">
        <v>2309</v>
      </c>
      <c r="M1289" s="460"/>
      <c r="N1289" s="461"/>
    </row>
    <row r="1290" spans="1:15" s="4" customFormat="1" ht="9.75" customHeight="1">
      <c r="A1290" s="266"/>
      <c r="B1290" s="276" t="s">
        <v>2310</v>
      </c>
      <c r="C1290" s="317"/>
      <c r="D1290" s="9"/>
      <c r="E1290" s="331">
        <f>SUM(E1292)</f>
        <v>3822</v>
      </c>
      <c r="F1290" s="13"/>
      <c r="G1290" s="331">
        <f>SUM(G1292)</f>
        <v>5723</v>
      </c>
      <c r="H1290" s="13"/>
      <c r="I1290" s="331">
        <f>SUM(I1292)</f>
        <v>4418</v>
      </c>
      <c r="J1290" s="27"/>
      <c r="K1290" s="332">
        <f>SUM(K1292)</f>
        <v>3961</v>
      </c>
      <c r="L1290" s="333" t="s">
        <v>2311</v>
      </c>
      <c r="M1290" s="460"/>
      <c r="N1290" s="461"/>
      <c r="O1290" s="26"/>
    </row>
    <row r="1291" spans="1:14" s="4" customFormat="1" ht="0.75" customHeight="1">
      <c r="A1291" s="375"/>
      <c r="B1291" s="375"/>
      <c r="C1291" s="330"/>
      <c r="D1291" s="9"/>
      <c r="E1291" s="376"/>
      <c r="F1291" s="20"/>
      <c r="G1291" s="21"/>
      <c r="H1291" s="20"/>
      <c r="I1291" s="21"/>
      <c r="J1291" s="27"/>
      <c r="K1291" s="377"/>
      <c r="L1291" s="378"/>
      <c r="M1291" s="460"/>
      <c r="N1291" s="461"/>
    </row>
    <row r="1292" spans="1:14" s="4" customFormat="1" ht="12" customHeight="1">
      <c r="A1292" s="287" t="s">
        <v>2312</v>
      </c>
      <c r="B1292" s="287" t="s">
        <v>2313</v>
      </c>
      <c r="C1292" s="336"/>
      <c r="D1292" s="384"/>
      <c r="E1292" s="341">
        <f>E1294+E1295+E1297</f>
        <v>3822</v>
      </c>
      <c r="F1292" s="22"/>
      <c r="G1292" s="341">
        <f>G1294+G1295+G1297</f>
        <v>5723</v>
      </c>
      <c r="H1292" s="22"/>
      <c r="I1292" s="341">
        <f>I1294+I1295+I1297</f>
        <v>4418</v>
      </c>
      <c r="J1292" s="384"/>
      <c r="K1292" s="342">
        <f>K1294+K1295+K1297</f>
        <v>3961</v>
      </c>
      <c r="L1292" s="343" t="s">
        <v>2314</v>
      </c>
      <c r="M1292" s="460"/>
      <c r="N1292" s="461"/>
    </row>
    <row r="1293" spans="1:14" s="4" customFormat="1" ht="0.75" customHeight="1">
      <c r="A1293" s="266"/>
      <c r="B1293" s="266"/>
      <c r="C1293" s="317"/>
      <c r="D1293" s="9"/>
      <c r="E1293" s="10"/>
      <c r="F1293" s="13"/>
      <c r="G1293" s="7"/>
      <c r="H1293" s="13"/>
      <c r="I1293" s="7"/>
      <c r="J1293" s="27"/>
      <c r="K1293" s="28"/>
      <c r="L1293" s="328"/>
      <c r="M1293" s="460"/>
      <c r="N1293" s="461"/>
    </row>
    <row r="1294" spans="1:14" s="4" customFormat="1" ht="12" customHeight="1">
      <c r="A1294" s="294" t="s">
        <v>2315</v>
      </c>
      <c r="B1294" s="294" t="s">
        <v>2316</v>
      </c>
      <c r="C1294" s="322" t="s">
        <v>132</v>
      </c>
      <c r="D1294" s="9" t="s">
        <v>1381</v>
      </c>
      <c r="E1294" s="10">
        <v>2108</v>
      </c>
      <c r="F1294" s="14" t="s">
        <v>1381</v>
      </c>
      <c r="G1294" s="15">
        <v>3307</v>
      </c>
      <c r="H1294" s="14" t="s">
        <v>1381</v>
      </c>
      <c r="I1294" s="15">
        <v>2135</v>
      </c>
      <c r="J1294" s="27" t="s">
        <v>1381</v>
      </c>
      <c r="K1294" s="28">
        <v>1456</v>
      </c>
      <c r="L1294" s="321" t="s">
        <v>2317</v>
      </c>
      <c r="M1294" s="460"/>
      <c r="N1294" s="461"/>
    </row>
    <row r="1295" spans="1:14" s="4" customFormat="1" ht="12" customHeight="1">
      <c r="A1295" s="294" t="s">
        <v>2318</v>
      </c>
      <c r="B1295" s="294" t="s">
        <v>349</v>
      </c>
      <c r="C1295" s="322" t="s">
        <v>600</v>
      </c>
      <c r="D1295" s="9">
        <v>220</v>
      </c>
      <c r="E1295" s="10">
        <v>1131</v>
      </c>
      <c r="F1295" s="14">
        <v>258</v>
      </c>
      <c r="G1295" s="15">
        <v>1837</v>
      </c>
      <c r="H1295" s="14">
        <v>254</v>
      </c>
      <c r="I1295" s="15">
        <v>1528</v>
      </c>
      <c r="J1295" s="27">
        <v>290</v>
      </c>
      <c r="K1295" s="28">
        <v>1873</v>
      </c>
      <c r="L1295" s="321" t="s">
        <v>350</v>
      </c>
      <c r="M1295" s="460"/>
      <c r="N1295" s="461"/>
    </row>
    <row r="1296" spans="1:14" s="4" customFormat="1" ht="12" customHeight="1">
      <c r="A1296" s="294" t="s">
        <v>2319</v>
      </c>
      <c r="B1296" s="294" t="s">
        <v>2320</v>
      </c>
      <c r="C1296" s="317"/>
      <c r="D1296" s="9"/>
      <c r="E1296" s="10"/>
      <c r="F1296" s="14"/>
      <c r="G1296" s="15"/>
      <c r="H1296" s="13"/>
      <c r="I1296" s="7"/>
      <c r="J1296" s="27"/>
      <c r="K1296" s="28"/>
      <c r="L1296" s="321" t="s">
        <v>1953</v>
      </c>
      <c r="M1296" s="460"/>
      <c r="N1296" s="461"/>
    </row>
    <row r="1297" spans="1:14" s="4" customFormat="1" ht="11.25" customHeight="1">
      <c r="A1297" s="266"/>
      <c r="B1297" s="294" t="s">
        <v>2321</v>
      </c>
      <c r="C1297" s="322" t="s">
        <v>132</v>
      </c>
      <c r="D1297" s="9" t="s">
        <v>1381</v>
      </c>
      <c r="E1297" s="10">
        <v>583</v>
      </c>
      <c r="F1297" s="14" t="s">
        <v>1381</v>
      </c>
      <c r="G1297" s="15">
        <v>579</v>
      </c>
      <c r="H1297" s="14" t="s">
        <v>1381</v>
      </c>
      <c r="I1297" s="7">
        <v>755</v>
      </c>
      <c r="J1297" s="27" t="s">
        <v>1381</v>
      </c>
      <c r="K1297" s="28">
        <v>632</v>
      </c>
      <c r="L1297" s="321" t="s">
        <v>2405</v>
      </c>
      <c r="M1297" s="460"/>
      <c r="N1297" s="461"/>
    </row>
    <row r="1298" spans="1:14" s="4" customFormat="1" ht="0.75" customHeight="1">
      <c r="A1298" s="375"/>
      <c r="B1298" s="375"/>
      <c r="C1298" s="330"/>
      <c r="D1298" s="9"/>
      <c r="E1298" s="10"/>
      <c r="F1298" s="18"/>
      <c r="G1298" s="19"/>
      <c r="H1298" s="20"/>
      <c r="I1298" s="21"/>
      <c r="J1298" s="27"/>
      <c r="K1298" s="28"/>
      <c r="L1298" s="378"/>
      <c r="M1298" s="460"/>
      <c r="N1298" s="461"/>
    </row>
    <row r="1299" spans="1:14" s="4" customFormat="1" ht="12" customHeight="1">
      <c r="A1299" s="281" t="s">
        <v>2406</v>
      </c>
      <c r="B1299" s="276" t="s">
        <v>1140</v>
      </c>
      <c r="C1299" s="330"/>
      <c r="D1299" s="9"/>
      <c r="E1299" s="10"/>
      <c r="F1299" s="18"/>
      <c r="G1299" s="19"/>
      <c r="H1299" s="20"/>
      <c r="I1299" s="21"/>
      <c r="J1299" s="27"/>
      <c r="K1299" s="28"/>
      <c r="L1299" s="276" t="s">
        <v>1155</v>
      </c>
      <c r="M1299" s="460"/>
      <c r="N1299" s="461"/>
    </row>
    <row r="1300" spans="1:14" s="29" customFormat="1" ht="9.75" customHeight="1">
      <c r="A1300" s="441"/>
      <c r="B1300" s="442" t="s">
        <v>1128</v>
      </c>
      <c r="C1300" s="443"/>
      <c r="D1300" s="444"/>
      <c r="E1300" s="445">
        <f>SUM(E1302+E1342+E1350+E1356+E1362)</f>
        <v>74425</v>
      </c>
      <c r="F1300" s="446"/>
      <c r="G1300" s="445">
        <f>SUM(G1302+G1342+G1350+G1356+G1362)</f>
        <v>70541</v>
      </c>
      <c r="H1300" s="447"/>
      <c r="I1300" s="445">
        <f>SUM(I1302+I1342+I1350+I1356+I1362)</f>
        <v>68318</v>
      </c>
      <c r="J1300" s="448"/>
      <c r="K1300" s="449">
        <f>SUM(K1302+K1342+K1350+K1356+K1362)</f>
        <v>69301</v>
      </c>
      <c r="L1300" s="442" t="s">
        <v>1156</v>
      </c>
      <c r="M1300" s="460"/>
      <c r="N1300" s="461"/>
    </row>
    <row r="1301" spans="1:14" s="4" customFormat="1" ht="0.75" customHeight="1">
      <c r="A1301" s="375"/>
      <c r="B1301" s="375"/>
      <c r="C1301" s="330"/>
      <c r="D1301" s="9"/>
      <c r="E1301" s="376"/>
      <c r="F1301" s="20"/>
      <c r="G1301" s="21"/>
      <c r="H1301" s="20"/>
      <c r="I1301" s="21"/>
      <c r="J1301" s="27"/>
      <c r="K1301" s="377"/>
      <c r="L1301" s="378"/>
      <c r="M1301" s="460"/>
      <c r="N1301" s="461"/>
    </row>
    <row r="1302" spans="1:14" s="4" customFormat="1" ht="12" customHeight="1">
      <c r="A1302" s="287" t="s">
        <v>1157</v>
      </c>
      <c r="B1302" s="287" t="s">
        <v>1158</v>
      </c>
      <c r="C1302" s="336"/>
      <c r="D1302" s="9"/>
      <c r="E1302" s="341">
        <f>SUM(E1304:E1340)</f>
        <v>51316</v>
      </c>
      <c r="F1302" s="22"/>
      <c r="G1302" s="341">
        <f>SUM(G1304:G1340)</f>
        <v>49475</v>
      </c>
      <c r="H1302" s="22"/>
      <c r="I1302" s="341">
        <f>SUM(I1304:I1340)</f>
        <v>48370</v>
      </c>
      <c r="J1302" s="27"/>
      <c r="K1302" s="342">
        <f>SUM(K1304:K1340)</f>
        <v>47951</v>
      </c>
      <c r="L1302" s="343" t="s">
        <v>1159</v>
      </c>
      <c r="M1302" s="460"/>
      <c r="N1302" s="461"/>
    </row>
    <row r="1303" spans="1:14" s="4" customFormat="1" ht="0.75" customHeight="1">
      <c r="A1303" s="266"/>
      <c r="B1303" s="266"/>
      <c r="C1303" s="317"/>
      <c r="D1303" s="9"/>
      <c r="E1303" s="10"/>
      <c r="F1303" s="13"/>
      <c r="G1303" s="7"/>
      <c r="H1303" s="13"/>
      <c r="I1303" s="7"/>
      <c r="J1303" s="27"/>
      <c r="K1303" s="28"/>
      <c r="L1303" s="328"/>
      <c r="M1303" s="460"/>
      <c r="N1303" s="461"/>
    </row>
    <row r="1304" spans="1:14" s="4" customFormat="1" ht="12" customHeight="1">
      <c r="A1304" s="294" t="s">
        <v>1160</v>
      </c>
      <c r="B1304" s="294" t="s">
        <v>1161</v>
      </c>
      <c r="C1304" s="322" t="s">
        <v>132</v>
      </c>
      <c r="D1304" s="9" t="s">
        <v>1381</v>
      </c>
      <c r="E1304" s="10">
        <v>1235</v>
      </c>
      <c r="F1304" s="14" t="s">
        <v>1381</v>
      </c>
      <c r="G1304" s="15">
        <v>1199</v>
      </c>
      <c r="H1304" s="14" t="s">
        <v>1381</v>
      </c>
      <c r="I1304" s="15">
        <v>1111</v>
      </c>
      <c r="J1304" s="27" t="s">
        <v>1381</v>
      </c>
      <c r="K1304" s="28">
        <v>1146</v>
      </c>
      <c r="L1304" s="321" t="s">
        <v>1162</v>
      </c>
      <c r="M1304" s="460"/>
      <c r="N1304" s="461"/>
    </row>
    <row r="1305" spans="1:14" s="4" customFormat="1" ht="12" customHeight="1">
      <c r="A1305" s="294" t="s">
        <v>2442</v>
      </c>
      <c r="B1305" s="294" t="s">
        <v>2443</v>
      </c>
      <c r="C1305" s="317"/>
      <c r="D1305" s="9"/>
      <c r="E1305" s="10"/>
      <c r="F1305" s="14"/>
      <c r="G1305" s="15"/>
      <c r="H1305" s="13"/>
      <c r="I1305" s="7"/>
      <c r="J1305" s="27"/>
      <c r="K1305" s="28"/>
      <c r="L1305" s="321" t="s">
        <v>2444</v>
      </c>
      <c r="M1305" s="460"/>
      <c r="N1305" s="461"/>
    </row>
    <row r="1306" spans="1:14" s="4" customFormat="1" ht="11.25" customHeight="1">
      <c r="A1306" s="266"/>
      <c r="B1306" s="294" t="s">
        <v>1226</v>
      </c>
      <c r="C1306" s="322" t="s">
        <v>600</v>
      </c>
      <c r="D1306" s="9">
        <v>11250</v>
      </c>
      <c r="E1306" s="10">
        <v>450</v>
      </c>
      <c r="F1306" s="14">
        <v>10800</v>
      </c>
      <c r="G1306" s="15">
        <v>461</v>
      </c>
      <c r="H1306" s="14">
        <v>12275</v>
      </c>
      <c r="I1306" s="15">
        <v>491</v>
      </c>
      <c r="J1306" s="27">
        <v>10800</v>
      </c>
      <c r="K1306" s="28">
        <v>456</v>
      </c>
      <c r="L1306" s="321" t="s">
        <v>1227</v>
      </c>
      <c r="M1306" s="460"/>
      <c r="N1306" s="461"/>
    </row>
    <row r="1307" spans="1:14" s="4" customFormat="1" ht="12.75" customHeight="1">
      <c r="A1307" s="294" t="s">
        <v>1228</v>
      </c>
      <c r="B1307" s="294" t="s">
        <v>1229</v>
      </c>
      <c r="C1307" s="322" t="s">
        <v>109</v>
      </c>
      <c r="D1307" s="9"/>
      <c r="E1307" s="10"/>
      <c r="F1307" s="14"/>
      <c r="G1307" s="15"/>
      <c r="H1307" s="14"/>
      <c r="I1307" s="15"/>
      <c r="J1307" s="27"/>
      <c r="K1307" s="28"/>
      <c r="L1307" s="321" t="s">
        <v>1230</v>
      </c>
      <c r="M1307" s="460"/>
      <c r="N1307" s="461"/>
    </row>
    <row r="1308" spans="1:14" s="4" customFormat="1" ht="11.25" customHeight="1">
      <c r="A1308" s="266"/>
      <c r="B1308" s="294" t="s">
        <v>1231</v>
      </c>
      <c r="C1308" s="322" t="s">
        <v>126</v>
      </c>
      <c r="D1308" s="9">
        <v>12490</v>
      </c>
      <c r="E1308" s="10">
        <v>212</v>
      </c>
      <c r="F1308" s="14">
        <v>6100</v>
      </c>
      <c r="G1308" s="15">
        <v>152</v>
      </c>
      <c r="H1308" s="14">
        <v>6400</v>
      </c>
      <c r="I1308" s="15">
        <v>160</v>
      </c>
      <c r="J1308" s="27">
        <v>5500</v>
      </c>
      <c r="K1308" s="28">
        <v>143</v>
      </c>
      <c r="L1308" s="321" t="s">
        <v>1227</v>
      </c>
      <c r="M1308" s="460"/>
      <c r="N1308" s="461"/>
    </row>
    <row r="1309" spans="1:14" s="4" customFormat="1" ht="12" customHeight="1">
      <c r="A1309" s="294" t="s">
        <v>1232</v>
      </c>
      <c r="B1309" s="294" t="s">
        <v>1233</v>
      </c>
      <c r="C1309" s="322" t="s">
        <v>126</v>
      </c>
      <c r="D1309" s="9">
        <v>33790</v>
      </c>
      <c r="E1309" s="10">
        <v>1151</v>
      </c>
      <c r="F1309" s="14">
        <v>40248</v>
      </c>
      <c r="G1309" s="15">
        <v>1309</v>
      </c>
      <c r="H1309" s="14">
        <v>43515</v>
      </c>
      <c r="I1309" s="15">
        <v>1436</v>
      </c>
      <c r="J1309" s="27">
        <v>34800</v>
      </c>
      <c r="K1309" s="28">
        <v>1257</v>
      </c>
      <c r="L1309" s="321" t="s">
        <v>1234</v>
      </c>
      <c r="M1309" s="460"/>
      <c r="N1309" s="461"/>
    </row>
    <row r="1310" spans="1:14" s="4" customFormat="1" ht="12" customHeight="1">
      <c r="A1310" s="294" t="s">
        <v>1235</v>
      </c>
      <c r="B1310" s="294" t="s">
        <v>1236</v>
      </c>
      <c r="C1310" s="322" t="s">
        <v>126</v>
      </c>
      <c r="D1310" s="9">
        <v>30280</v>
      </c>
      <c r="E1310" s="10">
        <v>589</v>
      </c>
      <c r="F1310" s="14">
        <v>33100</v>
      </c>
      <c r="G1310" s="15">
        <v>669</v>
      </c>
      <c r="H1310" s="14">
        <v>23199</v>
      </c>
      <c r="I1310" s="15">
        <v>405</v>
      </c>
      <c r="J1310" s="27">
        <v>22615</v>
      </c>
      <c r="K1310" s="28">
        <v>441</v>
      </c>
      <c r="L1310" s="321" t="s">
        <v>1237</v>
      </c>
      <c r="M1310" s="460"/>
      <c r="N1310" s="461"/>
    </row>
    <row r="1311" spans="1:14" s="4" customFormat="1" ht="12" customHeight="1">
      <c r="A1311" s="294" t="s">
        <v>1238</v>
      </c>
      <c r="B1311" s="294" t="s">
        <v>1239</v>
      </c>
      <c r="C1311" s="322" t="s">
        <v>126</v>
      </c>
      <c r="D1311" s="9">
        <v>7990</v>
      </c>
      <c r="E1311" s="10">
        <v>399</v>
      </c>
      <c r="F1311" s="14">
        <v>10400</v>
      </c>
      <c r="G1311" s="15">
        <v>494</v>
      </c>
      <c r="H1311" s="14">
        <v>6430</v>
      </c>
      <c r="I1311" s="15">
        <v>249</v>
      </c>
      <c r="J1311" s="27">
        <v>0</v>
      </c>
      <c r="K1311" s="28">
        <v>0</v>
      </c>
      <c r="L1311" s="321" t="s">
        <v>1240</v>
      </c>
      <c r="M1311" s="460"/>
      <c r="N1311" s="461"/>
    </row>
    <row r="1312" spans="1:14" s="4" customFormat="1" ht="12" customHeight="1">
      <c r="A1312" s="294" t="s">
        <v>1241</v>
      </c>
      <c r="B1312" s="294" t="s">
        <v>1242</v>
      </c>
      <c r="C1312" s="322" t="s">
        <v>132</v>
      </c>
      <c r="D1312" s="9" t="s">
        <v>1381</v>
      </c>
      <c r="E1312" s="10">
        <v>1029</v>
      </c>
      <c r="F1312" s="14" t="s">
        <v>1381</v>
      </c>
      <c r="G1312" s="15">
        <v>1168</v>
      </c>
      <c r="H1312" s="14" t="s">
        <v>1381</v>
      </c>
      <c r="I1312" s="15">
        <v>1156</v>
      </c>
      <c r="J1312" s="27" t="s">
        <v>1381</v>
      </c>
      <c r="K1312" s="28">
        <v>1170</v>
      </c>
      <c r="L1312" s="321" t="s">
        <v>1243</v>
      </c>
      <c r="M1312" s="460"/>
      <c r="N1312" s="461"/>
    </row>
    <row r="1313" spans="1:14" s="4" customFormat="1" ht="12" customHeight="1">
      <c r="A1313" s="294" t="s">
        <v>1244</v>
      </c>
      <c r="B1313" s="294" t="s">
        <v>1245</v>
      </c>
      <c r="C1313" s="322" t="s">
        <v>132</v>
      </c>
      <c r="D1313" s="9" t="s">
        <v>1381</v>
      </c>
      <c r="E1313" s="10">
        <v>3741</v>
      </c>
      <c r="F1313" s="14" t="s">
        <v>1381</v>
      </c>
      <c r="G1313" s="15">
        <v>3847</v>
      </c>
      <c r="H1313" s="14" t="s">
        <v>1381</v>
      </c>
      <c r="I1313" s="15">
        <v>3204</v>
      </c>
      <c r="J1313" s="27" t="s">
        <v>1381</v>
      </c>
      <c r="K1313" s="28">
        <v>3391</v>
      </c>
      <c r="L1313" s="321" t="s">
        <v>1246</v>
      </c>
      <c r="M1313" s="460"/>
      <c r="N1313" s="461"/>
    </row>
    <row r="1314" spans="1:14" s="4" customFormat="1" ht="12" customHeight="1">
      <c r="A1314" s="294" t="s">
        <v>1247</v>
      </c>
      <c r="B1314" s="294" t="s">
        <v>1069</v>
      </c>
      <c r="C1314" s="322"/>
      <c r="D1314" s="372"/>
      <c r="E1314" s="372"/>
      <c r="F1314" s="14"/>
      <c r="G1314" s="15"/>
      <c r="H1314" s="14"/>
      <c r="I1314" s="15"/>
      <c r="J1314" s="373"/>
      <c r="K1314" s="374"/>
      <c r="L1314" s="321" t="s">
        <v>1070</v>
      </c>
      <c r="M1314" s="460"/>
      <c r="N1314" s="461"/>
    </row>
    <row r="1315" spans="1:14" s="4" customFormat="1" ht="11.25" customHeight="1">
      <c r="A1315" s="294"/>
      <c r="B1315" s="294" t="s">
        <v>1071</v>
      </c>
      <c r="C1315" s="322" t="s">
        <v>132</v>
      </c>
      <c r="D1315" s="9" t="s">
        <v>1381</v>
      </c>
      <c r="E1315" s="10">
        <v>100</v>
      </c>
      <c r="F1315" s="14" t="s">
        <v>1381</v>
      </c>
      <c r="G1315" s="15">
        <v>250</v>
      </c>
      <c r="H1315" s="14" t="s">
        <v>1381</v>
      </c>
      <c r="I1315" s="15">
        <v>244</v>
      </c>
      <c r="J1315" s="27" t="s">
        <v>1381</v>
      </c>
      <c r="K1315" s="28">
        <v>279</v>
      </c>
      <c r="L1315" s="321" t="s">
        <v>1254</v>
      </c>
      <c r="M1315" s="460"/>
      <c r="N1315" s="461"/>
    </row>
    <row r="1316" spans="1:14" s="4" customFormat="1" ht="12" customHeight="1">
      <c r="A1316" s="294" t="s">
        <v>1255</v>
      </c>
      <c r="B1316" s="294" t="s">
        <v>1256</v>
      </c>
      <c r="C1316" s="322" t="s">
        <v>132</v>
      </c>
      <c r="D1316" s="9" t="s">
        <v>1381</v>
      </c>
      <c r="E1316" s="10">
        <v>3737</v>
      </c>
      <c r="F1316" s="14" t="s">
        <v>1381</v>
      </c>
      <c r="G1316" s="15">
        <v>3649</v>
      </c>
      <c r="H1316" s="14" t="s">
        <v>1381</v>
      </c>
      <c r="I1316" s="15">
        <v>3199</v>
      </c>
      <c r="J1316" s="27" t="s">
        <v>1381</v>
      </c>
      <c r="K1316" s="28">
        <v>2902</v>
      </c>
      <c r="L1316" s="321" t="s">
        <v>1257</v>
      </c>
      <c r="M1316" s="460"/>
      <c r="N1316" s="461"/>
    </row>
    <row r="1317" spans="1:14" s="4" customFormat="1" ht="12" customHeight="1">
      <c r="A1317" s="294" t="s">
        <v>348</v>
      </c>
      <c r="B1317" s="294" t="s">
        <v>1265</v>
      </c>
      <c r="C1317" s="322" t="s">
        <v>132</v>
      </c>
      <c r="D1317" s="9" t="s">
        <v>1381</v>
      </c>
      <c r="E1317" s="10">
        <v>2621</v>
      </c>
      <c r="F1317" s="14" t="s">
        <v>1381</v>
      </c>
      <c r="G1317" s="15">
        <v>2357</v>
      </c>
      <c r="H1317" s="14" t="s">
        <v>1381</v>
      </c>
      <c r="I1317" s="15">
        <v>2409</v>
      </c>
      <c r="J1317" s="27" t="s">
        <v>1381</v>
      </c>
      <c r="K1317" s="28">
        <v>2361</v>
      </c>
      <c r="L1317" s="321" t="s">
        <v>1266</v>
      </c>
      <c r="M1317" s="460"/>
      <c r="N1317" s="461"/>
    </row>
    <row r="1318" spans="1:14" s="4" customFormat="1" ht="12" customHeight="1">
      <c r="A1318" s="294" t="s">
        <v>1258</v>
      </c>
      <c r="B1318" s="294" t="s">
        <v>1259</v>
      </c>
      <c r="C1318" s="317"/>
      <c r="D1318" s="372"/>
      <c r="E1318" s="372"/>
      <c r="F1318" s="14"/>
      <c r="G1318" s="15"/>
      <c r="H1318" s="14"/>
      <c r="I1318" s="15"/>
      <c r="J1318" s="373"/>
      <c r="K1318" s="374"/>
      <c r="L1318" s="328"/>
      <c r="M1318" s="460"/>
      <c r="N1318" s="461"/>
    </row>
    <row r="1319" spans="1:14" s="4" customFormat="1" ht="11.25" customHeight="1">
      <c r="A1319" s="294" t="s">
        <v>109</v>
      </c>
      <c r="B1319" s="294" t="s">
        <v>516</v>
      </c>
      <c r="C1319" s="322" t="s">
        <v>132</v>
      </c>
      <c r="D1319" s="9" t="s">
        <v>1381</v>
      </c>
      <c r="E1319" s="10">
        <v>400</v>
      </c>
      <c r="F1319" s="14" t="s">
        <v>1381</v>
      </c>
      <c r="G1319" s="15">
        <v>79</v>
      </c>
      <c r="H1319" s="14" t="s">
        <v>1381</v>
      </c>
      <c r="I1319" s="15">
        <v>234</v>
      </c>
      <c r="J1319" s="27" t="s">
        <v>1381</v>
      </c>
      <c r="K1319" s="28">
        <v>196</v>
      </c>
      <c r="L1319" s="321" t="s">
        <v>1260</v>
      </c>
      <c r="M1319" s="460"/>
      <c r="N1319" s="461"/>
    </row>
    <row r="1320" spans="1:14" s="4" customFormat="1" ht="12" customHeight="1">
      <c r="A1320" s="294" t="s">
        <v>1261</v>
      </c>
      <c r="B1320" s="294" t="s">
        <v>1262</v>
      </c>
      <c r="C1320" s="322" t="s">
        <v>109</v>
      </c>
      <c r="D1320" s="9"/>
      <c r="E1320" s="10"/>
      <c r="F1320" s="14"/>
      <c r="G1320" s="15"/>
      <c r="H1320" s="14"/>
      <c r="I1320" s="15"/>
      <c r="J1320" s="27"/>
      <c r="K1320" s="28"/>
      <c r="L1320" s="321"/>
      <c r="M1320" s="460"/>
      <c r="N1320" s="461"/>
    </row>
    <row r="1321" spans="1:14" s="4" customFormat="1" ht="11.25" customHeight="1">
      <c r="A1321" s="294" t="s">
        <v>109</v>
      </c>
      <c r="B1321" s="294" t="s">
        <v>1129</v>
      </c>
      <c r="C1321" s="322" t="s">
        <v>109</v>
      </c>
      <c r="D1321" s="372"/>
      <c r="E1321" s="372"/>
      <c r="F1321" s="14"/>
      <c r="G1321" s="15"/>
      <c r="H1321" s="14"/>
      <c r="I1321" s="15"/>
      <c r="J1321" s="373"/>
      <c r="K1321" s="374"/>
      <c r="L1321" s="321" t="s">
        <v>1263</v>
      </c>
      <c r="M1321" s="460"/>
      <c r="N1321" s="461"/>
    </row>
    <row r="1322" spans="1:14" s="4" customFormat="1" ht="11.25" customHeight="1">
      <c r="A1322" s="294"/>
      <c r="B1322" s="294" t="s">
        <v>1130</v>
      </c>
      <c r="C1322" s="322" t="s">
        <v>132</v>
      </c>
      <c r="D1322" s="9" t="s">
        <v>1381</v>
      </c>
      <c r="E1322" s="10">
        <v>6047</v>
      </c>
      <c r="F1322" s="14" t="s">
        <v>1381</v>
      </c>
      <c r="G1322" s="15">
        <v>5897</v>
      </c>
      <c r="H1322" s="14" t="s">
        <v>1381</v>
      </c>
      <c r="I1322" s="15">
        <v>5311</v>
      </c>
      <c r="J1322" s="27" t="s">
        <v>1381</v>
      </c>
      <c r="K1322" s="28">
        <v>4847</v>
      </c>
      <c r="L1322" s="321" t="s">
        <v>1264</v>
      </c>
      <c r="M1322" s="460"/>
      <c r="N1322" s="461"/>
    </row>
    <row r="1323" spans="1:14" s="4" customFormat="1" ht="3" customHeight="1">
      <c r="A1323" s="305"/>
      <c r="B1323" s="305"/>
      <c r="C1323" s="306"/>
      <c r="D1323" s="308"/>
      <c r="E1323" s="308"/>
      <c r="F1323" s="24"/>
      <c r="G1323" s="25"/>
      <c r="H1323" s="24"/>
      <c r="I1323" s="25"/>
      <c r="J1323" s="370"/>
      <c r="K1323" s="371"/>
      <c r="L1323" s="348"/>
      <c r="M1323" s="460"/>
      <c r="N1323" s="461"/>
    </row>
    <row r="1324" spans="1:14" s="4" customFormat="1" ht="12.75" customHeight="1">
      <c r="A1324" s="312"/>
      <c r="B1324" s="312"/>
      <c r="C1324" s="313"/>
      <c r="D1324" s="314"/>
      <c r="E1324" s="314"/>
      <c r="F1324" s="7"/>
      <c r="G1324" s="7"/>
      <c r="H1324" s="7"/>
      <c r="I1324" s="7"/>
      <c r="J1324" s="315"/>
      <c r="K1324" s="315"/>
      <c r="L1324" s="316" t="s">
        <v>471</v>
      </c>
      <c r="M1324" s="460"/>
      <c r="N1324" s="461"/>
    </row>
    <row r="1325" spans="12:14" ht="24" customHeight="1">
      <c r="L1325" s="246" t="s">
        <v>2342</v>
      </c>
      <c r="M1325" s="460" t="s">
        <v>2257</v>
      </c>
      <c r="N1325" s="461"/>
    </row>
    <row r="1326" spans="1:14" ht="28.5" customHeight="1">
      <c r="A1326" s="471" t="s">
        <v>1133</v>
      </c>
      <c r="B1326" s="471"/>
      <c r="C1326" s="471"/>
      <c r="D1326" s="471"/>
      <c r="E1326" s="471"/>
      <c r="F1326" s="471"/>
      <c r="G1326" s="471"/>
      <c r="J1326" s="245"/>
      <c r="K1326" s="245"/>
      <c r="M1326" s="460"/>
      <c r="N1326" s="461"/>
    </row>
    <row r="1327" spans="1:14" ht="6.75" customHeight="1">
      <c r="A1327" s="214"/>
      <c r="B1327" s="214"/>
      <c r="C1327" s="214"/>
      <c r="D1327" s="214"/>
      <c r="J1327" s="214"/>
      <c r="K1327" s="214"/>
      <c r="M1327" s="460"/>
      <c r="N1327" s="461"/>
    </row>
    <row r="1328" spans="1:14" ht="24.75" customHeight="1">
      <c r="A1328" s="248" t="s">
        <v>1652</v>
      </c>
      <c r="B1328" s="462" t="s">
        <v>1653</v>
      </c>
      <c r="C1328" s="248" t="s">
        <v>1119</v>
      </c>
      <c r="D1328" s="455" t="s">
        <v>492</v>
      </c>
      <c r="E1328" s="459"/>
      <c r="F1328" s="455" t="s">
        <v>2373</v>
      </c>
      <c r="G1328" s="459"/>
      <c r="H1328" s="457" t="s">
        <v>1123</v>
      </c>
      <c r="I1328" s="458"/>
      <c r="J1328" s="455" t="s">
        <v>2381</v>
      </c>
      <c r="K1328" s="456"/>
      <c r="L1328" s="465" t="s">
        <v>95</v>
      </c>
      <c r="M1328" s="460"/>
      <c r="N1328" s="461"/>
    </row>
    <row r="1329" spans="1:14" ht="15" customHeight="1">
      <c r="A1329" s="468" t="s">
        <v>1382</v>
      </c>
      <c r="B1329" s="463"/>
      <c r="C1329" s="468" t="s">
        <v>1121</v>
      </c>
      <c r="D1329" s="250" t="s">
        <v>92</v>
      </c>
      <c r="E1329" s="251" t="s">
        <v>94</v>
      </c>
      <c r="F1329" s="250" t="s">
        <v>92</v>
      </c>
      <c r="G1329" s="251" t="s">
        <v>94</v>
      </c>
      <c r="H1329" s="250" t="s">
        <v>92</v>
      </c>
      <c r="I1329" s="251" t="s">
        <v>94</v>
      </c>
      <c r="J1329" s="250" t="s">
        <v>92</v>
      </c>
      <c r="K1329" s="252" t="s">
        <v>94</v>
      </c>
      <c r="L1329" s="466"/>
      <c r="M1329" s="460"/>
      <c r="N1329" s="461"/>
    </row>
    <row r="1330" spans="1:14" ht="24.75" customHeight="1">
      <c r="A1330" s="469"/>
      <c r="B1330" s="464"/>
      <c r="C1330" s="469"/>
      <c r="D1330" s="254" t="s">
        <v>93</v>
      </c>
      <c r="E1330" s="255" t="s">
        <v>1654</v>
      </c>
      <c r="F1330" s="254" t="s">
        <v>93</v>
      </c>
      <c r="G1330" s="255" t="s">
        <v>1654</v>
      </c>
      <c r="H1330" s="254" t="s">
        <v>93</v>
      </c>
      <c r="I1330" s="255" t="s">
        <v>1654</v>
      </c>
      <c r="J1330" s="254" t="s">
        <v>93</v>
      </c>
      <c r="K1330" s="256" t="s">
        <v>1654</v>
      </c>
      <c r="L1330" s="467"/>
      <c r="M1330" s="460"/>
      <c r="N1330" s="461"/>
    </row>
    <row r="1331" spans="1:14" s="4" customFormat="1" ht="15" customHeight="1">
      <c r="A1331" s="294" t="s">
        <v>1267</v>
      </c>
      <c r="B1331" s="294" t="s">
        <v>1268</v>
      </c>
      <c r="C1331" s="322" t="s">
        <v>132</v>
      </c>
      <c r="D1331" s="9" t="s">
        <v>1381</v>
      </c>
      <c r="E1331" s="10">
        <v>18411</v>
      </c>
      <c r="F1331" s="319" t="s">
        <v>1381</v>
      </c>
      <c r="G1331" s="320">
        <v>15672</v>
      </c>
      <c r="H1331" s="319" t="s">
        <v>1381</v>
      </c>
      <c r="I1331" s="320">
        <v>16712</v>
      </c>
      <c r="J1331" s="27" t="s">
        <v>1381</v>
      </c>
      <c r="K1331" s="28">
        <v>15718</v>
      </c>
      <c r="L1331" s="353" t="s">
        <v>2481</v>
      </c>
      <c r="M1331" s="460"/>
      <c r="N1331" s="461"/>
    </row>
    <row r="1332" spans="1:14" s="4" customFormat="1" ht="12" customHeight="1">
      <c r="A1332" s="294" t="s">
        <v>2482</v>
      </c>
      <c r="B1332" s="294" t="s">
        <v>2483</v>
      </c>
      <c r="C1332" s="322" t="s">
        <v>132</v>
      </c>
      <c r="D1332" s="9" t="s">
        <v>1381</v>
      </c>
      <c r="E1332" s="10">
        <v>271</v>
      </c>
      <c r="F1332" s="14" t="s">
        <v>1381</v>
      </c>
      <c r="G1332" s="15">
        <v>82</v>
      </c>
      <c r="H1332" s="14" t="s">
        <v>1381</v>
      </c>
      <c r="I1332" s="7">
        <v>131</v>
      </c>
      <c r="J1332" s="27" t="s">
        <v>1381</v>
      </c>
      <c r="K1332" s="28">
        <v>181</v>
      </c>
      <c r="L1332" s="321" t="s">
        <v>2484</v>
      </c>
      <c r="M1332" s="460"/>
      <c r="N1332" s="461"/>
    </row>
    <row r="1333" spans="1:14" s="4" customFormat="1" ht="12" customHeight="1">
      <c r="A1333" s="294" t="s">
        <v>1890</v>
      </c>
      <c r="B1333" s="294" t="s">
        <v>1891</v>
      </c>
      <c r="C1333" s="322" t="s">
        <v>132</v>
      </c>
      <c r="D1333" s="9" t="s">
        <v>1381</v>
      </c>
      <c r="E1333" s="10">
        <v>498</v>
      </c>
      <c r="F1333" s="14" t="s">
        <v>1381</v>
      </c>
      <c r="G1333" s="15">
        <v>426</v>
      </c>
      <c r="H1333" s="14" t="s">
        <v>1381</v>
      </c>
      <c r="I1333" s="7">
        <v>481</v>
      </c>
      <c r="J1333" s="27" t="s">
        <v>1381</v>
      </c>
      <c r="K1333" s="28">
        <v>303</v>
      </c>
      <c r="L1333" s="321" t="s">
        <v>741</v>
      </c>
      <c r="M1333" s="460"/>
      <c r="N1333" s="461"/>
    </row>
    <row r="1334" spans="1:14" s="4" customFormat="1" ht="12" customHeight="1">
      <c r="A1334" s="294" t="s">
        <v>2485</v>
      </c>
      <c r="B1334" s="294" t="s">
        <v>2486</v>
      </c>
      <c r="C1334" s="322" t="s">
        <v>132</v>
      </c>
      <c r="D1334" s="9" t="s">
        <v>1381</v>
      </c>
      <c r="E1334" s="10">
        <v>2990</v>
      </c>
      <c r="F1334" s="14" t="s">
        <v>1381</v>
      </c>
      <c r="G1334" s="15">
        <v>3301</v>
      </c>
      <c r="H1334" s="14" t="s">
        <v>1381</v>
      </c>
      <c r="I1334" s="15">
        <v>3221</v>
      </c>
      <c r="J1334" s="27" t="s">
        <v>1381</v>
      </c>
      <c r="K1334" s="28">
        <v>3732</v>
      </c>
      <c r="L1334" s="321" t="s">
        <v>2487</v>
      </c>
      <c r="M1334" s="460"/>
      <c r="N1334" s="461"/>
    </row>
    <row r="1335" spans="1:14" s="4" customFormat="1" ht="12" customHeight="1">
      <c r="A1335" s="294" t="s">
        <v>2488</v>
      </c>
      <c r="B1335" s="294" t="s">
        <v>2489</v>
      </c>
      <c r="C1335" s="322" t="s">
        <v>132</v>
      </c>
      <c r="D1335" s="9" t="s">
        <v>1381</v>
      </c>
      <c r="E1335" s="10">
        <v>1676</v>
      </c>
      <c r="F1335" s="14" t="s">
        <v>1381</v>
      </c>
      <c r="G1335" s="15">
        <v>2224</v>
      </c>
      <c r="H1335" s="14" t="s">
        <v>1381</v>
      </c>
      <c r="I1335" s="15">
        <v>2321</v>
      </c>
      <c r="J1335" s="27" t="s">
        <v>1381</v>
      </c>
      <c r="K1335" s="28">
        <v>2884</v>
      </c>
      <c r="L1335" s="321" t="s">
        <v>2490</v>
      </c>
      <c r="M1335" s="460"/>
      <c r="N1335" s="461"/>
    </row>
    <row r="1336" spans="1:14" s="4" customFormat="1" ht="12" customHeight="1">
      <c r="A1336" s="294" t="s">
        <v>2491</v>
      </c>
      <c r="B1336" s="294" t="s">
        <v>1086</v>
      </c>
      <c r="C1336" s="322" t="s">
        <v>132</v>
      </c>
      <c r="D1336" s="9" t="s">
        <v>1381</v>
      </c>
      <c r="E1336" s="10">
        <v>1234</v>
      </c>
      <c r="F1336" s="14" t="s">
        <v>1381</v>
      </c>
      <c r="G1336" s="15">
        <v>1618</v>
      </c>
      <c r="H1336" s="14" t="s">
        <v>1381</v>
      </c>
      <c r="I1336" s="15">
        <v>1091</v>
      </c>
      <c r="J1336" s="27" t="s">
        <v>1381</v>
      </c>
      <c r="K1336" s="28">
        <v>1163</v>
      </c>
      <c r="L1336" s="321" t="s">
        <v>2446</v>
      </c>
      <c r="M1336" s="460"/>
      <c r="N1336" s="461"/>
    </row>
    <row r="1337" spans="1:14" s="4" customFormat="1" ht="12" customHeight="1">
      <c r="A1337" s="294" t="s">
        <v>1081</v>
      </c>
      <c r="B1337" s="294" t="s">
        <v>1082</v>
      </c>
      <c r="C1337" s="322"/>
      <c r="D1337" s="9"/>
      <c r="E1337" s="10"/>
      <c r="F1337" s="14"/>
      <c r="G1337" s="15"/>
      <c r="H1337" s="14"/>
      <c r="I1337" s="7"/>
      <c r="J1337" s="27"/>
      <c r="K1337" s="28"/>
      <c r="L1337" s="321" t="s">
        <v>1084</v>
      </c>
      <c r="M1337" s="460"/>
      <c r="N1337" s="461"/>
    </row>
    <row r="1338" spans="1:14" s="4" customFormat="1" ht="9" customHeight="1">
      <c r="A1338" s="294"/>
      <c r="B1338" s="294" t="s">
        <v>1083</v>
      </c>
      <c r="C1338" s="322" t="s">
        <v>132</v>
      </c>
      <c r="D1338" s="9" t="s">
        <v>1381</v>
      </c>
      <c r="E1338" s="10">
        <v>450</v>
      </c>
      <c r="F1338" s="14" t="s">
        <v>1381</v>
      </c>
      <c r="G1338" s="15">
        <v>285</v>
      </c>
      <c r="H1338" s="14" t="s">
        <v>1381</v>
      </c>
      <c r="I1338" s="7">
        <v>283</v>
      </c>
      <c r="J1338" s="27" t="s">
        <v>1381</v>
      </c>
      <c r="K1338" s="28">
        <v>187</v>
      </c>
      <c r="L1338" s="321" t="s">
        <v>1085</v>
      </c>
      <c r="M1338" s="460"/>
      <c r="N1338" s="461"/>
    </row>
    <row r="1339" spans="1:14" s="4" customFormat="1" ht="12" customHeight="1">
      <c r="A1339" s="294" t="s">
        <v>2492</v>
      </c>
      <c r="B1339" s="294" t="s">
        <v>2493</v>
      </c>
      <c r="C1339" s="322" t="s">
        <v>600</v>
      </c>
      <c r="D1339" s="9">
        <v>39380</v>
      </c>
      <c r="E1339" s="10">
        <v>4064</v>
      </c>
      <c r="F1339" s="14">
        <v>42664</v>
      </c>
      <c r="G1339" s="15">
        <v>4311</v>
      </c>
      <c r="H1339" s="14">
        <v>44720</v>
      </c>
      <c r="I1339" s="15">
        <v>4501</v>
      </c>
      <c r="J1339" s="27">
        <v>54190</v>
      </c>
      <c r="K1339" s="28">
        <v>5176</v>
      </c>
      <c r="L1339" s="321" t="s">
        <v>2494</v>
      </c>
      <c r="M1339" s="460"/>
      <c r="N1339" s="461"/>
    </row>
    <row r="1340" spans="1:14" s="4" customFormat="1" ht="12" customHeight="1">
      <c r="A1340" s="294" t="s">
        <v>1078</v>
      </c>
      <c r="B1340" s="294" t="s">
        <v>1079</v>
      </c>
      <c r="C1340" s="322" t="s">
        <v>126</v>
      </c>
      <c r="D1340" s="9">
        <v>195</v>
      </c>
      <c r="E1340" s="10">
        <v>11</v>
      </c>
      <c r="F1340" s="14">
        <v>420</v>
      </c>
      <c r="G1340" s="15">
        <v>25</v>
      </c>
      <c r="H1340" s="13">
        <v>330</v>
      </c>
      <c r="I1340" s="7">
        <v>20</v>
      </c>
      <c r="J1340" s="27">
        <v>300</v>
      </c>
      <c r="K1340" s="28">
        <v>18</v>
      </c>
      <c r="L1340" s="321" t="s">
        <v>1080</v>
      </c>
      <c r="M1340" s="460"/>
      <c r="N1340" s="461"/>
    </row>
    <row r="1341" spans="1:14" s="4" customFormat="1" ht="0.75" customHeight="1">
      <c r="A1341" s="294" t="s">
        <v>109</v>
      </c>
      <c r="B1341" s="266"/>
      <c r="C1341" s="317"/>
      <c r="D1341" s="9"/>
      <c r="E1341" s="10"/>
      <c r="F1341" s="13"/>
      <c r="G1341" s="7"/>
      <c r="H1341" s="13"/>
      <c r="I1341" s="7"/>
      <c r="J1341" s="27"/>
      <c r="K1341" s="28"/>
      <c r="L1341" s="328"/>
      <c r="M1341" s="460"/>
      <c r="N1341" s="461"/>
    </row>
    <row r="1342" spans="1:14" s="4" customFormat="1" ht="12" customHeight="1">
      <c r="A1342" s="287" t="s">
        <v>2495</v>
      </c>
      <c r="B1342" s="287" t="s">
        <v>2496</v>
      </c>
      <c r="C1342" s="336"/>
      <c r="D1342" s="9"/>
      <c r="E1342" s="341">
        <f>SUM(E1344:E1348)</f>
        <v>18798</v>
      </c>
      <c r="F1342" s="22"/>
      <c r="G1342" s="341">
        <f>SUM(G1344:G1348)</f>
        <v>16457</v>
      </c>
      <c r="H1342" s="22"/>
      <c r="I1342" s="341">
        <f>SUM(I1344:I1348)</f>
        <v>15646</v>
      </c>
      <c r="J1342" s="27"/>
      <c r="K1342" s="342">
        <f>SUM(K1344:K1348)</f>
        <v>15840</v>
      </c>
      <c r="L1342" s="343" t="s">
        <v>0</v>
      </c>
      <c r="M1342" s="460"/>
      <c r="N1342" s="461"/>
    </row>
    <row r="1343" spans="1:14" s="4" customFormat="1" ht="0.75" customHeight="1">
      <c r="A1343" s="294" t="s">
        <v>109</v>
      </c>
      <c r="B1343" s="266"/>
      <c r="C1343" s="317"/>
      <c r="D1343" s="9"/>
      <c r="E1343" s="10"/>
      <c r="F1343" s="13"/>
      <c r="G1343" s="7"/>
      <c r="H1343" s="13"/>
      <c r="I1343" s="7"/>
      <c r="J1343" s="27"/>
      <c r="K1343" s="28"/>
      <c r="L1343" s="328"/>
      <c r="M1343" s="460"/>
      <c r="N1343" s="461"/>
    </row>
    <row r="1344" spans="1:14" s="4" customFormat="1" ht="12" customHeight="1">
      <c r="A1344" s="294" t="s">
        <v>1</v>
      </c>
      <c r="B1344" s="294" t="s">
        <v>2</v>
      </c>
      <c r="C1344" s="322"/>
      <c r="D1344" s="9"/>
      <c r="E1344" s="372"/>
      <c r="F1344" s="13"/>
      <c r="G1344" s="7"/>
      <c r="H1344" s="13"/>
      <c r="I1344" s="7"/>
      <c r="J1344" s="27"/>
      <c r="K1344" s="374"/>
      <c r="L1344" s="321"/>
      <c r="M1344" s="460"/>
      <c r="N1344" s="461"/>
    </row>
    <row r="1345" spans="1:14" s="4" customFormat="1" ht="9" customHeight="1">
      <c r="A1345" s="294"/>
      <c r="B1345" s="294" t="s">
        <v>3</v>
      </c>
      <c r="C1345" s="322" t="s">
        <v>132</v>
      </c>
      <c r="D1345" s="417" t="s">
        <v>1381</v>
      </c>
      <c r="E1345" s="10">
        <v>355</v>
      </c>
      <c r="F1345" s="14" t="s">
        <v>1381</v>
      </c>
      <c r="G1345" s="15">
        <v>365</v>
      </c>
      <c r="H1345" s="14" t="s">
        <v>1381</v>
      </c>
      <c r="I1345" s="15">
        <v>328</v>
      </c>
      <c r="J1345" s="418" t="s">
        <v>1381</v>
      </c>
      <c r="K1345" s="28">
        <v>298</v>
      </c>
      <c r="L1345" s="321" t="s">
        <v>4</v>
      </c>
      <c r="M1345" s="460"/>
      <c r="N1345" s="461"/>
    </row>
    <row r="1346" spans="1:14" s="4" customFormat="1" ht="12" customHeight="1">
      <c r="A1346" s="294" t="s">
        <v>5</v>
      </c>
      <c r="B1346" s="294" t="s">
        <v>6</v>
      </c>
      <c r="C1346" s="322" t="s">
        <v>132</v>
      </c>
      <c r="D1346" s="417" t="s">
        <v>1381</v>
      </c>
      <c r="E1346" s="10">
        <v>15059</v>
      </c>
      <c r="F1346" s="14" t="s">
        <v>1381</v>
      </c>
      <c r="G1346" s="15">
        <v>13095</v>
      </c>
      <c r="H1346" s="14" t="s">
        <v>1381</v>
      </c>
      <c r="I1346" s="15">
        <v>12082</v>
      </c>
      <c r="J1346" s="418" t="s">
        <v>1381</v>
      </c>
      <c r="K1346" s="28">
        <v>12338</v>
      </c>
      <c r="L1346" s="321" t="s">
        <v>7</v>
      </c>
      <c r="M1346" s="460"/>
      <c r="N1346" s="461"/>
    </row>
    <row r="1347" spans="1:14" s="4" customFormat="1" ht="12" customHeight="1">
      <c r="A1347" s="294" t="s">
        <v>8</v>
      </c>
      <c r="B1347" s="294" t="s">
        <v>9</v>
      </c>
      <c r="C1347" s="322" t="s">
        <v>132</v>
      </c>
      <c r="D1347" s="417" t="s">
        <v>1381</v>
      </c>
      <c r="E1347" s="10">
        <v>3351</v>
      </c>
      <c r="F1347" s="14" t="s">
        <v>1381</v>
      </c>
      <c r="G1347" s="15">
        <v>2955</v>
      </c>
      <c r="H1347" s="14" t="s">
        <v>1381</v>
      </c>
      <c r="I1347" s="15">
        <v>3022</v>
      </c>
      <c r="J1347" s="418" t="s">
        <v>1381</v>
      </c>
      <c r="K1347" s="28">
        <v>3167</v>
      </c>
      <c r="L1347" s="321" t="s">
        <v>10</v>
      </c>
      <c r="M1347" s="460"/>
      <c r="N1347" s="461"/>
    </row>
    <row r="1348" spans="1:14" s="4" customFormat="1" ht="12" customHeight="1">
      <c r="A1348" s="294" t="s">
        <v>11</v>
      </c>
      <c r="B1348" s="294" t="s">
        <v>12</v>
      </c>
      <c r="C1348" s="322" t="s">
        <v>132</v>
      </c>
      <c r="D1348" s="417" t="s">
        <v>1381</v>
      </c>
      <c r="E1348" s="10">
        <v>33</v>
      </c>
      <c r="F1348" s="14" t="s">
        <v>1381</v>
      </c>
      <c r="G1348" s="15">
        <v>42</v>
      </c>
      <c r="H1348" s="14" t="s">
        <v>1381</v>
      </c>
      <c r="I1348" s="15">
        <v>214</v>
      </c>
      <c r="J1348" s="418" t="s">
        <v>1381</v>
      </c>
      <c r="K1348" s="28">
        <v>37</v>
      </c>
      <c r="L1348" s="321" t="s">
        <v>13</v>
      </c>
      <c r="M1348" s="460"/>
      <c r="N1348" s="461"/>
    </row>
    <row r="1349" spans="1:14" s="4" customFormat="1" ht="0.75" customHeight="1">
      <c r="A1349" s="266"/>
      <c r="B1349" s="266"/>
      <c r="C1349" s="317"/>
      <c r="D1349" s="9"/>
      <c r="E1349" s="10"/>
      <c r="F1349" s="14"/>
      <c r="G1349" s="15"/>
      <c r="H1349" s="14"/>
      <c r="I1349" s="7"/>
      <c r="J1349" s="27"/>
      <c r="K1349" s="28"/>
      <c r="L1349" s="328"/>
      <c r="M1349" s="460"/>
      <c r="N1349" s="461"/>
    </row>
    <row r="1350" spans="1:14" s="4" customFormat="1" ht="12" customHeight="1">
      <c r="A1350" s="287" t="s">
        <v>14</v>
      </c>
      <c r="B1350" s="287" t="s">
        <v>15</v>
      </c>
      <c r="C1350" s="336"/>
      <c r="D1350" s="9"/>
      <c r="E1350" s="341">
        <f>SUM(E1353)</f>
        <v>9</v>
      </c>
      <c r="F1350" s="16"/>
      <c r="G1350" s="341">
        <f>SUM(G1353)</f>
        <v>9</v>
      </c>
      <c r="H1350" s="16"/>
      <c r="I1350" s="341">
        <f>SUM(I1353)</f>
        <v>8</v>
      </c>
      <c r="J1350" s="27"/>
      <c r="K1350" s="342">
        <f>SUM(K1353)</f>
        <v>6</v>
      </c>
      <c r="L1350" s="343" t="s">
        <v>16</v>
      </c>
      <c r="M1350" s="460"/>
      <c r="N1350" s="461"/>
    </row>
    <row r="1351" spans="1:14" s="4" customFormat="1" ht="0.75" customHeight="1">
      <c r="A1351" s="266"/>
      <c r="B1351" s="266"/>
      <c r="C1351" s="317"/>
      <c r="D1351" s="9"/>
      <c r="E1351" s="10"/>
      <c r="F1351" s="14"/>
      <c r="G1351" s="15"/>
      <c r="H1351" s="14"/>
      <c r="I1351" s="7"/>
      <c r="J1351" s="27"/>
      <c r="K1351" s="28"/>
      <c r="L1351" s="328"/>
      <c r="M1351" s="460"/>
      <c r="N1351" s="461"/>
    </row>
    <row r="1352" spans="1:14" s="4" customFormat="1" ht="12" customHeight="1">
      <c r="A1352" s="294" t="s">
        <v>1072</v>
      </c>
      <c r="B1352" s="294" t="s">
        <v>17</v>
      </c>
      <c r="C1352" s="317"/>
      <c r="D1352" s="9"/>
      <c r="E1352" s="10"/>
      <c r="F1352" s="14"/>
      <c r="G1352" s="15"/>
      <c r="H1352" s="14"/>
      <c r="I1352" s="7"/>
      <c r="J1352" s="27"/>
      <c r="K1352" s="28"/>
      <c r="L1352" s="321" t="s">
        <v>18</v>
      </c>
      <c r="M1352" s="460"/>
      <c r="N1352" s="461"/>
    </row>
    <row r="1353" spans="1:14" s="4" customFormat="1" ht="12" customHeight="1">
      <c r="A1353" s="266" t="s">
        <v>1073</v>
      </c>
      <c r="B1353" s="294" t="s">
        <v>1074</v>
      </c>
      <c r="C1353" s="322" t="s">
        <v>132</v>
      </c>
      <c r="D1353" s="417" t="s">
        <v>1381</v>
      </c>
      <c r="E1353" s="10">
        <v>9</v>
      </c>
      <c r="F1353" s="14" t="s">
        <v>1381</v>
      </c>
      <c r="G1353" s="15">
        <v>9</v>
      </c>
      <c r="H1353" s="14" t="s">
        <v>1381</v>
      </c>
      <c r="I1353" s="7">
        <v>8</v>
      </c>
      <c r="J1353" s="418" t="s">
        <v>1381</v>
      </c>
      <c r="K1353" s="28">
        <v>6</v>
      </c>
      <c r="L1353" s="321" t="s">
        <v>1075</v>
      </c>
      <c r="M1353" s="460"/>
      <c r="N1353" s="461"/>
    </row>
    <row r="1354" spans="1:14" s="4" customFormat="1" ht="0.75" customHeight="1">
      <c r="A1354" s="266"/>
      <c r="B1354" s="266"/>
      <c r="C1354" s="317"/>
      <c r="D1354" s="9"/>
      <c r="E1354" s="10"/>
      <c r="F1354" s="14"/>
      <c r="G1354" s="15"/>
      <c r="H1354" s="14"/>
      <c r="I1354" s="7"/>
      <c r="J1354" s="27"/>
      <c r="K1354" s="28"/>
      <c r="L1354" s="328"/>
      <c r="M1354" s="460"/>
      <c r="N1354" s="461"/>
    </row>
    <row r="1355" spans="1:14" s="4" customFormat="1" ht="12" customHeight="1">
      <c r="A1355" s="287" t="s">
        <v>19</v>
      </c>
      <c r="B1355" s="287" t="s">
        <v>20</v>
      </c>
      <c r="C1355" s="336"/>
      <c r="D1355" s="9"/>
      <c r="E1355" s="372"/>
      <c r="F1355" s="16"/>
      <c r="G1355" s="17"/>
      <c r="H1355" s="16"/>
      <c r="I1355" s="23"/>
      <c r="J1355" s="27"/>
      <c r="K1355" s="374"/>
      <c r="L1355" s="328"/>
      <c r="M1355" s="460"/>
      <c r="N1355" s="461"/>
    </row>
    <row r="1356" spans="1:14" s="4" customFormat="1" ht="11.25" customHeight="1">
      <c r="A1356" s="335"/>
      <c r="B1356" s="287" t="s">
        <v>21</v>
      </c>
      <c r="C1356" s="336"/>
      <c r="D1356" s="9"/>
      <c r="E1356" s="341">
        <f>SUM(E1359)</f>
        <v>140</v>
      </c>
      <c r="F1356" s="16"/>
      <c r="G1356" s="341">
        <f>SUM(G1359)</f>
        <v>75</v>
      </c>
      <c r="H1356" s="16"/>
      <c r="I1356" s="341">
        <f>SUM(I1359)</f>
        <v>74</v>
      </c>
      <c r="J1356" s="27"/>
      <c r="K1356" s="342">
        <f>SUM(K1359)</f>
        <v>60</v>
      </c>
      <c r="L1356" s="343" t="s">
        <v>22</v>
      </c>
      <c r="M1356" s="460"/>
      <c r="N1356" s="461"/>
    </row>
    <row r="1357" spans="1:14" s="4" customFormat="1" ht="0.75" customHeight="1">
      <c r="A1357" s="266"/>
      <c r="B1357" s="266"/>
      <c r="C1357" s="317"/>
      <c r="D1357" s="9"/>
      <c r="E1357" s="10"/>
      <c r="F1357" s="14"/>
      <c r="G1357" s="15"/>
      <c r="H1357" s="14"/>
      <c r="I1357" s="7"/>
      <c r="J1357" s="27"/>
      <c r="K1357" s="28"/>
      <c r="L1357" s="328"/>
      <c r="M1357" s="460"/>
      <c r="N1357" s="461"/>
    </row>
    <row r="1358" spans="1:14" s="4" customFormat="1" ht="12" customHeight="1">
      <c r="A1358" s="294" t="s">
        <v>23</v>
      </c>
      <c r="B1358" s="294" t="s">
        <v>24</v>
      </c>
      <c r="C1358" s="322"/>
      <c r="D1358" s="9"/>
      <c r="E1358" s="372"/>
      <c r="F1358" s="14"/>
      <c r="G1358" s="15"/>
      <c r="H1358" s="14"/>
      <c r="I1358" s="7"/>
      <c r="J1358" s="27"/>
      <c r="K1358" s="374"/>
      <c r="L1358" s="321"/>
      <c r="M1358" s="460"/>
      <c r="N1358" s="461"/>
    </row>
    <row r="1359" spans="1:14" s="4" customFormat="1" ht="11.25" customHeight="1">
      <c r="A1359" s="266"/>
      <c r="B1359" s="294" t="s">
        <v>25</v>
      </c>
      <c r="C1359" s="322" t="s">
        <v>132</v>
      </c>
      <c r="D1359" s="9" t="s">
        <v>1381</v>
      </c>
      <c r="E1359" s="10">
        <v>140</v>
      </c>
      <c r="F1359" s="14" t="s">
        <v>1381</v>
      </c>
      <c r="G1359" s="15">
        <v>75</v>
      </c>
      <c r="H1359" s="14" t="s">
        <v>1381</v>
      </c>
      <c r="I1359" s="7">
        <v>74</v>
      </c>
      <c r="J1359" s="27" t="s">
        <v>1381</v>
      </c>
      <c r="K1359" s="28">
        <v>60</v>
      </c>
      <c r="L1359" s="321" t="s">
        <v>26</v>
      </c>
      <c r="M1359" s="460"/>
      <c r="N1359" s="461"/>
    </row>
    <row r="1360" spans="1:14" s="4" customFormat="1" ht="0.75" customHeight="1">
      <c r="A1360" s="266"/>
      <c r="B1360" s="266"/>
      <c r="C1360" s="317"/>
      <c r="D1360" s="9"/>
      <c r="E1360" s="10"/>
      <c r="F1360" s="14"/>
      <c r="G1360" s="15"/>
      <c r="H1360" s="14"/>
      <c r="I1360" s="7"/>
      <c r="J1360" s="27"/>
      <c r="K1360" s="28"/>
      <c r="L1360" s="328"/>
      <c r="M1360" s="460"/>
      <c r="N1360" s="461"/>
    </row>
    <row r="1361" spans="1:14" s="4" customFormat="1" ht="12" customHeight="1">
      <c r="A1361" s="287" t="s">
        <v>27</v>
      </c>
      <c r="B1361" s="287" t="s">
        <v>28</v>
      </c>
      <c r="C1361" s="336"/>
      <c r="D1361" s="9"/>
      <c r="E1361" s="10"/>
      <c r="F1361" s="16"/>
      <c r="G1361" s="17"/>
      <c r="H1361" s="16"/>
      <c r="I1361" s="23"/>
      <c r="J1361" s="27"/>
      <c r="K1361" s="28"/>
      <c r="L1361" s="343" t="s">
        <v>29</v>
      </c>
      <c r="M1361" s="460"/>
      <c r="N1361" s="461"/>
    </row>
    <row r="1362" spans="1:14" s="4" customFormat="1" ht="11.25" customHeight="1">
      <c r="A1362" s="266"/>
      <c r="B1362" s="287" t="s">
        <v>30</v>
      </c>
      <c r="C1362" s="317"/>
      <c r="D1362" s="9"/>
      <c r="E1362" s="341">
        <f>SUM(E1364:E1385)</f>
        <v>4162</v>
      </c>
      <c r="F1362" s="14"/>
      <c r="G1362" s="341">
        <f>SUM(G1364:G1385)</f>
        <v>4525</v>
      </c>
      <c r="H1362" s="14"/>
      <c r="I1362" s="341">
        <f>SUM(I1364:I1385)</f>
        <v>4220</v>
      </c>
      <c r="J1362" s="27"/>
      <c r="K1362" s="342">
        <f>SUM(K1364:K1385)</f>
        <v>5444</v>
      </c>
      <c r="L1362" s="343" t="s">
        <v>1325</v>
      </c>
      <c r="M1362" s="460"/>
      <c r="N1362" s="461"/>
    </row>
    <row r="1363" spans="1:14" s="4" customFormat="1" ht="0.75" customHeight="1">
      <c r="A1363" s="266"/>
      <c r="B1363" s="266"/>
      <c r="C1363" s="317"/>
      <c r="D1363" s="9"/>
      <c r="E1363" s="10"/>
      <c r="F1363" s="14"/>
      <c r="G1363" s="15"/>
      <c r="H1363" s="14"/>
      <c r="I1363" s="7"/>
      <c r="J1363" s="27"/>
      <c r="K1363" s="28"/>
      <c r="L1363" s="328"/>
      <c r="M1363" s="460"/>
      <c r="N1363" s="461"/>
    </row>
    <row r="1364" spans="1:14" s="4" customFormat="1" ht="12" customHeight="1">
      <c r="A1364" s="294" t="s">
        <v>1326</v>
      </c>
      <c r="B1364" s="294" t="s">
        <v>1327</v>
      </c>
      <c r="C1364" s="322"/>
      <c r="D1364" s="372"/>
      <c r="E1364" s="372"/>
      <c r="F1364" s="14"/>
      <c r="G1364" s="15"/>
      <c r="H1364" s="14"/>
      <c r="I1364" s="7"/>
      <c r="J1364" s="373"/>
      <c r="K1364" s="374"/>
      <c r="L1364" s="321"/>
      <c r="M1364" s="460"/>
      <c r="N1364" s="461"/>
    </row>
    <row r="1365" spans="1:14" s="4" customFormat="1" ht="12" customHeight="1">
      <c r="A1365" s="294" t="s">
        <v>1328</v>
      </c>
      <c r="B1365" s="294" t="s">
        <v>1333</v>
      </c>
      <c r="C1365" s="322"/>
      <c r="D1365" s="372"/>
      <c r="E1365" s="372"/>
      <c r="F1365" s="14"/>
      <c r="G1365" s="15"/>
      <c r="H1365" s="14"/>
      <c r="I1365" s="7"/>
      <c r="J1365" s="373"/>
      <c r="K1365" s="374"/>
      <c r="L1365" s="321" t="s">
        <v>1334</v>
      </c>
      <c r="M1365" s="460"/>
      <c r="N1365" s="461"/>
    </row>
    <row r="1366" spans="1:14" s="4" customFormat="1" ht="11.25" customHeight="1">
      <c r="A1366" s="294"/>
      <c r="B1366" s="294" t="s">
        <v>517</v>
      </c>
      <c r="C1366" s="322"/>
      <c r="D1366" s="372"/>
      <c r="E1366" s="372"/>
      <c r="F1366" s="14"/>
      <c r="G1366" s="15"/>
      <c r="H1366" s="14"/>
      <c r="I1366" s="7"/>
      <c r="J1366" s="373"/>
      <c r="K1366" s="374"/>
      <c r="L1366" s="321" t="s">
        <v>1335</v>
      </c>
      <c r="M1366" s="460"/>
      <c r="N1366" s="461"/>
    </row>
    <row r="1367" spans="1:14" s="4" customFormat="1" ht="11.25" customHeight="1">
      <c r="A1367" s="294"/>
      <c r="B1367" s="294" t="s">
        <v>1336</v>
      </c>
      <c r="C1367" s="322" t="s">
        <v>132</v>
      </c>
      <c r="D1367" s="365" t="s">
        <v>1381</v>
      </c>
      <c r="E1367" s="10">
        <v>2514</v>
      </c>
      <c r="F1367" s="14" t="s">
        <v>1381</v>
      </c>
      <c r="G1367" s="15">
        <v>2430</v>
      </c>
      <c r="H1367" s="14" t="s">
        <v>1381</v>
      </c>
      <c r="I1367" s="15">
        <v>2523</v>
      </c>
      <c r="J1367" s="418" t="s">
        <v>1381</v>
      </c>
      <c r="K1367" s="28">
        <v>3279</v>
      </c>
      <c r="L1367" s="321" t="s">
        <v>1337</v>
      </c>
      <c r="M1367" s="460"/>
      <c r="N1367" s="461"/>
    </row>
    <row r="1368" spans="1:14" s="4" customFormat="1" ht="2.25" customHeight="1">
      <c r="A1368" s="305"/>
      <c r="B1368" s="450"/>
      <c r="C1368" s="306"/>
      <c r="D1368" s="307"/>
      <c r="E1368" s="308"/>
      <c r="F1368" s="24"/>
      <c r="G1368" s="25"/>
      <c r="H1368" s="24"/>
      <c r="I1368" s="25"/>
      <c r="J1368" s="370"/>
      <c r="K1368" s="371"/>
      <c r="L1368" s="348"/>
      <c r="M1368" s="460"/>
      <c r="N1368" s="461"/>
    </row>
    <row r="1369" spans="1:14" s="4" customFormat="1" ht="12.75" customHeight="1">
      <c r="A1369" s="245"/>
      <c r="B1369" s="245"/>
      <c r="C1369" s="245"/>
      <c r="D1369" s="245"/>
      <c r="E1369" s="245"/>
      <c r="F1369" s="7"/>
      <c r="G1369" s="7"/>
      <c r="H1369" s="7"/>
      <c r="I1369" s="7"/>
      <c r="J1369" s="245"/>
      <c r="K1369" s="245"/>
      <c r="L1369" s="316" t="s">
        <v>471</v>
      </c>
      <c r="M1369" s="460"/>
      <c r="N1369" s="461"/>
    </row>
    <row r="1370" spans="12:14" ht="24" customHeight="1">
      <c r="L1370" s="246" t="s">
        <v>2342</v>
      </c>
      <c r="M1370" s="460" t="s">
        <v>2258</v>
      </c>
      <c r="N1370" s="461"/>
    </row>
    <row r="1371" spans="1:14" ht="28.5" customHeight="1">
      <c r="A1371" s="471" t="s">
        <v>1133</v>
      </c>
      <c r="B1371" s="471"/>
      <c r="C1371" s="471"/>
      <c r="D1371" s="471"/>
      <c r="E1371" s="471"/>
      <c r="F1371" s="471"/>
      <c r="G1371" s="471"/>
      <c r="J1371" s="245"/>
      <c r="K1371" s="245"/>
      <c r="M1371" s="460"/>
      <c r="N1371" s="461"/>
    </row>
    <row r="1372" spans="1:14" ht="9.75" customHeight="1">
      <c r="A1372" s="214"/>
      <c r="B1372" s="214"/>
      <c r="C1372" s="214"/>
      <c r="D1372" s="214"/>
      <c r="J1372" s="214"/>
      <c r="K1372" s="214"/>
      <c r="M1372" s="460"/>
      <c r="N1372" s="461"/>
    </row>
    <row r="1373" spans="1:14" ht="24.75" customHeight="1">
      <c r="A1373" s="248" t="s">
        <v>1652</v>
      </c>
      <c r="B1373" s="462" t="s">
        <v>1653</v>
      </c>
      <c r="C1373" s="248" t="s">
        <v>1119</v>
      </c>
      <c r="D1373" s="455" t="s">
        <v>491</v>
      </c>
      <c r="E1373" s="459"/>
      <c r="F1373" s="455" t="s">
        <v>2372</v>
      </c>
      <c r="G1373" s="459"/>
      <c r="H1373" s="457" t="s">
        <v>1123</v>
      </c>
      <c r="I1373" s="458"/>
      <c r="J1373" s="455" t="s">
        <v>2381</v>
      </c>
      <c r="K1373" s="456"/>
      <c r="L1373" s="465" t="s">
        <v>95</v>
      </c>
      <c r="M1373" s="460"/>
      <c r="N1373" s="461"/>
    </row>
    <row r="1374" spans="1:14" ht="15" customHeight="1">
      <c r="A1374" s="468" t="s">
        <v>1382</v>
      </c>
      <c r="B1374" s="463"/>
      <c r="C1374" s="468" t="s">
        <v>1121</v>
      </c>
      <c r="D1374" s="250" t="s">
        <v>92</v>
      </c>
      <c r="E1374" s="251" t="s">
        <v>94</v>
      </c>
      <c r="F1374" s="250" t="s">
        <v>92</v>
      </c>
      <c r="G1374" s="251" t="s">
        <v>94</v>
      </c>
      <c r="H1374" s="250" t="s">
        <v>92</v>
      </c>
      <c r="I1374" s="251" t="s">
        <v>94</v>
      </c>
      <c r="J1374" s="250" t="s">
        <v>92</v>
      </c>
      <c r="K1374" s="252" t="s">
        <v>94</v>
      </c>
      <c r="L1374" s="466"/>
      <c r="M1374" s="460"/>
      <c r="N1374" s="461"/>
    </row>
    <row r="1375" spans="1:14" ht="24.75" customHeight="1">
      <c r="A1375" s="469"/>
      <c r="B1375" s="464"/>
      <c r="C1375" s="469"/>
      <c r="D1375" s="254" t="s">
        <v>93</v>
      </c>
      <c r="E1375" s="255" t="s">
        <v>1654</v>
      </c>
      <c r="F1375" s="254" t="s">
        <v>93</v>
      </c>
      <c r="G1375" s="255" t="s">
        <v>1654</v>
      </c>
      <c r="H1375" s="254" t="s">
        <v>93</v>
      </c>
      <c r="I1375" s="255" t="s">
        <v>1654</v>
      </c>
      <c r="J1375" s="254" t="s">
        <v>93</v>
      </c>
      <c r="K1375" s="256" t="s">
        <v>1654</v>
      </c>
      <c r="L1375" s="467"/>
      <c r="M1375" s="460"/>
      <c r="N1375" s="461"/>
    </row>
    <row r="1376" spans="1:14" s="4" customFormat="1" ht="15" customHeight="1">
      <c r="A1376" s="294" t="s">
        <v>1338</v>
      </c>
      <c r="B1376" s="294" t="s">
        <v>1339</v>
      </c>
      <c r="C1376" s="322" t="s">
        <v>600</v>
      </c>
      <c r="D1376" s="9">
        <v>49600</v>
      </c>
      <c r="E1376" s="10">
        <v>243</v>
      </c>
      <c r="F1376" s="319">
        <v>50400</v>
      </c>
      <c r="G1376" s="320">
        <v>260</v>
      </c>
      <c r="H1376" s="319">
        <v>52640</v>
      </c>
      <c r="I1376" s="320">
        <v>279</v>
      </c>
      <c r="J1376" s="27">
        <v>60330</v>
      </c>
      <c r="K1376" s="28">
        <v>362</v>
      </c>
      <c r="L1376" s="353" t="s">
        <v>1340</v>
      </c>
      <c r="M1376" s="460"/>
      <c r="N1376" s="461"/>
    </row>
    <row r="1377" spans="1:14" s="4" customFormat="1" ht="12" customHeight="1">
      <c r="A1377" s="294" t="s">
        <v>1076</v>
      </c>
      <c r="B1377" s="294" t="s">
        <v>1077</v>
      </c>
      <c r="C1377" s="322" t="s">
        <v>132</v>
      </c>
      <c r="D1377" s="417" t="s">
        <v>1381</v>
      </c>
      <c r="E1377" s="10">
        <v>50</v>
      </c>
      <c r="F1377" s="14" t="s">
        <v>1381</v>
      </c>
      <c r="G1377" s="15">
        <v>61</v>
      </c>
      <c r="H1377" s="14" t="s">
        <v>1381</v>
      </c>
      <c r="I1377" s="7">
        <v>60</v>
      </c>
      <c r="J1377" s="418" t="s">
        <v>1381</v>
      </c>
      <c r="K1377" s="28">
        <v>65</v>
      </c>
      <c r="L1377" s="321" t="s">
        <v>1225</v>
      </c>
      <c r="M1377" s="460"/>
      <c r="N1377" s="461"/>
    </row>
    <row r="1378" spans="1:14" s="4" customFormat="1" ht="12" customHeight="1">
      <c r="A1378" s="294" t="s">
        <v>1341</v>
      </c>
      <c r="B1378" s="294" t="s">
        <v>1342</v>
      </c>
      <c r="C1378" s="322" t="s">
        <v>132</v>
      </c>
      <c r="D1378" s="417" t="s">
        <v>1381</v>
      </c>
      <c r="E1378" s="10">
        <v>153</v>
      </c>
      <c r="F1378" s="14" t="s">
        <v>1381</v>
      </c>
      <c r="G1378" s="15">
        <v>59</v>
      </c>
      <c r="H1378" s="14" t="s">
        <v>1381</v>
      </c>
      <c r="I1378" s="7">
        <v>109</v>
      </c>
      <c r="J1378" s="418" t="s">
        <v>1381</v>
      </c>
      <c r="K1378" s="28">
        <v>78</v>
      </c>
      <c r="L1378" s="321" t="s">
        <v>1343</v>
      </c>
      <c r="M1378" s="460"/>
      <c r="N1378" s="461"/>
    </row>
    <row r="1379" spans="1:14" s="4" customFormat="1" ht="12" customHeight="1">
      <c r="A1379" s="294" t="s">
        <v>1344</v>
      </c>
      <c r="B1379" s="294" t="s">
        <v>1345</v>
      </c>
      <c r="C1379" s="322" t="s">
        <v>930</v>
      </c>
      <c r="D1379" s="9">
        <v>231</v>
      </c>
      <c r="E1379" s="10">
        <v>183</v>
      </c>
      <c r="F1379" s="14">
        <v>213</v>
      </c>
      <c r="G1379" s="15">
        <v>177</v>
      </c>
      <c r="H1379" s="13">
        <v>185</v>
      </c>
      <c r="I1379" s="7">
        <v>154</v>
      </c>
      <c r="J1379" s="27">
        <v>189</v>
      </c>
      <c r="K1379" s="28">
        <v>157</v>
      </c>
      <c r="L1379" s="321" t="s">
        <v>1346</v>
      </c>
      <c r="M1379" s="460"/>
      <c r="N1379" s="461"/>
    </row>
    <row r="1380" spans="1:14" s="4" customFormat="1" ht="12" customHeight="1">
      <c r="A1380" s="294" t="s">
        <v>1347</v>
      </c>
      <c r="B1380" s="294" t="s">
        <v>1348</v>
      </c>
      <c r="C1380" s="322" t="s">
        <v>344</v>
      </c>
      <c r="D1380" s="9">
        <v>262</v>
      </c>
      <c r="E1380" s="10">
        <v>246</v>
      </c>
      <c r="F1380" s="14">
        <v>251</v>
      </c>
      <c r="G1380" s="15">
        <v>261</v>
      </c>
      <c r="H1380" s="13">
        <v>322</v>
      </c>
      <c r="I1380" s="7">
        <v>351</v>
      </c>
      <c r="J1380" s="27">
        <v>333</v>
      </c>
      <c r="K1380" s="28">
        <v>380</v>
      </c>
      <c r="L1380" s="321" t="s">
        <v>1349</v>
      </c>
      <c r="M1380" s="460"/>
      <c r="N1380" s="461"/>
    </row>
    <row r="1381" spans="1:14" s="4" customFormat="1" ht="12" customHeight="1">
      <c r="A1381" s="294" t="s">
        <v>1350</v>
      </c>
      <c r="B1381" s="294" t="s">
        <v>1351</v>
      </c>
      <c r="C1381" s="322"/>
      <c r="D1381" s="324"/>
      <c r="E1381" s="324"/>
      <c r="F1381" s="14"/>
      <c r="G1381" s="15"/>
      <c r="H1381" s="13"/>
      <c r="I1381" s="7"/>
      <c r="J1381" s="323"/>
      <c r="K1381" s="325"/>
      <c r="L1381" s="321" t="s">
        <v>1352</v>
      </c>
      <c r="M1381" s="460"/>
      <c r="N1381" s="461"/>
    </row>
    <row r="1382" spans="1:14" s="4" customFormat="1" ht="11.25" customHeight="1">
      <c r="A1382" s="294"/>
      <c r="B1382" s="294" t="s">
        <v>1353</v>
      </c>
      <c r="C1382" s="322" t="s">
        <v>132</v>
      </c>
      <c r="D1382" s="417" t="s">
        <v>1381</v>
      </c>
      <c r="E1382" s="10">
        <v>279</v>
      </c>
      <c r="F1382" s="14" t="s">
        <v>1381</v>
      </c>
      <c r="G1382" s="15">
        <v>193</v>
      </c>
      <c r="H1382" s="14" t="s">
        <v>1381</v>
      </c>
      <c r="I1382" s="7">
        <v>172</v>
      </c>
      <c r="J1382" s="418" t="s">
        <v>1381</v>
      </c>
      <c r="K1382" s="28">
        <v>166</v>
      </c>
      <c r="L1382" s="321" t="s">
        <v>1354</v>
      </c>
      <c r="M1382" s="460"/>
      <c r="N1382" s="461"/>
    </row>
    <row r="1383" spans="1:14" s="4" customFormat="1" ht="12" customHeight="1">
      <c r="A1383" s="294" t="s">
        <v>1355</v>
      </c>
      <c r="B1383" s="294" t="s">
        <v>1356</v>
      </c>
      <c r="C1383" s="322" t="s">
        <v>2445</v>
      </c>
      <c r="D1383" s="9">
        <v>290</v>
      </c>
      <c r="E1383" s="10">
        <v>307</v>
      </c>
      <c r="F1383" s="14">
        <v>280</v>
      </c>
      <c r="G1383" s="15">
        <v>324</v>
      </c>
      <c r="H1383" s="13">
        <v>333</v>
      </c>
      <c r="I1383" s="7">
        <v>379</v>
      </c>
      <c r="J1383" s="27">
        <v>510</v>
      </c>
      <c r="K1383" s="28">
        <v>642</v>
      </c>
      <c r="L1383" s="321" t="s">
        <v>1357</v>
      </c>
      <c r="M1383" s="460"/>
      <c r="N1383" s="461"/>
    </row>
    <row r="1384" spans="1:14" s="4" customFormat="1" ht="12" customHeight="1">
      <c r="A1384" s="294" t="s">
        <v>1358</v>
      </c>
      <c r="B1384" s="294" t="s">
        <v>1359</v>
      </c>
      <c r="C1384" s="322"/>
      <c r="D1384" s="9"/>
      <c r="E1384" s="10"/>
      <c r="F1384" s="14"/>
      <c r="G1384" s="15"/>
      <c r="H1384" s="13"/>
      <c r="I1384" s="7"/>
      <c r="J1384" s="27"/>
      <c r="K1384" s="28"/>
      <c r="L1384" s="321" t="s">
        <v>1360</v>
      </c>
      <c r="M1384" s="460"/>
      <c r="N1384" s="461"/>
    </row>
    <row r="1385" spans="1:14" s="4" customFormat="1" ht="11.25" customHeight="1">
      <c r="A1385" s="294"/>
      <c r="B1385" s="294" t="s">
        <v>1361</v>
      </c>
      <c r="C1385" s="322" t="s">
        <v>132</v>
      </c>
      <c r="D1385" s="417" t="s">
        <v>1381</v>
      </c>
      <c r="E1385" s="10">
        <v>187</v>
      </c>
      <c r="F1385" s="14" t="s">
        <v>1381</v>
      </c>
      <c r="G1385" s="15">
        <v>760</v>
      </c>
      <c r="H1385" s="14" t="s">
        <v>1381</v>
      </c>
      <c r="I1385" s="7">
        <v>193</v>
      </c>
      <c r="J1385" s="418" t="s">
        <v>1381</v>
      </c>
      <c r="K1385" s="28">
        <v>315</v>
      </c>
      <c r="L1385" s="321" t="s">
        <v>1362</v>
      </c>
      <c r="M1385" s="460"/>
      <c r="N1385" s="461"/>
    </row>
    <row r="1386" spans="1:14" s="4" customFormat="1" ht="0.75" customHeight="1">
      <c r="A1386" s="266"/>
      <c r="B1386" s="266"/>
      <c r="C1386" s="317"/>
      <c r="D1386" s="9"/>
      <c r="E1386" s="10"/>
      <c r="F1386" s="14"/>
      <c r="G1386" s="15"/>
      <c r="H1386" s="13"/>
      <c r="I1386" s="7"/>
      <c r="J1386" s="27"/>
      <c r="K1386" s="28"/>
      <c r="L1386" s="328"/>
      <c r="M1386" s="460"/>
      <c r="N1386" s="461"/>
    </row>
    <row r="1387" spans="1:14" s="4" customFormat="1" ht="12" customHeight="1">
      <c r="A1387" s="276" t="s">
        <v>1363</v>
      </c>
      <c r="B1387" s="276" t="s">
        <v>1364</v>
      </c>
      <c r="C1387" s="330"/>
      <c r="D1387" s="9"/>
      <c r="E1387" s="10"/>
      <c r="F1387" s="18"/>
      <c r="G1387" s="19"/>
      <c r="H1387" s="20"/>
      <c r="I1387" s="21"/>
      <c r="J1387" s="27"/>
      <c r="K1387" s="28"/>
      <c r="L1387" s="333" t="s">
        <v>1365</v>
      </c>
      <c r="M1387" s="460"/>
      <c r="N1387" s="461"/>
    </row>
    <row r="1388" spans="1:14" s="4" customFormat="1" ht="12" customHeight="1">
      <c r="A1388" s="266"/>
      <c r="B1388" s="276" t="s">
        <v>1366</v>
      </c>
      <c r="C1388" s="330"/>
      <c r="D1388" s="9"/>
      <c r="E1388" s="451">
        <f>E1392</f>
        <v>5367</v>
      </c>
      <c r="F1388" s="20"/>
      <c r="G1388" s="451">
        <f>G1392</f>
        <v>6360</v>
      </c>
      <c r="H1388" s="20"/>
      <c r="I1388" s="451">
        <f>I1392</f>
        <v>5894</v>
      </c>
      <c r="J1388" s="27"/>
      <c r="K1388" s="452">
        <f>K1392</f>
        <v>8985</v>
      </c>
      <c r="L1388" s="333" t="s">
        <v>1367</v>
      </c>
      <c r="M1388" s="460"/>
      <c r="N1388" s="461"/>
    </row>
    <row r="1389" spans="1:14" s="4" customFormat="1" ht="3" customHeight="1">
      <c r="A1389" s="375"/>
      <c r="B1389" s="375"/>
      <c r="C1389" s="330"/>
      <c r="D1389" s="9"/>
      <c r="E1389" s="376"/>
      <c r="F1389" s="20"/>
      <c r="G1389" s="21"/>
      <c r="H1389" s="20"/>
      <c r="I1389" s="21"/>
      <c r="J1389" s="27"/>
      <c r="K1389" s="377"/>
      <c r="L1389" s="378"/>
      <c r="M1389" s="460"/>
      <c r="N1389" s="461"/>
    </row>
    <row r="1390" spans="1:14" s="4" customFormat="1" ht="12" customHeight="1">
      <c r="A1390" s="287" t="s">
        <v>1368</v>
      </c>
      <c r="B1390" s="287" t="s">
        <v>1369</v>
      </c>
      <c r="C1390" s="336"/>
      <c r="D1390" s="9"/>
      <c r="E1390" s="413"/>
      <c r="F1390" s="22"/>
      <c r="G1390" s="23"/>
      <c r="H1390" s="22"/>
      <c r="I1390" s="23"/>
      <c r="J1390" s="27"/>
      <c r="K1390" s="367"/>
      <c r="L1390" s="343" t="s">
        <v>1370</v>
      </c>
      <c r="M1390" s="460"/>
      <c r="N1390" s="461"/>
    </row>
    <row r="1391" spans="1:14" s="4" customFormat="1" ht="12" customHeight="1">
      <c r="A1391" s="287" t="s">
        <v>1371</v>
      </c>
      <c r="B1391" s="287" t="s">
        <v>1372</v>
      </c>
      <c r="C1391" s="336"/>
      <c r="D1391" s="9"/>
      <c r="E1391" s="341"/>
      <c r="F1391" s="22"/>
      <c r="G1391" s="23"/>
      <c r="H1391" s="22"/>
      <c r="I1391" s="23"/>
      <c r="J1391" s="27"/>
      <c r="K1391" s="342"/>
      <c r="L1391" s="343" t="s">
        <v>1373</v>
      </c>
      <c r="M1391" s="460"/>
      <c r="N1391" s="461"/>
    </row>
    <row r="1392" spans="1:14" s="4" customFormat="1" ht="11.25" customHeight="1">
      <c r="A1392" s="335"/>
      <c r="B1392" s="287" t="s">
        <v>1374</v>
      </c>
      <c r="C1392" s="356"/>
      <c r="D1392" s="9"/>
      <c r="E1392" s="341">
        <f>E1396</f>
        <v>5367</v>
      </c>
      <c r="F1392" s="22"/>
      <c r="G1392" s="341">
        <f>G1396</f>
        <v>6360</v>
      </c>
      <c r="H1392" s="22"/>
      <c r="I1392" s="341">
        <f>I1396</f>
        <v>5894</v>
      </c>
      <c r="J1392" s="27"/>
      <c r="K1392" s="342">
        <f>K1396</f>
        <v>8985</v>
      </c>
      <c r="L1392" s="343" t="s">
        <v>1375</v>
      </c>
      <c r="M1392" s="460"/>
      <c r="N1392" s="461"/>
    </row>
    <row r="1393" spans="1:14" s="4" customFormat="1" ht="0.75" customHeight="1">
      <c r="A1393" s="266"/>
      <c r="B1393" s="266"/>
      <c r="C1393" s="317"/>
      <c r="D1393" s="9"/>
      <c r="E1393" s="10"/>
      <c r="F1393" s="13"/>
      <c r="G1393" s="7"/>
      <c r="H1393" s="13"/>
      <c r="I1393" s="7"/>
      <c r="J1393" s="27"/>
      <c r="K1393" s="28"/>
      <c r="L1393" s="328"/>
      <c r="M1393" s="460"/>
      <c r="N1393" s="461"/>
    </row>
    <row r="1394" spans="1:14" s="4" customFormat="1" ht="12" customHeight="1">
      <c r="A1394" s="294" t="s">
        <v>1376</v>
      </c>
      <c r="B1394" s="294" t="s">
        <v>941</v>
      </c>
      <c r="C1394" s="322"/>
      <c r="D1394" s="9"/>
      <c r="E1394" s="10"/>
      <c r="F1394" s="13"/>
      <c r="G1394" s="7"/>
      <c r="H1394" s="13"/>
      <c r="I1394" s="7"/>
      <c r="J1394" s="27"/>
      <c r="K1394" s="28"/>
      <c r="L1394" s="321" t="s">
        <v>1377</v>
      </c>
      <c r="M1394" s="460"/>
      <c r="N1394" s="461"/>
    </row>
    <row r="1395" spans="1:14" s="4" customFormat="1" ht="12" customHeight="1">
      <c r="A1395" s="294" t="s">
        <v>1378</v>
      </c>
      <c r="B1395" s="294" t="s">
        <v>518</v>
      </c>
      <c r="C1395" s="317"/>
      <c r="D1395" s="9"/>
      <c r="E1395" s="10"/>
      <c r="F1395" s="13"/>
      <c r="G1395" s="7"/>
      <c r="H1395" s="13"/>
      <c r="I1395" s="7"/>
      <c r="J1395" s="27"/>
      <c r="K1395" s="28"/>
      <c r="L1395" s="321" t="s">
        <v>1379</v>
      </c>
      <c r="M1395" s="460"/>
      <c r="N1395" s="461"/>
    </row>
    <row r="1396" spans="1:14" s="4" customFormat="1" ht="11.25" customHeight="1">
      <c r="A1396" s="266"/>
      <c r="B1396" s="294" t="s">
        <v>519</v>
      </c>
      <c r="C1396" s="322" t="s">
        <v>132</v>
      </c>
      <c r="D1396" s="417" t="s">
        <v>1381</v>
      </c>
      <c r="E1396" s="10">
        <v>5367</v>
      </c>
      <c r="F1396" s="14" t="s">
        <v>1381</v>
      </c>
      <c r="G1396" s="15">
        <v>6360</v>
      </c>
      <c r="H1396" s="14" t="s">
        <v>1381</v>
      </c>
      <c r="I1396" s="15">
        <v>5894</v>
      </c>
      <c r="J1396" s="418" t="s">
        <v>1381</v>
      </c>
      <c r="K1396" s="28">
        <v>8985</v>
      </c>
      <c r="L1396" s="321" t="s">
        <v>1380</v>
      </c>
      <c r="M1396" s="460"/>
      <c r="N1396" s="461"/>
    </row>
    <row r="1397" spans="1:14" s="4" customFormat="1" ht="3" customHeight="1">
      <c r="A1397" s="453"/>
      <c r="B1397" s="453"/>
      <c r="C1397" s="454"/>
      <c r="D1397" s="25"/>
      <c r="E1397" s="25"/>
      <c r="F1397" s="24"/>
      <c r="G1397" s="25"/>
      <c r="H1397" s="24"/>
      <c r="I1397" s="25"/>
      <c r="J1397" s="24"/>
      <c r="K1397" s="309"/>
      <c r="L1397" s="438"/>
      <c r="M1397" s="460"/>
      <c r="N1397" s="461"/>
    </row>
    <row r="1398" spans="1:14" s="4" customFormat="1" ht="12.75" customHeight="1">
      <c r="A1398" s="363"/>
      <c r="B1398" s="363"/>
      <c r="C1398" s="363"/>
      <c r="D1398" s="363"/>
      <c r="E1398" s="363"/>
      <c r="F1398" s="419"/>
      <c r="G1398" s="419"/>
      <c r="H1398" s="419"/>
      <c r="I1398" s="419"/>
      <c r="J1398" s="363"/>
      <c r="K1398" s="363"/>
      <c r="L1398" s="247"/>
      <c r="N1398" s="461"/>
    </row>
    <row r="1399" spans="1:14" s="4" customFormat="1" ht="12.75" customHeight="1">
      <c r="A1399" s="363"/>
      <c r="B1399" s="363"/>
      <c r="C1399" s="363"/>
      <c r="D1399" s="363"/>
      <c r="E1399" s="363"/>
      <c r="F1399" s="419"/>
      <c r="G1399" s="419"/>
      <c r="H1399" s="419"/>
      <c r="I1399" s="419"/>
      <c r="J1399" s="363"/>
      <c r="K1399" s="363"/>
      <c r="L1399" s="247"/>
      <c r="N1399" s="461"/>
    </row>
    <row r="1400" spans="1:14" s="4" customFormat="1" ht="12.75" customHeight="1">
      <c r="A1400" s="363"/>
      <c r="B1400" s="363"/>
      <c r="C1400" s="363"/>
      <c r="D1400" s="363"/>
      <c r="E1400" s="363"/>
      <c r="F1400" s="419"/>
      <c r="G1400" s="419"/>
      <c r="H1400" s="419"/>
      <c r="I1400" s="419"/>
      <c r="J1400" s="363"/>
      <c r="K1400" s="363"/>
      <c r="L1400" s="247"/>
      <c r="N1400" s="461"/>
    </row>
    <row r="1401" spans="1:14" s="4" customFormat="1" ht="12.75" customHeight="1">
      <c r="A1401" s="363"/>
      <c r="B1401" s="363"/>
      <c r="C1401" s="363"/>
      <c r="D1401" s="363"/>
      <c r="E1401" s="363"/>
      <c r="F1401" s="419"/>
      <c r="G1401" s="419"/>
      <c r="H1401" s="419"/>
      <c r="I1401" s="419"/>
      <c r="J1401" s="363"/>
      <c r="K1401" s="363"/>
      <c r="L1401" s="247"/>
      <c r="N1401" s="461"/>
    </row>
    <row r="1402" spans="1:14" s="4" customFormat="1" ht="12.75" customHeight="1">
      <c r="A1402" s="363"/>
      <c r="B1402" s="363"/>
      <c r="C1402" s="363"/>
      <c r="D1402" s="363"/>
      <c r="E1402" s="363"/>
      <c r="F1402" s="419"/>
      <c r="G1402" s="419"/>
      <c r="H1402" s="419"/>
      <c r="I1402" s="419"/>
      <c r="J1402" s="363"/>
      <c r="K1402" s="363"/>
      <c r="L1402" s="247"/>
      <c r="N1402" s="461"/>
    </row>
    <row r="1403" spans="1:14" s="4" customFormat="1" ht="12.75" customHeight="1">
      <c r="A1403" s="363"/>
      <c r="B1403" s="363"/>
      <c r="C1403" s="363"/>
      <c r="D1403" s="363"/>
      <c r="E1403" s="363"/>
      <c r="F1403" s="419"/>
      <c r="G1403" s="419"/>
      <c r="H1403" s="419"/>
      <c r="I1403" s="419"/>
      <c r="J1403" s="363"/>
      <c r="K1403" s="363"/>
      <c r="L1403" s="247"/>
      <c r="N1403" s="461"/>
    </row>
    <row r="1404" spans="1:14" s="4" customFormat="1" ht="12.75" customHeight="1">
      <c r="A1404" s="363"/>
      <c r="B1404" s="363"/>
      <c r="C1404" s="363"/>
      <c r="D1404" s="363"/>
      <c r="E1404" s="363"/>
      <c r="F1404" s="419"/>
      <c r="G1404" s="419"/>
      <c r="H1404" s="419"/>
      <c r="I1404" s="419"/>
      <c r="J1404" s="363"/>
      <c r="K1404" s="363"/>
      <c r="L1404" s="247"/>
      <c r="N1404" s="461"/>
    </row>
    <row r="1405" spans="1:14" s="4" customFormat="1" ht="12.75" customHeight="1">
      <c r="A1405" s="363"/>
      <c r="B1405" s="363"/>
      <c r="C1405" s="363"/>
      <c r="D1405" s="363"/>
      <c r="E1405" s="363"/>
      <c r="F1405" s="419"/>
      <c r="G1405" s="419"/>
      <c r="H1405" s="419"/>
      <c r="I1405" s="419"/>
      <c r="J1405" s="363"/>
      <c r="K1405" s="363"/>
      <c r="L1405" s="247"/>
      <c r="N1405" s="461"/>
    </row>
    <row r="1406" spans="1:14" s="4" customFormat="1" ht="12.75" customHeight="1">
      <c r="A1406" s="363"/>
      <c r="B1406" s="363"/>
      <c r="C1406" s="363"/>
      <c r="D1406" s="363"/>
      <c r="E1406" s="363"/>
      <c r="F1406" s="419"/>
      <c r="G1406" s="419"/>
      <c r="H1406" s="419"/>
      <c r="I1406" s="419"/>
      <c r="J1406" s="363"/>
      <c r="K1406" s="363"/>
      <c r="L1406" s="247"/>
      <c r="N1406" s="461"/>
    </row>
    <row r="1407" spans="1:14" s="4" customFormat="1" ht="12.75" customHeight="1">
      <c r="A1407" s="363"/>
      <c r="B1407" s="363"/>
      <c r="C1407" s="363"/>
      <c r="D1407" s="363"/>
      <c r="E1407" s="363"/>
      <c r="F1407" s="419"/>
      <c r="G1407" s="419"/>
      <c r="H1407" s="419"/>
      <c r="I1407" s="419" t="s">
        <v>109</v>
      </c>
      <c r="J1407" s="363"/>
      <c r="K1407" s="363"/>
      <c r="L1407" s="247"/>
      <c r="N1407" s="461"/>
    </row>
    <row r="1408" spans="1:14" s="4" customFormat="1" ht="12.75" customHeight="1">
      <c r="A1408" s="363"/>
      <c r="B1408" s="363"/>
      <c r="C1408" s="363"/>
      <c r="D1408" s="363"/>
      <c r="E1408" s="363"/>
      <c r="F1408" s="419"/>
      <c r="G1408" s="419"/>
      <c r="H1408" s="419"/>
      <c r="I1408" s="419"/>
      <c r="J1408" s="363"/>
      <c r="K1408" s="363"/>
      <c r="L1408" s="247"/>
      <c r="N1408" s="461"/>
    </row>
    <row r="1409" spans="1:14" s="4" customFormat="1" ht="12.75" customHeight="1">
      <c r="A1409" s="363"/>
      <c r="B1409" s="363"/>
      <c r="C1409" s="363"/>
      <c r="D1409" s="363"/>
      <c r="E1409" s="363"/>
      <c r="F1409" s="419"/>
      <c r="G1409" s="419"/>
      <c r="H1409" s="419"/>
      <c r="I1409" s="419"/>
      <c r="J1409" s="363"/>
      <c r="K1409" s="363"/>
      <c r="L1409" s="247"/>
      <c r="N1409" s="461"/>
    </row>
    <row r="1410" spans="1:14" s="4" customFormat="1" ht="12.75" customHeight="1">
      <c r="A1410" s="363"/>
      <c r="B1410" s="363"/>
      <c r="C1410" s="363"/>
      <c r="D1410" s="363"/>
      <c r="E1410" s="363"/>
      <c r="F1410" s="419"/>
      <c r="G1410" s="419"/>
      <c r="H1410" s="419"/>
      <c r="I1410" s="419"/>
      <c r="J1410" s="363"/>
      <c r="K1410" s="363"/>
      <c r="L1410" s="247"/>
      <c r="N1410" s="461"/>
    </row>
    <row r="1411" spans="1:14" s="4" customFormat="1" ht="12.75" customHeight="1">
      <c r="A1411" s="363"/>
      <c r="B1411" s="363"/>
      <c r="C1411" s="363"/>
      <c r="D1411" s="363"/>
      <c r="E1411" s="363"/>
      <c r="F1411" s="419"/>
      <c r="G1411" s="419"/>
      <c r="H1411" s="419"/>
      <c r="I1411" s="419"/>
      <c r="J1411" s="363"/>
      <c r="K1411" s="363"/>
      <c r="L1411" s="247"/>
      <c r="N1411" s="461"/>
    </row>
    <row r="1412" spans="1:14" s="4" customFormat="1" ht="12.75" customHeight="1">
      <c r="A1412" s="363"/>
      <c r="B1412" s="363"/>
      <c r="C1412" s="363"/>
      <c r="D1412" s="363"/>
      <c r="E1412" s="363"/>
      <c r="F1412" s="419"/>
      <c r="G1412" s="419"/>
      <c r="H1412" s="419"/>
      <c r="I1412" s="419"/>
      <c r="J1412" s="363"/>
      <c r="K1412" s="363"/>
      <c r="L1412" s="247"/>
      <c r="N1412" s="461"/>
    </row>
    <row r="1413" spans="1:14" s="4" customFormat="1" ht="12.75" customHeight="1">
      <c r="A1413" s="363"/>
      <c r="B1413" s="363"/>
      <c r="C1413" s="363"/>
      <c r="D1413" s="363"/>
      <c r="E1413" s="363"/>
      <c r="F1413" s="419"/>
      <c r="G1413" s="419"/>
      <c r="H1413" s="419"/>
      <c r="I1413" s="419"/>
      <c r="J1413" s="363"/>
      <c r="K1413" s="363"/>
      <c r="L1413" s="247"/>
      <c r="N1413" s="461"/>
    </row>
    <row r="1414" spans="1:14" s="4" customFormat="1" ht="12.75" customHeight="1">
      <c r="A1414" s="363"/>
      <c r="B1414" s="363"/>
      <c r="C1414" s="363"/>
      <c r="D1414" s="363"/>
      <c r="E1414" s="363"/>
      <c r="F1414" s="419"/>
      <c r="G1414" s="419"/>
      <c r="H1414" s="419"/>
      <c r="I1414" s="419"/>
      <c r="J1414" s="363"/>
      <c r="K1414" s="363"/>
      <c r="L1414" s="247"/>
      <c r="N1414" s="461"/>
    </row>
    <row r="1415" spans="1:14" s="4" customFormat="1" ht="12.75" customHeight="1">
      <c r="A1415" s="363"/>
      <c r="B1415" s="363"/>
      <c r="C1415" s="363"/>
      <c r="D1415" s="363"/>
      <c r="E1415" s="363"/>
      <c r="F1415" s="419"/>
      <c r="G1415" s="419"/>
      <c r="H1415" s="419"/>
      <c r="I1415" s="419"/>
      <c r="J1415" s="363"/>
      <c r="K1415" s="363"/>
      <c r="L1415" s="247"/>
      <c r="N1415" s="461"/>
    </row>
    <row r="1416" spans="1:14" s="4" customFormat="1" ht="12.75" customHeight="1">
      <c r="A1416" s="363"/>
      <c r="B1416" s="363"/>
      <c r="C1416" s="363"/>
      <c r="D1416" s="470"/>
      <c r="E1416" s="470"/>
      <c r="F1416" s="470"/>
      <c r="G1416" s="470"/>
      <c r="H1416" s="470"/>
      <c r="I1416" s="470"/>
      <c r="J1416" s="470"/>
      <c r="K1416" s="470"/>
      <c r="L1416" s="470"/>
      <c r="M1416" s="470"/>
      <c r="N1416" s="461"/>
    </row>
    <row r="1417" spans="1:14" s="4" customFormat="1" ht="12.75" customHeight="1">
      <c r="A1417" s="363"/>
      <c r="B1417" s="363"/>
      <c r="C1417" s="363"/>
      <c r="D1417" s="363"/>
      <c r="E1417" s="363"/>
      <c r="F1417" s="419"/>
      <c r="G1417" s="419"/>
      <c r="H1417" s="419"/>
      <c r="I1417" s="419"/>
      <c r="J1417" s="363"/>
      <c r="K1417" s="363"/>
      <c r="L1417" s="247"/>
      <c r="N1417" s="461"/>
    </row>
    <row r="1418" spans="1:14" s="4" customFormat="1" ht="12.75" customHeight="1">
      <c r="A1418" s="363"/>
      <c r="B1418" s="363"/>
      <c r="C1418" s="363"/>
      <c r="D1418" s="363"/>
      <c r="E1418" s="363"/>
      <c r="F1418" s="419"/>
      <c r="G1418" s="419"/>
      <c r="H1418" s="419"/>
      <c r="I1418" s="419"/>
      <c r="J1418" s="363"/>
      <c r="K1418" s="363"/>
      <c r="L1418" s="247"/>
      <c r="N1418" s="461"/>
    </row>
    <row r="1419" spans="1:14" s="4" customFormat="1" ht="12.75" customHeight="1">
      <c r="A1419" s="363"/>
      <c r="B1419" s="363"/>
      <c r="C1419" s="363"/>
      <c r="D1419" s="363"/>
      <c r="E1419" s="363"/>
      <c r="F1419" s="419"/>
      <c r="G1419" s="419"/>
      <c r="H1419" s="419"/>
      <c r="I1419" s="419"/>
      <c r="J1419" s="363"/>
      <c r="K1419" s="363"/>
      <c r="L1419" s="247"/>
      <c r="N1419" s="461"/>
    </row>
    <row r="1420" spans="1:14" s="4" customFormat="1" ht="12.75" customHeight="1">
      <c r="A1420" s="363"/>
      <c r="B1420" s="363"/>
      <c r="C1420" s="363"/>
      <c r="D1420" s="363"/>
      <c r="E1420" s="363"/>
      <c r="F1420" s="419"/>
      <c r="G1420" s="419"/>
      <c r="H1420" s="419"/>
      <c r="I1420" s="419"/>
      <c r="J1420" s="363"/>
      <c r="K1420" s="363"/>
      <c r="L1420" s="247"/>
      <c r="N1420" s="461"/>
    </row>
    <row r="1421" spans="1:14" s="4" customFormat="1" ht="12.75" customHeight="1">
      <c r="A1421" s="363"/>
      <c r="B1421" s="363"/>
      <c r="C1421" s="363"/>
      <c r="D1421" s="363"/>
      <c r="E1421" s="363"/>
      <c r="F1421" s="419"/>
      <c r="G1421" s="419"/>
      <c r="H1421" s="419"/>
      <c r="I1421" s="419"/>
      <c r="J1421" s="363"/>
      <c r="K1421" s="363"/>
      <c r="L1421" s="247"/>
      <c r="N1421" s="461"/>
    </row>
    <row r="1422" spans="1:14" s="4" customFormat="1" ht="12.75" customHeight="1">
      <c r="A1422" s="363"/>
      <c r="B1422" s="363"/>
      <c r="C1422" s="363"/>
      <c r="D1422" s="363"/>
      <c r="E1422" s="363"/>
      <c r="F1422" s="419"/>
      <c r="G1422" s="419"/>
      <c r="H1422" s="419"/>
      <c r="I1422" s="419"/>
      <c r="J1422" s="363"/>
      <c r="K1422" s="363"/>
      <c r="L1422" s="247"/>
      <c r="N1422" s="461"/>
    </row>
    <row r="1423" spans="1:14" s="4" customFormat="1" ht="12.75" customHeight="1">
      <c r="A1423" s="363"/>
      <c r="B1423" s="363"/>
      <c r="C1423" s="363"/>
      <c r="D1423" s="363"/>
      <c r="E1423" s="363"/>
      <c r="F1423" s="419"/>
      <c r="G1423" s="419"/>
      <c r="H1423" s="419"/>
      <c r="I1423" s="419"/>
      <c r="J1423" s="363"/>
      <c r="K1423" s="363"/>
      <c r="L1423" s="247"/>
      <c r="N1423" s="461"/>
    </row>
    <row r="1424" spans="1:14" s="4" customFormat="1" ht="12.75" customHeight="1">
      <c r="A1424" s="363"/>
      <c r="B1424" s="363"/>
      <c r="C1424" s="363"/>
      <c r="D1424" s="363"/>
      <c r="E1424" s="363"/>
      <c r="F1424" s="419"/>
      <c r="G1424" s="419"/>
      <c r="H1424" s="419"/>
      <c r="I1424" s="419"/>
      <c r="J1424" s="363"/>
      <c r="K1424" s="363"/>
      <c r="L1424" s="247"/>
      <c r="N1424" s="461"/>
    </row>
    <row r="1425" spans="1:14" s="4" customFormat="1" ht="12.75" customHeight="1">
      <c r="A1425" s="363"/>
      <c r="B1425" s="363"/>
      <c r="C1425" s="363"/>
      <c r="D1425" s="363"/>
      <c r="E1425" s="363"/>
      <c r="F1425" s="419"/>
      <c r="G1425" s="419"/>
      <c r="H1425" s="419"/>
      <c r="I1425" s="419"/>
      <c r="J1425" s="363"/>
      <c r="K1425" s="363"/>
      <c r="L1425" s="247"/>
      <c r="N1425" s="461"/>
    </row>
    <row r="1426" spans="1:14" s="4" customFormat="1" ht="12.75" customHeight="1">
      <c r="A1426" s="363"/>
      <c r="B1426" s="363"/>
      <c r="C1426" s="363"/>
      <c r="D1426" s="363"/>
      <c r="E1426" s="363"/>
      <c r="F1426" s="419"/>
      <c r="G1426" s="419"/>
      <c r="H1426" s="419"/>
      <c r="I1426" s="419"/>
      <c r="J1426" s="363"/>
      <c r="K1426" s="363"/>
      <c r="L1426" s="247"/>
      <c r="N1426" s="461"/>
    </row>
    <row r="1427" spans="1:14" s="4" customFormat="1" ht="12.75" customHeight="1">
      <c r="A1427" s="363"/>
      <c r="B1427" s="363"/>
      <c r="C1427" s="363"/>
      <c r="D1427" s="363"/>
      <c r="E1427" s="363"/>
      <c r="F1427" s="419"/>
      <c r="G1427" s="419"/>
      <c r="H1427" s="419"/>
      <c r="I1427" s="419"/>
      <c r="J1427" s="363"/>
      <c r="K1427" s="363"/>
      <c r="L1427" s="247"/>
      <c r="N1427" s="461"/>
    </row>
    <row r="1428" spans="1:14" s="4" customFormat="1" ht="12.75" customHeight="1">
      <c r="A1428" s="363"/>
      <c r="B1428" s="363"/>
      <c r="C1428" s="363"/>
      <c r="D1428" s="363"/>
      <c r="E1428" s="363"/>
      <c r="F1428" s="419"/>
      <c r="G1428" s="419"/>
      <c r="H1428" s="419"/>
      <c r="I1428" s="419"/>
      <c r="J1428" s="363"/>
      <c r="K1428" s="363"/>
      <c r="L1428" s="247"/>
      <c r="N1428" s="461"/>
    </row>
    <row r="1429" spans="1:14" s="4" customFormat="1" ht="12.75" customHeight="1">
      <c r="A1429" s="363"/>
      <c r="B1429" s="363"/>
      <c r="C1429" s="363"/>
      <c r="D1429" s="363"/>
      <c r="E1429" s="363"/>
      <c r="F1429" s="419"/>
      <c r="G1429" s="419"/>
      <c r="H1429" s="419"/>
      <c r="I1429" s="419"/>
      <c r="J1429" s="363"/>
      <c r="K1429" s="363"/>
      <c r="L1429" s="247"/>
      <c r="N1429" s="461"/>
    </row>
    <row r="1430" spans="1:14" s="4" customFormat="1" ht="12.75" customHeight="1">
      <c r="A1430" s="363"/>
      <c r="B1430" s="363"/>
      <c r="C1430" s="363"/>
      <c r="D1430" s="363"/>
      <c r="E1430" s="363"/>
      <c r="F1430" s="419"/>
      <c r="G1430" s="419"/>
      <c r="H1430" s="419"/>
      <c r="I1430" s="419"/>
      <c r="J1430" s="363"/>
      <c r="K1430" s="363"/>
      <c r="L1430" s="247"/>
      <c r="N1430" s="461"/>
    </row>
    <row r="1431" spans="1:14" s="4" customFormat="1" ht="12.75" customHeight="1">
      <c r="A1431" s="363"/>
      <c r="B1431" s="363"/>
      <c r="C1431" s="363"/>
      <c r="D1431" s="363"/>
      <c r="E1431" s="363"/>
      <c r="F1431" s="419"/>
      <c r="G1431" s="419"/>
      <c r="H1431" s="419"/>
      <c r="I1431" s="419"/>
      <c r="J1431" s="363"/>
      <c r="K1431" s="363"/>
      <c r="L1431" s="247"/>
      <c r="N1431" s="461"/>
    </row>
    <row r="1432" spans="1:14" s="4" customFormat="1" ht="12.75" customHeight="1">
      <c r="A1432" s="363"/>
      <c r="B1432" s="363"/>
      <c r="C1432" s="363"/>
      <c r="D1432" s="363"/>
      <c r="E1432" s="363"/>
      <c r="F1432" s="419"/>
      <c r="G1432" s="419"/>
      <c r="H1432" s="419"/>
      <c r="I1432" s="419"/>
      <c r="J1432" s="363"/>
      <c r="K1432" s="363"/>
      <c r="L1432" s="247"/>
      <c r="N1432" s="461"/>
    </row>
    <row r="1433" spans="1:14" s="4" customFormat="1" ht="12.75" customHeight="1">
      <c r="A1433" s="363"/>
      <c r="B1433" s="363"/>
      <c r="C1433" s="363"/>
      <c r="D1433" s="363"/>
      <c r="E1433" s="363"/>
      <c r="F1433" s="419"/>
      <c r="G1433" s="419"/>
      <c r="H1433" s="419"/>
      <c r="I1433" s="419"/>
      <c r="J1433" s="363"/>
      <c r="K1433" s="363"/>
      <c r="L1433" s="247"/>
      <c r="N1433" s="461"/>
    </row>
    <row r="1434" spans="1:14" s="4" customFormat="1" ht="12.75" customHeight="1">
      <c r="A1434" s="363"/>
      <c r="B1434" s="363"/>
      <c r="C1434" s="363"/>
      <c r="D1434" s="363"/>
      <c r="E1434" s="363"/>
      <c r="F1434" s="419"/>
      <c r="G1434" s="419"/>
      <c r="H1434" s="419"/>
      <c r="I1434" s="419"/>
      <c r="J1434" s="363"/>
      <c r="K1434" s="363"/>
      <c r="L1434" s="247"/>
      <c r="N1434" s="461"/>
    </row>
    <row r="1435" spans="1:14" s="4" customFormat="1" ht="12.75" customHeight="1">
      <c r="A1435" s="363"/>
      <c r="B1435" s="363"/>
      <c r="C1435" s="363"/>
      <c r="D1435" s="363"/>
      <c r="E1435" s="363"/>
      <c r="F1435" s="419"/>
      <c r="G1435" s="419"/>
      <c r="H1435" s="419"/>
      <c r="I1435" s="419"/>
      <c r="J1435" s="363"/>
      <c r="K1435" s="363"/>
      <c r="L1435" s="247"/>
      <c r="N1435" s="461"/>
    </row>
    <row r="1436" spans="1:14" s="4" customFormat="1" ht="12.75" customHeight="1">
      <c r="A1436" s="363"/>
      <c r="B1436" s="363"/>
      <c r="C1436" s="363"/>
      <c r="D1436" s="363"/>
      <c r="E1436" s="363"/>
      <c r="F1436" s="419"/>
      <c r="G1436" s="419"/>
      <c r="H1436" s="419"/>
      <c r="I1436" s="419"/>
      <c r="J1436" s="363"/>
      <c r="K1436" s="363"/>
      <c r="L1436" s="247"/>
      <c r="N1436" s="461"/>
    </row>
    <row r="1437" spans="1:14" s="4" customFormat="1" ht="12.75" customHeight="1">
      <c r="A1437" s="363"/>
      <c r="B1437" s="363"/>
      <c r="C1437" s="363"/>
      <c r="D1437" s="363"/>
      <c r="E1437" s="363"/>
      <c r="F1437" s="419"/>
      <c r="G1437" s="419"/>
      <c r="H1437" s="419"/>
      <c r="I1437" s="419"/>
      <c r="J1437" s="363"/>
      <c r="K1437" s="363"/>
      <c r="L1437" s="247"/>
      <c r="N1437" s="461"/>
    </row>
    <row r="1438" spans="1:14" s="4" customFormat="1" ht="12.75" customHeight="1">
      <c r="A1438" s="363"/>
      <c r="B1438" s="363"/>
      <c r="C1438" s="363"/>
      <c r="D1438" s="363"/>
      <c r="E1438" s="363"/>
      <c r="F1438" s="419"/>
      <c r="G1438" s="419"/>
      <c r="H1438" s="419"/>
      <c r="I1438" s="419"/>
      <c r="J1438" s="363"/>
      <c r="K1438" s="363"/>
      <c r="L1438" s="247"/>
      <c r="N1438" s="461"/>
    </row>
    <row r="1439" spans="1:14" s="4" customFormat="1" ht="12.75" customHeight="1">
      <c r="A1439" s="363"/>
      <c r="B1439" s="363"/>
      <c r="C1439" s="363"/>
      <c r="D1439" s="363"/>
      <c r="E1439" s="363"/>
      <c r="F1439" s="419"/>
      <c r="G1439" s="419"/>
      <c r="H1439" s="419"/>
      <c r="I1439" s="419"/>
      <c r="J1439" s="363"/>
      <c r="K1439" s="363"/>
      <c r="L1439" s="247"/>
      <c r="N1439" s="461"/>
    </row>
    <row r="1440" spans="1:14" s="4" customFormat="1" ht="12.75" customHeight="1">
      <c r="A1440" s="363"/>
      <c r="B1440" s="363"/>
      <c r="C1440" s="363"/>
      <c r="D1440" s="363"/>
      <c r="E1440" s="363"/>
      <c r="F1440" s="419"/>
      <c r="G1440" s="419"/>
      <c r="H1440" s="419"/>
      <c r="I1440" s="419"/>
      <c r="J1440" s="363"/>
      <c r="K1440" s="363"/>
      <c r="L1440" s="247"/>
      <c r="N1440" s="461"/>
    </row>
    <row r="1441" spans="1:14" s="4" customFormat="1" ht="12.75" customHeight="1">
      <c r="A1441" s="363"/>
      <c r="B1441" s="363"/>
      <c r="C1441" s="363"/>
      <c r="D1441" s="363"/>
      <c r="E1441" s="363"/>
      <c r="F1441" s="419"/>
      <c r="G1441" s="419"/>
      <c r="H1441" s="419"/>
      <c r="I1441" s="419"/>
      <c r="J1441" s="363"/>
      <c r="K1441" s="363"/>
      <c r="L1441" s="247"/>
      <c r="N1441" s="461"/>
    </row>
    <row r="1442" spans="1:14" s="4" customFormat="1" ht="12.75" customHeight="1">
      <c r="A1442" s="363"/>
      <c r="B1442" s="363"/>
      <c r="C1442" s="363"/>
      <c r="D1442" s="363"/>
      <c r="E1442" s="363"/>
      <c r="F1442" s="419"/>
      <c r="G1442" s="419"/>
      <c r="H1442" s="419"/>
      <c r="I1442" s="419"/>
      <c r="J1442" s="363"/>
      <c r="K1442" s="363"/>
      <c r="L1442" s="247"/>
      <c r="N1442" s="461"/>
    </row>
    <row r="1443" spans="1:14" s="4" customFormat="1" ht="12.75" customHeight="1">
      <c r="A1443" s="363"/>
      <c r="B1443" s="363"/>
      <c r="C1443" s="363"/>
      <c r="D1443" s="363"/>
      <c r="E1443" s="363"/>
      <c r="F1443" s="419"/>
      <c r="G1443" s="419"/>
      <c r="H1443" s="419"/>
      <c r="I1443" s="419"/>
      <c r="J1443" s="363"/>
      <c r="K1443" s="363"/>
      <c r="L1443" s="247"/>
      <c r="N1443" s="461"/>
    </row>
    <row r="1444" spans="1:14" s="4" customFormat="1" ht="12.75" customHeight="1">
      <c r="A1444" s="363"/>
      <c r="B1444" s="363"/>
      <c r="C1444" s="363"/>
      <c r="D1444" s="363"/>
      <c r="E1444" s="363"/>
      <c r="F1444" s="419"/>
      <c r="G1444" s="419"/>
      <c r="H1444" s="419"/>
      <c r="I1444" s="419"/>
      <c r="J1444" s="363"/>
      <c r="K1444" s="363"/>
      <c r="L1444" s="247"/>
      <c r="N1444" s="461"/>
    </row>
    <row r="1445" spans="1:14" s="4" customFormat="1" ht="12.75" customHeight="1">
      <c r="A1445" s="363"/>
      <c r="B1445" s="363"/>
      <c r="C1445" s="363"/>
      <c r="D1445" s="363"/>
      <c r="E1445" s="363"/>
      <c r="F1445" s="419"/>
      <c r="G1445" s="419"/>
      <c r="H1445" s="419"/>
      <c r="I1445" s="419"/>
      <c r="J1445" s="363"/>
      <c r="K1445" s="363"/>
      <c r="L1445" s="247"/>
      <c r="N1445" s="461"/>
    </row>
    <row r="1446" spans="1:14" s="4" customFormat="1" ht="12.75" customHeight="1">
      <c r="A1446" s="363"/>
      <c r="B1446" s="363"/>
      <c r="C1446" s="363"/>
      <c r="D1446" s="363"/>
      <c r="E1446" s="363"/>
      <c r="F1446" s="419"/>
      <c r="G1446" s="419"/>
      <c r="H1446" s="419"/>
      <c r="I1446" s="419"/>
      <c r="J1446" s="363"/>
      <c r="K1446" s="363"/>
      <c r="L1446" s="247"/>
      <c r="N1446" s="461"/>
    </row>
    <row r="1447" spans="1:14" s="4" customFormat="1" ht="12.75" customHeight="1">
      <c r="A1447" s="363"/>
      <c r="B1447" s="363"/>
      <c r="C1447" s="363"/>
      <c r="D1447" s="363"/>
      <c r="E1447" s="363"/>
      <c r="F1447" s="419"/>
      <c r="G1447" s="419"/>
      <c r="H1447" s="419"/>
      <c r="I1447" s="419"/>
      <c r="J1447" s="363"/>
      <c r="K1447" s="363"/>
      <c r="L1447" s="247"/>
      <c r="N1447" s="461"/>
    </row>
    <row r="1448" spans="1:14" s="4" customFormat="1" ht="12.75" customHeight="1">
      <c r="A1448" s="363"/>
      <c r="B1448" s="363"/>
      <c r="C1448" s="363"/>
      <c r="D1448" s="363"/>
      <c r="E1448" s="363"/>
      <c r="F1448" s="419"/>
      <c r="G1448" s="419"/>
      <c r="H1448" s="419"/>
      <c r="I1448" s="419"/>
      <c r="J1448" s="363"/>
      <c r="K1448" s="363"/>
      <c r="L1448" s="247"/>
      <c r="N1448" s="461"/>
    </row>
    <row r="1449" spans="1:14" s="4" customFormat="1" ht="12.75" customHeight="1">
      <c r="A1449" s="363"/>
      <c r="B1449" s="363"/>
      <c r="C1449" s="363"/>
      <c r="D1449" s="363"/>
      <c r="E1449" s="363"/>
      <c r="F1449" s="419"/>
      <c r="G1449" s="419"/>
      <c r="H1449" s="419"/>
      <c r="I1449" s="419"/>
      <c r="J1449" s="363"/>
      <c r="K1449" s="363"/>
      <c r="L1449" s="247"/>
      <c r="N1449" s="461"/>
    </row>
    <row r="1450" spans="1:14" s="4" customFormat="1" ht="12.75" customHeight="1">
      <c r="A1450" s="363"/>
      <c r="B1450" s="363"/>
      <c r="C1450" s="363"/>
      <c r="D1450" s="363"/>
      <c r="E1450" s="363"/>
      <c r="F1450" s="419"/>
      <c r="G1450" s="419"/>
      <c r="H1450" s="419"/>
      <c r="I1450" s="419"/>
      <c r="J1450" s="363"/>
      <c r="K1450" s="363"/>
      <c r="L1450" s="247"/>
      <c r="N1450" s="461"/>
    </row>
    <row r="1451" spans="1:14" s="4" customFormat="1" ht="12.75" customHeight="1">
      <c r="A1451" s="363"/>
      <c r="B1451" s="363"/>
      <c r="C1451" s="363"/>
      <c r="D1451" s="363"/>
      <c r="E1451" s="363"/>
      <c r="F1451" s="419"/>
      <c r="G1451" s="419"/>
      <c r="H1451" s="419"/>
      <c r="I1451" s="419"/>
      <c r="J1451" s="363"/>
      <c r="K1451" s="363"/>
      <c r="L1451" s="247"/>
      <c r="N1451" s="461"/>
    </row>
    <row r="1452" spans="1:14" s="4" customFormat="1" ht="12.75" customHeight="1">
      <c r="A1452" s="363"/>
      <c r="B1452" s="363"/>
      <c r="C1452" s="363"/>
      <c r="D1452" s="363"/>
      <c r="E1452" s="363"/>
      <c r="F1452" s="419"/>
      <c r="G1452" s="419"/>
      <c r="H1452" s="419"/>
      <c r="I1452" s="419"/>
      <c r="J1452" s="363"/>
      <c r="K1452" s="363"/>
      <c r="L1452" s="247"/>
      <c r="N1452" s="461"/>
    </row>
    <row r="1453" spans="1:14" s="4" customFormat="1" ht="12.75" customHeight="1">
      <c r="A1453" s="363"/>
      <c r="B1453" s="363"/>
      <c r="C1453" s="363"/>
      <c r="D1453" s="363"/>
      <c r="E1453" s="363"/>
      <c r="F1453" s="419"/>
      <c r="G1453" s="419"/>
      <c r="H1453" s="419"/>
      <c r="I1453" s="419"/>
      <c r="J1453" s="363"/>
      <c r="K1453" s="363"/>
      <c r="L1453" s="247"/>
      <c r="N1453" s="461"/>
    </row>
    <row r="1454" spans="1:14" s="4" customFormat="1" ht="12.75" customHeight="1">
      <c r="A1454" s="363"/>
      <c r="B1454" s="363"/>
      <c r="C1454" s="363"/>
      <c r="D1454" s="363"/>
      <c r="E1454" s="363"/>
      <c r="F1454" s="419"/>
      <c r="G1454" s="419"/>
      <c r="H1454" s="419"/>
      <c r="I1454" s="419"/>
      <c r="J1454" s="363"/>
      <c r="K1454" s="363"/>
      <c r="L1454" s="247"/>
      <c r="N1454" s="461"/>
    </row>
    <row r="1455" spans="1:14" s="4" customFormat="1" ht="12.75" customHeight="1">
      <c r="A1455" s="363"/>
      <c r="B1455" s="363"/>
      <c r="C1455" s="363"/>
      <c r="D1455" s="363"/>
      <c r="E1455" s="363"/>
      <c r="F1455" s="419"/>
      <c r="G1455" s="419"/>
      <c r="H1455" s="419"/>
      <c r="I1455" s="419"/>
      <c r="J1455" s="363"/>
      <c r="K1455" s="363"/>
      <c r="L1455" s="247"/>
      <c r="N1455" s="461"/>
    </row>
    <row r="1456" spans="1:14" s="4" customFormat="1" ht="12.75" customHeight="1">
      <c r="A1456" s="363"/>
      <c r="B1456" s="363"/>
      <c r="C1456" s="363"/>
      <c r="D1456" s="363"/>
      <c r="E1456" s="363"/>
      <c r="F1456" s="419"/>
      <c r="G1456" s="419"/>
      <c r="H1456" s="419"/>
      <c r="I1456" s="419"/>
      <c r="J1456" s="363"/>
      <c r="K1456" s="363"/>
      <c r="L1456" s="247"/>
      <c r="N1456" s="461"/>
    </row>
    <row r="1457" spans="1:14" s="4" customFormat="1" ht="12.75" customHeight="1">
      <c r="A1457" s="363"/>
      <c r="B1457" s="363"/>
      <c r="C1457" s="363"/>
      <c r="D1457" s="363"/>
      <c r="E1457" s="363"/>
      <c r="F1457" s="419"/>
      <c r="G1457" s="419"/>
      <c r="H1457" s="419"/>
      <c r="I1457" s="419"/>
      <c r="J1457" s="363"/>
      <c r="K1457" s="363"/>
      <c r="L1457" s="247"/>
      <c r="N1457" s="461"/>
    </row>
    <row r="1458" spans="1:14" s="4" customFormat="1" ht="12.75" customHeight="1">
      <c r="A1458" s="363"/>
      <c r="B1458" s="363"/>
      <c r="C1458" s="363"/>
      <c r="D1458" s="363"/>
      <c r="E1458" s="363"/>
      <c r="F1458" s="419"/>
      <c r="G1458" s="419"/>
      <c r="H1458" s="419"/>
      <c r="I1458" s="419"/>
      <c r="J1458" s="363"/>
      <c r="K1458" s="363"/>
      <c r="L1458" s="247"/>
      <c r="N1458" s="461"/>
    </row>
    <row r="1459" spans="1:14" s="4" customFormat="1" ht="12.75" customHeight="1">
      <c r="A1459" s="363"/>
      <c r="B1459" s="363"/>
      <c r="C1459" s="363"/>
      <c r="D1459" s="363"/>
      <c r="E1459" s="363"/>
      <c r="F1459" s="419"/>
      <c r="G1459" s="419"/>
      <c r="H1459" s="419"/>
      <c r="I1459" s="419"/>
      <c r="J1459" s="363"/>
      <c r="K1459" s="363"/>
      <c r="L1459" s="247"/>
      <c r="N1459" s="461"/>
    </row>
    <row r="1460" spans="1:14" s="4" customFormat="1" ht="12.75" customHeight="1">
      <c r="A1460" s="363"/>
      <c r="B1460" s="363"/>
      <c r="C1460" s="363"/>
      <c r="D1460" s="363"/>
      <c r="E1460" s="363"/>
      <c r="F1460" s="419"/>
      <c r="G1460" s="419"/>
      <c r="H1460" s="419"/>
      <c r="I1460" s="419"/>
      <c r="J1460" s="363"/>
      <c r="K1460" s="363"/>
      <c r="L1460" s="247"/>
      <c r="N1460" s="461"/>
    </row>
    <row r="1461" spans="1:14" s="4" customFormat="1" ht="12.75" customHeight="1">
      <c r="A1461" s="363"/>
      <c r="B1461" s="363"/>
      <c r="C1461" s="363"/>
      <c r="D1461" s="363"/>
      <c r="E1461" s="363"/>
      <c r="F1461" s="419"/>
      <c r="G1461" s="419"/>
      <c r="H1461" s="419"/>
      <c r="I1461" s="419"/>
      <c r="J1461" s="363"/>
      <c r="K1461" s="363"/>
      <c r="L1461" s="247"/>
      <c r="N1461" s="461"/>
    </row>
    <row r="1462" spans="1:14" s="4" customFormat="1" ht="12.75" customHeight="1">
      <c r="A1462" s="363"/>
      <c r="B1462" s="363"/>
      <c r="C1462" s="363"/>
      <c r="D1462" s="363"/>
      <c r="E1462" s="363"/>
      <c r="F1462" s="419"/>
      <c r="G1462" s="419"/>
      <c r="H1462" s="419"/>
      <c r="I1462" s="419"/>
      <c r="J1462" s="363"/>
      <c r="K1462" s="363"/>
      <c r="L1462" s="247"/>
      <c r="N1462" s="461"/>
    </row>
    <row r="1463" spans="1:14" s="4" customFormat="1" ht="12.75" customHeight="1">
      <c r="A1463" s="363"/>
      <c r="B1463" s="363"/>
      <c r="C1463" s="363"/>
      <c r="D1463" s="363"/>
      <c r="E1463" s="363"/>
      <c r="F1463" s="419"/>
      <c r="G1463" s="419"/>
      <c r="H1463" s="419"/>
      <c r="I1463" s="419"/>
      <c r="J1463" s="363"/>
      <c r="K1463" s="363"/>
      <c r="L1463" s="247"/>
      <c r="N1463" s="461"/>
    </row>
    <row r="1464" spans="1:14" s="4" customFormat="1" ht="12.75" customHeight="1">
      <c r="A1464" s="363"/>
      <c r="B1464" s="363"/>
      <c r="C1464" s="363"/>
      <c r="D1464" s="363"/>
      <c r="E1464" s="363"/>
      <c r="F1464" s="419"/>
      <c r="G1464" s="419"/>
      <c r="H1464" s="419"/>
      <c r="I1464" s="419"/>
      <c r="J1464" s="363"/>
      <c r="K1464" s="363"/>
      <c r="L1464" s="247"/>
      <c r="N1464" s="461"/>
    </row>
    <row r="1465" spans="1:14" s="4" customFormat="1" ht="12.75" customHeight="1">
      <c r="A1465" s="363"/>
      <c r="B1465" s="363"/>
      <c r="C1465" s="363"/>
      <c r="D1465" s="363"/>
      <c r="E1465" s="363"/>
      <c r="F1465" s="419"/>
      <c r="G1465" s="419"/>
      <c r="H1465" s="419"/>
      <c r="I1465" s="419"/>
      <c r="J1465" s="363"/>
      <c r="K1465" s="363"/>
      <c r="L1465" s="247"/>
      <c r="N1465" s="461"/>
    </row>
    <row r="1466" spans="1:14" s="4" customFormat="1" ht="12.75" customHeight="1">
      <c r="A1466" s="363"/>
      <c r="B1466" s="363"/>
      <c r="C1466" s="363"/>
      <c r="D1466" s="363"/>
      <c r="E1466" s="363"/>
      <c r="F1466" s="419"/>
      <c r="G1466" s="419"/>
      <c r="H1466" s="419"/>
      <c r="I1466" s="419"/>
      <c r="J1466" s="363"/>
      <c r="K1466" s="363"/>
      <c r="L1466" s="247"/>
      <c r="N1466" s="461"/>
    </row>
    <row r="1467" spans="1:14" s="4" customFormat="1" ht="12.75" customHeight="1">
      <c r="A1467" s="363"/>
      <c r="B1467" s="363"/>
      <c r="C1467" s="363"/>
      <c r="D1467" s="363"/>
      <c r="E1467" s="363"/>
      <c r="F1467" s="419"/>
      <c r="G1467" s="419"/>
      <c r="H1467" s="419"/>
      <c r="I1467" s="419"/>
      <c r="J1467" s="363"/>
      <c r="K1467" s="363"/>
      <c r="L1467" s="247"/>
      <c r="N1467" s="461"/>
    </row>
    <row r="1468" spans="1:14" s="4" customFormat="1" ht="12.75" customHeight="1">
      <c r="A1468" s="363"/>
      <c r="B1468" s="363"/>
      <c r="C1468" s="363"/>
      <c r="D1468" s="363"/>
      <c r="E1468" s="363"/>
      <c r="F1468" s="419"/>
      <c r="G1468" s="419"/>
      <c r="H1468" s="419"/>
      <c r="I1468" s="419"/>
      <c r="J1468" s="363"/>
      <c r="K1468" s="363"/>
      <c r="L1468" s="247"/>
      <c r="N1468" s="461"/>
    </row>
    <row r="1469" spans="1:14" s="4" customFormat="1" ht="12.75" customHeight="1">
      <c r="A1469" s="363"/>
      <c r="B1469" s="363"/>
      <c r="C1469" s="363"/>
      <c r="D1469" s="363"/>
      <c r="E1469" s="363"/>
      <c r="F1469" s="419"/>
      <c r="G1469" s="419"/>
      <c r="H1469" s="419"/>
      <c r="I1469" s="419"/>
      <c r="J1469" s="363"/>
      <c r="K1469" s="363"/>
      <c r="L1469" s="247"/>
      <c r="N1469" s="461"/>
    </row>
    <row r="1470" spans="1:14" s="4" customFormat="1" ht="12.75" customHeight="1">
      <c r="A1470" s="363"/>
      <c r="B1470" s="363"/>
      <c r="C1470" s="363"/>
      <c r="D1470" s="363"/>
      <c r="E1470" s="363"/>
      <c r="F1470" s="419"/>
      <c r="G1470" s="419"/>
      <c r="H1470" s="419"/>
      <c r="I1470" s="419"/>
      <c r="J1470" s="363"/>
      <c r="K1470" s="363"/>
      <c r="L1470" s="247"/>
      <c r="N1470" s="461"/>
    </row>
    <row r="1471" spans="1:14" s="4" customFormat="1" ht="12.75" customHeight="1">
      <c r="A1471" s="363"/>
      <c r="B1471" s="363"/>
      <c r="C1471" s="363"/>
      <c r="D1471" s="363"/>
      <c r="E1471" s="363"/>
      <c r="F1471" s="419"/>
      <c r="G1471" s="419"/>
      <c r="H1471" s="419"/>
      <c r="I1471" s="419"/>
      <c r="J1471" s="363"/>
      <c r="K1471" s="363"/>
      <c r="L1471" s="247"/>
      <c r="N1471" s="461"/>
    </row>
    <row r="1472" spans="1:14" s="4" customFormat="1" ht="12.75" customHeight="1">
      <c r="A1472" s="363"/>
      <c r="B1472" s="363"/>
      <c r="C1472" s="363"/>
      <c r="D1472" s="363"/>
      <c r="E1472" s="363"/>
      <c r="F1472" s="419"/>
      <c r="G1472" s="419"/>
      <c r="H1472" s="419"/>
      <c r="I1472" s="419"/>
      <c r="J1472" s="363"/>
      <c r="K1472" s="363"/>
      <c r="L1472" s="247"/>
      <c r="N1472" s="461"/>
    </row>
    <row r="1473" spans="1:14" s="4" customFormat="1" ht="12.75" customHeight="1">
      <c r="A1473" s="363"/>
      <c r="B1473" s="363"/>
      <c r="C1473" s="363"/>
      <c r="D1473" s="363"/>
      <c r="E1473" s="363"/>
      <c r="F1473" s="419"/>
      <c r="G1473" s="419"/>
      <c r="H1473" s="419"/>
      <c r="I1473" s="419"/>
      <c r="J1473" s="363"/>
      <c r="K1473" s="363"/>
      <c r="L1473" s="247"/>
      <c r="N1473" s="461"/>
    </row>
    <row r="1474" spans="1:14" s="4" customFormat="1" ht="12.75" customHeight="1">
      <c r="A1474" s="363"/>
      <c r="B1474" s="363"/>
      <c r="C1474" s="363"/>
      <c r="D1474" s="363"/>
      <c r="E1474" s="363"/>
      <c r="F1474" s="419"/>
      <c r="G1474" s="419"/>
      <c r="H1474" s="419"/>
      <c r="I1474" s="419"/>
      <c r="J1474" s="363"/>
      <c r="K1474" s="363"/>
      <c r="L1474" s="247"/>
      <c r="N1474" s="461"/>
    </row>
    <row r="1475" spans="1:14" s="4" customFormat="1" ht="12.75" customHeight="1">
      <c r="A1475" s="363"/>
      <c r="B1475" s="363"/>
      <c r="C1475" s="363"/>
      <c r="D1475" s="363"/>
      <c r="E1475" s="363"/>
      <c r="F1475" s="419"/>
      <c r="G1475" s="419"/>
      <c r="H1475" s="419"/>
      <c r="I1475" s="419"/>
      <c r="J1475" s="363"/>
      <c r="K1475" s="363"/>
      <c r="L1475" s="247"/>
      <c r="N1475" s="461"/>
    </row>
    <row r="1476" spans="1:14" s="4" customFormat="1" ht="12.75" customHeight="1">
      <c r="A1476" s="363"/>
      <c r="B1476" s="363"/>
      <c r="C1476" s="363"/>
      <c r="D1476" s="363"/>
      <c r="E1476" s="363"/>
      <c r="F1476" s="419"/>
      <c r="G1476" s="419"/>
      <c r="H1476" s="419"/>
      <c r="I1476" s="419"/>
      <c r="J1476" s="363"/>
      <c r="K1476" s="363"/>
      <c r="L1476" s="247"/>
      <c r="N1476" s="461"/>
    </row>
    <row r="1477" spans="1:14" s="4" customFormat="1" ht="12.75" customHeight="1">
      <c r="A1477" s="363"/>
      <c r="B1477" s="363"/>
      <c r="C1477" s="363"/>
      <c r="D1477" s="363"/>
      <c r="E1477" s="363"/>
      <c r="F1477" s="419"/>
      <c r="G1477" s="419"/>
      <c r="H1477" s="419"/>
      <c r="I1477" s="419"/>
      <c r="J1477" s="363"/>
      <c r="K1477" s="363"/>
      <c r="L1477" s="247"/>
      <c r="N1477" s="461"/>
    </row>
    <row r="1478" spans="1:14" s="4" customFormat="1" ht="12.75" customHeight="1">
      <c r="A1478" s="363"/>
      <c r="B1478" s="363"/>
      <c r="C1478" s="363"/>
      <c r="D1478" s="363"/>
      <c r="E1478" s="363"/>
      <c r="F1478" s="419"/>
      <c r="G1478" s="419"/>
      <c r="H1478" s="419"/>
      <c r="I1478" s="419"/>
      <c r="J1478" s="363"/>
      <c r="K1478" s="363"/>
      <c r="L1478" s="247"/>
      <c r="N1478" s="461"/>
    </row>
    <row r="1479" spans="1:14" s="4" customFormat="1" ht="12.75" customHeight="1">
      <c r="A1479" s="363"/>
      <c r="B1479" s="363"/>
      <c r="C1479" s="363"/>
      <c r="D1479" s="363"/>
      <c r="E1479" s="363"/>
      <c r="F1479" s="419"/>
      <c r="G1479" s="419"/>
      <c r="H1479" s="419"/>
      <c r="I1479" s="419"/>
      <c r="J1479" s="363"/>
      <c r="K1479" s="363"/>
      <c r="L1479" s="247"/>
      <c r="N1479" s="461"/>
    </row>
    <row r="1480" spans="1:14" s="4" customFormat="1" ht="12.75" customHeight="1">
      <c r="A1480" s="363"/>
      <c r="B1480" s="363"/>
      <c r="C1480" s="363"/>
      <c r="D1480" s="363"/>
      <c r="E1480" s="363"/>
      <c r="F1480" s="419"/>
      <c r="G1480" s="419"/>
      <c r="H1480" s="419"/>
      <c r="I1480" s="419"/>
      <c r="J1480" s="363"/>
      <c r="K1480" s="363"/>
      <c r="L1480" s="247"/>
      <c r="N1480" s="461"/>
    </row>
    <row r="1481" spans="1:14" s="4" customFormat="1" ht="12.75" customHeight="1">
      <c r="A1481" s="363"/>
      <c r="B1481" s="363"/>
      <c r="C1481" s="363"/>
      <c r="D1481" s="363"/>
      <c r="E1481" s="363"/>
      <c r="F1481" s="419"/>
      <c r="G1481" s="419"/>
      <c r="H1481" s="419"/>
      <c r="I1481" s="419"/>
      <c r="J1481" s="363"/>
      <c r="K1481" s="363"/>
      <c r="L1481" s="247"/>
      <c r="N1481" s="461"/>
    </row>
    <row r="1482" spans="1:14" s="4" customFormat="1" ht="12.75" customHeight="1">
      <c r="A1482" s="363"/>
      <c r="B1482" s="363"/>
      <c r="C1482" s="363"/>
      <c r="D1482" s="363"/>
      <c r="E1482" s="363"/>
      <c r="F1482" s="419"/>
      <c r="G1482" s="419"/>
      <c r="H1482" s="419"/>
      <c r="I1482" s="419"/>
      <c r="J1482" s="363"/>
      <c r="K1482" s="363"/>
      <c r="L1482" s="247"/>
      <c r="N1482" s="461"/>
    </row>
    <row r="1483" spans="1:14" s="4" customFormat="1" ht="12.75" customHeight="1">
      <c r="A1483" s="363"/>
      <c r="B1483" s="363"/>
      <c r="C1483" s="363"/>
      <c r="D1483" s="363"/>
      <c r="E1483" s="363"/>
      <c r="F1483" s="419"/>
      <c r="G1483" s="419"/>
      <c r="H1483" s="419"/>
      <c r="I1483" s="419"/>
      <c r="J1483" s="363"/>
      <c r="K1483" s="363"/>
      <c r="L1483" s="247"/>
      <c r="N1483" s="461"/>
    </row>
    <row r="1484" spans="1:14" s="4" customFormat="1" ht="12.75" customHeight="1">
      <c r="A1484" s="363"/>
      <c r="B1484" s="363"/>
      <c r="C1484" s="363"/>
      <c r="D1484" s="363"/>
      <c r="E1484" s="363"/>
      <c r="F1484" s="419"/>
      <c r="G1484" s="419"/>
      <c r="H1484" s="419"/>
      <c r="I1484" s="419"/>
      <c r="J1484" s="363"/>
      <c r="K1484" s="363"/>
      <c r="L1484" s="247"/>
      <c r="N1484" s="461"/>
    </row>
    <row r="1485" spans="1:14" s="4" customFormat="1" ht="12.75" customHeight="1">
      <c r="A1485" s="363"/>
      <c r="B1485" s="363"/>
      <c r="C1485" s="363"/>
      <c r="D1485" s="363"/>
      <c r="E1485" s="363"/>
      <c r="F1485" s="419"/>
      <c r="G1485" s="419"/>
      <c r="H1485" s="419"/>
      <c r="I1485" s="419"/>
      <c r="J1485" s="363"/>
      <c r="K1485" s="363"/>
      <c r="L1485" s="247"/>
      <c r="N1485" s="461"/>
    </row>
    <row r="1486" spans="1:14" s="4" customFormat="1" ht="12.75" customHeight="1">
      <c r="A1486" s="363"/>
      <c r="B1486" s="363"/>
      <c r="C1486" s="363"/>
      <c r="D1486" s="363"/>
      <c r="E1486" s="363"/>
      <c r="F1486" s="419"/>
      <c r="G1486" s="419"/>
      <c r="H1486" s="419"/>
      <c r="I1486" s="419"/>
      <c r="J1486" s="363"/>
      <c r="K1486" s="363"/>
      <c r="L1486" s="247"/>
      <c r="N1486" s="461"/>
    </row>
    <row r="1487" spans="1:14" s="4" customFormat="1" ht="12.75" customHeight="1">
      <c r="A1487" s="363"/>
      <c r="B1487" s="363"/>
      <c r="C1487" s="363"/>
      <c r="D1487" s="363"/>
      <c r="E1487" s="363"/>
      <c r="F1487" s="419"/>
      <c r="G1487" s="419"/>
      <c r="H1487" s="419"/>
      <c r="I1487" s="419"/>
      <c r="J1487" s="363"/>
      <c r="K1487" s="363"/>
      <c r="L1487" s="247"/>
      <c r="N1487" s="461"/>
    </row>
    <row r="1488" spans="1:14" s="4" customFormat="1" ht="12.75" customHeight="1">
      <c r="A1488" s="363"/>
      <c r="B1488" s="363"/>
      <c r="C1488" s="363"/>
      <c r="D1488" s="363"/>
      <c r="E1488" s="363"/>
      <c r="F1488" s="419"/>
      <c r="G1488" s="419"/>
      <c r="H1488" s="419"/>
      <c r="I1488" s="419"/>
      <c r="J1488" s="363"/>
      <c r="K1488" s="363"/>
      <c r="L1488" s="247"/>
      <c r="N1488" s="461"/>
    </row>
    <row r="1489" spans="1:14" s="4" customFormat="1" ht="12.75" customHeight="1">
      <c r="A1489" s="363"/>
      <c r="B1489" s="363"/>
      <c r="C1489" s="363"/>
      <c r="D1489" s="363"/>
      <c r="E1489" s="363"/>
      <c r="F1489" s="419"/>
      <c r="G1489" s="419"/>
      <c r="H1489" s="419"/>
      <c r="I1489" s="419"/>
      <c r="J1489" s="363"/>
      <c r="K1489" s="363"/>
      <c r="L1489" s="247"/>
      <c r="N1489" s="461"/>
    </row>
    <row r="1490" spans="1:14" s="4" customFormat="1" ht="12.75" customHeight="1">
      <c r="A1490" s="363"/>
      <c r="B1490" s="363"/>
      <c r="C1490" s="363"/>
      <c r="D1490" s="363"/>
      <c r="E1490" s="363"/>
      <c r="F1490" s="419"/>
      <c r="G1490" s="419"/>
      <c r="H1490" s="419"/>
      <c r="I1490" s="419"/>
      <c r="J1490" s="363"/>
      <c r="K1490" s="363"/>
      <c r="L1490" s="247"/>
      <c r="N1490" s="461"/>
    </row>
    <row r="1491" spans="1:14" s="4" customFormat="1" ht="12.75" customHeight="1">
      <c r="A1491" s="363"/>
      <c r="B1491" s="363"/>
      <c r="C1491" s="363"/>
      <c r="D1491" s="363"/>
      <c r="E1491" s="363"/>
      <c r="F1491" s="419"/>
      <c r="G1491" s="419"/>
      <c r="H1491" s="419"/>
      <c r="I1491" s="419"/>
      <c r="J1491" s="363"/>
      <c r="K1491" s="363"/>
      <c r="L1491" s="247"/>
      <c r="N1491" s="461"/>
    </row>
    <row r="1492" spans="1:14" s="4" customFormat="1" ht="12.75" customHeight="1">
      <c r="A1492" s="363"/>
      <c r="B1492" s="363"/>
      <c r="C1492" s="363"/>
      <c r="D1492" s="363"/>
      <c r="E1492" s="363"/>
      <c r="F1492" s="419"/>
      <c r="G1492" s="419"/>
      <c r="H1492" s="419"/>
      <c r="I1492" s="419"/>
      <c r="J1492" s="363"/>
      <c r="K1492" s="363"/>
      <c r="L1492" s="247"/>
      <c r="N1492" s="461"/>
    </row>
    <row r="1493" spans="1:14" s="4" customFormat="1" ht="12.75" customHeight="1">
      <c r="A1493" s="363"/>
      <c r="B1493" s="363"/>
      <c r="C1493" s="363"/>
      <c r="D1493" s="363"/>
      <c r="E1493" s="363"/>
      <c r="F1493" s="419"/>
      <c r="G1493" s="419"/>
      <c r="H1493" s="419"/>
      <c r="I1493" s="419"/>
      <c r="J1493" s="363"/>
      <c r="K1493" s="363"/>
      <c r="L1493" s="247"/>
      <c r="N1493" s="461"/>
    </row>
    <row r="1494" spans="1:14" s="4" customFormat="1" ht="12.75" customHeight="1">
      <c r="A1494" s="363"/>
      <c r="B1494" s="363"/>
      <c r="C1494" s="363"/>
      <c r="D1494" s="363"/>
      <c r="E1494" s="363"/>
      <c r="F1494" s="419"/>
      <c r="G1494" s="419"/>
      <c r="H1494" s="419"/>
      <c r="I1494" s="419"/>
      <c r="J1494" s="363"/>
      <c r="K1494" s="363"/>
      <c r="L1494" s="247"/>
      <c r="N1494" s="461"/>
    </row>
    <row r="1495" spans="1:14" s="4" customFormat="1" ht="12.75" customHeight="1">
      <c r="A1495" s="363"/>
      <c r="B1495" s="363"/>
      <c r="C1495" s="363"/>
      <c r="D1495" s="363"/>
      <c r="E1495" s="363"/>
      <c r="F1495" s="419"/>
      <c r="G1495" s="419"/>
      <c r="H1495" s="419"/>
      <c r="I1495" s="419"/>
      <c r="J1495" s="363"/>
      <c r="K1495" s="363"/>
      <c r="L1495" s="247"/>
      <c r="N1495" s="461"/>
    </row>
    <row r="1496" spans="1:14" s="4" customFormat="1" ht="12.75" customHeight="1">
      <c r="A1496" s="363"/>
      <c r="B1496" s="363"/>
      <c r="C1496" s="363"/>
      <c r="D1496" s="363"/>
      <c r="E1496" s="363"/>
      <c r="F1496" s="419"/>
      <c r="G1496" s="419"/>
      <c r="H1496" s="419"/>
      <c r="I1496" s="419"/>
      <c r="J1496" s="363"/>
      <c r="K1496" s="363"/>
      <c r="L1496" s="247"/>
      <c r="N1496" s="461"/>
    </row>
    <row r="1497" spans="1:14" s="4" customFormat="1" ht="12.75" customHeight="1">
      <c r="A1497" s="363"/>
      <c r="B1497" s="363"/>
      <c r="C1497" s="363"/>
      <c r="D1497" s="363"/>
      <c r="E1497" s="363"/>
      <c r="F1497" s="419"/>
      <c r="G1497" s="419"/>
      <c r="H1497" s="419"/>
      <c r="I1497" s="419"/>
      <c r="J1497" s="363"/>
      <c r="K1497" s="363"/>
      <c r="L1497" s="247"/>
      <c r="N1497" s="461"/>
    </row>
    <row r="1498" spans="1:14" s="4" customFormat="1" ht="12.75" customHeight="1">
      <c r="A1498" s="363"/>
      <c r="B1498" s="363"/>
      <c r="C1498" s="363"/>
      <c r="D1498" s="363"/>
      <c r="E1498" s="363"/>
      <c r="F1498" s="419"/>
      <c r="G1498" s="419"/>
      <c r="H1498" s="419"/>
      <c r="I1498" s="419"/>
      <c r="J1498" s="363"/>
      <c r="K1498" s="363"/>
      <c r="L1498" s="247"/>
      <c r="N1498" s="461"/>
    </row>
    <row r="1499" spans="1:14" s="4" customFormat="1" ht="12.75" customHeight="1">
      <c r="A1499" s="363"/>
      <c r="B1499" s="363"/>
      <c r="C1499" s="363"/>
      <c r="D1499" s="363"/>
      <c r="E1499" s="363"/>
      <c r="F1499" s="419"/>
      <c r="G1499" s="419"/>
      <c r="H1499" s="419"/>
      <c r="I1499" s="419"/>
      <c r="J1499" s="363"/>
      <c r="K1499" s="363"/>
      <c r="L1499" s="247"/>
      <c r="N1499" s="461"/>
    </row>
    <row r="1500" spans="1:14" s="4" customFormat="1" ht="12.75" customHeight="1">
      <c r="A1500" s="363"/>
      <c r="B1500" s="363"/>
      <c r="C1500" s="363"/>
      <c r="D1500" s="363"/>
      <c r="E1500" s="363"/>
      <c r="F1500" s="419"/>
      <c r="G1500" s="419"/>
      <c r="H1500" s="419"/>
      <c r="I1500" s="419"/>
      <c r="J1500" s="363"/>
      <c r="K1500" s="363"/>
      <c r="L1500" s="247"/>
      <c r="N1500" s="461"/>
    </row>
    <row r="1501" spans="1:14" s="4" customFormat="1" ht="12.75" customHeight="1">
      <c r="A1501" s="363"/>
      <c r="B1501" s="363"/>
      <c r="C1501" s="363"/>
      <c r="D1501" s="363"/>
      <c r="E1501" s="363"/>
      <c r="F1501" s="419"/>
      <c r="G1501" s="419"/>
      <c r="H1501" s="419"/>
      <c r="I1501" s="419"/>
      <c r="J1501" s="363"/>
      <c r="K1501" s="363"/>
      <c r="L1501" s="247"/>
      <c r="N1501" s="461"/>
    </row>
    <row r="1502" spans="1:14" s="4" customFormat="1" ht="12.75" customHeight="1">
      <c r="A1502" s="363"/>
      <c r="B1502" s="363"/>
      <c r="C1502" s="363"/>
      <c r="D1502" s="363"/>
      <c r="E1502" s="363"/>
      <c r="F1502" s="419"/>
      <c r="G1502" s="419"/>
      <c r="H1502" s="419"/>
      <c r="I1502" s="419"/>
      <c r="J1502" s="363"/>
      <c r="K1502" s="363"/>
      <c r="L1502" s="247"/>
      <c r="N1502" s="461"/>
    </row>
    <row r="1503" spans="1:14" s="4" customFormat="1" ht="12.75" customHeight="1">
      <c r="A1503" s="363"/>
      <c r="B1503" s="363"/>
      <c r="C1503" s="363"/>
      <c r="D1503" s="363"/>
      <c r="E1503" s="363"/>
      <c r="F1503" s="419"/>
      <c r="G1503" s="419"/>
      <c r="H1503" s="419"/>
      <c r="I1503" s="419"/>
      <c r="J1503" s="363"/>
      <c r="K1503" s="363"/>
      <c r="L1503" s="247"/>
      <c r="N1503" s="461"/>
    </row>
    <row r="1504" spans="1:14" s="4" customFormat="1" ht="12.75" customHeight="1">
      <c r="A1504" s="363"/>
      <c r="B1504" s="363"/>
      <c r="C1504" s="363"/>
      <c r="D1504" s="363"/>
      <c r="E1504" s="363"/>
      <c r="F1504" s="419"/>
      <c r="G1504" s="419"/>
      <c r="H1504" s="419"/>
      <c r="I1504" s="419"/>
      <c r="J1504" s="363"/>
      <c r="K1504" s="363"/>
      <c r="L1504" s="247"/>
      <c r="N1504" s="461"/>
    </row>
    <row r="1505" spans="1:14" s="4" customFormat="1" ht="12.75" customHeight="1">
      <c r="A1505" s="363"/>
      <c r="B1505" s="363"/>
      <c r="C1505" s="363"/>
      <c r="D1505" s="363"/>
      <c r="E1505" s="363"/>
      <c r="F1505" s="419"/>
      <c r="G1505" s="419"/>
      <c r="H1505" s="419"/>
      <c r="I1505" s="419"/>
      <c r="J1505" s="363"/>
      <c r="K1505" s="363"/>
      <c r="L1505" s="247"/>
      <c r="N1505" s="461"/>
    </row>
    <row r="1506" spans="1:14" s="4" customFormat="1" ht="12.75" customHeight="1">
      <c r="A1506" s="363"/>
      <c r="B1506" s="363"/>
      <c r="C1506" s="363"/>
      <c r="D1506" s="363"/>
      <c r="E1506" s="363"/>
      <c r="F1506" s="419"/>
      <c r="G1506" s="419"/>
      <c r="H1506" s="419"/>
      <c r="I1506" s="419"/>
      <c r="J1506" s="363"/>
      <c r="K1506" s="363"/>
      <c r="L1506" s="247"/>
      <c r="N1506" s="461"/>
    </row>
    <row r="1507" spans="1:14" s="4" customFormat="1" ht="12.75" customHeight="1">
      <c r="A1507" s="363"/>
      <c r="B1507" s="363"/>
      <c r="C1507" s="363"/>
      <c r="D1507" s="363"/>
      <c r="E1507" s="363"/>
      <c r="F1507" s="419"/>
      <c r="G1507" s="419"/>
      <c r="H1507" s="419"/>
      <c r="I1507" s="419"/>
      <c r="J1507" s="363"/>
      <c r="K1507" s="363"/>
      <c r="L1507" s="247"/>
      <c r="N1507" s="461"/>
    </row>
    <row r="1508" spans="1:14" s="4" customFormat="1" ht="12.75" customHeight="1">
      <c r="A1508" s="363"/>
      <c r="B1508" s="363"/>
      <c r="C1508" s="363"/>
      <c r="D1508" s="363"/>
      <c r="E1508" s="363"/>
      <c r="F1508" s="419"/>
      <c r="G1508" s="419"/>
      <c r="H1508" s="419"/>
      <c r="I1508" s="419"/>
      <c r="J1508" s="363"/>
      <c r="K1508" s="363"/>
      <c r="L1508" s="247"/>
      <c r="N1508" s="461"/>
    </row>
    <row r="1509" spans="1:14" s="4" customFormat="1" ht="12.75" customHeight="1">
      <c r="A1509" s="363"/>
      <c r="B1509" s="363"/>
      <c r="C1509" s="363"/>
      <c r="D1509" s="363"/>
      <c r="E1509" s="363"/>
      <c r="F1509" s="419"/>
      <c r="G1509" s="419"/>
      <c r="H1509" s="419"/>
      <c r="I1509" s="419"/>
      <c r="J1509" s="363"/>
      <c r="K1509" s="363"/>
      <c r="L1509" s="247"/>
      <c r="N1509" s="461"/>
    </row>
    <row r="1510" spans="1:12" s="4" customFormat="1" ht="12.75" customHeight="1">
      <c r="A1510" s="363"/>
      <c r="B1510" s="363"/>
      <c r="C1510" s="363"/>
      <c r="D1510" s="363"/>
      <c r="E1510" s="363"/>
      <c r="F1510" s="419"/>
      <c r="G1510" s="419"/>
      <c r="H1510" s="419"/>
      <c r="I1510" s="419"/>
      <c r="J1510" s="363"/>
      <c r="K1510" s="363"/>
      <c r="L1510" s="247"/>
    </row>
    <row r="1511" spans="1:12" s="4" customFormat="1" ht="12.75" customHeight="1">
      <c r="A1511" s="363"/>
      <c r="B1511" s="363"/>
      <c r="C1511" s="363"/>
      <c r="D1511" s="363"/>
      <c r="E1511" s="363"/>
      <c r="F1511" s="419"/>
      <c r="G1511" s="419"/>
      <c r="H1511" s="419"/>
      <c r="I1511" s="419"/>
      <c r="J1511" s="363"/>
      <c r="K1511" s="363"/>
      <c r="L1511" s="247"/>
    </row>
    <row r="1512" spans="1:12" s="4" customFormat="1" ht="12.75" customHeight="1">
      <c r="A1512" s="363"/>
      <c r="B1512" s="363"/>
      <c r="C1512" s="363"/>
      <c r="D1512" s="363"/>
      <c r="E1512" s="363"/>
      <c r="F1512" s="419"/>
      <c r="G1512" s="419"/>
      <c r="H1512" s="419"/>
      <c r="I1512" s="419"/>
      <c r="J1512" s="363"/>
      <c r="K1512" s="363"/>
      <c r="L1512" s="247"/>
    </row>
    <row r="1513" spans="1:12" s="4" customFormat="1" ht="12.75" customHeight="1">
      <c r="A1513" s="363"/>
      <c r="B1513" s="363"/>
      <c r="C1513" s="363"/>
      <c r="D1513" s="363"/>
      <c r="E1513" s="363"/>
      <c r="F1513" s="419"/>
      <c r="G1513" s="419"/>
      <c r="H1513" s="419"/>
      <c r="I1513" s="419"/>
      <c r="J1513" s="363"/>
      <c r="K1513" s="363"/>
      <c r="L1513" s="247"/>
    </row>
    <row r="1514" spans="1:12" s="4" customFormat="1" ht="12.75" customHeight="1">
      <c r="A1514" s="363"/>
      <c r="B1514" s="363"/>
      <c r="C1514" s="363"/>
      <c r="D1514" s="363"/>
      <c r="E1514" s="363"/>
      <c r="F1514" s="419"/>
      <c r="G1514" s="419"/>
      <c r="H1514" s="419"/>
      <c r="I1514" s="419"/>
      <c r="J1514" s="363"/>
      <c r="K1514" s="363"/>
      <c r="L1514" s="247"/>
    </row>
    <row r="1515" spans="1:12" s="4" customFormat="1" ht="12.75" customHeight="1">
      <c r="A1515" s="363"/>
      <c r="B1515" s="363"/>
      <c r="C1515" s="363"/>
      <c r="D1515" s="363"/>
      <c r="E1515" s="363"/>
      <c r="F1515" s="419"/>
      <c r="G1515" s="419"/>
      <c r="H1515" s="419"/>
      <c r="I1515" s="419"/>
      <c r="J1515" s="363"/>
      <c r="K1515" s="363"/>
      <c r="L1515" s="247"/>
    </row>
    <row r="1516" spans="1:12" s="4" customFormat="1" ht="12.75" customHeight="1">
      <c r="A1516" s="363"/>
      <c r="B1516" s="363"/>
      <c r="C1516" s="363"/>
      <c r="D1516" s="363"/>
      <c r="E1516" s="363"/>
      <c r="F1516" s="419"/>
      <c r="G1516" s="419"/>
      <c r="H1516" s="419"/>
      <c r="I1516" s="419"/>
      <c r="J1516" s="363"/>
      <c r="K1516" s="363"/>
      <c r="L1516" s="247"/>
    </row>
    <row r="1517" spans="1:12" s="4" customFormat="1" ht="12.75" customHeight="1">
      <c r="A1517" s="363"/>
      <c r="B1517" s="363"/>
      <c r="C1517" s="363"/>
      <c r="D1517" s="363"/>
      <c r="E1517" s="363"/>
      <c r="F1517" s="419"/>
      <c r="G1517" s="419"/>
      <c r="H1517" s="419"/>
      <c r="I1517" s="419"/>
      <c r="J1517" s="363"/>
      <c r="K1517" s="363"/>
      <c r="L1517" s="247"/>
    </row>
    <row r="1518" spans="1:12" s="4" customFormat="1" ht="12.75" customHeight="1">
      <c r="A1518" s="363"/>
      <c r="B1518" s="363"/>
      <c r="C1518" s="363"/>
      <c r="D1518" s="363"/>
      <c r="E1518" s="363"/>
      <c r="F1518" s="419"/>
      <c r="G1518" s="419"/>
      <c r="H1518" s="419"/>
      <c r="I1518" s="419"/>
      <c r="J1518" s="363"/>
      <c r="K1518" s="363"/>
      <c r="L1518" s="247"/>
    </row>
    <row r="1519" spans="1:12" s="4" customFormat="1" ht="12.75" customHeight="1">
      <c r="A1519" s="363"/>
      <c r="B1519" s="363"/>
      <c r="C1519" s="363"/>
      <c r="D1519" s="363"/>
      <c r="E1519" s="363"/>
      <c r="F1519" s="419"/>
      <c r="G1519" s="419"/>
      <c r="H1519" s="419"/>
      <c r="I1519" s="419"/>
      <c r="J1519" s="363"/>
      <c r="K1519" s="363"/>
      <c r="L1519" s="247"/>
    </row>
    <row r="1520" spans="1:12" s="4" customFormat="1" ht="12.75" customHeight="1">
      <c r="A1520" s="363"/>
      <c r="B1520" s="363"/>
      <c r="C1520" s="363"/>
      <c r="D1520" s="363"/>
      <c r="E1520" s="363"/>
      <c r="F1520" s="419"/>
      <c r="G1520" s="419"/>
      <c r="H1520" s="419"/>
      <c r="I1520" s="419"/>
      <c r="J1520" s="363"/>
      <c r="K1520" s="363"/>
      <c r="L1520" s="247"/>
    </row>
    <row r="1521" spans="1:12" s="4" customFormat="1" ht="12.75" customHeight="1">
      <c r="A1521" s="363"/>
      <c r="B1521" s="363"/>
      <c r="C1521" s="363"/>
      <c r="D1521" s="363"/>
      <c r="E1521" s="363"/>
      <c r="F1521" s="419"/>
      <c r="G1521" s="419"/>
      <c r="H1521" s="419"/>
      <c r="I1521" s="419"/>
      <c r="J1521" s="363"/>
      <c r="K1521" s="363"/>
      <c r="L1521" s="247"/>
    </row>
    <row r="1522" spans="1:12" s="4" customFormat="1" ht="12.75" customHeight="1">
      <c r="A1522" s="363"/>
      <c r="B1522" s="363"/>
      <c r="C1522" s="363"/>
      <c r="D1522" s="363"/>
      <c r="E1522" s="363"/>
      <c r="F1522" s="419"/>
      <c r="G1522" s="419"/>
      <c r="H1522" s="419"/>
      <c r="I1522" s="419"/>
      <c r="J1522" s="363"/>
      <c r="K1522" s="363"/>
      <c r="L1522" s="247"/>
    </row>
    <row r="1523" spans="1:12" s="4" customFormat="1" ht="12.75" customHeight="1">
      <c r="A1523" s="363"/>
      <c r="B1523" s="363"/>
      <c r="C1523" s="363"/>
      <c r="D1523" s="363"/>
      <c r="E1523" s="363"/>
      <c r="F1523" s="419"/>
      <c r="G1523" s="419"/>
      <c r="H1523" s="419"/>
      <c r="I1523" s="419"/>
      <c r="J1523" s="363"/>
      <c r="K1523" s="363"/>
      <c r="L1523" s="247"/>
    </row>
    <row r="1524" spans="1:12" s="4" customFormat="1" ht="12.75" customHeight="1">
      <c r="A1524" s="363"/>
      <c r="B1524" s="363"/>
      <c r="C1524" s="363"/>
      <c r="D1524" s="363"/>
      <c r="E1524" s="363"/>
      <c r="F1524" s="419"/>
      <c r="G1524" s="419"/>
      <c r="H1524" s="419"/>
      <c r="I1524" s="419"/>
      <c r="J1524" s="363"/>
      <c r="K1524" s="363"/>
      <c r="L1524" s="247"/>
    </row>
    <row r="1525" spans="1:12" s="4" customFormat="1" ht="12.75" customHeight="1">
      <c r="A1525" s="363"/>
      <c r="B1525" s="363"/>
      <c r="C1525" s="363"/>
      <c r="D1525" s="363"/>
      <c r="E1525" s="363"/>
      <c r="F1525" s="419"/>
      <c r="G1525" s="419"/>
      <c r="H1525" s="419"/>
      <c r="I1525" s="419"/>
      <c r="J1525" s="363"/>
      <c r="K1525" s="363"/>
      <c r="L1525" s="247"/>
    </row>
    <row r="1526" spans="1:12" s="4" customFormat="1" ht="12.75" customHeight="1">
      <c r="A1526" s="363"/>
      <c r="B1526" s="363"/>
      <c r="C1526" s="363"/>
      <c r="D1526" s="363"/>
      <c r="E1526" s="363"/>
      <c r="F1526" s="419"/>
      <c r="G1526" s="419"/>
      <c r="H1526" s="419"/>
      <c r="I1526" s="419"/>
      <c r="J1526" s="363"/>
      <c r="K1526" s="363"/>
      <c r="L1526" s="247"/>
    </row>
    <row r="1527" spans="1:12" s="4" customFormat="1" ht="12.75" customHeight="1">
      <c r="A1527" s="363"/>
      <c r="B1527" s="363"/>
      <c r="C1527" s="363"/>
      <c r="D1527" s="363"/>
      <c r="E1527" s="363"/>
      <c r="F1527" s="419"/>
      <c r="G1527" s="419"/>
      <c r="H1527" s="419"/>
      <c r="I1527" s="419"/>
      <c r="J1527" s="363"/>
      <c r="K1527" s="363"/>
      <c r="L1527" s="247"/>
    </row>
    <row r="1528" spans="1:12" s="4" customFormat="1" ht="12.75" customHeight="1">
      <c r="A1528" s="363"/>
      <c r="B1528" s="363"/>
      <c r="C1528" s="363"/>
      <c r="D1528" s="363"/>
      <c r="E1528" s="363"/>
      <c r="F1528" s="419"/>
      <c r="G1528" s="419"/>
      <c r="H1528" s="419"/>
      <c r="I1528" s="419"/>
      <c r="J1528" s="363"/>
      <c r="K1528" s="363"/>
      <c r="L1528" s="247"/>
    </row>
    <row r="1529" spans="1:12" s="4" customFormat="1" ht="12.75" customHeight="1">
      <c r="A1529" s="363"/>
      <c r="B1529" s="363"/>
      <c r="C1529" s="363"/>
      <c r="D1529" s="363"/>
      <c r="E1529" s="363"/>
      <c r="F1529" s="419"/>
      <c r="G1529" s="419"/>
      <c r="H1529" s="419"/>
      <c r="I1529" s="419"/>
      <c r="J1529" s="363"/>
      <c r="K1529" s="363"/>
      <c r="L1529" s="247"/>
    </row>
    <row r="1530" spans="1:12" s="4" customFormat="1" ht="12.75" customHeight="1">
      <c r="A1530" s="363"/>
      <c r="B1530" s="363"/>
      <c r="C1530" s="363"/>
      <c r="D1530" s="363"/>
      <c r="E1530" s="363"/>
      <c r="F1530" s="419"/>
      <c r="G1530" s="419"/>
      <c r="H1530" s="419"/>
      <c r="I1530" s="419"/>
      <c r="J1530" s="363"/>
      <c r="K1530" s="363"/>
      <c r="L1530" s="247"/>
    </row>
    <row r="1531" spans="1:12" s="4" customFormat="1" ht="12.75" customHeight="1">
      <c r="A1531" s="363"/>
      <c r="B1531" s="363"/>
      <c r="C1531" s="363"/>
      <c r="D1531" s="363"/>
      <c r="E1531" s="363"/>
      <c r="F1531" s="419"/>
      <c r="G1531" s="419"/>
      <c r="H1531" s="419"/>
      <c r="I1531" s="419"/>
      <c r="J1531" s="363"/>
      <c r="K1531" s="363"/>
      <c r="L1531" s="247"/>
    </row>
    <row r="1532" spans="1:12" s="4" customFormat="1" ht="12.75" customHeight="1">
      <c r="A1532" s="363"/>
      <c r="B1532" s="363"/>
      <c r="C1532" s="363"/>
      <c r="D1532" s="363"/>
      <c r="E1532" s="363"/>
      <c r="F1532" s="419"/>
      <c r="G1532" s="419"/>
      <c r="H1532" s="419"/>
      <c r="I1532" s="419"/>
      <c r="J1532" s="363"/>
      <c r="K1532" s="363"/>
      <c r="L1532" s="247"/>
    </row>
    <row r="1533" spans="1:12" s="4" customFormat="1" ht="12.75" customHeight="1">
      <c r="A1533" s="363"/>
      <c r="B1533" s="363"/>
      <c r="C1533" s="363"/>
      <c r="D1533" s="363"/>
      <c r="E1533" s="363"/>
      <c r="F1533" s="419"/>
      <c r="G1533" s="419"/>
      <c r="H1533" s="419"/>
      <c r="I1533" s="419"/>
      <c r="J1533" s="363"/>
      <c r="K1533" s="363"/>
      <c r="L1533" s="247"/>
    </row>
    <row r="1534" spans="1:12" s="4" customFormat="1" ht="12.75" customHeight="1">
      <c r="A1534" s="363"/>
      <c r="B1534" s="363"/>
      <c r="C1534" s="363"/>
      <c r="D1534" s="363"/>
      <c r="E1534" s="363"/>
      <c r="F1534" s="419"/>
      <c r="G1534" s="419"/>
      <c r="H1534" s="419"/>
      <c r="I1534" s="419"/>
      <c r="J1534" s="363"/>
      <c r="K1534" s="363"/>
      <c r="L1534" s="247"/>
    </row>
    <row r="1535" spans="1:12" s="4" customFormat="1" ht="12.75" customHeight="1">
      <c r="A1535" s="363"/>
      <c r="B1535" s="363"/>
      <c r="C1535" s="363"/>
      <c r="D1535" s="363"/>
      <c r="E1535" s="363"/>
      <c r="F1535" s="419"/>
      <c r="G1535" s="419"/>
      <c r="H1535" s="419"/>
      <c r="I1535" s="419"/>
      <c r="J1535" s="363"/>
      <c r="K1535" s="363"/>
      <c r="L1535" s="247"/>
    </row>
    <row r="1536" spans="1:12" s="4" customFormat="1" ht="12.75" customHeight="1">
      <c r="A1536" s="363"/>
      <c r="B1536" s="363"/>
      <c r="C1536" s="363"/>
      <c r="D1536" s="363"/>
      <c r="E1536" s="363"/>
      <c r="F1536" s="419"/>
      <c r="G1536" s="419"/>
      <c r="H1536" s="419"/>
      <c r="I1536" s="419"/>
      <c r="J1536" s="363"/>
      <c r="K1536" s="363"/>
      <c r="L1536" s="247"/>
    </row>
    <row r="1537" spans="1:12" s="4" customFormat="1" ht="12.75" customHeight="1">
      <c r="A1537" s="363"/>
      <c r="B1537" s="363"/>
      <c r="C1537" s="363"/>
      <c r="D1537" s="363"/>
      <c r="E1537" s="363"/>
      <c r="F1537" s="419"/>
      <c r="G1537" s="419"/>
      <c r="H1537" s="419"/>
      <c r="I1537" s="419"/>
      <c r="J1537" s="363"/>
      <c r="K1537" s="363"/>
      <c r="L1537" s="247"/>
    </row>
    <row r="1538" spans="1:12" s="4" customFormat="1" ht="12.75" customHeight="1">
      <c r="A1538" s="363"/>
      <c r="B1538" s="363"/>
      <c r="C1538" s="363"/>
      <c r="D1538" s="363"/>
      <c r="E1538" s="363"/>
      <c r="F1538" s="419"/>
      <c r="G1538" s="419"/>
      <c r="H1538" s="419"/>
      <c r="I1538" s="419"/>
      <c r="J1538" s="363"/>
      <c r="K1538" s="363"/>
      <c r="L1538" s="247"/>
    </row>
    <row r="1539" spans="1:12" s="4" customFormat="1" ht="12.75" customHeight="1">
      <c r="A1539" s="363"/>
      <c r="B1539" s="363"/>
      <c r="C1539" s="363"/>
      <c r="D1539" s="363"/>
      <c r="E1539" s="363"/>
      <c r="F1539" s="419"/>
      <c r="G1539" s="419"/>
      <c r="H1539" s="419"/>
      <c r="I1539" s="419"/>
      <c r="J1539" s="363"/>
      <c r="K1539" s="363"/>
      <c r="L1539" s="247"/>
    </row>
    <row r="1540" spans="1:12" s="4" customFormat="1" ht="12.75" customHeight="1">
      <c r="A1540" s="363"/>
      <c r="B1540" s="363"/>
      <c r="C1540" s="363"/>
      <c r="D1540" s="363"/>
      <c r="E1540" s="363"/>
      <c r="F1540" s="419"/>
      <c r="G1540" s="419"/>
      <c r="H1540" s="419"/>
      <c r="I1540" s="419"/>
      <c r="J1540" s="363"/>
      <c r="K1540" s="363"/>
      <c r="L1540" s="247"/>
    </row>
    <row r="1541" spans="1:12" s="4" customFormat="1" ht="12.75" customHeight="1">
      <c r="A1541" s="363"/>
      <c r="B1541" s="363"/>
      <c r="C1541" s="363"/>
      <c r="D1541" s="363"/>
      <c r="E1541" s="363"/>
      <c r="F1541" s="419"/>
      <c r="G1541" s="419"/>
      <c r="H1541" s="419"/>
      <c r="I1541" s="419"/>
      <c r="J1541" s="363"/>
      <c r="K1541" s="363"/>
      <c r="L1541" s="247"/>
    </row>
    <row r="1542" spans="1:12" s="4" customFormat="1" ht="12.75" customHeight="1">
      <c r="A1542" s="363"/>
      <c r="B1542" s="363"/>
      <c r="C1542" s="363"/>
      <c r="D1542" s="363"/>
      <c r="E1542" s="363"/>
      <c r="F1542" s="419"/>
      <c r="G1542" s="419"/>
      <c r="H1542" s="419"/>
      <c r="I1542" s="419"/>
      <c r="J1542" s="363"/>
      <c r="K1542" s="363"/>
      <c r="L1542" s="247"/>
    </row>
    <row r="1543" spans="1:12" s="4" customFormat="1" ht="12.75" customHeight="1">
      <c r="A1543" s="363"/>
      <c r="B1543" s="363"/>
      <c r="C1543" s="363"/>
      <c r="D1543" s="363"/>
      <c r="E1543" s="363"/>
      <c r="F1543" s="419"/>
      <c r="G1543" s="419"/>
      <c r="H1543" s="419"/>
      <c r="I1543" s="419"/>
      <c r="J1543" s="363"/>
      <c r="K1543" s="363"/>
      <c r="L1543" s="247"/>
    </row>
    <row r="1544" spans="1:12" s="4" customFormat="1" ht="12.75" customHeight="1">
      <c r="A1544" s="363"/>
      <c r="B1544" s="363"/>
      <c r="C1544" s="363"/>
      <c r="D1544" s="363"/>
      <c r="E1544" s="363"/>
      <c r="F1544" s="419"/>
      <c r="G1544" s="419"/>
      <c r="H1544" s="419"/>
      <c r="I1544" s="419"/>
      <c r="J1544" s="363"/>
      <c r="K1544" s="363"/>
      <c r="L1544" s="247"/>
    </row>
    <row r="1545" spans="1:12" s="4" customFormat="1" ht="12.75" customHeight="1">
      <c r="A1545" s="363"/>
      <c r="B1545" s="363"/>
      <c r="C1545" s="363"/>
      <c r="D1545" s="363"/>
      <c r="E1545" s="363"/>
      <c r="F1545" s="419"/>
      <c r="G1545" s="419"/>
      <c r="H1545" s="419"/>
      <c r="I1545" s="419"/>
      <c r="J1545" s="363"/>
      <c r="K1545" s="363"/>
      <c r="L1545" s="247"/>
    </row>
    <row r="1546" spans="1:12" s="4" customFormat="1" ht="12.75" customHeight="1">
      <c r="A1546" s="363"/>
      <c r="B1546" s="363"/>
      <c r="C1546" s="363"/>
      <c r="D1546" s="363"/>
      <c r="E1546" s="363"/>
      <c r="F1546" s="419"/>
      <c r="G1546" s="419"/>
      <c r="H1546" s="419"/>
      <c r="I1546" s="419"/>
      <c r="J1546" s="363"/>
      <c r="K1546" s="363"/>
      <c r="L1546" s="247"/>
    </row>
    <row r="1547" spans="1:12" s="4" customFormat="1" ht="12.75" customHeight="1">
      <c r="A1547" s="363"/>
      <c r="B1547" s="363"/>
      <c r="C1547" s="363"/>
      <c r="D1547" s="363"/>
      <c r="E1547" s="363"/>
      <c r="F1547" s="419"/>
      <c r="G1547" s="419"/>
      <c r="H1547" s="419"/>
      <c r="I1547" s="419"/>
      <c r="J1547" s="363"/>
      <c r="K1547" s="363"/>
      <c r="L1547" s="247"/>
    </row>
    <row r="1548" spans="1:12" s="4" customFormat="1" ht="12.75" customHeight="1">
      <c r="A1548" s="363"/>
      <c r="B1548" s="363"/>
      <c r="C1548" s="363"/>
      <c r="D1548" s="363"/>
      <c r="E1548" s="363"/>
      <c r="F1548" s="419"/>
      <c r="G1548" s="419"/>
      <c r="H1548" s="419"/>
      <c r="I1548" s="419"/>
      <c r="J1548" s="363"/>
      <c r="K1548" s="363"/>
      <c r="L1548" s="247"/>
    </row>
    <row r="1549" spans="1:12" s="4" customFormat="1" ht="12.75" customHeight="1">
      <c r="A1549" s="363"/>
      <c r="B1549" s="363"/>
      <c r="C1549" s="363"/>
      <c r="D1549" s="363"/>
      <c r="E1549" s="363"/>
      <c r="F1549" s="419"/>
      <c r="G1549" s="419"/>
      <c r="H1549" s="419"/>
      <c r="I1549" s="419"/>
      <c r="J1549" s="363"/>
      <c r="K1549" s="363"/>
      <c r="L1549" s="247"/>
    </row>
  </sheetData>
  <mergeCells count="353">
    <mergeCell ref="B595:B597"/>
    <mergeCell ref="D595:E595"/>
    <mergeCell ref="B714:B716"/>
    <mergeCell ref="D714:E714"/>
    <mergeCell ref="D638:E638"/>
    <mergeCell ref="F1244:G1244"/>
    <mergeCell ref="F1286:G1286"/>
    <mergeCell ref="A1284:G1284"/>
    <mergeCell ref="F1328:G1328"/>
    <mergeCell ref="B1286:B1288"/>
    <mergeCell ref="A1326:G1326"/>
    <mergeCell ref="B1244:B1246"/>
    <mergeCell ref="D1286:E1286"/>
    <mergeCell ref="D1244:E1244"/>
    <mergeCell ref="A1287:A1288"/>
    <mergeCell ref="A391:G391"/>
    <mergeCell ref="A431:G431"/>
    <mergeCell ref="A473:G473"/>
    <mergeCell ref="A394:A395"/>
    <mergeCell ref="B393:B395"/>
    <mergeCell ref="C394:C395"/>
    <mergeCell ref="F791:G791"/>
    <mergeCell ref="F756:G756"/>
    <mergeCell ref="F678:G678"/>
    <mergeCell ref="F595:G595"/>
    <mergeCell ref="L4:L6"/>
    <mergeCell ref="A5:A6"/>
    <mergeCell ref="D4:E4"/>
    <mergeCell ref="B4:B6"/>
    <mergeCell ref="C5:C6"/>
    <mergeCell ref="F4:G4"/>
    <mergeCell ref="H4:I4"/>
    <mergeCell ref="J4:K4"/>
    <mergeCell ref="A44:A45"/>
    <mergeCell ref="C44:C45"/>
    <mergeCell ref="B43:B45"/>
    <mergeCell ref="L43:L45"/>
    <mergeCell ref="F43:G43"/>
    <mergeCell ref="D43:E43"/>
    <mergeCell ref="J43:K43"/>
    <mergeCell ref="L80:L82"/>
    <mergeCell ref="A81:A82"/>
    <mergeCell ref="C81:C82"/>
    <mergeCell ref="B80:B82"/>
    <mergeCell ref="D80:E80"/>
    <mergeCell ref="F80:G80"/>
    <mergeCell ref="J80:K80"/>
    <mergeCell ref="L118:L120"/>
    <mergeCell ref="A119:A120"/>
    <mergeCell ref="C119:C120"/>
    <mergeCell ref="B118:B120"/>
    <mergeCell ref="D118:E118"/>
    <mergeCell ref="F118:G118"/>
    <mergeCell ref="H118:I118"/>
    <mergeCell ref="J118:K118"/>
    <mergeCell ref="L159:L161"/>
    <mergeCell ref="A160:A161"/>
    <mergeCell ref="C160:C161"/>
    <mergeCell ref="F159:G159"/>
    <mergeCell ref="H159:I159"/>
    <mergeCell ref="J159:K159"/>
    <mergeCell ref="L195:L197"/>
    <mergeCell ref="A196:A197"/>
    <mergeCell ref="C196:C197"/>
    <mergeCell ref="D195:E195"/>
    <mergeCell ref="F195:G195"/>
    <mergeCell ref="J195:K195"/>
    <mergeCell ref="L233:L235"/>
    <mergeCell ref="A234:A235"/>
    <mergeCell ref="C234:C235"/>
    <mergeCell ref="F233:G233"/>
    <mergeCell ref="H233:I233"/>
    <mergeCell ref="B233:B235"/>
    <mergeCell ref="D233:E233"/>
    <mergeCell ref="J233:K233"/>
    <mergeCell ref="L275:L277"/>
    <mergeCell ref="A276:A277"/>
    <mergeCell ref="C276:C277"/>
    <mergeCell ref="D275:E275"/>
    <mergeCell ref="B275:B277"/>
    <mergeCell ref="F275:G275"/>
    <mergeCell ref="J275:K275"/>
    <mergeCell ref="L314:L316"/>
    <mergeCell ref="A315:A316"/>
    <mergeCell ref="C315:C316"/>
    <mergeCell ref="B314:B316"/>
    <mergeCell ref="D314:E314"/>
    <mergeCell ref="J314:K314"/>
    <mergeCell ref="F314:G314"/>
    <mergeCell ref="L357:L359"/>
    <mergeCell ref="A358:A359"/>
    <mergeCell ref="C358:C359"/>
    <mergeCell ref="B357:B359"/>
    <mergeCell ref="D357:E357"/>
    <mergeCell ref="J357:K357"/>
    <mergeCell ref="F357:G357"/>
    <mergeCell ref="L393:L395"/>
    <mergeCell ref="F393:G393"/>
    <mergeCell ref="H393:I393"/>
    <mergeCell ref="D393:E393"/>
    <mergeCell ref="J393:K393"/>
    <mergeCell ref="L433:L435"/>
    <mergeCell ref="A434:A435"/>
    <mergeCell ref="C434:C435"/>
    <mergeCell ref="B433:B435"/>
    <mergeCell ref="D433:E433"/>
    <mergeCell ref="J433:K433"/>
    <mergeCell ref="F433:G433"/>
    <mergeCell ref="L517:L519"/>
    <mergeCell ref="A518:A519"/>
    <mergeCell ref="C518:C519"/>
    <mergeCell ref="F517:G517"/>
    <mergeCell ref="B517:B519"/>
    <mergeCell ref="D517:E517"/>
    <mergeCell ref="L595:L597"/>
    <mergeCell ref="A596:A597"/>
    <mergeCell ref="C596:C597"/>
    <mergeCell ref="L555:L557"/>
    <mergeCell ref="A556:A557"/>
    <mergeCell ref="C556:C557"/>
    <mergeCell ref="B555:B557"/>
    <mergeCell ref="H555:I555"/>
    <mergeCell ref="D555:E555"/>
    <mergeCell ref="F555:G555"/>
    <mergeCell ref="L638:L640"/>
    <mergeCell ref="A639:A640"/>
    <mergeCell ref="C639:C640"/>
    <mergeCell ref="B638:B640"/>
    <mergeCell ref="F638:G638"/>
    <mergeCell ref="J638:K638"/>
    <mergeCell ref="L678:L680"/>
    <mergeCell ref="A679:A680"/>
    <mergeCell ref="C679:C680"/>
    <mergeCell ref="B678:B680"/>
    <mergeCell ref="D678:E678"/>
    <mergeCell ref="J678:K678"/>
    <mergeCell ref="A715:A716"/>
    <mergeCell ref="C715:C716"/>
    <mergeCell ref="L714:L716"/>
    <mergeCell ref="F714:G714"/>
    <mergeCell ref="H714:I714"/>
    <mergeCell ref="J714:K714"/>
    <mergeCell ref="L756:L758"/>
    <mergeCell ref="A757:A758"/>
    <mergeCell ref="C757:C758"/>
    <mergeCell ref="B756:B758"/>
    <mergeCell ref="D756:E756"/>
    <mergeCell ref="J756:K756"/>
    <mergeCell ref="L834:L836"/>
    <mergeCell ref="A835:A836"/>
    <mergeCell ref="C835:C836"/>
    <mergeCell ref="B834:B836"/>
    <mergeCell ref="D834:E834"/>
    <mergeCell ref="F834:G834"/>
    <mergeCell ref="F998:G998"/>
    <mergeCell ref="L874:L876"/>
    <mergeCell ref="F874:G874"/>
    <mergeCell ref="H874:I874"/>
    <mergeCell ref="F956:G956"/>
    <mergeCell ref="F916:G916"/>
    <mergeCell ref="L916:L918"/>
    <mergeCell ref="L956:L958"/>
    <mergeCell ref="H956:I956"/>
    <mergeCell ref="H916:I916"/>
    <mergeCell ref="B956:B958"/>
    <mergeCell ref="D956:E956"/>
    <mergeCell ref="A917:A918"/>
    <mergeCell ref="C917:C918"/>
    <mergeCell ref="B916:B918"/>
    <mergeCell ref="D916:E916"/>
    <mergeCell ref="L1035:L1037"/>
    <mergeCell ref="F1035:G1035"/>
    <mergeCell ref="H1035:I1035"/>
    <mergeCell ref="A999:A1000"/>
    <mergeCell ref="C999:C1000"/>
    <mergeCell ref="B998:B1000"/>
    <mergeCell ref="L998:L1000"/>
    <mergeCell ref="D998:E998"/>
    <mergeCell ref="H998:I998"/>
    <mergeCell ref="A1036:A1037"/>
    <mergeCell ref="C1036:C1037"/>
    <mergeCell ref="A1197:G1197"/>
    <mergeCell ref="A1242:G1242"/>
    <mergeCell ref="B1035:B1037"/>
    <mergeCell ref="D1035:E1035"/>
    <mergeCell ref="B1199:B1201"/>
    <mergeCell ref="D1115:E1115"/>
    <mergeCell ref="A1116:A1117"/>
    <mergeCell ref="C1116:C1117"/>
    <mergeCell ref="B1115:B1117"/>
    <mergeCell ref="L1076:L1078"/>
    <mergeCell ref="A1077:A1078"/>
    <mergeCell ref="C1077:C1078"/>
    <mergeCell ref="B1076:B1078"/>
    <mergeCell ref="D1076:E1076"/>
    <mergeCell ref="A872:G872"/>
    <mergeCell ref="A914:G914"/>
    <mergeCell ref="A954:G954"/>
    <mergeCell ref="A996:G996"/>
    <mergeCell ref="D874:E874"/>
    <mergeCell ref="A875:A876"/>
    <mergeCell ref="C875:C876"/>
    <mergeCell ref="B874:B876"/>
    <mergeCell ref="A957:A958"/>
    <mergeCell ref="C957:C958"/>
    <mergeCell ref="A1033:G1033"/>
    <mergeCell ref="A1074:G1074"/>
    <mergeCell ref="A1113:G1113"/>
    <mergeCell ref="D1199:E1199"/>
    <mergeCell ref="F1076:G1076"/>
    <mergeCell ref="D1156:E1156"/>
    <mergeCell ref="A1154:G1154"/>
    <mergeCell ref="A1157:A1158"/>
    <mergeCell ref="C1157:C1158"/>
    <mergeCell ref="B1156:B1158"/>
    <mergeCell ref="A1200:A1201"/>
    <mergeCell ref="C1200:C1201"/>
    <mergeCell ref="A553:G553"/>
    <mergeCell ref="A593:G593"/>
    <mergeCell ref="A636:G636"/>
    <mergeCell ref="A676:G676"/>
    <mergeCell ref="A712:G712"/>
    <mergeCell ref="A754:G754"/>
    <mergeCell ref="A789:G789"/>
    <mergeCell ref="A832:G832"/>
    <mergeCell ref="A515:G515"/>
    <mergeCell ref="A476:A477"/>
    <mergeCell ref="C476:C477"/>
    <mergeCell ref="B475:B477"/>
    <mergeCell ref="D475:E475"/>
    <mergeCell ref="F475:G475"/>
    <mergeCell ref="A231:G231"/>
    <mergeCell ref="A273:G273"/>
    <mergeCell ref="A312:G312"/>
    <mergeCell ref="A355:G355"/>
    <mergeCell ref="C1287:C1288"/>
    <mergeCell ref="A2:F2"/>
    <mergeCell ref="A41:G41"/>
    <mergeCell ref="A78:G78"/>
    <mergeCell ref="A116:G116"/>
    <mergeCell ref="A157:G157"/>
    <mergeCell ref="A193:G193"/>
    <mergeCell ref="A1245:A1246"/>
    <mergeCell ref="C1245:C1246"/>
    <mergeCell ref="A792:A793"/>
    <mergeCell ref="D1328:E1328"/>
    <mergeCell ref="A1374:A1375"/>
    <mergeCell ref="C1374:C1375"/>
    <mergeCell ref="B1373:B1375"/>
    <mergeCell ref="A1329:A1330"/>
    <mergeCell ref="A1371:G1371"/>
    <mergeCell ref="B1328:B1330"/>
    <mergeCell ref="C1329:C1330"/>
    <mergeCell ref="D1373:E1373"/>
    <mergeCell ref="F1373:G1373"/>
    <mergeCell ref="M1:M39"/>
    <mergeCell ref="M40:M75"/>
    <mergeCell ref="M77:M114"/>
    <mergeCell ref="L1373:L1375"/>
    <mergeCell ref="L1328:L1330"/>
    <mergeCell ref="L1286:L1288"/>
    <mergeCell ref="L1244:L1246"/>
    <mergeCell ref="L1199:L1201"/>
    <mergeCell ref="L1156:L1158"/>
    <mergeCell ref="L1115:L1117"/>
    <mergeCell ref="M115:M154"/>
    <mergeCell ref="M156:M190"/>
    <mergeCell ref="M192:M227"/>
    <mergeCell ref="M230:M270"/>
    <mergeCell ref="M430:M471"/>
    <mergeCell ref="M472:M512"/>
    <mergeCell ref="M514:M551"/>
    <mergeCell ref="M272:M310"/>
    <mergeCell ref="M311:M352"/>
    <mergeCell ref="M354:M389"/>
    <mergeCell ref="M390:M429"/>
    <mergeCell ref="M871:M911"/>
    <mergeCell ref="M552:M591"/>
    <mergeCell ref="M592:M632"/>
    <mergeCell ref="M635:M674"/>
    <mergeCell ref="M675:M708"/>
    <mergeCell ref="M711:M752"/>
    <mergeCell ref="M753:M785"/>
    <mergeCell ref="M788:M830"/>
    <mergeCell ref="M831:M868"/>
    <mergeCell ref="M1073:M1111"/>
    <mergeCell ref="M1112:M1152"/>
    <mergeCell ref="M1153:M1195"/>
    <mergeCell ref="M913:M952"/>
    <mergeCell ref="M953:M994"/>
    <mergeCell ref="M995:M1031"/>
    <mergeCell ref="C792:C793"/>
    <mergeCell ref="B791:B793"/>
    <mergeCell ref="D791:E791"/>
    <mergeCell ref="N40:N1509"/>
    <mergeCell ref="H43:I43"/>
    <mergeCell ref="D1416:M1416"/>
    <mergeCell ref="M1370:M1397"/>
    <mergeCell ref="M1196:M1239"/>
    <mergeCell ref="M1241:M1282"/>
    <mergeCell ref="M1283:M1324"/>
    <mergeCell ref="N1:N39"/>
    <mergeCell ref="F1199:G1199"/>
    <mergeCell ref="B195:B197"/>
    <mergeCell ref="F1156:G1156"/>
    <mergeCell ref="F1115:G1115"/>
    <mergeCell ref="B159:B161"/>
    <mergeCell ref="D159:E159"/>
    <mergeCell ref="L791:L793"/>
    <mergeCell ref="L475:L477"/>
    <mergeCell ref="H80:I80"/>
    <mergeCell ref="M1325:M1369"/>
    <mergeCell ref="M1032:M1072"/>
    <mergeCell ref="H275:I275"/>
    <mergeCell ref="H195:I195"/>
    <mergeCell ref="H475:I475"/>
    <mergeCell ref="H433:I433"/>
    <mergeCell ref="H357:I357"/>
    <mergeCell ref="H314:I314"/>
    <mergeCell ref="H678:I678"/>
    <mergeCell ref="H638:I638"/>
    <mergeCell ref="H595:I595"/>
    <mergeCell ref="H517:I517"/>
    <mergeCell ref="H834:I834"/>
    <mergeCell ref="H791:I791"/>
    <mergeCell ref="H756:I756"/>
    <mergeCell ref="H1373:I1373"/>
    <mergeCell ref="H1286:I1286"/>
    <mergeCell ref="H1244:I1244"/>
    <mergeCell ref="H1199:I1199"/>
    <mergeCell ref="H1328:I1328"/>
    <mergeCell ref="H1156:I1156"/>
    <mergeCell ref="H1115:I1115"/>
    <mergeCell ref="J1115:K1115"/>
    <mergeCell ref="H1076:I1076"/>
    <mergeCell ref="J475:K475"/>
    <mergeCell ref="J517:K517"/>
    <mergeCell ref="J555:K555"/>
    <mergeCell ref="J595:K595"/>
    <mergeCell ref="J791:K791"/>
    <mergeCell ref="J834:K834"/>
    <mergeCell ref="J874:K874"/>
    <mergeCell ref="J916:K916"/>
    <mergeCell ref="J956:K956"/>
    <mergeCell ref="J998:K998"/>
    <mergeCell ref="J1035:K1035"/>
    <mergeCell ref="J1076:K1076"/>
    <mergeCell ref="J1328:K1328"/>
    <mergeCell ref="J1373:K1373"/>
    <mergeCell ref="J1156:K1156"/>
    <mergeCell ref="J1199:K1199"/>
    <mergeCell ref="J1244:K1244"/>
    <mergeCell ref="J1286:K1286"/>
  </mergeCells>
  <printOptions verticalCentered="1"/>
  <pageMargins left="0.7874015748031497" right="0.8661417322834646" top="0.7874015748031497" bottom="0.7874015748031497" header="0.5118110236220472" footer="0.5118110236220472"/>
  <pageSetup horizontalDpi="300" verticalDpi="300" orientation="landscape" paperSize="9" scale="96" r:id="rId1"/>
  <rowBreaks count="35" manualBreakCount="35">
    <brk id="39" max="20" man="1"/>
    <brk id="76" max="20" man="1"/>
    <brk id="114" max="20" man="1"/>
    <brk id="155" max="20" man="1"/>
    <brk id="191" max="20" man="1"/>
    <brk id="229" max="20" man="1"/>
    <brk id="271" max="20" man="1"/>
    <brk id="310" max="20" man="1"/>
    <brk id="353" max="20" man="1"/>
    <brk id="389" max="20" man="1"/>
    <brk id="429" max="20" man="1"/>
    <brk id="471" max="20" man="1"/>
    <brk id="513" max="20" man="1"/>
    <brk id="551" max="20" man="1"/>
    <brk id="591" max="20" man="1"/>
    <brk id="634" max="20" man="1"/>
    <brk id="674" max="20" man="1"/>
    <brk id="710" max="20" man="1"/>
    <brk id="752" max="20" man="1"/>
    <brk id="787" max="20" man="1"/>
    <brk id="830" max="20" man="1"/>
    <brk id="870" max="20" man="1"/>
    <brk id="912" max="20" man="1"/>
    <brk id="952" max="20" man="1"/>
    <brk id="994" max="20" man="1"/>
    <brk id="1031" max="20" man="1"/>
    <brk id="1072" max="20" man="1"/>
    <brk id="1111" max="20" man="1"/>
    <brk id="1152" max="20" man="1"/>
    <brk id="1195" max="20" man="1"/>
    <brk id="1240" max="20" man="1"/>
    <brk id="1282" max="20" man="1"/>
    <brk id="1324" max="20" man="1"/>
    <brk id="1369" max="20" man="1"/>
    <brk id="139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50"/>
  <sheetViews>
    <sheetView zoomScaleSheetLayoutView="100" workbookViewId="0" topLeftCell="A1">
      <pane xSplit="18525" topLeftCell="A1" activePane="topLeft" state="split"/>
      <selection pane="topLeft" activeCell="A1" sqref="A1"/>
      <selection pane="topRight" activeCell="AB2" sqref="AB2"/>
    </sheetView>
  </sheetViews>
  <sheetFormatPr defaultColWidth="9.140625" defaultRowHeight="12.75" customHeight="1"/>
  <cols>
    <col min="1" max="1" width="9.28125" style="90" customWidth="1"/>
    <col min="2" max="2" width="32.140625" style="90" customWidth="1"/>
    <col min="3" max="3" width="11.140625" style="90" customWidth="1"/>
    <col min="4" max="4" width="7.28125" style="90" customWidth="1"/>
    <col min="5" max="5" width="7.8515625" style="90" customWidth="1"/>
    <col min="6" max="6" width="7.28125" style="91" customWidth="1"/>
    <col min="7" max="7" width="7.8515625" style="91" customWidth="1"/>
    <col min="8" max="8" width="7.28125" style="91" customWidth="1"/>
    <col min="9" max="9" width="8.421875" style="91" customWidth="1"/>
    <col min="10" max="10" width="7.28125" style="90" customWidth="1"/>
    <col min="11" max="11" width="8.140625" style="90" customWidth="1"/>
    <col min="12" max="12" width="32.140625" style="33" customWidth="1"/>
    <col min="13" max="13" width="1.28515625" style="30" hidden="1" customWidth="1"/>
    <col min="14" max="14" width="5.28125" style="30" customWidth="1"/>
    <col min="15" max="16384" width="7.7109375" style="30" customWidth="1"/>
  </cols>
  <sheetData>
    <row r="1" spans="12:14" ht="24" customHeight="1">
      <c r="L1" s="31" t="s">
        <v>2342</v>
      </c>
      <c r="M1" s="487" t="s">
        <v>544</v>
      </c>
      <c r="N1" s="488"/>
    </row>
    <row r="2" spans="1:14" ht="29.25" customHeight="1">
      <c r="A2" s="479" t="s">
        <v>1133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87"/>
      <c r="N2" s="488"/>
    </row>
    <row r="3" spans="1:14" ht="9.75" customHeight="1">
      <c r="A3" s="92"/>
      <c r="B3" s="92"/>
      <c r="C3" s="92"/>
      <c r="D3" s="92"/>
      <c r="J3" s="92"/>
      <c r="K3" s="92"/>
      <c r="M3" s="487"/>
      <c r="N3" s="488"/>
    </row>
    <row r="4" spans="1:14" ht="9.75" customHeight="1" hidden="1">
      <c r="A4" s="93">
        <v>0.585274</v>
      </c>
      <c r="B4" s="92"/>
      <c r="C4" s="92"/>
      <c r="D4" s="92"/>
      <c r="J4" s="92"/>
      <c r="K4" s="92"/>
      <c r="M4" s="487"/>
      <c r="N4" s="488"/>
    </row>
    <row r="5" spans="1:14" ht="24.75" customHeight="1">
      <c r="A5" s="94" t="s">
        <v>1652</v>
      </c>
      <c r="B5" s="474" t="s">
        <v>1653</v>
      </c>
      <c r="C5" s="94" t="s">
        <v>1119</v>
      </c>
      <c r="D5" s="477" t="s">
        <v>491</v>
      </c>
      <c r="E5" s="478"/>
      <c r="F5" s="477" t="s">
        <v>2372</v>
      </c>
      <c r="G5" s="478"/>
      <c r="H5" s="477" t="s">
        <v>1123</v>
      </c>
      <c r="I5" s="485"/>
      <c r="J5" s="477" t="s">
        <v>2381</v>
      </c>
      <c r="K5" s="485"/>
      <c r="L5" s="480" t="s">
        <v>95</v>
      </c>
      <c r="M5" s="487"/>
      <c r="N5" s="488"/>
    </row>
    <row r="6" spans="1:14" ht="15" customHeight="1">
      <c r="A6" s="472" t="s">
        <v>1382</v>
      </c>
      <c r="B6" s="475"/>
      <c r="C6" s="472" t="s">
        <v>1121</v>
      </c>
      <c r="D6" s="97" t="s">
        <v>92</v>
      </c>
      <c r="E6" s="98" t="s">
        <v>94</v>
      </c>
      <c r="F6" s="97" t="s">
        <v>92</v>
      </c>
      <c r="G6" s="98" t="s">
        <v>94</v>
      </c>
      <c r="H6" s="97" t="s">
        <v>92</v>
      </c>
      <c r="I6" s="99" t="s">
        <v>94</v>
      </c>
      <c r="J6" s="97" t="s">
        <v>92</v>
      </c>
      <c r="K6" s="99" t="s">
        <v>94</v>
      </c>
      <c r="L6" s="481"/>
      <c r="M6" s="487"/>
      <c r="N6" s="488"/>
    </row>
    <row r="7" spans="1:14" ht="24.75" customHeight="1">
      <c r="A7" s="473"/>
      <c r="B7" s="476"/>
      <c r="C7" s="473"/>
      <c r="D7" s="100" t="s">
        <v>93</v>
      </c>
      <c r="E7" s="101" t="s">
        <v>2450</v>
      </c>
      <c r="F7" s="100" t="s">
        <v>93</v>
      </c>
      <c r="G7" s="101" t="s">
        <v>2450</v>
      </c>
      <c r="H7" s="100" t="s">
        <v>93</v>
      </c>
      <c r="I7" s="101" t="s">
        <v>2450</v>
      </c>
      <c r="J7" s="100" t="s">
        <v>93</v>
      </c>
      <c r="K7" s="101" t="s">
        <v>2450</v>
      </c>
      <c r="L7" s="482"/>
      <c r="M7" s="487"/>
      <c r="N7" s="488"/>
    </row>
    <row r="8" spans="1:14" s="36" customFormat="1" ht="15" customHeight="1">
      <c r="A8" s="102" t="s">
        <v>109</v>
      </c>
      <c r="B8" s="103" t="s">
        <v>110</v>
      </c>
      <c r="C8" s="104"/>
      <c r="D8" s="105"/>
      <c r="E8" s="106">
        <f>SUM(E11+E251+E258+E330+E415+E465+E525+E566+E609+E618+E733+E803+E901+E922+E1055+E1170+E1225+E1257+E1291+E1301+E1389+E1212)</f>
        <v>2664396.5048848926</v>
      </c>
      <c r="F8" s="105"/>
      <c r="G8" s="107">
        <f>SUM(G11+G251+G258+G330+G415+G465+G525+G566+G609+G618+G733+G803+G901+G922+G1055+G1170+G1225+G1257+G1291+G1301+G1389+G1212)</f>
        <v>2736817.2855790625</v>
      </c>
      <c r="H8" s="105"/>
      <c r="I8" s="108">
        <f>SUM(I11+I251+I258+I330+I415+I465+I525+I566+I609+I618+I733+I803+I901+I922+I1055+I1170+I1225+I1257+I1291+I1301+I1389+I1212)</f>
        <v>2754070.7429340794</v>
      </c>
      <c r="J8" s="106"/>
      <c r="K8" s="106">
        <f>SUM(K11+K251+K258+K330+K415+K465+K525+K566+K609+K618+K733+K803+K901+K922+K1055+K1170+K1225+K1257+K1291+K1301+K1389+K1212)</f>
        <v>2820354.2272508265</v>
      </c>
      <c r="L8" s="35" t="s">
        <v>111</v>
      </c>
      <c r="M8" s="487"/>
      <c r="N8" s="488"/>
    </row>
    <row r="9" spans="1:14" s="36" customFormat="1" ht="0.75" customHeight="1">
      <c r="A9" s="109"/>
      <c r="B9" s="110"/>
      <c r="C9" s="111"/>
      <c r="D9" s="60"/>
      <c r="E9" s="112"/>
      <c r="F9" s="71"/>
      <c r="G9" s="72"/>
      <c r="H9" s="71"/>
      <c r="I9" s="113"/>
      <c r="J9" s="114"/>
      <c r="K9" s="112"/>
      <c r="L9" s="37"/>
      <c r="M9" s="487"/>
      <c r="N9" s="488"/>
    </row>
    <row r="10" spans="1:14" s="36" customFormat="1" ht="12" customHeight="1">
      <c r="A10" s="115" t="s">
        <v>112</v>
      </c>
      <c r="B10" s="116" t="s">
        <v>113</v>
      </c>
      <c r="C10" s="117"/>
      <c r="D10" s="60"/>
      <c r="E10" s="112"/>
      <c r="F10" s="79"/>
      <c r="G10" s="80"/>
      <c r="H10" s="79"/>
      <c r="I10" s="118"/>
      <c r="J10" s="114"/>
      <c r="K10" s="112"/>
      <c r="L10" s="39" t="s">
        <v>114</v>
      </c>
      <c r="M10" s="487"/>
      <c r="N10" s="488"/>
    </row>
    <row r="11" spans="1:14" s="36" customFormat="1" ht="10.5" customHeight="1">
      <c r="A11" s="115"/>
      <c r="B11" s="116" t="s">
        <v>115</v>
      </c>
      <c r="C11" s="117"/>
      <c r="D11" s="119"/>
      <c r="E11" s="120">
        <f>E13+E55+E95+E102+E125+E134+E148+E217</f>
        <v>911308.2077796041</v>
      </c>
      <c r="F11" s="79"/>
      <c r="G11" s="120">
        <f>G13+G55+G95+G102+G125+G134+G148+G217</f>
        <v>958050.4174113323</v>
      </c>
      <c r="H11" s="79"/>
      <c r="I11" s="121">
        <f>I13+I55+I95+I102+I125+I134+I148+I217</f>
        <v>973169.83156607</v>
      </c>
      <c r="J11" s="119"/>
      <c r="K11" s="120">
        <f>K13+K55+K95+K102+K125+K134+K148+K217</f>
        <v>1023544.5278621637</v>
      </c>
      <c r="L11" s="39" t="s">
        <v>116</v>
      </c>
      <c r="M11" s="487"/>
      <c r="N11" s="488"/>
    </row>
    <row r="12" spans="1:14" s="36" customFormat="1" ht="0.75" customHeight="1">
      <c r="A12" s="109"/>
      <c r="B12" s="110"/>
      <c r="C12" s="111"/>
      <c r="D12" s="60"/>
      <c r="E12" s="122"/>
      <c r="F12" s="71"/>
      <c r="G12" s="72"/>
      <c r="H12" s="71"/>
      <c r="I12" s="113"/>
      <c r="J12" s="114"/>
      <c r="K12" s="122"/>
      <c r="L12" s="37"/>
      <c r="M12" s="487"/>
      <c r="N12" s="488"/>
    </row>
    <row r="13" spans="1:14" s="36" customFormat="1" ht="11.25">
      <c r="A13" s="123" t="s">
        <v>117</v>
      </c>
      <c r="B13" s="124" t="s">
        <v>118</v>
      </c>
      <c r="C13" s="125"/>
      <c r="D13" s="60" t="s">
        <v>109</v>
      </c>
      <c r="E13" s="106">
        <f>SUM(E15:E52)</f>
        <v>207678.7965978328</v>
      </c>
      <c r="F13" s="81"/>
      <c r="G13" s="106">
        <f>SUM(G15:G52)</f>
        <v>211176.30374832984</v>
      </c>
      <c r="H13" s="81"/>
      <c r="I13" s="126">
        <f>SUM(I15:I52)</f>
        <v>220348.07628563716</v>
      </c>
      <c r="J13" s="114" t="s">
        <v>109</v>
      </c>
      <c r="K13" s="106">
        <f>SUM(K15:K52)</f>
        <v>231131.05998216223</v>
      </c>
      <c r="L13" s="40" t="s">
        <v>119</v>
      </c>
      <c r="M13" s="487"/>
      <c r="N13" s="488"/>
    </row>
    <row r="14" spans="1:14" s="36" customFormat="1" ht="0.75" customHeight="1">
      <c r="A14" s="109"/>
      <c r="B14" s="110"/>
      <c r="C14" s="111"/>
      <c r="D14" s="114"/>
      <c r="E14" s="127"/>
      <c r="F14" s="71"/>
      <c r="G14" s="72"/>
      <c r="H14" s="71"/>
      <c r="I14" s="113"/>
      <c r="J14" s="114"/>
      <c r="K14" s="127"/>
      <c r="L14" s="37"/>
      <c r="M14" s="487"/>
      <c r="N14" s="488"/>
    </row>
    <row r="15" spans="1:14" s="36" customFormat="1" ht="12" customHeight="1">
      <c r="A15" s="128" t="s">
        <v>120</v>
      </c>
      <c r="B15" s="129" t="s">
        <v>121</v>
      </c>
      <c r="C15" s="130" t="s">
        <v>2445</v>
      </c>
      <c r="D15" s="60">
        <f>'MANPR2001-04 £'!D14</f>
        <v>4052</v>
      </c>
      <c r="E15" s="61">
        <f>'MANPR2001-04 £'!E14/$A$4</f>
        <v>11314.358744793039</v>
      </c>
      <c r="F15" s="60">
        <f>'MANPR2001-04 £'!F14</f>
        <v>3630</v>
      </c>
      <c r="G15" s="61">
        <f>'MANPR2001-04 £'!G14/$A$4</f>
        <v>10109.794728622834</v>
      </c>
      <c r="H15" s="60">
        <f>'MANPR2001-04 £'!H14</f>
        <v>3170</v>
      </c>
      <c r="I15" s="61">
        <f>'MANPR2001-04 £'!I14/$A$4</f>
        <v>9344.341282886307</v>
      </c>
      <c r="J15" s="60">
        <f>'MANPR2001-04 £'!J14</f>
        <v>3090</v>
      </c>
      <c r="K15" s="61">
        <f>'MANPR2001-04 £'!K14/$A$4</f>
        <v>9573.293876030715</v>
      </c>
      <c r="L15" s="41" t="s">
        <v>123</v>
      </c>
      <c r="M15" s="487"/>
      <c r="N15" s="488"/>
    </row>
    <row r="16" spans="1:14" s="36" customFormat="1" ht="12" customHeight="1">
      <c r="A16" s="128" t="s">
        <v>124</v>
      </c>
      <c r="B16" s="129" t="s">
        <v>125</v>
      </c>
      <c r="C16" s="130" t="s">
        <v>126</v>
      </c>
      <c r="D16" s="60">
        <f>'MANPR2001-04 £'!D15</f>
        <v>49927</v>
      </c>
      <c r="E16" s="61">
        <f>'MANPR2001-04 £'!E15/$A$4</f>
        <v>85028.55073008541</v>
      </c>
      <c r="F16" s="60">
        <f>'MANPR2001-04 £'!F15</f>
        <v>51418</v>
      </c>
      <c r="G16" s="61">
        <f>'MANPR2001-04 £'!G15/$A$4</f>
        <v>87852.86891268022</v>
      </c>
      <c r="H16" s="60">
        <f>'MANPR2001-04 £'!H15</f>
        <v>46370</v>
      </c>
      <c r="I16" s="61">
        <f>'MANPR2001-04 £'!I15/$A$4</f>
        <v>84377.57358092107</v>
      </c>
      <c r="J16" s="60">
        <f>'MANPR2001-04 £'!J15</f>
        <v>45360</v>
      </c>
      <c r="K16" s="61">
        <f>'MANPR2001-04 £'!K15/$A$4</f>
        <v>88893.4071904783</v>
      </c>
      <c r="L16" s="41" t="s">
        <v>127</v>
      </c>
      <c r="M16" s="487"/>
      <c r="N16" s="488"/>
    </row>
    <row r="17" spans="1:14" s="36" customFormat="1" ht="12" customHeight="1">
      <c r="A17" s="128" t="s">
        <v>128</v>
      </c>
      <c r="B17" s="129" t="s">
        <v>129</v>
      </c>
      <c r="C17" s="111"/>
      <c r="D17" s="60"/>
      <c r="E17" s="61"/>
      <c r="F17" s="74"/>
      <c r="G17" s="74"/>
      <c r="H17" s="73"/>
      <c r="I17" s="131"/>
      <c r="J17" s="114"/>
      <c r="K17" s="127"/>
      <c r="L17" s="41" t="s">
        <v>130</v>
      </c>
      <c r="M17" s="487"/>
      <c r="N17" s="488"/>
    </row>
    <row r="18" spans="1:14" s="36" customFormat="1" ht="11.25" customHeight="1">
      <c r="A18" s="109"/>
      <c r="B18" s="129" t="s">
        <v>131</v>
      </c>
      <c r="C18" s="130" t="s">
        <v>132</v>
      </c>
      <c r="D18" s="60" t="str">
        <f>'MANPR2001-04 £'!D17</f>
        <v>...</v>
      </c>
      <c r="E18" s="61">
        <f>'MANPR2001-04 £'!E17/$A$4</f>
        <v>1493.3176597627778</v>
      </c>
      <c r="F18" s="60" t="str">
        <f>'MANPR2001-04 £'!F17</f>
        <v>...</v>
      </c>
      <c r="G18" s="61">
        <f>'MANPR2001-04 £'!G17/$A$4</f>
        <v>1946.0970417274646</v>
      </c>
      <c r="H18" s="60" t="str">
        <f>'MANPR2001-04 £'!H17</f>
        <v>...</v>
      </c>
      <c r="I18" s="61">
        <f>'MANPR2001-04 £'!I17/$A$4</f>
        <v>2192.135649285634</v>
      </c>
      <c r="J18" s="60" t="str">
        <f>'MANPR2001-04 £'!J17</f>
        <v>...</v>
      </c>
      <c r="K18" s="61">
        <f>'MANPR2001-04 £'!K17/$A$4</f>
        <v>1669.303608224524</v>
      </c>
      <c r="L18" s="41" t="s">
        <v>133</v>
      </c>
      <c r="M18" s="487"/>
      <c r="N18" s="488"/>
    </row>
    <row r="19" spans="1:14" s="36" customFormat="1" ht="12" customHeight="1">
      <c r="A19" s="128" t="s">
        <v>134</v>
      </c>
      <c r="B19" s="129" t="s">
        <v>135</v>
      </c>
      <c r="C19" s="130" t="s">
        <v>2445</v>
      </c>
      <c r="D19" s="60">
        <f>'MANPR2001-04 £'!D18</f>
        <v>2586</v>
      </c>
      <c r="E19" s="61">
        <f>'MANPR2001-04 £'!E18/$A$4</f>
        <v>13122.059069769031</v>
      </c>
      <c r="F19" s="60">
        <f>'MANPR2001-04 £'!F18</f>
        <v>2915</v>
      </c>
      <c r="G19" s="61">
        <f>'MANPR2001-04 £'!G18/$A$4</f>
        <v>12949.49032419004</v>
      </c>
      <c r="H19" s="60">
        <f>'MANPR2001-04 £'!H18</f>
        <v>3110</v>
      </c>
      <c r="I19" s="61">
        <f>'MANPR2001-04 £'!I18/$A$4</f>
        <v>14864.832539972731</v>
      </c>
      <c r="J19" s="60">
        <f>'MANPR2001-04 £'!J18</f>
        <v>2888</v>
      </c>
      <c r="K19" s="61">
        <f>'MANPR2001-04 £'!K18/$A$4</f>
        <v>14593.16491079392</v>
      </c>
      <c r="L19" s="41" t="s">
        <v>136</v>
      </c>
      <c r="M19" s="487"/>
      <c r="N19" s="488"/>
    </row>
    <row r="20" spans="1:14" s="36" customFormat="1" ht="12" customHeight="1">
      <c r="A20" s="128" t="s">
        <v>137</v>
      </c>
      <c r="B20" s="129" t="s">
        <v>138</v>
      </c>
      <c r="C20" s="130" t="s">
        <v>126</v>
      </c>
      <c r="D20" s="60">
        <f>'MANPR2001-04 £'!D19</f>
        <v>3188</v>
      </c>
      <c r="E20" s="61">
        <f>'MANPR2001-04 £'!E19/$A$4</f>
        <v>17058.67679069974</v>
      </c>
      <c r="F20" s="60">
        <f>'MANPR2001-04 £'!F19</f>
        <v>3269</v>
      </c>
      <c r="G20" s="61">
        <f>'MANPR2001-04 £'!G19/$A$4</f>
        <v>15013.48086537246</v>
      </c>
      <c r="H20" s="60">
        <f>'MANPR2001-04 £'!H19</f>
        <v>3460</v>
      </c>
      <c r="I20" s="61">
        <f>'MANPR2001-04 £'!I19/$A$4</f>
        <v>17140.689659885797</v>
      </c>
      <c r="J20" s="60">
        <f>'MANPR2001-04 £'!J19</f>
        <v>4914</v>
      </c>
      <c r="K20" s="61">
        <f>'MANPR2001-04 £'!K19/$A$4</f>
        <v>24959.24985562318</v>
      </c>
      <c r="L20" s="41" t="s">
        <v>139</v>
      </c>
      <c r="M20" s="487"/>
      <c r="N20" s="488"/>
    </row>
    <row r="21" spans="1:14" s="36" customFormat="1" ht="12" customHeight="1">
      <c r="A21" s="128" t="s">
        <v>446</v>
      </c>
      <c r="B21" s="129" t="s">
        <v>926</v>
      </c>
      <c r="C21" s="130" t="s">
        <v>126</v>
      </c>
      <c r="D21" s="60">
        <f>'MANPR2001-04 £'!D20</f>
        <v>573</v>
      </c>
      <c r="E21" s="61">
        <f>'MANPR2001-04 £'!E20/$A$4</f>
        <v>257.9988176478026</v>
      </c>
      <c r="F21" s="60">
        <f>'MANPR2001-04 £'!F20</f>
        <v>320</v>
      </c>
      <c r="G21" s="61">
        <f>'MANPR2001-04 £'!G20/$A$4</f>
        <v>138.39671675147025</v>
      </c>
      <c r="H21" s="60">
        <f>'MANPR2001-04 £'!H20</f>
        <v>366</v>
      </c>
      <c r="I21" s="61">
        <f>'MANPR2001-04 £'!I20/$A$4</f>
        <v>165.73433981348907</v>
      </c>
      <c r="J21" s="60">
        <f>'MANPR2001-04 £'!J20</f>
        <v>178</v>
      </c>
      <c r="K21" s="61">
        <f>'MANPR2001-04 £'!K20/$A$4</f>
        <v>90.55587639293734</v>
      </c>
      <c r="L21" s="41" t="s">
        <v>140</v>
      </c>
      <c r="M21" s="487"/>
      <c r="N21" s="488"/>
    </row>
    <row r="22" spans="1:14" s="36" customFormat="1" ht="12" customHeight="1">
      <c r="A22" s="128" t="s">
        <v>447</v>
      </c>
      <c r="B22" s="129" t="s">
        <v>448</v>
      </c>
      <c r="C22" s="130" t="s">
        <v>126</v>
      </c>
      <c r="D22" s="60">
        <f>'MANPR2001-04 £'!D21</f>
        <v>346</v>
      </c>
      <c r="E22" s="61">
        <f>'MANPR2001-04 £'!E21/$A$4</f>
        <v>787.6652644744172</v>
      </c>
      <c r="F22" s="60">
        <f>'MANPR2001-04 £'!F21</f>
        <v>313</v>
      </c>
      <c r="G22" s="61">
        <f>'MANPR2001-04 £'!G21/$A$4</f>
        <v>615.0965188954234</v>
      </c>
      <c r="H22" s="60">
        <f>'MANPR2001-04 £'!H21</f>
        <v>265</v>
      </c>
      <c r="I22" s="61">
        <f>'MANPR2001-04 £'!I21/$A$4</f>
        <v>553.586867005881</v>
      </c>
      <c r="J22" s="60">
        <f>'MANPR2001-04 £'!J21</f>
        <v>290</v>
      </c>
      <c r="K22" s="61">
        <f>'MANPR2001-04 £'!K21/$A$4</f>
        <v>545.0438597990002</v>
      </c>
      <c r="L22" s="41" t="s">
        <v>1207</v>
      </c>
      <c r="M22" s="487"/>
      <c r="N22" s="488"/>
    </row>
    <row r="23" spans="1:14" s="36" customFormat="1" ht="12" customHeight="1">
      <c r="A23" s="128" t="s">
        <v>2353</v>
      </c>
      <c r="B23" s="129" t="s">
        <v>449</v>
      </c>
      <c r="C23" s="130" t="s">
        <v>109</v>
      </c>
      <c r="D23" s="60"/>
      <c r="E23" s="61"/>
      <c r="F23" s="74"/>
      <c r="G23" s="74"/>
      <c r="H23" s="73"/>
      <c r="I23" s="131"/>
      <c r="J23" s="132"/>
      <c r="K23" s="132"/>
      <c r="L23" s="41" t="s">
        <v>451</v>
      </c>
      <c r="M23" s="487"/>
      <c r="N23" s="488"/>
    </row>
    <row r="24" spans="1:14" s="36" customFormat="1" ht="12" customHeight="1">
      <c r="A24" s="128" t="s">
        <v>450</v>
      </c>
      <c r="B24" s="129" t="s">
        <v>1310</v>
      </c>
      <c r="C24" s="130" t="s">
        <v>126</v>
      </c>
      <c r="D24" s="60">
        <f>'MANPR2001-04 £'!D23</f>
        <v>971</v>
      </c>
      <c r="E24" s="61">
        <f>'MANPR2001-04 £'!E23/$A$4</f>
        <v>1850.4153610103988</v>
      </c>
      <c r="F24" s="60">
        <f>'MANPR2001-04 £'!F23</f>
        <v>699</v>
      </c>
      <c r="G24" s="61">
        <f>'MANPR2001-04 £'!G23/$A$4</f>
        <v>1817.9519336242513</v>
      </c>
      <c r="H24" s="60">
        <f>'MANPR2001-04 £'!H23</f>
        <v>693</v>
      </c>
      <c r="I24" s="61">
        <f>'MANPR2001-04 £'!I23/$A$4</f>
        <v>1717.1444485830568</v>
      </c>
      <c r="J24" s="60">
        <f>'MANPR2001-04 £'!J23</f>
        <v>685</v>
      </c>
      <c r="K24" s="61">
        <f>'MANPR2001-04 £'!K23/$A$4</f>
        <v>1580.4563332729629</v>
      </c>
      <c r="L24" s="41" t="s">
        <v>1311</v>
      </c>
      <c r="M24" s="487"/>
      <c r="N24" s="488"/>
    </row>
    <row r="25" spans="1:14" s="36" customFormat="1" ht="12" customHeight="1">
      <c r="A25" s="128" t="s">
        <v>1715</v>
      </c>
      <c r="B25" s="129" t="s">
        <v>1716</v>
      </c>
      <c r="C25" s="130" t="s">
        <v>126</v>
      </c>
      <c r="D25" s="60">
        <f>'MANPR2001-04 £'!D24</f>
        <v>335</v>
      </c>
      <c r="E25" s="61">
        <f>'MANPR2001-04 £'!E24/$A$4</f>
        <v>457.9051862888152</v>
      </c>
      <c r="F25" s="60">
        <f>'MANPR2001-04 £'!F24</f>
        <v>287</v>
      </c>
      <c r="G25" s="61">
        <f>'MANPR2001-04 £'!G24/$A$4</f>
        <v>392.9783315165205</v>
      </c>
      <c r="H25" s="60">
        <f>'MANPR2001-04 £'!H24</f>
        <v>307</v>
      </c>
      <c r="I25" s="61">
        <f>'MANPR2001-04 £'!I24/$A$4</f>
        <v>420.31595457853933</v>
      </c>
      <c r="J25" s="60">
        <f>'MANPR2001-04 £'!J24</f>
        <v>123</v>
      </c>
      <c r="K25" s="61">
        <f>'MANPR2001-04 £'!K24/$A$4</f>
        <v>169.15154269624142</v>
      </c>
      <c r="L25" s="41" t="s">
        <v>2447</v>
      </c>
      <c r="M25" s="487"/>
      <c r="N25" s="488"/>
    </row>
    <row r="26" spans="1:14" s="36" customFormat="1" ht="12" customHeight="1">
      <c r="A26" s="128" t="s">
        <v>1717</v>
      </c>
      <c r="B26" s="129" t="s">
        <v>1718</v>
      </c>
      <c r="C26" s="130" t="s">
        <v>132</v>
      </c>
      <c r="D26" s="60" t="str">
        <f>'MANPR2001-04 £'!D25</f>
        <v>...</v>
      </c>
      <c r="E26" s="61">
        <f>'MANPR2001-04 £'!E25/$A$4</f>
        <v>495.49441799909107</v>
      </c>
      <c r="F26" s="60" t="str">
        <f>'MANPR2001-04 £'!F25</f>
        <v>...</v>
      </c>
      <c r="G26" s="61">
        <f>'MANPR2001-04 £'!G25/$A$4</f>
        <v>1168.6833859013045</v>
      </c>
      <c r="H26" s="60" t="str">
        <f>'MANPR2001-04 £'!H25</f>
        <v>...</v>
      </c>
      <c r="I26" s="61">
        <f>'MANPR2001-04 £'!I25/$A$4</f>
        <v>1163.5575815771758</v>
      </c>
      <c r="J26" s="60" t="str">
        <f>'MANPR2001-04 £'!J25</f>
        <v>...</v>
      </c>
      <c r="K26" s="61">
        <f>'MANPR2001-04 £'!K25/$A$4</f>
        <v>1049.0812850049722</v>
      </c>
      <c r="L26" s="41" t="s">
        <v>2448</v>
      </c>
      <c r="M26" s="487"/>
      <c r="N26" s="488"/>
    </row>
    <row r="27" spans="1:14" s="36" customFormat="1" ht="12" customHeight="1">
      <c r="A27" s="128" t="s">
        <v>141</v>
      </c>
      <c r="B27" s="129" t="s">
        <v>142</v>
      </c>
      <c r="C27" s="130" t="s">
        <v>2445</v>
      </c>
      <c r="D27" s="60">
        <f>'MANPR2001-04 £'!D26</f>
        <v>17514</v>
      </c>
      <c r="E27" s="61">
        <f>'MANPR2001-04 £'!E26/$A$4</f>
        <v>32019.19101138954</v>
      </c>
      <c r="F27" s="60">
        <f>'MANPR2001-04 £'!F26</f>
        <v>17924</v>
      </c>
      <c r="G27" s="61">
        <f>'MANPR2001-04 £'!G26/$A$4</f>
        <v>34009.71169059278</v>
      </c>
      <c r="H27" s="60">
        <f>'MANPR2001-04 £'!H26</f>
        <v>18480</v>
      </c>
      <c r="I27" s="61">
        <f>'MANPR2001-04 £'!I26/$A$4</f>
        <v>41055.984034828136</v>
      </c>
      <c r="J27" s="60">
        <f>'MANPR2001-04 £'!J26</f>
        <v>18170</v>
      </c>
      <c r="K27" s="61">
        <f>'MANPR2001-04 £'!K26/$A$4</f>
        <v>40217.06072711243</v>
      </c>
      <c r="L27" s="41" t="s">
        <v>143</v>
      </c>
      <c r="M27" s="487"/>
      <c r="N27" s="488"/>
    </row>
    <row r="28" spans="1:14" s="36" customFormat="1" ht="12" customHeight="1">
      <c r="A28" s="128" t="s">
        <v>144</v>
      </c>
      <c r="B28" s="129" t="s">
        <v>1439</v>
      </c>
      <c r="C28" s="130" t="s">
        <v>126</v>
      </c>
      <c r="D28" s="60">
        <f>'MANPR2001-04 £'!D27</f>
        <v>1020</v>
      </c>
      <c r="E28" s="61">
        <f>'MANPR2001-04 £'!E27/$A$4</f>
        <v>2135.75180172022</v>
      </c>
      <c r="F28" s="60">
        <f>'MANPR2001-04 £'!F27</f>
        <v>807</v>
      </c>
      <c r="G28" s="61">
        <f>'MANPR2001-04 £'!G27/$A$4</f>
        <v>1522.3638842661728</v>
      </c>
      <c r="H28" s="60">
        <f>'MANPR2001-04 £'!H27</f>
        <v>787</v>
      </c>
      <c r="I28" s="61">
        <f>'MANPR2001-04 £'!I27/$A$4</f>
        <v>1612.9197606591101</v>
      </c>
      <c r="J28" s="60">
        <f>'MANPR2001-04 £'!J27</f>
        <v>623</v>
      </c>
      <c r="K28" s="61">
        <f>'MANPR2001-04 £'!K27/$A$4</f>
        <v>1479.6488482317684</v>
      </c>
      <c r="L28" s="41" t="s">
        <v>1440</v>
      </c>
      <c r="M28" s="487"/>
      <c r="N28" s="488"/>
    </row>
    <row r="29" spans="1:14" s="36" customFormat="1" ht="12" customHeight="1">
      <c r="A29" s="128" t="s">
        <v>1441</v>
      </c>
      <c r="B29" s="129" t="s">
        <v>1442</v>
      </c>
      <c r="C29" s="130" t="s">
        <v>126</v>
      </c>
      <c r="D29" s="60">
        <f>'MANPR2001-04 £'!D28</f>
        <v>236</v>
      </c>
      <c r="E29" s="61">
        <f>'MANPR2001-04 £'!E28/$A$4</f>
        <v>606.5535116885425</v>
      </c>
      <c r="F29" s="60">
        <f>'MANPR2001-04 £'!F28</f>
        <v>158</v>
      </c>
      <c r="G29" s="61">
        <f>'MANPR2001-04 £'!G28/$A$4</f>
        <v>459.61378773019135</v>
      </c>
      <c r="H29" s="60">
        <f>'MANPR2001-04 £'!H28</f>
        <v>193</v>
      </c>
      <c r="I29" s="61">
        <f>'MANPR2001-04 £'!I28/$A$4</f>
        <v>510.87183097147664</v>
      </c>
      <c r="J29" s="60">
        <f>'MANPR2001-04 £'!J28</f>
        <v>171</v>
      </c>
      <c r="K29" s="61">
        <f>'MANPR2001-04 £'!K28/$A$4</f>
        <v>478.4084035853293</v>
      </c>
      <c r="L29" s="41" t="s">
        <v>1443</v>
      </c>
      <c r="M29" s="487"/>
      <c r="N29" s="488"/>
    </row>
    <row r="30" spans="1:14" s="36" customFormat="1" ht="12" customHeight="1">
      <c r="A30" s="128" t="s">
        <v>1141</v>
      </c>
      <c r="B30" s="129" t="s">
        <v>1134</v>
      </c>
      <c r="C30" s="130"/>
      <c r="D30" s="60"/>
      <c r="E30" s="61"/>
      <c r="F30" s="74"/>
      <c r="G30" s="74"/>
      <c r="H30" s="73"/>
      <c r="I30" s="131"/>
      <c r="J30" s="114"/>
      <c r="K30" s="127"/>
      <c r="L30" s="41"/>
      <c r="M30" s="487"/>
      <c r="N30" s="488"/>
    </row>
    <row r="31" spans="1:14" s="36" customFormat="1" ht="11.25" customHeight="1">
      <c r="A31" s="128"/>
      <c r="B31" s="129" t="s">
        <v>1142</v>
      </c>
      <c r="C31" s="130" t="s">
        <v>126</v>
      </c>
      <c r="D31" s="60" t="str">
        <f>'MANPR2001-04 £'!D30</f>
        <v>...</v>
      </c>
      <c r="E31" s="61" t="str">
        <f>'MANPR2001-04 £'!E30</f>
        <v>...</v>
      </c>
      <c r="F31" s="60">
        <f>'MANPR2001-04 £'!F30</f>
        <v>300</v>
      </c>
      <c r="G31" s="61">
        <f>'MANPR2001-04 £'!G30/$A$4</f>
        <v>1196.0210089633233</v>
      </c>
      <c r="H31" s="60">
        <f>'MANPR2001-04 £'!H30</f>
        <v>274</v>
      </c>
      <c r="I31" s="61">
        <f>'MANPR2001-04 £'!I30/$A$4</f>
        <v>1320.748914183784</v>
      </c>
      <c r="J31" s="60">
        <f>'MANPR2001-04 £'!J30</f>
        <v>213</v>
      </c>
      <c r="K31" s="61">
        <f>'MANPR2001-04 £'!K30/$A$4</f>
        <v>1201.1468132874518</v>
      </c>
      <c r="L31" s="41" t="s">
        <v>1143</v>
      </c>
      <c r="M31" s="487"/>
      <c r="N31" s="488"/>
    </row>
    <row r="32" spans="1:14" s="36" customFormat="1" ht="12" customHeight="1">
      <c r="A32" s="128" t="s">
        <v>1444</v>
      </c>
      <c r="B32" s="129" t="s">
        <v>1445</v>
      </c>
      <c r="C32" s="130" t="s">
        <v>126</v>
      </c>
      <c r="D32" s="60">
        <f>'MANPR2001-04 £'!D31</f>
        <v>151</v>
      </c>
      <c r="E32" s="61">
        <f>'MANPR2001-04 £'!E31/$A$4</f>
        <v>1742.7734702036996</v>
      </c>
      <c r="F32" s="60">
        <f>'MANPR2001-04 £'!F31</f>
        <v>114</v>
      </c>
      <c r="G32" s="61">
        <f>'MANPR2001-04 £'!G31/$A$4</f>
        <v>1281.4510810321322</v>
      </c>
      <c r="H32" s="60">
        <f>'MANPR2001-04 £'!H31</f>
        <v>154</v>
      </c>
      <c r="I32" s="61">
        <f>'MANPR2001-04 £'!I31/$A$4</f>
        <v>1689.806825521038</v>
      </c>
      <c r="J32" s="60">
        <f>'MANPR2001-04 £'!J31</f>
        <v>145</v>
      </c>
      <c r="K32" s="61">
        <f>'MANPR2001-04 £'!K31/$A$4</f>
        <v>1696.6412312865427</v>
      </c>
      <c r="L32" s="41" t="s">
        <v>1446</v>
      </c>
      <c r="M32" s="487"/>
      <c r="N32" s="488"/>
    </row>
    <row r="33" spans="1:14" s="36" customFormat="1" ht="12" customHeight="1">
      <c r="A33" s="128" t="s">
        <v>1447</v>
      </c>
      <c r="B33" s="129" t="s">
        <v>1448</v>
      </c>
      <c r="C33" s="130" t="s">
        <v>126</v>
      </c>
      <c r="D33" s="60">
        <f>'MANPR2001-04 £'!D32</f>
        <v>1589</v>
      </c>
      <c r="E33" s="61">
        <f>'MANPR2001-04 £'!E32/$A$4</f>
        <v>7521.263544937927</v>
      </c>
      <c r="F33" s="60">
        <f>'MANPR2001-04 £'!F32</f>
        <v>1551</v>
      </c>
      <c r="G33" s="61">
        <f>'MANPR2001-04 £'!G32/$A$4</f>
        <v>7369.198016655448</v>
      </c>
      <c r="H33" s="60">
        <f>'MANPR2001-04 £'!H32</f>
        <v>1572</v>
      </c>
      <c r="I33" s="61">
        <f>'MANPR2001-04 £'!I32/$A$4</f>
        <v>7545.183965117193</v>
      </c>
      <c r="J33" s="60">
        <f>'MANPR2001-04 £'!J32</f>
        <v>1507</v>
      </c>
      <c r="K33" s="61">
        <f>'MANPR2001-04 £'!K32/$A$4</f>
        <v>7107.781996124892</v>
      </c>
      <c r="L33" s="41" t="s">
        <v>1449</v>
      </c>
      <c r="M33" s="487"/>
      <c r="N33" s="488"/>
    </row>
    <row r="34" spans="1:14" s="36" customFormat="1" ht="12" customHeight="1">
      <c r="A34" s="128" t="s">
        <v>1450</v>
      </c>
      <c r="B34" s="129" t="s">
        <v>1451</v>
      </c>
      <c r="C34" s="130" t="s">
        <v>126</v>
      </c>
      <c r="D34" s="60">
        <f>'MANPR2001-04 £'!D33</f>
        <v>771</v>
      </c>
      <c r="E34" s="61">
        <f>'MANPR2001-04 £'!E33/$A$4</f>
        <v>6152.67379039561</v>
      </c>
      <c r="F34" s="60">
        <f>'MANPR2001-04 £'!F33</f>
        <v>772</v>
      </c>
      <c r="G34" s="61">
        <f>'MANPR2001-04 £'!G33/$A$4</f>
        <v>6050.15770391304</v>
      </c>
      <c r="H34" s="60">
        <f>'MANPR2001-04 £'!H33</f>
        <v>833</v>
      </c>
      <c r="I34" s="61">
        <f>'MANPR2001-04 £'!I33/$A$4</f>
        <v>6453.387644077817</v>
      </c>
      <c r="J34" s="60">
        <f>'MANPR2001-04 £'!J33</f>
        <v>879</v>
      </c>
      <c r="K34" s="61">
        <f>'MANPR2001-04 £'!K33/$A$4</f>
        <v>6709.677860284243</v>
      </c>
      <c r="L34" s="41" t="s">
        <v>1452</v>
      </c>
      <c r="M34" s="487"/>
      <c r="N34" s="488"/>
    </row>
    <row r="35" spans="1:14" s="36" customFormat="1" ht="12" customHeight="1">
      <c r="A35" s="128" t="s">
        <v>1453</v>
      </c>
      <c r="B35" s="129" t="s">
        <v>1454</v>
      </c>
      <c r="C35" s="130" t="s">
        <v>126</v>
      </c>
      <c r="D35" s="60">
        <f>'MANPR2001-04 £'!D34</f>
        <v>1583</v>
      </c>
      <c r="E35" s="61">
        <f>'MANPR2001-04 £'!E34/$A$4</f>
        <v>7767.302152496096</v>
      </c>
      <c r="F35" s="60">
        <f>'MANPR2001-04 £'!F34</f>
        <v>1879</v>
      </c>
      <c r="G35" s="61">
        <f>'MANPR2001-04 £'!G34/$A$4</f>
        <v>8801.006024528682</v>
      </c>
      <c r="H35" s="60">
        <f>'MANPR2001-04 £'!H34</f>
        <v>1887</v>
      </c>
      <c r="I35" s="61">
        <f>'MANPR2001-04 £'!I34/$A$4</f>
        <v>8382.39867139152</v>
      </c>
      <c r="J35" s="60">
        <f>'MANPR2001-04 £'!J34</f>
        <v>1995</v>
      </c>
      <c r="K35" s="61">
        <f>'MANPR2001-04 £'!K34/$A$4</f>
        <v>8766.83399570116</v>
      </c>
      <c r="L35" s="41" t="s">
        <v>1455</v>
      </c>
      <c r="M35" s="487"/>
      <c r="N35" s="488"/>
    </row>
    <row r="36" spans="1:14" s="36" customFormat="1" ht="12" customHeight="1">
      <c r="A36" s="129" t="s">
        <v>1456</v>
      </c>
      <c r="B36" s="129" t="s">
        <v>1457</v>
      </c>
      <c r="C36" s="130" t="s">
        <v>126</v>
      </c>
      <c r="D36" s="60">
        <f>'MANPR2001-04 £'!D35</f>
        <v>1218</v>
      </c>
      <c r="E36" s="61">
        <f>'MANPR2001-04 £'!E35/$A$4</f>
        <v>5664.013778162023</v>
      </c>
      <c r="F36" s="60">
        <f>'MANPR2001-04 £'!F35</f>
        <v>1352</v>
      </c>
      <c r="G36" s="61">
        <f>'MANPR2001-04 £'!G35/$A$4</f>
        <v>5906.635182837441</v>
      </c>
      <c r="H36" s="60">
        <f>'MANPR2001-04 £'!H35</f>
        <v>1427</v>
      </c>
      <c r="I36" s="61">
        <f>'MANPR2001-04 £'!I35/$A$4</f>
        <v>6094.58134138882</v>
      </c>
      <c r="J36" s="60">
        <f>'MANPR2001-04 £'!J35</f>
        <v>1433</v>
      </c>
      <c r="K36" s="61">
        <f>'MANPR2001-04 £'!K35/$A$4</f>
        <v>6390.169390746899</v>
      </c>
      <c r="L36" s="41" t="s">
        <v>1458</v>
      </c>
      <c r="M36" s="487"/>
      <c r="N36" s="488"/>
    </row>
    <row r="37" spans="1:14" s="36" customFormat="1" ht="12" customHeight="1">
      <c r="A37" s="129" t="s">
        <v>1459</v>
      </c>
      <c r="B37" s="129" t="s">
        <v>1460</v>
      </c>
      <c r="C37" s="130" t="s">
        <v>126</v>
      </c>
      <c r="D37" s="60">
        <f>'MANPR2001-04 £'!D36</f>
        <v>86</v>
      </c>
      <c r="E37" s="61">
        <f>'MANPR2001-04 £'!E36/$A$4</f>
        <v>473.28259926120074</v>
      </c>
      <c r="F37" s="60">
        <f>'MANPR2001-04 £'!F36</f>
        <v>107</v>
      </c>
      <c r="G37" s="61">
        <f>'MANPR2001-04 £'!G36/$A$4</f>
        <v>657.8115549298278</v>
      </c>
      <c r="H37" s="60">
        <f>'MANPR2001-04 £'!H36</f>
        <v>88</v>
      </c>
      <c r="I37" s="61">
        <f>'MANPR2001-04 £'!I36/$A$4</f>
        <v>565.5470770955143</v>
      </c>
      <c r="J37" s="60">
        <f>'MANPR2001-04 £'!J36</f>
        <v>91</v>
      </c>
      <c r="K37" s="61">
        <f>'MANPR2001-04 £'!K36/$A$4</f>
        <v>598.0105044816617</v>
      </c>
      <c r="L37" s="41" t="s">
        <v>1461</v>
      </c>
      <c r="M37" s="487"/>
      <c r="N37" s="488"/>
    </row>
    <row r="38" spans="1:14" s="36" customFormat="1" ht="12" customHeight="1">
      <c r="A38" s="129" t="s">
        <v>1462</v>
      </c>
      <c r="B38" s="129" t="s">
        <v>1463</v>
      </c>
      <c r="C38" s="130" t="s">
        <v>126</v>
      </c>
      <c r="D38" s="60">
        <f>'MANPR2001-04 £'!D37</f>
        <v>933</v>
      </c>
      <c r="E38" s="61">
        <f>'MANPR2001-04 £'!E37/$A$4</f>
        <v>3984.4585612892424</v>
      </c>
      <c r="F38" s="60">
        <f>'MANPR2001-04 £'!F37</f>
        <v>830</v>
      </c>
      <c r="G38" s="61">
        <f>'MANPR2001-04 £'!G37/$A$4</f>
        <v>3765.757576793092</v>
      </c>
      <c r="H38" s="60">
        <f>'MANPR2001-04 £'!H37</f>
        <v>817</v>
      </c>
      <c r="I38" s="61">
        <f>'MANPR2001-04 £'!I37/$A$4</f>
        <v>3951.9951339030954</v>
      </c>
      <c r="J38" s="60">
        <f>'MANPR2001-04 £'!J37</f>
        <v>880</v>
      </c>
      <c r="K38" s="61">
        <f>'MANPR2001-04 £'!K37/$A$4</f>
        <v>4461.1583634331955</v>
      </c>
      <c r="L38" s="41" t="s">
        <v>1464</v>
      </c>
      <c r="M38" s="487"/>
      <c r="N38" s="488"/>
    </row>
    <row r="39" spans="1:14" s="36" customFormat="1" ht="3" customHeight="1">
      <c r="A39" s="133"/>
      <c r="B39" s="133"/>
      <c r="C39" s="134"/>
      <c r="D39" s="135"/>
      <c r="E39" s="136" t="s">
        <v>109</v>
      </c>
      <c r="F39" s="83"/>
      <c r="G39" s="84"/>
      <c r="H39" s="83"/>
      <c r="I39" s="137"/>
      <c r="J39" s="138"/>
      <c r="K39" s="138"/>
      <c r="L39" s="42"/>
      <c r="M39" s="487"/>
      <c r="N39" s="488"/>
    </row>
    <row r="40" spans="1:14" s="36" customFormat="1" ht="12.75" customHeight="1">
      <c r="A40" s="139"/>
      <c r="B40" s="139"/>
      <c r="C40" s="140"/>
      <c r="D40" s="141" t="s">
        <v>109</v>
      </c>
      <c r="E40" s="141" t="s">
        <v>109</v>
      </c>
      <c r="F40" s="72"/>
      <c r="G40" s="72"/>
      <c r="H40" s="72"/>
      <c r="I40" s="72"/>
      <c r="J40" s="142"/>
      <c r="K40" s="142"/>
      <c r="L40" s="43" t="s">
        <v>471</v>
      </c>
      <c r="M40" s="487"/>
      <c r="N40" s="488"/>
    </row>
    <row r="41" spans="12:14" ht="24" customHeight="1">
      <c r="L41" s="31" t="s">
        <v>2342</v>
      </c>
      <c r="M41" s="487" t="s">
        <v>545</v>
      </c>
      <c r="N41" s="488" t="s">
        <v>109</v>
      </c>
    </row>
    <row r="42" spans="1:14" ht="29.25" customHeight="1">
      <c r="A42" s="479" t="s">
        <v>1133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87"/>
      <c r="N42" s="488"/>
    </row>
    <row r="43" spans="1:14" ht="9.75" customHeight="1">
      <c r="A43" s="92"/>
      <c r="B43" s="92"/>
      <c r="C43" s="92"/>
      <c r="D43" s="92"/>
      <c r="J43" s="92"/>
      <c r="K43" s="92"/>
      <c r="M43" s="487"/>
      <c r="N43" s="488"/>
    </row>
    <row r="44" spans="1:14" ht="24.75" customHeight="1">
      <c r="A44" s="94" t="s">
        <v>1652</v>
      </c>
      <c r="B44" s="474" t="s">
        <v>1653</v>
      </c>
      <c r="C44" s="94" t="s">
        <v>1119</v>
      </c>
      <c r="D44" s="477" t="s">
        <v>491</v>
      </c>
      <c r="E44" s="478"/>
      <c r="F44" s="477" t="s">
        <v>2372</v>
      </c>
      <c r="G44" s="478"/>
      <c r="H44" s="477" t="s">
        <v>1123</v>
      </c>
      <c r="I44" s="478"/>
      <c r="J44" s="477" t="s">
        <v>2381</v>
      </c>
      <c r="K44" s="485"/>
      <c r="L44" s="480" t="s">
        <v>95</v>
      </c>
      <c r="M44" s="487"/>
      <c r="N44" s="488"/>
    </row>
    <row r="45" spans="1:14" ht="15" customHeight="1">
      <c r="A45" s="472" t="s">
        <v>1382</v>
      </c>
      <c r="B45" s="475"/>
      <c r="C45" s="472" t="s">
        <v>1121</v>
      </c>
      <c r="D45" s="97" t="s">
        <v>92</v>
      </c>
      <c r="E45" s="98" t="s">
        <v>94</v>
      </c>
      <c r="F45" s="97" t="s">
        <v>92</v>
      </c>
      <c r="G45" s="98" t="s">
        <v>94</v>
      </c>
      <c r="H45" s="97" t="s">
        <v>92</v>
      </c>
      <c r="I45" s="98" t="s">
        <v>94</v>
      </c>
      <c r="J45" s="97" t="s">
        <v>92</v>
      </c>
      <c r="K45" s="99" t="s">
        <v>94</v>
      </c>
      <c r="L45" s="481"/>
      <c r="M45" s="487"/>
      <c r="N45" s="488"/>
    </row>
    <row r="46" spans="1:14" ht="24.75" customHeight="1">
      <c r="A46" s="473"/>
      <c r="B46" s="476"/>
      <c r="C46" s="473"/>
      <c r="D46" s="100" t="s">
        <v>93</v>
      </c>
      <c r="E46" s="101" t="s">
        <v>2450</v>
      </c>
      <c r="F46" s="100" t="s">
        <v>93</v>
      </c>
      <c r="G46" s="101" t="s">
        <v>2450</v>
      </c>
      <c r="H46" s="100" t="s">
        <v>93</v>
      </c>
      <c r="I46" s="101" t="s">
        <v>2450</v>
      </c>
      <c r="J46" s="100" t="s">
        <v>93</v>
      </c>
      <c r="K46" s="101" t="s">
        <v>2450</v>
      </c>
      <c r="L46" s="482"/>
      <c r="M46" s="487"/>
      <c r="N46" s="488"/>
    </row>
    <row r="47" spans="1:14" s="36" customFormat="1" ht="15" customHeight="1">
      <c r="A47" s="129" t="s">
        <v>1465</v>
      </c>
      <c r="B47" s="129" t="s">
        <v>1466</v>
      </c>
      <c r="C47" s="111" t="s">
        <v>2445</v>
      </c>
      <c r="D47" s="60">
        <f>'MANPR2001-04 £'!D46</f>
        <v>360</v>
      </c>
      <c r="E47" s="61">
        <f>'MANPR2001-04 £'!E46/$A$4</f>
        <v>1240.4446464391037</v>
      </c>
      <c r="F47" s="60">
        <f>'MANPR2001-04 £'!F46</f>
        <v>326</v>
      </c>
      <c r="G47" s="61">
        <f>'MANPR2001-04 £'!G46/$A$4</f>
        <v>1112.2995383358907</v>
      </c>
      <c r="H47" s="60">
        <f>'MANPR2001-04 £'!H46</f>
        <v>344</v>
      </c>
      <c r="I47" s="61">
        <f>'MANPR2001-04 £'!I46/$A$4</f>
        <v>1228.4844363494706</v>
      </c>
      <c r="J47" s="60">
        <f>'MANPR2001-04 £'!J46</f>
        <v>306</v>
      </c>
      <c r="K47" s="61">
        <f>'MANPR2001-04 £'!K46/$A$4</f>
        <v>1105.465132570386</v>
      </c>
      <c r="L47" s="44" t="s">
        <v>1467</v>
      </c>
      <c r="M47" s="487"/>
      <c r="N47" s="488"/>
    </row>
    <row r="48" spans="1:14" s="36" customFormat="1" ht="12" customHeight="1">
      <c r="A48" s="129" t="s">
        <v>97</v>
      </c>
      <c r="B48" s="129" t="s">
        <v>96</v>
      </c>
      <c r="C48" s="130" t="s">
        <v>126</v>
      </c>
      <c r="D48" s="60">
        <f>'MANPR2001-04 £'!D47</f>
        <v>201</v>
      </c>
      <c r="E48" s="61">
        <f>'MANPR2001-04 £'!E47/$A$4</f>
        <v>1770.1110932657184</v>
      </c>
      <c r="F48" s="60">
        <f>'MANPR2001-04 £'!F47</f>
        <v>211</v>
      </c>
      <c r="G48" s="61">
        <f>'MANPR2001-04 £'!G47/$A$4</f>
        <v>1722.2702529071855</v>
      </c>
      <c r="H48" s="60">
        <f>'MANPR2001-04 £'!H47</f>
        <v>255</v>
      </c>
      <c r="I48" s="61">
        <f>'MANPR2001-04 £'!I47/$A$4</f>
        <v>2128.917395954715</v>
      </c>
      <c r="J48" s="60">
        <f>'MANPR2001-04 £'!J47</f>
        <v>260</v>
      </c>
      <c r="K48" s="61">
        <f>'MANPR2001-04 £'!K47/$A$4</f>
        <v>2320.280757388847</v>
      </c>
      <c r="L48" s="44" t="s">
        <v>100</v>
      </c>
      <c r="M48" s="487"/>
      <c r="N48" s="488"/>
    </row>
    <row r="49" spans="1:14" s="36" customFormat="1" ht="12" customHeight="1">
      <c r="A49" s="129" t="s">
        <v>1468</v>
      </c>
      <c r="B49" s="129" t="s">
        <v>1469</v>
      </c>
      <c r="C49" s="130" t="s">
        <v>126</v>
      </c>
      <c r="D49" s="60">
        <f>'MANPR2001-04 £'!D48</f>
        <v>673</v>
      </c>
      <c r="E49" s="61">
        <f>'MANPR2001-04 £'!E48/$A$4</f>
        <v>2354.4527862163704</v>
      </c>
      <c r="F49" s="60">
        <f>'MANPR2001-04 £'!F48</f>
        <v>693</v>
      </c>
      <c r="G49" s="61">
        <f>'MANPR2001-04 £'!G48/$A$4</f>
        <v>2622.70321251243</v>
      </c>
      <c r="H49" s="60">
        <f>'MANPR2001-04 £'!H48</f>
        <v>720</v>
      </c>
      <c r="I49" s="61">
        <f>'MANPR2001-04 £'!I48/$A$4</f>
        <v>3041.310565649593</v>
      </c>
      <c r="J49" s="60">
        <f>'MANPR2001-04 £'!J48</f>
        <v>610</v>
      </c>
      <c r="K49" s="61">
        <f>'MANPR2001-04 £'!K48/$A$4</f>
        <v>2832.8611898016998</v>
      </c>
      <c r="L49" s="44" t="s">
        <v>1470</v>
      </c>
      <c r="M49" s="487"/>
      <c r="N49" s="488"/>
    </row>
    <row r="50" spans="1:14" s="36" customFormat="1" ht="12" customHeight="1">
      <c r="A50" s="128" t="s">
        <v>98</v>
      </c>
      <c r="B50" s="129" t="s">
        <v>99</v>
      </c>
      <c r="C50" s="130" t="s">
        <v>126</v>
      </c>
      <c r="D50" s="60">
        <f>'MANPR2001-04 £'!D49</f>
        <v>101</v>
      </c>
      <c r="E50" s="61">
        <f>'MANPR2001-04 £'!E49/$A$4</f>
        <v>391.2697300751443</v>
      </c>
      <c r="F50" s="60">
        <f>'MANPR2001-04 £'!F49</f>
        <v>108</v>
      </c>
      <c r="G50" s="61">
        <f>'MANPR2001-04 £'!G49/$A$4</f>
        <v>500.6202223232196</v>
      </c>
      <c r="H50" s="60">
        <f>'MANPR2001-04 £'!H49</f>
        <v>170</v>
      </c>
      <c r="I50" s="61">
        <f>'MANPR2001-04 £'!I49/$A$4</f>
        <v>821.8372933019407</v>
      </c>
      <c r="J50" s="60">
        <f>'MANPR2001-04 £'!J49</f>
        <v>220</v>
      </c>
      <c r="K50" s="61">
        <f>'MANPR2001-04 £'!K49/$A$4</f>
        <v>1016.6178576188247</v>
      </c>
      <c r="L50" s="44" t="s">
        <v>101</v>
      </c>
      <c r="M50" s="487"/>
      <c r="N50" s="488"/>
    </row>
    <row r="51" spans="1:14" s="36" customFormat="1" ht="12" customHeight="1">
      <c r="A51" s="109" t="s">
        <v>1877</v>
      </c>
      <c r="B51" s="110" t="s">
        <v>1882</v>
      </c>
      <c r="C51" s="111"/>
      <c r="D51" s="60"/>
      <c r="E51" s="112"/>
      <c r="F51" s="73"/>
      <c r="G51" s="74"/>
      <c r="H51" s="73"/>
      <c r="I51" s="74"/>
      <c r="J51" s="60"/>
      <c r="K51" s="131"/>
      <c r="L51" s="45"/>
      <c r="M51" s="487"/>
      <c r="N51" s="488"/>
    </row>
    <row r="52" spans="1:14" s="36" customFormat="1" ht="12" customHeight="1">
      <c r="A52" s="143" t="s">
        <v>1471</v>
      </c>
      <c r="B52" s="129" t="s">
        <v>1135</v>
      </c>
      <c r="C52" s="111" t="s">
        <v>132</v>
      </c>
      <c r="D52" s="60" t="str">
        <f>'MANPR2001-04 £'!D51</f>
        <v>...</v>
      </c>
      <c r="E52" s="61">
        <f>'MANPR2001-04 £'!E51/$A$4</f>
        <v>1988.812077761869</v>
      </c>
      <c r="F52" s="60" t="str">
        <f>'MANPR2001-04 £'!F51</f>
        <v>...</v>
      </c>
      <c r="G52" s="61">
        <f>'MANPR2001-04 £'!G51/$A$4</f>
        <v>2193.84425072701</v>
      </c>
      <c r="H52" s="60" t="str">
        <f>'MANPR2001-04 £'!H51</f>
        <v>...</v>
      </c>
      <c r="I52" s="61">
        <f>'MANPR2001-04 £'!I51/$A$4</f>
        <v>2004.1894907342546</v>
      </c>
      <c r="J52" s="60" t="str">
        <f>'MANPR2001-04 £'!J51</f>
        <v>...</v>
      </c>
      <c r="K52" s="61">
        <f>'MANPR2001-04 £'!K51/$A$4</f>
        <v>1626.5885721901195</v>
      </c>
      <c r="L52" s="44" t="s">
        <v>729</v>
      </c>
      <c r="M52" s="487"/>
      <c r="N52" s="488"/>
    </row>
    <row r="53" spans="1:14" s="36" customFormat="1" ht="0.75" customHeight="1">
      <c r="A53" s="115"/>
      <c r="B53" s="116"/>
      <c r="C53" s="117" t="s">
        <v>109</v>
      </c>
      <c r="D53" s="60"/>
      <c r="E53" s="120"/>
      <c r="F53" s="79"/>
      <c r="G53" s="80"/>
      <c r="H53" s="79"/>
      <c r="I53" s="80"/>
      <c r="J53" s="60"/>
      <c r="K53" s="121"/>
      <c r="L53" s="46"/>
      <c r="M53" s="487"/>
      <c r="N53" s="488"/>
    </row>
    <row r="54" spans="1:14" s="48" customFormat="1" ht="12" customHeight="1">
      <c r="A54" s="144" t="s">
        <v>1472</v>
      </c>
      <c r="B54" s="145" t="s">
        <v>1473</v>
      </c>
      <c r="C54" s="125" t="s">
        <v>109</v>
      </c>
      <c r="D54" s="146"/>
      <c r="E54" s="147" t="s">
        <v>109</v>
      </c>
      <c r="F54" s="81"/>
      <c r="G54" s="82"/>
      <c r="H54" s="81"/>
      <c r="I54" s="82"/>
      <c r="J54" s="146"/>
      <c r="K54" s="148" t="s">
        <v>109</v>
      </c>
      <c r="L54" s="47" t="s">
        <v>1474</v>
      </c>
      <c r="M54" s="487"/>
      <c r="N54" s="488"/>
    </row>
    <row r="55" spans="1:14" s="48" customFormat="1" ht="11.25" customHeight="1">
      <c r="A55" s="123"/>
      <c r="B55" s="124" t="s">
        <v>1475</v>
      </c>
      <c r="C55" s="125" t="s">
        <v>109</v>
      </c>
      <c r="D55" s="146"/>
      <c r="E55" s="106">
        <f>SUM(E57:E93)</f>
        <v>73401.51792152053</v>
      </c>
      <c r="F55" s="81"/>
      <c r="G55" s="106">
        <f>SUM(G57:G93)</f>
        <v>72677.07091037702</v>
      </c>
      <c r="H55" s="81"/>
      <c r="I55" s="106">
        <f>SUM(I57:I93)</f>
        <v>64699.610780591654</v>
      </c>
      <c r="J55" s="146"/>
      <c r="K55" s="126">
        <f>SUM(K57:K93)</f>
        <v>64740.617215184684</v>
      </c>
      <c r="L55" s="49" t="s">
        <v>1476</v>
      </c>
      <c r="M55" s="487"/>
      <c r="N55" s="488"/>
    </row>
    <row r="56" spans="1:14" s="36" customFormat="1" ht="3" customHeight="1">
      <c r="A56" s="109"/>
      <c r="B56" s="110"/>
      <c r="C56" s="111" t="s">
        <v>109</v>
      </c>
      <c r="D56" s="60" t="s">
        <v>109</v>
      </c>
      <c r="E56" s="127" t="s">
        <v>109</v>
      </c>
      <c r="F56" s="71"/>
      <c r="G56" s="72"/>
      <c r="H56" s="71"/>
      <c r="I56" s="72"/>
      <c r="J56" s="60" t="s">
        <v>109</v>
      </c>
      <c r="K56" s="61" t="s">
        <v>109</v>
      </c>
      <c r="L56" s="45"/>
      <c r="M56" s="487"/>
      <c r="N56" s="488"/>
    </row>
    <row r="57" spans="1:14" s="36" customFormat="1" ht="12" customHeight="1">
      <c r="A57" s="128" t="s">
        <v>1477</v>
      </c>
      <c r="B57" s="129" t="s">
        <v>1478</v>
      </c>
      <c r="C57" s="130" t="s">
        <v>2445</v>
      </c>
      <c r="D57" s="60">
        <f>'MANPR2001-04 £'!D56</f>
        <v>2160</v>
      </c>
      <c r="E57" s="61">
        <f>'MANPR2001-04 £'!E56/$A$4</f>
        <v>2641.497828367568</v>
      </c>
      <c r="F57" s="60">
        <f>'MANPR2001-04 £'!F56</f>
        <v>2471</v>
      </c>
      <c r="G57" s="61">
        <f>'MANPR2001-04 £'!G56/$A$4</f>
        <v>3065.23098582886</v>
      </c>
      <c r="H57" s="60">
        <f>'MANPR2001-04 £'!H56</f>
        <v>1138</v>
      </c>
      <c r="I57" s="61">
        <f>'MANPR2001-04 £'!I56/$A$4</f>
        <v>1296.8284940045176</v>
      </c>
      <c r="J57" s="60">
        <f>'MANPR2001-04 £'!J56</f>
        <v>1237</v>
      </c>
      <c r="K57" s="61">
        <f>'MANPR2001-04 £'!K56/$A$4</f>
        <v>1430.0994064318593</v>
      </c>
      <c r="L57" s="44" t="s">
        <v>1479</v>
      </c>
      <c r="M57" s="487"/>
      <c r="N57" s="488"/>
    </row>
    <row r="58" spans="1:14" s="36" customFormat="1" ht="12" customHeight="1">
      <c r="A58" s="128" t="s">
        <v>1480</v>
      </c>
      <c r="B58" s="129" t="s">
        <v>1481</v>
      </c>
      <c r="C58" s="130" t="s">
        <v>126</v>
      </c>
      <c r="D58" s="60">
        <f>'MANPR2001-04 £'!D57</f>
        <v>1296</v>
      </c>
      <c r="E58" s="61">
        <f>'MANPR2001-04 £'!E57/$A$4</f>
        <v>1155.0145743702951</v>
      </c>
      <c r="F58" s="60">
        <f>'MANPR2001-04 £'!F57</f>
        <v>1296</v>
      </c>
      <c r="G58" s="61">
        <f>'MANPR2001-04 £'!G57/$A$4</f>
        <v>1057.624292211853</v>
      </c>
      <c r="H58" s="60">
        <f>'MANPR2001-04 £'!H57</f>
        <v>1674</v>
      </c>
      <c r="I58" s="61">
        <f>'MANPR2001-04 £'!I57/$A$4</f>
        <v>1409.5961891353452</v>
      </c>
      <c r="J58" s="60">
        <f>'MANPR2001-04 £'!J57</f>
        <v>1869</v>
      </c>
      <c r="K58" s="61">
        <f>'MANPR2001-04 £'!K57/$A$4</f>
        <v>1558.2445145350725</v>
      </c>
      <c r="L58" s="44" t="s">
        <v>1482</v>
      </c>
      <c r="M58" s="487"/>
      <c r="N58" s="488"/>
    </row>
    <row r="59" spans="1:14" s="36" customFormat="1" ht="12" customHeight="1">
      <c r="A59" s="128" t="s">
        <v>1483</v>
      </c>
      <c r="B59" s="129" t="s">
        <v>1484</v>
      </c>
      <c r="C59" s="111" t="s">
        <v>126</v>
      </c>
      <c r="D59" s="60">
        <f>'MANPR2001-04 £'!D58</f>
        <v>40908</v>
      </c>
      <c r="E59" s="61">
        <f>'MANPR2001-04 £'!E58/$A$4</f>
        <v>37572.14569586211</v>
      </c>
      <c r="F59" s="60">
        <f>'MANPR2001-04 £'!F58</f>
        <v>39504</v>
      </c>
      <c r="G59" s="61">
        <f>'MANPR2001-04 £'!G58/$A$4</f>
        <v>39012.49671094223</v>
      </c>
      <c r="H59" s="60">
        <f>'MANPR2001-04 £'!H58</f>
        <v>35665</v>
      </c>
      <c r="I59" s="61">
        <f>'MANPR2001-04 £'!I58/$A$4</f>
        <v>35648.260472872535</v>
      </c>
      <c r="J59" s="60">
        <f>'MANPR2001-04 £'!J58</f>
        <v>33710</v>
      </c>
      <c r="K59" s="61">
        <f>'MANPR2001-04 £'!K58/$A$4</f>
        <v>34558.172753274535</v>
      </c>
      <c r="L59" s="44" t="s">
        <v>1485</v>
      </c>
      <c r="M59" s="487"/>
      <c r="N59" s="488"/>
    </row>
    <row r="60" spans="1:14" s="36" customFormat="1" ht="12" customHeight="1">
      <c r="A60" s="109" t="s">
        <v>1486</v>
      </c>
      <c r="B60" s="129" t="s">
        <v>1487</v>
      </c>
      <c r="C60" s="130" t="s">
        <v>126</v>
      </c>
      <c r="D60" s="60">
        <f>'MANPR2001-04 £'!D59</f>
        <v>643</v>
      </c>
      <c r="E60" s="61">
        <f>'MANPR2001-04 £'!E59/$A$4</f>
        <v>787.6652644744172</v>
      </c>
      <c r="F60" s="60">
        <f>'MANPR2001-04 £'!F59</f>
        <v>556</v>
      </c>
      <c r="G60" s="61">
        <f>'MANPR2001-04 £'!G59/$A$4</f>
        <v>796.208271681298</v>
      </c>
      <c r="H60" s="60">
        <f>'MANPR2001-04 £'!H59</f>
        <v>565</v>
      </c>
      <c r="I60" s="61">
        <f>'MANPR2001-04 £'!I59/$A$4</f>
        <v>820.1286918605645</v>
      </c>
      <c r="J60" s="60">
        <f>'MANPR2001-04 £'!J59</f>
        <v>450</v>
      </c>
      <c r="K60" s="61">
        <f>'MANPR2001-04 £'!K59/$A$4</f>
        <v>729.5728154676272</v>
      </c>
      <c r="L60" s="44" t="s">
        <v>1488</v>
      </c>
      <c r="M60" s="487"/>
      <c r="N60" s="488"/>
    </row>
    <row r="61" spans="1:14" s="36" customFormat="1" ht="12" customHeight="1">
      <c r="A61" s="128" t="s">
        <v>1489</v>
      </c>
      <c r="B61" s="129" t="s">
        <v>2449</v>
      </c>
      <c r="C61" s="130" t="s">
        <v>126</v>
      </c>
      <c r="D61" s="60">
        <f>'MANPR2001-04 £'!D60</f>
        <v>3977</v>
      </c>
      <c r="E61" s="61">
        <f>'MANPR2001-04 £'!E60/$A$4</f>
        <v>4314.218639474844</v>
      </c>
      <c r="F61" s="60">
        <f>'MANPR2001-04 £'!F60</f>
        <v>3650</v>
      </c>
      <c r="G61" s="61">
        <f>'MANPR2001-04 £'!G60/$A$4</f>
        <v>4645.687319101823</v>
      </c>
      <c r="H61" s="60">
        <f>'MANPR2001-04 £'!H60</f>
        <v>3465</v>
      </c>
      <c r="I61" s="61">
        <f>'MANPR2001-04 £'!I60/$A$4</f>
        <v>4498.747595143472</v>
      </c>
      <c r="J61" s="60">
        <f>'MANPR2001-04 £'!J60</f>
        <v>3214</v>
      </c>
      <c r="K61" s="61">
        <f>'MANPR2001-04 £'!K60/$A$4</f>
        <v>4256.126190468054</v>
      </c>
      <c r="L61" s="44" t="s">
        <v>2451</v>
      </c>
      <c r="M61" s="487"/>
      <c r="N61" s="488"/>
    </row>
    <row r="62" spans="1:14" s="36" customFormat="1" ht="12" customHeight="1">
      <c r="A62" s="128" t="s">
        <v>452</v>
      </c>
      <c r="B62" s="129" t="s">
        <v>1490</v>
      </c>
      <c r="C62" s="130" t="s">
        <v>126</v>
      </c>
      <c r="D62" s="60">
        <f>'MANPR2001-04 £'!D61</f>
        <v>1171</v>
      </c>
      <c r="E62" s="61">
        <f>'MANPR2001-04 £'!E61/$A$4</f>
        <v>1260.9478637356178</v>
      </c>
      <c r="F62" s="60">
        <f>'MANPR2001-04 £'!F61</f>
        <v>1660</v>
      </c>
      <c r="G62" s="61">
        <f>'MANPR2001-04 £'!G61/$A$4</f>
        <v>2368.12159774738</v>
      </c>
      <c r="H62" s="60">
        <f>'MANPR2001-04 £'!H61</f>
        <v>1539</v>
      </c>
      <c r="I62" s="61">
        <f>'MANPR2001-04 £'!I61/$A$4</f>
        <v>2538.9817418849975</v>
      </c>
      <c r="J62" s="60">
        <f>'MANPR2001-04 £'!J61</f>
        <v>1320</v>
      </c>
      <c r="K62" s="61">
        <f>'MANPR2001-04 £'!K61/$A$4</f>
        <v>2031.5271137962734</v>
      </c>
      <c r="L62" s="44" t="s">
        <v>1491</v>
      </c>
      <c r="M62" s="487"/>
      <c r="N62" s="488"/>
    </row>
    <row r="63" spans="1:14" s="36" customFormat="1" ht="12" customHeight="1">
      <c r="A63" s="128" t="s">
        <v>1492</v>
      </c>
      <c r="B63" s="129" t="s">
        <v>1493</v>
      </c>
      <c r="C63" s="130" t="s">
        <v>126</v>
      </c>
      <c r="D63" s="60">
        <f>'MANPR2001-04 £'!D62</f>
        <v>138</v>
      </c>
      <c r="E63" s="61">
        <f>'MANPR2001-04 £'!E62/$A$4</f>
        <v>153.77412972385585</v>
      </c>
      <c r="F63" s="60">
        <f>'MANPR2001-04 £'!F62</f>
        <v>128</v>
      </c>
      <c r="G63" s="61">
        <f>'MANPR2001-04 £'!G62/$A$4</f>
        <v>143.5225210755988</v>
      </c>
      <c r="H63" s="60">
        <f>'MANPR2001-04 £'!H62</f>
        <v>143</v>
      </c>
      <c r="I63" s="61">
        <f>'MANPR2001-04 £'!I62/$A$4</f>
        <v>165.73433981348907</v>
      </c>
      <c r="J63" s="60">
        <f>'MANPR2001-04 £'!J62</f>
        <v>34</v>
      </c>
      <c r="K63" s="61">
        <f>'MANPR2001-04 £'!K62/$A$4</f>
        <v>41.006434593028224</v>
      </c>
      <c r="L63" s="44" t="s">
        <v>1494</v>
      </c>
      <c r="M63" s="487"/>
      <c r="N63" s="488"/>
    </row>
    <row r="64" spans="1:14" s="36" customFormat="1" ht="12" customHeight="1">
      <c r="A64" s="128" t="s">
        <v>1495</v>
      </c>
      <c r="B64" s="129" t="s">
        <v>1496</v>
      </c>
      <c r="C64" s="130" t="s">
        <v>126</v>
      </c>
      <c r="D64" s="60">
        <f>'MANPR2001-04 £'!D63</f>
        <v>243</v>
      </c>
      <c r="E64" s="61">
        <f>'MANPR2001-04 £'!E63/$A$4</f>
        <v>285.3364407098214</v>
      </c>
      <c r="F64" s="60">
        <f>'MANPR2001-04 £'!F63</f>
        <v>138</v>
      </c>
      <c r="G64" s="61">
        <f>'MANPR2001-04 £'!G63/$A$4</f>
        <v>167.44294125486525</v>
      </c>
      <c r="H64" s="60">
        <f>'MANPR2001-04 £'!H63</f>
        <v>211</v>
      </c>
      <c r="I64" s="61">
        <f>'MANPR2001-04 £'!I63/$A$4</f>
        <v>263.1246219719311</v>
      </c>
      <c r="J64" s="60">
        <f>'MANPR2001-04 £'!J63</f>
        <v>63</v>
      </c>
      <c r="K64" s="61">
        <f>'MANPR2001-04 £'!K63/$A$4</f>
        <v>85.4300720688088</v>
      </c>
      <c r="L64" s="44" t="s">
        <v>1497</v>
      </c>
      <c r="M64" s="487"/>
      <c r="N64" s="488"/>
    </row>
    <row r="65" spans="1:14" s="36" customFormat="1" ht="12" customHeight="1">
      <c r="A65" s="128" t="s">
        <v>1498</v>
      </c>
      <c r="B65" s="129" t="s">
        <v>1499</v>
      </c>
      <c r="C65" s="130"/>
      <c r="D65" s="60"/>
      <c r="E65" s="127"/>
      <c r="F65" s="73"/>
      <c r="G65" s="74"/>
      <c r="H65" s="73"/>
      <c r="I65" s="74"/>
      <c r="J65" s="149"/>
      <c r="K65" s="150"/>
      <c r="L65" s="44"/>
      <c r="M65" s="487"/>
      <c r="N65" s="488"/>
    </row>
    <row r="66" spans="1:14" s="36" customFormat="1" ht="11.25" customHeight="1">
      <c r="A66" s="128"/>
      <c r="B66" s="129" t="s">
        <v>1500</v>
      </c>
      <c r="C66" s="130" t="s">
        <v>126</v>
      </c>
      <c r="D66" s="60">
        <f>'MANPR2001-04 £'!D65</f>
        <v>802</v>
      </c>
      <c r="E66" s="61">
        <f>'MANPR2001-04 £'!E65/$A$4</f>
        <v>1020.0350605015772</v>
      </c>
      <c r="F66" s="60">
        <f>'MANPR2001-04 £'!F65</f>
        <v>546</v>
      </c>
      <c r="G66" s="61">
        <f>'MANPR2001-04 £'!G65/$A$4</f>
        <v>712.4868010538654</v>
      </c>
      <c r="H66" s="60">
        <f>'MANPR2001-04 £'!H65</f>
        <v>214</v>
      </c>
      <c r="I66" s="61">
        <f>'MANPR2001-04 £'!I65/$A$4</f>
        <v>271.667629178812</v>
      </c>
      <c r="J66" s="60">
        <f>'MANPR2001-04 £'!J65</f>
        <v>237</v>
      </c>
      <c r="K66" s="61">
        <f>'MANPR2001-04 £'!K65/$A$4</f>
        <v>304.13105656495935</v>
      </c>
      <c r="L66" s="44" t="s">
        <v>1501</v>
      </c>
      <c r="M66" s="487"/>
      <c r="N66" s="488"/>
    </row>
    <row r="67" spans="1:14" s="36" customFormat="1" ht="12" customHeight="1">
      <c r="A67" s="128" t="s">
        <v>102</v>
      </c>
      <c r="B67" s="129" t="s">
        <v>103</v>
      </c>
      <c r="C67" s="130" t="s">
        <v>126</v>
      </c>
      <c r="D67" s="60">
        <f>'MANPR2001-04 £'!D66</f>
        <v>50</v>
      </c>
      <c r="E67" s="61">
        <f>'MANPR2001-04 £'!E66/$A$4</f>
        <v>263.1246219719311</v>
      </c>
      <c r="F67" s="60">
        <f>'MANPR2001-04 £'!F66</f>
        <v>34</v>
      </c>
      <c r="G67" s="61">
        <f>'MANPR2001-04 £'!G66/$A$4</f>
        <v>162.31713693073672</v>
      </c>
      <c r="H67" s="60">
        <f>'MANPR2001-04 £'!H66</f>
        <v>30</v>
      </c>
      <c r="I67" s="61">
        <f>'MANPR2001-04 £'!I66/$A$4</f>
        <v>152.06552828247968</v>
      </c>
      <c r="J67" s="60">
        <f>'MANPR2001-04 £'!J66</f>
        <v>32</v>
      </c>
      <c r="K67" s="61">
        <f>'MANPR2001-04 £'!K66/$A$4</f>
        <v>165.73433981348907</v>
      </c>
      <c r="L67" s="44" t="s">
        <v>1655</v>
      </c>
      <c r="M67" s="487"/>
      <c r="N67" s="488"/>
    </row>
    <row r="68" spans="1:14" s="36" customFormat="1" ht="12" customHeight="1">
      <c r="A68" s="128" t="s">
        <v>1502</v>
      </c>
      <c r="B68" s="129" t="s">
        <v>1503</v>
      </c>
      <c r="C68" s="130" t="s">
        <v>126</v>
      </c>
      <c r="D68" s="60">
        <f>'MANPR2001-04 £'!D67</f>
        <v>311</v>
      </c>
      <c r="E68" s="61">
        <f>'MANPR2001-04 £'!E67/$A$4</f>
        <v>505.7460266473481</v>
      </c>
      <c r="F68" s="60">
        <f>'MANPR2001-04 £'!F67</f>
        <v>209</v>
      </c>
      <c r="G68" s="61">
        <f>'MANPR2001-04 £'!G67/$A$4</f>
        <v>287.0450421511976</v>
      </c>
      <c r="H68" s="60">
        <f>'MANPR2001-04 £'!H67</f>
        <v>85</v>
      </c>
      <c r="I68" s="61">
        <f>'MANPR2001-04 £'!I67/$A$4</f>
        <v>121.3107023377085</v>
      </c>
      <c r="J68" s="60">
        <f>'MANPR2001-04 £'!J67</f>
        <v>90</v>
      </c>
      <c r="K68" s="61">
        <f>'MANPR2001-04 £'!K67/$A$4</f>
        <v>136.68811531009408</v>
      </c>
      <c r="L68" s="44" t="s">
        <v>1504</v>
      </c>
      <c r="M68" s="487"/>
      <c r="N68" s="488"/>
    </row>
    <row r="69" spans="1:14" s="36" customFormat="1" ht="12" customHeight="1">
      <c r="A69" s="128" t="s">
        <v>1505</v>
      </c>
      <c r="B69" s="129" t="s">
        <v>1506</v>
      </c>
      <c r="C69" s="130" t="s">
        <v>126</v>
      </c>
      <c r="D69" s="60">
        <f>'MANPR2001-04 £'!D68</f>
        <v>722</v>
      </c>
      <c r="E69" s="61">
        <f>'MANPR2001-04 £'!E68/$A$4</f>
        <v>1310.497305535527</v>
      </c>
      <c r="F69" s="60">
        <f>'MANPR2001-04 £'!F68</f>
        <v>618</v>
      </c>
      <c r="G69" s="61">
        <f>'MANPR2001-04 £'!G68/$A$4</f>
        <v>1373.7155588664455</v>
      </c>
      <c r="H69" s="60">
        <f>'MANPR2001-04 £'!H68</f>
        <v>719</v>
      </c>
      <c r="I69" s="61">
        <f>'MANPR2001-04 £'!I68/$A$4</f>
        <v>1595.8337462453485</v>
      </c>
      <c r="J69" s="60">
        <f>'MANPR2001-04 £'!J68</f>
        <v>1084</v>
      </c>
      <c r="K69" s="61">
        <f>'MANPR2001-04 £'!K68/$A$4</f>
        <v>2537.2731404436213</v>
      </c>
      <c r="L69" s="44" t="s">
        <v>1507</v>
      </c>
      <c r="M69" s="487"/>
      <c r="N69" s="488"/>
    </row>
    <row r="70" spans="1:14" s="36" customFormat="1" ht="12" customHeight="1">
      <c r="A70" s="128" t="s">
        <v>1508</v>
      </c>
      <c r="B70" s="129" t="s">
        <v>1509</v>
      </c>
      <c r="C70" s="130" t="s">
        <v>109</v>
      </c>
      <c r="D70" s="60"/>
      <c r="E70" s="127"/>
      <c r="F70" s="73"/>
      <c r="G70" s="74"/>
      <c r="H70" s="73"/>
      <c r="I70" s="74"/>
      <c r="J70" s="60"/>
      <c r="K70" s="61"/>
      <c r="L70" s="44" t="s">
        <v>1510</v>
      </c>
      <c r="M70" s="487"/>
      <c r="N70" s="488"/>
    </row>
    <row r="71" spans="1:14" s="36" customFormat="1" ht="11.25" customHeight="1">
      <c r="A71" s="128" t="s">
        <v>109</v>
      </c>
      <c r="B71" s="129" t="s">
        <v>1511</v>
      </c>
      <c r="C71" s="130" t="s">
        <v>132</v>
      </c>
      <c r="D71" s="60" t="str">
        <f>'MANPR2001-04 £'!D70</f>
        <v>...</v>
      </c>
      <c r="E71" s="61">
        <f>'MANPR2001-04 £'!E70/$A$4</f>
        <v>486.9514107922102</v>
      </c>
      <c r="F71" s="60" t="str">
        <f>'MANPR2001-04 £'!F70</f>
        <v>...</v>
      </c>
      <c r="G71" s="61">
        <f>'MANPR2001-04 £'!G70/$A$4</f>
        <v>534.7922511507431</v>
      </c>
      <c r="H71" s="60" t="str">
        <f>'MANPR2001-04 £'!H70</f>
        <v>...</v>
      </c>
      <c r="I71" s="61">
        <f>'MANPR2001-04 £'!I70/$A$4</f>
        <v>779.1222572675363</v>
      </c>
      <c r="J71" s="60" t="str">
        <f>'MANPR2001-04 £'!J70</f>
        <v>...</v>
      </c>
      <c r="K71" s="61">
        <f>'MANPR2001-04 £'!K70/$A$4</f>
        <v>767.1620471779031</v>
      </c>
      <c r="L71" s="44" t="s">
        <v>1512</v>
      </c>
      <c r="M71" s="487"/>
      <c r="N71" s="488"/>
    </row>
    <row r="72" spans="1:14" s="36" customFormat="1" ht="12" customHeight="1">
      <c r="A72" s="128" t="s">
        <v>1513</v>
      </c>
      <c r="B72" s="129" t="s">
        <v>1514</v>
      </c>
      <c r="C72" s="130" t="s">
        <v>2445</v>
      </c>
      <c r="D72" s="60">
        <f>'MANPR2001-04 £'!D71</f>
        <v>1562</v>
      </c>
      <c r="E72" s="61">
        <f>'MANPR2001-04 £'!E71/$A$4</f>
        <v>1460.8542323766305</v>
      </c>
      <c r="F72" s="60">
        <f>'MANPR2001-04 £'!F71</f>
        <v>1192</v>
      </c>
      <c r="G72" s="61">
        <f>'MANPR2001-04 £'!G71/$A$4</f>
        <v>979.0286259085489</v>
      </c>
      <c r="H72" s="60">
        <f>'MANPR2001-04 £'!H71</f>
        <v>592</v>
      </c>
      <c r="I72" s="61">
        <f>'MANPR2001-04 £'!I71/$A$4</f>
        <v>536.5008525921193</v>
      </c>
      <c r="J72" s="60">
        <f>'MANPR2001-04 £'!J71</f>
        <v>867</v>
      </c>
      <c r="K72" s="61">
        <f>'MANPR2001-04 £'!K71/$A$4</f>
        <v>844.049112039831</v>
      </c>
      <c r="L72" s="44" t="s">
        <v>1515</v>
      </c>
      <c r="M72" s="487"/>
      <c r="N72" s="488"/>
    </row>
    <row r="73" spans="1:14" s="36" customFormat="1" ht="12" customHeight="1">
      <c r="A73" s="128" t="s">
        <v>1516</v>
      </c>
      <c r="B73" s="129" t="s">
        <v>201</v>
      </c>
      <c r="C73" s="130"/>
      <c r="D73" s="60"/>
      <c r="E73" s="127"/>
      <c r="F73" s="73"/>
      <c r="G73" s="74"/>
      <c r="H73" s="73"/>
      <c r="I73" s="74"/>
      <c r="J73" s="60"/>
      <c r="K73" s="61"/>
      <c r="L73" s="44"/>
      <c r="M73" s="487"/>
      <c r="N73" s="488"/>
    </row>
    <row r="74" spans="1:14" s="36" customFormat="1" ht="11.25" customHeight="1">
      <c r="A74" s="128" t="s">
        <v>109</v>
      </c>
      <c r="B74" s="129" t="s">
        <v>202</v>
      </c>
      <c r="C74" s="130" t="s">
        <v>126</v>
      </c>
      <c r="D74" s="60">
        <f>'MANPR2001-04 £'!D73</f>
        <v>1031</v>
      </c>
      <c r="E74" s="61">
        <f>'MANPR2001-04 £'!E73/$A$4</f>
        <v>1349.7951386871791</v>
      </c>
      <c r="F74" s="60">
        <f>'MANPR2001-04 £'!F73</f>
        <v>820</v>
      </c>
      <c r="G74" s="61">
        <f>'MANPR2001-04 £'!G73/$A$4</f>
        <v>1404.4703848112167</v>
      </c>
      <c r="H74" s="60">
        <f>'MANPR2001-04 £'!H73</f>
        <v>845</v>
      </c>
      <c r="I74" s="61">
        <f>'MANPR2001-04 £'!I73/$A$4</f>
        <v>1520.6552828247966</v>
      </c>
      <c r="J74" s="60">
        <f>'MANPR2001-04 £'!J73</f>
        <v>691</v>
      </c>
      <c r="K74" s="61">
        <f>'MANPR2001-04 £'!K73/$A$4</f>
        <v>1361.7553487768123</v>
      </c>
      <c r="L74" s="44" t="s">
        <v>203</v>
      </c>
      <c r="M74" s="487"/>
      <c r="N74" s="488"/>
    </row>
    <row r="75" spans="1:14" s="36" customFormat="1" ht="2.25" customHeight="1">
      <c r="A75" s="151"/>
      <c r="B75" s="151"/>
      <c r="C75" s="134"/>
      <c r="D75" s="135"/>
      <c r="E75" s="136"/>
      <c r="F75" s="83"/>
      <c r="G75" s="84"/>
      <c r="H75" s="83"/>
      <c r="I75" s="84"/>
      <c r="J75" s="135"/>
      <c r="K75" s="152"/>
      <c r="L75" s="51"/>
      <c r="M75" s="487"/>
      <c r="N75" s="488"/>
    </row>
    <row r="76" spans="1:14" s="52" customFormat="1" ht="12.75" customHeight="1">
      <c r="A76" s="153"/>
      <c r="B76" s="153"/>
      <c r="C76" s="154"/>
      <c r="D76" s="127"/>
      <c r="E76" s="127"/>
      <c r="F76" s="72"/>
      <c r="G76" s="72"/>
      <c r="H76" s="72"/>
      <c r="I76" s="72"/>
      <c r="J76" s="127"/>
      <c r="K76" s="127"/>
      <c r="L76" s="43" t="s">
        <v>471</v>
      </c>
      <c r="M76" s="487"/>
      <c r="N76" s="488"/>
    </row>
    <row r="77" spans="1:14" s="36" customFormat="1" ht="12.75" customHeight="1">
      <c r="A77" s="153"/>
      <c r="B77" s="153"/>
      <c r="C77" s="154"/>
      <c r="D77" s="114"/>
      <c r="E77" s="127"/>
      <c r="F77" s="72"/>
      <c r="G77" s="72"/>
      <c r="H77" s="72"/>
      <c r="I77" s="72"/>
      <c r="J77" s="114"/>
      <c r="K77" s="127"/>
      <c r="L77" s="53"/>
      <c r="M77" s="32"/>
      <c r="N77" s="488"/>
    </row>
    <row r="78" spans="12:14" ht="24" customHeight="1">
      <c r="L78" s="31" t="s">
        <v>2342</v>
      </c>
      <c r="M78" s="487" t="s">
        <v>1685</v>
      </c>
      <c r="N78" s="488"/>
    </row>
    <row r="79" spans="1:14" ht="29.25" customHeight="1">
      <c r="A79" s="479" t="s">
        <v>1133</v>
      </c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87"/>
      <c r="N79" s="488"/>
    </row>
    <row r="80" spans="1:14" ht="9.75" customHeight="1">
      <c r="A80" s="92"/>
      <c r="B80" s="92"/>
      <c r="C80" s="92"/>
      <c r="D80" s="92"/>
      <c r="J80" s="92"/>
      <c r="K80" s="92"/>
      <c r="M80" s="487"/>
      <c r="N80" s="488"/>
    </row>
    <row r="81" spans="1:14" ht="24.75" customHeight="1">
      <c r="A81" s="94" t="s">
        <v>1652</v>
      </c>
      <c r="B81" s="474" t="s">
        <v>1653</v>
      </c>
      <c r="C81" s="94" t="s">
        <v>1119</v>
      </c>
      <c r="D81" s="477" t="s">
        <v>491</v>
      </c>
      <c r="E81" s="478"/>
      <c r="F81" s="477" t="s">
        <v>2372</v>
      </c>
      <c r="G81" s="478"/>
      <c r="H81" s="477" t="s">
        <v>1123</v>
      </c>
      <c r="I81" s="478"/>
      <c r="J81" s="477" t="s">
        <v>2381</v>
      </c>
      <c r="K81" s="485"/>
      <c r="L81" s="480" t="s">
        <v>95</v>
      </c>
      <c r="M81" s="487"/>
      <c r="N81" s="488"/>
    </row>
    <row r="82" spans="1:14" ht="15" customHeight="1">
      <c r="A82" s="472" t="s">
        <v>1382</v>
      </c>
      <c r="B82" s="475"/>
      <c r="C82" s="472" t="s">
        <v>1121</v>
      </c>
      <c r="D82" s="97" t="s">
        <v>92</v>
      </c>
      <c r="E82" s="98" t="s">
        <v>94</v>
      </c>
      <c r="F82" s="97" t="s">
        <v>92</v>
      </c>
      <c r="G82" s="98" t="s">
        <v>94</v>
      </c>
      <c r="H82" s="97" t="s">
        <v>92</v>
      </c>
      <c r="I82" s="98" t="s">
        <v>94</v>
      </c>
      <c r="J82" s="97" t="s">
        <v>92</v>
      </c>
      <c r="K82" s="99" t="s">
        <v>94</v>
      </c>
      <c r="L82" s="481"/>
      <c r="M82" s="487"/>
      <c r="N82" s="488"/>
    </row>
    <row r="83" spans="1:14" ht="24.75" customHeight="1">
      <c r="A83" s="473"/>
      <c r="B83" s="476"/>
      <c r="C83" s="473"/>
      <c r="D83" s="100" t="s">
        <v>93</v>
      </c>
      <c r="E83" s="101" t="s">
        <v>2450</v>
      </c>
      <c r="F83" s="100" t="s">
        <v>93</v>
      </c>
      <c r="G83" s="101" t="s">
        <v>2450</v>
      </c>
      <c r="H83" s="100" t="s">
        <v>93</v>
      </c>
      <c r="I83" s="101" t="s">
        <v>2450</v>
      </c>
      <c r="J83" s="100" t="s">
        <v>93</v>
      </c>
      <c r="K83" s="101" t="s">
        <v>2450</v>
      </c>
      <c r="L83" s="482"/>
      <c r="M83" s="487"/>
      <c r="N83" s="488"/>
    </row>
    <row r="84" spans="1:14" s="36" customFormat="1" ht="15" customHeight="1">
      <c r="A84" s="128" t="s">
        <v>204</v>
      </c>
      <c r="B84" s="129" t="s">
        <v>205</v>
      </c>
      <c r="C84" s="130"/>
      <c r="D84" s="155"/>
      <c r="E84" s="127"/>
      <c r="F84" s="69"/>
      <c r="G84" s="70"/>
      <c r="H84" s="71"/>
      <c r="I84" s="72"/>
      <c r="J84" s="155"/>
      <c r="K84" s="156"/>
      <c r="L84" s="54"/>
      <c r="M84" s="487"/>
      <c r="N84" s="488"/>
    </row>
    <row r="85" spans="1:14" s="36" customFormat="1" ht="11.25" customHeight="1">
      <c r="A85" s="129"/>
      <c r="B85" s="129" t="s">
        <v>206</v>
      </c>
      <c r="C85" s="111" t="s">
        <v>2445</v>
      </c>
      <c r="D85" s="60">
        <f>'MANPR2001-04 £'!D84</f>
        <v>310</v>
      </c>
      <c r="E85" s="61">
        <f>'MANPR2001-04 £'!E84/$A$4</f>
        <v>553.586867005881</v>
      </c>
      <c r="F85" s="60">
        <f>'MANPR2001-04 £'!F84</f>
        <v>255</v>
      </c>
      <c r="G85" s="61">
        <f>'MANPR2001-04 £'!G84/$A$4</f>
        <v>464.73959205431987</v>
      </c>
      <c r="H85" s="60">
        <f>'MANPR2001-04 £'!H84</f>
        <v>222</v>
      </c>
      <c r="I85" s="61">
        <f>'MANPR2001-04 £'!I84/$A$4</f>
        <v>403.22994016477753</v>
      </c>
      <c r="J85" s="60">
        <f>'MANPR2001-04 £'!J84</f>
        <v>212</v>
      </c>
      <c r="K85" s="61">
        <f>'MANPR2001-04 £'!K84/$A$4</f>
        <v>387.85252719239196</v>
      </c>
      <c r="L85" s="44" t="s">
        <v>207</v>
      </c>
      <c r="M85" s="487"/>
      <c r="N85" s="488"/>
    </row>
    <row r="86" spans="1:14" s="36" customFormat="1" ht="12" customHeight="1">
      <c r="A86" s="129" t="s">
        <v>208</v>
      </c>
      <c r="B86" s="129" t="s">
        <v>209</v>
      </c>
      <c r="C86" s="130" t="s">
        <v>132</v>
      </c>
      <c r="D86" s="60" t="str">
        <f>'MANPR2001-04 £'!D85</f>
        <v>...</v>
      </c>
      <c r="E86" s="61">
        <f>'MANPR2001-04 £'!E85/$A$4</f>
        <v>11435.669447130746</v>
      </c>
      <c r="F86" s="60" t="str">
        <f>'MANPR2001-04 £'!F85</f>
        <v>...</v>
      </c>
      <c r="G86" s="61">
        <f>'MANPR2001-04 £'!G85/$A$4</f>
        <v>9477.612195313648</v>
      </c>
      <c r="H86" s="60" t="str">
        <f>'MANPR2001-04 £'!H85</f>
        <v>...</v>
      </c>
      <c r="I86" s="61">
        <f>'MANPR2001-04 £'!I85/$A$4</f>
        <v>7837.35481159252</v>
      </c>
      <c r="J86" s="60" t="str">
        <f>'MANPR2001-04 £'!J85</f>
        <v>...</v>
      </c>
      <c r="K86" s="61">
        <f>'MANPR2001-04 £'!K85/$A$4</f>
        <v>7770.719355378848</v>
      </c>
      <c r="L86" s="44" t="s">
        <v>210</v>
      </c>
      <c r="M86" s="487"/>
      <c r="N86" s="488"/>
    </row>
    <row r="87" spans="1:14" s="36" customFormat="1" ht="12" customHeight="1">
      <c r="A87" s="128" t="s">
        <v>211</v>
      </c>
      <c r="B87" s="129" t="s">
        <v>212</v>
      </c>
      <c r="C87" s="111" t="s">
        <v>2445</v>
      </c>
      <c r="D87" s="60">
        <f>'MANPR2001-04 £'!D86</f>
        <v>615</v>
      </c>
      <c r="E87" s="61">
        <f>'MANPR2001-04 £'!E86/$A$4</f>
        <v>1681.2638183141573</v>
      </c>
      <c r="F87" s="60">
        <f>'MANPR2001-04 £'!F86</f>
        <v>542</v>
      </c>
      <c r="G87" s="61">
        <f>'MANPR2001-04 £'!G86/$A$4</f>
        <v>1288.2854867976368</v>
      </c>
      <c r="H87" s="60">
        <f>'MANPR2001-04 £'!H86</f>
        <v>373</v>
      </c>
      <c r="I87" s="61">
        <f>'MANPR2001-04 £'!I86/$A$4</f>
        <v>924.3533797845113</v>
      </c>
      <c r="J87" s="60">
        <f>'MANPR2001-04 £'!J86</f>
        <v>204</v>
      </c>
      <c r="K87" s="61">
        <f>'MANPR2001-04 £'!K86/$A$4</f>
        <v>539.9180554748716</v>
      </c>
      <c r="L87" s="44" t="s">
        <v>213</v>
      </c>
      <c r="M87" s="487"/>
      <c r="N87" s="488"/>
    </row>
    <row r="88" spans="1:14" s="36" customFormat="1" ht="12" customHeight="1">
      <c r="A88" s="109" t="s">
        <v>214</v>
      </c>
      <c r="B88" s="110" t="s">
        <v>215</v>
      </c>
      <c r="C88" s="111" t="s">
        <v>126</v>
      </c>
      <c r="D88" s="60">
        <f>'MANPR2001-04 £'!D87</f>
        <v>368</v>
      </c>
      <c r="E88" s="61">
        <f>'MANPR2001-04 £'!E87/$A$4</f>
        <v>2224.5990766717814</v>
      </c>
      <c r="F88" s="60">
        <f>'MANPR2001-04 £'!F87</f>
        <v>390</v>
      </c>
      <c r="G88" s="61">
        <f>'MANPR2001-04 £'!G87/$A$4</f>
        <v>2414.2538366645367</v>
      </c>
      <c r="H88" s="60">
        <f>'MANPR2001-04 £'!H87</f>
        <v>322</v>
      </c>
      <c r="I88" s="61">
        <f>'MANPR2001-04 £'!I87/$A$4</f>
        <v>1959.765853258474</v>
      </c>
      <c r="J88" s="60">
        <f>'MANPR2001-04 £'!J87</f>
        <v>396</v>
      </c>
      <c r="K88" s="61">
        <f>'MANPR2001-04 £'!K87/$A$4</f>
        <v>2368.12159774738</v>
      </c>
      <c r="L88" s="45" t="s">
        <v>216</v>
      </c>
      <c r="M88" s="487"/>
      <c r="N88" s="488"/>
    </row>
    <row r="89" spans="1:14" s="36" customFormat="1" ht="12" customHeight="1">
      <c r="A89" s="143" t="s">
        <v>1878</v>
      </c>
      <c r="B89" s="129" t="s">
        <v>731</v>
      </c>
      <c r="C89" s="111" t="s">
        <v>126</v>
      </c>
      <c r="D89" s="60">
        <f>'MANPR2001-04 £'!D88</f>
        <v>43</v>
      </c>
      <c r="E89" s="61">
        <f>'MANPR2001-04 £'!E88/$A$4</f>
        <v>64.92685477229469</v>
      </c>
      <c r="F89" s="60">
        <f>'MANPR2001-04 £'!F88</f>
        <v>56</v>
      </c>
      <c r="G89" s="61">
        <f>'MANPR2001-04 £'!G88/$A$4</f>
        <v>83.72147062743262</v>
      </c>
      <c r="H89" s="60">
        <f>'MANPR2001-04 £'!H88</f>
        <v>31</v>
      </c>
      <c r="I89" s="61">
        <f>'MANPR2001-04 £'!I88/$A$4</f>
        <v>52.96664468266146</v>
      </c>
      <c r="J89" s="60">
        <f>'MANPR2001-04 £'!J88</f>
        <v>154</v>
      </c>
      <c r="K89" s="61">
        <f>'MANPR2001-04 £'!K88/$A$4</f>
        <v>239.20420179266466</v>
      </c>
      <c r="L89" s="44" t="s">
        <v>730</v>
      </c>
      <c r="M89" s="487"/>
      <c r="N89" s="488"/>
    </row>
    <row r="90" spans="1:14" s="36" customFormat="1" ht="12" customHeight="1">
      <c r="A90" s="143" t="s">
        <v>104</v>
      </c>
      <c r="B90" s="129" t="s">
        <v>105</v>
      </c>
      <c r="C90" s="111"/>
      <c r="D90" s="60">
        <f>'MANPR2001-04 £'!D89</f>
        <v>0</v>
      </c>
      <c r="E90" s="61">
        <f>'MANPR2001-04 £'!E89/$A$4</f>
        <v>0</v>
      </c>
      <c r="F90" s="60">
        <f>'MANPR2001-04 £'!F89</f>
        <v>0</v>
      </c>
      <c r="G90" s="61">
        <f>'MANPR2001-04 £'!G89/$A$4</f>
        <v>0</v>
      </c>
      <c r="H90" s="60">
        <f>'MANPR2001-04 £'!H89</f>
        <v>0</v>
      </c>
      <c r="I90" s="61">
        <f>'MANPR2001-04 £'!I89/$A$4</f>
        <v>0</v>
      </c>
      <c r="J90" s="60">
        <f>'MANPR2001-04 £'!J89</f>
        <v>0</v>
      </c>
      <c r="K90" s="61">
        <f>'MANPR2001-04 £'!K89/$A$4</f>
        <v>0</v>
      </c>
      <c r="L90" s="44" t="s">
        <v>107</v>
      </c>
      <c r="M90" s="487"/>
      <c r="N90" s="488"/>
    </row>
    <row r="91" spans="1:14" s="36" customFormat="1" ht="12" customHeight="1">
      <c r="A91" s="109" t="s">
        <v>217</v>
      </c>
      <c r="B91" s="110" t="s">
        <v>106</v>
      </c>
      <c r="C91" s="111" t="s">
        <v>126</v>
      </c>
      <c r="D91" s="60">
        <f>'MANPR2001-04 £'!D90</f>
        <v>922</v>
      </c>
      <c r="E91" s="61">
        <f>'MANPR2001-04 £'!E90/$A$4</f>
        <v>1536.0326957971822</v>
      </c>
      <c r="F91" s="60">
        <f>'MANPR2001-04 £'!F90</f>
        <v>610</v>
      </c>
      <c r="G91" s="61">
        <f>'MANPR2001-04 £'!G90/$A$4</f>
        <v>1028.578067708458</v>
      </c>
      <c r="H91" s="60">
        <f>'MANPR2001-04 £'!H90</f>
        <v>265</v>
      </c>
      <c r="I91" s="61">
        <f>'MANPR2001-04 £'!I90/$A$4</f>
        <v>423.7331574612917</v>
      </c>
      <c r="J91" s="60">
        <f>'MANPR2001-04 £'!J90</f>
        <v>458</v>
      </c>
      <c r="K91" s="61">
        <f>'MANPR2001-04 £'!K90/$A$4</f>
        <v>751.7846342055175</v>
      </c>
      <c r="L91" s="45" t="s">
        <v>108</v>
      </c>
      <c r="M91" s="487"/>
      <c r="N91" s="488"/>
    </row>
    <row r="92" spans="1:14" s="36" customFormat="1" ht="12" customHeight="1">
      <c r="A92" s="128" t="s">
        <v>218</v>
      </c>
      <c r="B92" s="129" t="s">
        <v>219</v>
      </c>
      <c r="C92" s="111" t="s">
        <v>126</v>
      </c>
      <c r="D92" s="60">
        <f>'MANPR2001-04 £'!D91</f>
        <v>5476</v>
      </c>
      <c r="E92" s="61">
        <f>'MANPR2001-04 £'!E91/$A$4</f>
        <v>992.6974374395583</v>
      </c>
      <c r="F92" s="60">
        <f>'MANPR2001-04 £'!F91</f>
        <v>4400</v>
      </c>
      <c r="G92" s="61">
        <f>'MANPR2001-04 £'!G91/$A$4</f>
        <v>920.9361769017589</v>
      </c>
      <c r="H92" s="60">
        <f>'MANPR2001-04 £'!H91</f>
        <v>5960</v>
      </c>
      <c r="I92" s="61">
        <f>'MANPR2001-04 £'!I91/$A$4</f>
        <v>1120.8425455427714</v>
      </c>
      <c r="J92" s="60">
        <f>'MANPR2001-04 £'!J91</f>
        <v>6912</v>
      </c>
      <c r="K92" s="61">
        <f>'MANPR2001-04 £'!K91/$A$4</f>
        <v>1334.4177257147935</v>
      </c>
      <c r="L92" s="44" t="s">
        <v>220</v>
      </c>
      <c r="M92" s="487"/>
      <c r="N92" s="488"/>
    </row>
    <row r="93" spans="1:14" s="36" customFormat="1" ht="12" customHeight="1">
      <c r="A93" s="109" t="s">
        <v>221</v>
      </c>
      <c r="B93" s="110" t="s">
        <v>222</v>
      </c>
      <c r="C93" s="111" t="s">
        <v>126</v>
      </c>
      <c r="D93" s="60">
        <f>'MANPR2001-04 £'!D92</f>
        <v>215</v>
      </c>
      <c r="E93" s="61">
        <f>'MANPR2001-04 £'!E92/$A$4</f>
        <v>345.13749115798754</v>
      </c>
      <c r="F93" s="60">
        <f>'MANPR2001-04 £'!F92</f>
        <v>198</v>
      </c>
      <c r="G93" s="61">
        <f>'MANPR2001-04 £'!G92/$A$4</f>
        <v>288.7536435925738</v>
      </c>
      <c r="H93" s="60">
        <f>'MANPR2001-04 £'!H92</f>
        <v>230</v>
      </c>
      <c r="I93" s="61">
        <f>'MANPR2001-04 £'!I92/$A$4</f>
        <v>358.806302688997</v>
      </c>
      <c r="J93" s="60">
        <f>'MANPR2001-04 £'!J92</f>
        <v>330</v>
      </c>
      <c r="K93" s="61">
        <f>'MANPR2001-04 £'!K92/$A$4</f>
        <v>541.6266569162478</v>
      </c>
      <c r="L93" s="45" t="s">
        <v>223</v>
      </c>
      <c r="M93" s="487"/>
      <c r="N93" s="488"/>
    </row>
    <row r="94" spans="1:14" s="36" customFormat="1" ht="0.75" customHeight="1">
      <c r="A94" s="128"/>
      <c r="B94" s="129"/>
      <c r="C94" s="130"/>
      <c r="D94" s="60"/>
      <c r="E94" s="127"/>
      <c r="F94" s="73"/>
      <c r="G94" s="74"/>
      <c r="H94" s="71"/>
      <c r="I94" s="72"/>
      <c r="J94" s="60"/>
      <c r="K94" s="61"/>
      <c r="L94" s="44"/>
      <c r="M94" s="487"/>
      <c r="N94" s="488"/>
    </row>
    <row r="95" spans="1:14" s="48" customFormat="1" ht="12" customHeight="1">
      <c r="A95" s="123" t="s">
        <v>224</v>
      </c>
      <c r="B95" s="124" t="s">
        <v>225</v>
      </c>
      <c r="C95" s="157" t="s">
        <v>109</v>
      </c>
      <c r="D95" s="146"/>
      <c r="E95" s="158">
        <f>SUM(E97:E99)</f>
        <v>34698.27807146738</v>
      </c>
      <c r="F95" s="75"/>
      <c r="G95" s="158">
        <f>SUM(G97:G99)</f>
        <v>44876.416857745266</v>
      </c>
      <c r="H95" s="81"/>
      <c r="I95" s="158">
        <f>SUM(I97:I99)</f>
        <v>32755.59823262267</v>
      </c>
      <c r="J95" s="146"/>
      <c r="K95" s="159">
        <f>SUM(K97:K99)</f>
        <v>37467.92100793816</v>
      </c>
      <c r="L95" s="49" t="s">
        <v>226</v>
      </c>
      <c r="M95" s="487"/>
      <c r="N95" s="488"/>
    </row>
    <row r="96" spans="1:14" s="36" customFormat="1" ht="0.75" customHeight="1">
      <c r="A96" s="128"/>
      <c r="B96" s="129"/>
      <c r="C96" s="111"/>
      <c r="D96" s="60"/>
      <c r="E96" s="127"/>
      <c r="F96" s="73"/>
      <c r="G96" s="74"/>
      <c r="H96" s="71"/>
      <c r="I96" s="72"/>
      <c r="J96" s="60"/>
      <c r="K96" s="61"/>
      <c r="L96" s="44"/>
      <c r="M96" s="487"/>
      <c r="N96" s="488"/>
    </row>
    <row r="97" spans="1:14" s="36" customFormat="1" ht="12" customHeight="1">
      <c r="A97" s="109" t="s">
        <v>1409</v>
      </c>
      <c r="B97" s="129" t="s">
        <v>1410</v>
      </c>
      <c r="C97" s="111" t="s">
        <v>2445</v>
      </c>
      <c r="D97" s="60">
        <f>'MANPR2001-04 £'!D96</f>
        <v>6500</v>
      </c>
      <c r="E97" s="61">
        <f>'MANPR2001-04 £'!E96/$A$4</f>
        <v>85.4300720688088</v>
      </c>
      <c r="F97" s="60">
        <f>'MANPR2001-04 £'!F96</f>
        <v>12300</v>
      </c>
      <c r="G97" s="61">
        <f>'MANPR2001-04 £'!G96/$A$4</f>
        <v>170.8601441376176</v>
      </c>
      <c r="H97" s="60">
        <f>'MANPR2001-04 £'!H96</f>
        <v>5242</v>
      </c>
      <c r="I97" s="61">
        <f>'MANPR2001-04 £'!I96/$A$4</f>
        <v>85.4300720688088</v>
      </c>
      <c r="J97" s="60">
        <f>'MANPR2001-04 £'!J96</f>
        <v>11200</v>
      </c>
      <c r="K97" s="61">
        <f>'MANPR2001-04 £'!K96/$A$4</f>
        <v>179.4031513444985</v>
      </c>
      <c r="L97" s="44" t="s">
        <v>1208</v>
      </c>
      <c r="M97" s="487"/>
      <c r="N97" s="488"/>
    </row>
    <row r="98" spans="1:14" s="36" customFormat="1" ht="12" customHeight="1">
      <c r="A98" s="128" t="s">
        <v>227</v>
      </c>
      <c r="B98" s="129" t="s">
        <v>228</v>
      </c>
      <c r="C98" s="130" t="s">
        <v>126</v>
      </c>
      <c r="D98" s="60">
        <f>'MANPR2001-04 £'!D97</f>
        <v>2700</v>
      </c>
      <c r="E98" s="61">
        <f>'MANPR2001-04 £'!E97/$A$4</f>
        <v>16103.568584970459</v>
      </c>
      <c r="F98" s="60">
        <f>'MANPR2001-04 £'!F97</f>
        <v>5100</v>
      </c>
      <c r="G98" s="61">
        <f>'MANPR2001-04 £'!G97/$A$4</f>
        <v>25046.388529133365</v>
      </c>
      <c r="H98" s="60">
        <f>'MANPR2001-04 £'!H97</f>
        <v>3000</v>
      </c>
      <c r="I98" s="61">
        <f>'MANPR2001-04 £'!I97/$A$4</f>
        <v>12606.061434473428</v>
      </c>
      <c r="J98" s="60">
        <f>'MANPR2001-04 £'!J97</f>
        <v>4500</v>
      </c>
      <c r="K98" s="61">
        <f>'MANPR2001-04 £'!K97/$A$4</f>
        <v>17830.964642201772</v>
      </c>
      <c r="L98" s="44" t="s">
        <v>229</v>
      </c>
      <c r="M98" s="487"/>
      <c r="N98" s="488"/>
    </row>
    <row r="99" spans="1:14" s="36" customFormat="1" ht="12" customHeight="1">
      <c r="A99" s="128" t="s">
        <v>230</v>
      </c>
      <c r="B99" s="129" t="s">
        <v>231</v>
      </c>
      <c r="C99" s="130" t="s">
        <v>126</v>
      </c>
      <c r="D99" s="60">
        <f>'MANPR2001-04 £'!D98</f>
        <v>17350</v>
      </c>
      <c r="E99" s="61">
        <f>'MANPR2001-04 £'!E98/$A$4</f>
        <v>18509.279414428114</v>
      </c>
      <c r="F99" s="60">
        <f>'MANPR2001-04 £'!F98</f>
        <v>16240</v>
      </c>
      <c r="G99" s="61">
        <f>'MANPR2001-04 £'!G98/$A$4</f>
        <v>19659.16818447428</v>
      </c>
      <c r="H99" s="60">
        <f>'MANPR2001-04 £'!H98</f>
        <v>16366</v>
      </c>
      <c r="I99" s="61">
        <f>'MANPR2001-04 £'!I98/$A$4</f>
        <v>20064.106726080434</v>
      </c>
      <c r="J99" s="60">
        <f>'MANPR2001-04 £'!J98</f>
        <v>15063</v>
      </c>
      <c r="K99" s="61">
        <f>'MANPR2001-04 £'!K98/$A$4</f>
        <v>19457.553214391894</v>
      </c>
      <c r="L99" s="44" t="s">
        <v>232</v>
      </c>
      <c r="M99" s="487"/>
      <c r="N99" s="488"/>
    </row>
    <row r="100" spans="1:14" s="36" customFormat="1" ht="12" customHeight="1">
      <c r="A100" s="128"/>
      <c r="B100" s="129"/>
      <c r="C100" s="130"/>
      <c r="D100" s="60"/>
      <c r="E100" s="127"/>
      <c r="F100" s="71"/>
      <c r="G100" s="72"/>
      <c r="H100" s="71"/>
      <c r="I100" s="72"/>
      <c r="J100" s="60"/>
      <c r="K100" s="61"/>
      <c r="L100" s="44"/>
      <c r="M100" s="487"/>
      <c r="N100" s="488"/>
    </row>
    <row r="101" spans="1:14" s="48" customFormat="1" ht="12" customHeight="1">
      <c r="A101" s="123" t="s">
        <v>233</v>
      </c>
      <c r="B101" s="124" t="s">
        <v>234</v>
      </c>
      <c r="C101" s="157"/>
      <c r="D101" s="146"/>
      <c r="E101" s="158"/>
      <c r="F101" s="81"/>
      <c r="G101" s="82"/>
      <c r="H101" s="81"/>
      <c r="I101" s="82"/>
      <c r="J101" s="146"/>
      <c r="K101" s="159"/>
      <c r="L101" s="49"/>
      <c r="M101" s="487"/>
      <c r="N101" s="488"/>
    </row>
    <row r="102" spans="1:14" s="48" customFormat="1" ht="11.25" customHeight="1">
      <c r="A102" s="123"/>
      <c r="B102" s="124" t="s">
        <v>235</v>
      </c>
      <c r="C102" s="157"/>
      <c r="D102" s="160"/>
      <c r="E102" s="161">
        <f>SUM(E104:E113)+E122</f>
        <v>129568.37310387957</v>
      </c>
      <c r="F102" s="81"/>
      <c r="G102" s="161">
        <f>SUM(G104:G113)+G122</f>
        <v>146763.73800988938</v>
      </c>
      <c r="H102" s="81"/>
      <c r="I102" s="161">
        <f>SUM(I104:I113)+I122</f>
        <v>156803.4800794158</v>
      </c>
      <c r="J102" s="160"/>
      <c r="K102" s="162">
        <f>SUM(K104:K113)+K122</f>
        <v>161227.0492111387</v>
      </c>
      <c r="L102" s="49" t="s">
        <v>236</v>
      </c>
      <c r="M102" s="487"/>
      <c r="N102" s="488"/>
    </row>
    <row r="103" spans="1:14" s="36" customFormat="1" ht="3" customHeight="1">
      <c r="A103" s="128"/>
      <c r="B103" s="129"/>
      <c r="C103" s="130"/>
      <c r="D103" s="60"/>
      <c r="E103" s="127"/>
      <c r="F103" s="71"/>
      <c r="G103" s="72"/>
      <c r="H103" s="71"/>
      <c r="I103" s="72"/>
      <c r="J103" s="60"/>
      <c r="K103" s="61"/>
      <c r="L103" s="44"/>
      <c r="M103" s="487"/>
      <c r="N103" s="488"/>
    </row>
    <row r="104" spans="1:14" s="36" customFormat="1" ht="12" customHeight="1">
      <c r="A104" s="128" t="s">
        <v>237</v>
      </c>
      <c r="B104" s="129" t="s">
        <v>238</v>
      </c>
      <c r="C104" s="130" t="s">
        <v>239</v>
      </c>
      <c r="D104" s="60">
        <f>'MANPR2001-04 £'!D103</f>
        <v>63925</v>
      </c>
      <c r="E104" s="61">
        <f>'MANPR2001-04 £'!E103/$A$4</f>
        <v>45438.54673195803</v>
      </c>
      <c r="F104" s="60">
        <f>'MANPR2001-04 £'!F103</f>
        <v>67741</v>
      </c>
      <c r="G104" s="61">
        <f>'MANPR2001-04 £'!G103/$A$4</f>
        <v>52501.905090607135</v>
      </c>
      <c r="H104" s="60">
        <f>'MANPR2001-04 £'!H103</f>
        <v>67410</v>
      </c>
      <c r="I104" s="61">
        <f>'MANPR2001-04 £'!I103/$A$4</f>
        <v>56969.89785980584</v>
      </c>
      <c r="J104" s="60">
        <f>'MANPR2001-04 £'!J103</f>
        <v>68560</v>
      </c>
      <c r="K104" s="61">
        <f>'MANPR2001-04 £'!K103/$A$4</f>
        <v>61526.7379039561</v>
      </c>
      <c r="L104" s="44" t="s">
        <v>240</v>
      </c>
      <c r="M104" s="487"/>
      <c r="N104" s="488"/>
    </row>
    <row r="105" spans="1:14" s="36" customFormat="1" ht="12" customHeight="1">
      <c r="A105" s="128" t="s">
        <v>241</v>
      </c>
      <c r="B105" s="129" t="s">
        <v>242</v>
      </c>
      <c r="C105" s="130" t="s">
        <v>126</v>
      </c>
      <c r="D105" s="60">
        <f>'MANPR2001-04 £'!D104</f>
        <v>858</v>
      </c>
      <c r="E105" s="61">
        <f>'MANPR2001-04 £'!E104/$A$4</f>
        <v>2499.6839087333456</v>
      </c>
      <c r="F105" s="60">
        <f>'MANPR2001-04 £'!F104</f>
        <v>949</v>
      </c>
      <c r="G105" s="61">
        <f>'MANPR2001-04 £'!G104/$A$4</f>
        <v>3075.482594477117</v>
      </c>
      <c r="H105" s="60">
        <f>'MANPR2001-04 £'!H104</f>
        <v>1163</v>
      </c>
      <c r="I105" s="61">
        <f>'MANPR2001-04 £'!I104/$A$4</f>
        <v>3545.3479908555655</v>
      </c>
      <c r="J105" s="60">
        <f>'MANPR2001-04 £'!J104</f>
        <v>1520</v>
      </c>
      <c r="K105" s="61">
        <f>'MANPR2001-04 £'!K104/$A$4</f>
        <v>3724.751142200064</v>
      </c>
      <c r="L105" s="44" t="s">
        <v>243</v>
      </c>
      <c r="M105" s="487"/>
      <c r="N105" s="488"/>
    </row>
    <row r="106" spans="1:14" s="36" customFormat="1" ht="12" customHeight="1">
      <c r="A106" s="128" t="s">
        <v>244</v>
      </c>
      <c r="B106" s="129" t="s">
        <v>245</v>
      </c>
      <c r="C106" s="130" t="s">
        <v>2445</v>
      </c>
      <c r="D106" s="60">
        <f>'MANPR2001-04 £'!D105</f>
        <v>5764</v>
      </c>
      <c r="E106" s="61">
        <f>'MANPR2001-04 £'!E105/$A$4</f>
        <v>29078.68793078114</v>
      </c>
      <c r="F106" s="60">
        <f>'MANPR2001-04 £'!F105</f>
        <v>6085</v>
      </c>
      <c r="G106" s="61">
        <f>'MANPR2001-04 £'!G105/$A$4</f>
        <v>34359.9749860749</v>
      </c>
      <c r="H106" s="60">
        <f>'MANPR2001-04 £'!H105</f>
        <v>6392</v>
      </c>
      <c r="I106" s="61">
        <f>'MANPR2001-04 £'!I105/$A$4</f>
        <v>39859.96302586481</v>
      </c>
      <c r="J106" s="60">
        <f>'MANPR2001-04 £'!J105</f>
        <v>6057</v>
      </c>
      <c r="K106" s="61">
        <f>'MANPR2001-04 £'!K105/$A$4</f>
        <v>38887.76880572177</v>
      </c>
      <c r="L106" s="44" t="s">
        <v>246</v>
      </c>
      <c r="M106" s="487"/>
      <c r="N106" s="488"/>
    </row>
    <row r="107" spans="1:14" s="36" customFormat="1" ht="12" customHeight="1">
      <c r="A107" s="128" t="s">
        <v>247</v>
      </c>
      <c r="B107" s="129" t="s">
        <v>1681</v>
      </c>
      <c r="C107" s="130" t="s">
        <v>126</v>
      </c>
      <c r="D107" s="60">
        <f>'MANPR2001-04 £'!D106</f>
        <v>2180</v>
      </c>
      <c r="E107" s="61">
        <f>'MANPR2001-04 £'!E106/$A$4</f>
        <v>12023.428342964151</v>
      </c>
      <c r="F107" s="60">
        <f>'MANPR2001-04 £'!F106</f>
        <v>2203</v>
      </c>
      <c r="G107" s="61">
        <f>'MANPR2001-04 £'!G106/$A$4</f>
        <v>13151.105294272427</v>
      </c>
      <c r="H107" s="60">
        <f>'MANPR2001-04 £'!H106</f>
        <v>2149</v>
      </c>
      <c r="I107" s="61">
        <f>'MANPR2001-04 £'!I106/$A$4</f>
        <v>14167.723151891252</v>
      </c>
      <c r="J107" s="60">
        <f>'MANPR2001-04 £'!J106</f>
        <v>1710</v>
      </c>
      <c r="K107" s="61">
        <f>'MANPR2001-04 £'!K106/$A$4</f>
        <v>12144.73904530186</v>
      </c>
      <c r="L107" s="44" t="s">
        <v>1209</v>
      </c>
      <c r="M107" s="487"/>
      <c r="N107" s="488"/>
    </row>
    <row r="108" spans="1:14" s="36" customFormat="1" ht="12" customHeight="1">
      <c r="A108" s="128" t="s">
        <v>157</v>
      </c>
      <c r="B108" s="129" t="s">
        <v>156</v>
      </c>
      <c r="C108" s="130" t="s">
        <v>126</v>
      </c>
      <c r="D108" s="60">
        <f>'MANPR2001-04 £'!D107</f>
        <v>380</v>
      </c>
      <c r="E108" s="61">
        <f>'MANPR2001-04 £'!E107/$A$4</f>
        <v>486.9514107922102</v>
      </c>
      <c r="F108" s="60">
        <f>'MANPR2001-04 £'!F107</f>
        <v>443</v>
      </c>
      <c r="G108" s="61">
        <f>'MANPR2001-04 £'!G107/$A$4</f>
        <v>563.838475654138</v>
      </c>
      <c r="H108" s="60">
        <f>'MANPR2001-04 £'!H107</f>
        <v>470</v>
      </c>
      <c r="I108" s="61">
        <f>'MANPR2001-04 £'!I107/$A$4</f>
        <v>642.4341419574422</v>
      </c>
      <c r="J108" s="60">
        <f>'MANPR2001-04 £'!J107</f>
        <v>370</v>
      </c>
      <c r="K108" s="61">
        <f>'MANPR2001-04 £'!K107/$A$4</f>
        <v>562.1298742127619</v>
      </c>
      <c r="L108" s="44" t="s">
        <v>155</v>
      </c>
      <c r="M108" s="487"/>
      <c r="N108" s="488"/>
    </row>
    <row r="109" spans="1:14" s="36" customFormat="1" ht="12" customHeight="1">
      <c r="A109" s="128" t="s">
        <v>248</v>
      </c>
      <c r="B109" s="129" t="s">
        <v>249</v>
      </c>
      <c r="C109" s="130" t="s">
        <v>126</v>
      </c>
      <c r="D109" s="60">
        <f>'MANPR2001-04 £'!D108</f>
        <v>1085</v>
      </c>
      <c r="E109" s="61">
        <f>'MANPR2001-04 £'!E108/$A$4</f>
        <v>5951.058820313221</v>
      </c>
      <c r="F109" s="60">
        <f>'MANPR2001-04 £'!F108</f>
        <v>1120</v>
      </c>
      <c r="G109" s="61">
        <f>'MANPR2001-04 £'!G108/$A$4</f>
        <v>6825.862758297823</v>
      </c>
      <c r="H109" s="60">
        <f>'MANPR2001-04 £'!H108</f>
        <v>985</v>
      </c>
      <c r="I109" s="61">
        <f>'MANPR2001-04 £'!I108/$A$4</f>
        <v>6347.454354712494</v>
      </c>
      <c r="J109" s="60">
        <f>'MANPR2001-04 £'!J108</f>
        <v>825</v>
      </c>
      <c r="K109" s="61">
        <f>'MANPR2001-04 £'!K108/$A$4</f>
        <v>5641.801959424133</v>
      </c>
      <c r="L109" s="44" t="s">
        <v>250</v>
      </c>
      <c r="M109" s="487"/>
      <c r="N109" s="488"/>
    </row>
    <row r="110" spans="1:14" s="36" customFormat="1" ht="12" customHeight="1">
      <c r="A110" s="128" t="s">
        <v>251</v>
      </c>
      <c r="B110" s="129" t="s">
        <v>252</v>
      </c>
      <c r="C110" s="130" t="s">
        <v>126</v>
      </c>
      <c r="D110" s="60">
        <f>'MANPR2001-04 £'!D109</f>
        <v>2142</v>
      </c>
      <c r="E110" s="61">
        <f>'MANPR2001-04 £'!E109/$A$4</f>
        <v>5378.677337452203</v>
      </c>
      <c r="F110" s="60">
        <f>'MANPR2001-04 £'!F109</f>
        <v>2380</v>
      </c>
      <c r="G110" s="61">
        <f>'MANPR2001-04 £'!G109/$A$4</f>
        <v>6566.155339208644</v>
      </c>
      <c r="H110" s="60">
        <f>'MANPR2001-04 £'!H109</f>
        <v>1760</v>
      </c>
      <c r="I110" s="61">
        <f>'MANPR2001-04 £'!I109/$A$4</f>
        <v>5240.280620700732</v>
      </c>
      <c r="J110" s="60">
        <f>'MANPR2001-04 £'!J109</f>
        <v>1380</v>
      </c>
      <c r="K110" s="61">
        <f>'MANPR2001-04 £'!K109/$A$4</f>
        <v>4356.933675509249</v>
      </c>
      <c r="L110" s="44" t="s">
        <v>253</v>
      </c>
      <c r="M110" s="487"/>
      <c r="N110" s="488"/>
    </row>
    <row r="111" spans="1:14" s="36" customFormat="1" ht="12" customHeight="1">
      <c r="A111" s="128" t="s">
        <v>1593</v>
      </c>
      <c r="B111" s="129" t="s">
        <v>1594</v>
      </c>
      <c r="C111" s="130" t="s">
        <v>126</v>
      </c>
      <c r="D111" s="60">
        <f>'MANPR2001-04 £'!D110</f>
        <v>7582</v>
      </c>
      <c r="E111" s="61">
        <f>'MANPR2001-04 £'!E110/$A$4</f>
        <v>14222.39839801529</v>
      </c>
      <c r="F111" s="60">
        <f>'MANPR2001-04 £'!F110</f>
        <v>6925</v>
      </c>
      <c r="G111" s="61">
        <f>'MANPR2001-04 £'!G110/$A$4</f>
        <v>15500.432276164669</v>
      </c>
      <c r="H111" s="60">
        <f>'MANPR2001-04 £'!H110</f>
        <v>6265</v>
      </c>
      <c r="I111" s="61">
        <f>'MANPR2001-04 £'!I110/$A$4</f>
        <v>15092.076531675762</v>
      </c>
      <c r="J111" s="60">
        <f>'MANPR2001-04 £'!J110</f>
        <v>6830</v>
      </c>
      <c r="K111" s="61">
        <f>'MANPR2001-04 £'!K110/$A$4</f>
        <v>18681.84816000711</v>
      </c>
      <c r="L111" s="44" t="s">
        <v>1595</v>
      </c>
      <c r="M111" s="487"/>
      <c r="N111" s="488"/>
    </row>
    <row r="112" spans="1:14" s="36" customFormat="1" ht="12" customHeight="1">
      <c r="A112" s="128" t="s">
        <v>1879</v>
      </c>
      <c r="B112" s="129" t="s">
        <v>1880</v>
      </c>
      <c r="C112" s="130" t="s">
        <v>126</v>
      </c>
      <c r="D112" s="60">
        <f>'MANPR2001-04 £'!D111</f>
        <v>98</v>
      </c>
      <c r="E112" s="61">
        <f>'MANPR2001-04 £'!E111/$A$4</f>
        <v>524.5406425024861</v>
      </c>
      <c r="F112" s="60">
        <f>'MANPR2001-04 £'!F111</f>
        <v>141</v>
      </c>
      <c r="G112" s="61">
        <f>'MANPR2001-04 £'!G111/$A$4</f>
        <v>816.7114889778121</v>
      </c>
      <c r="H112" s="60">
        <f>'MANPR2001-04 £'!H111</f>
        <v>130</v>
      </c>
      <c r="I112" s="61">
        <f>'MANPR2001-04 £'!I111/$A$4</f>
        <v>748.3674313227651</v>
      </c>
      <c r="J112" s="60">
        <f>'MANPR2001-04 £'!J111</f>
        <v>180</v>
      </c>
      <c r="K112" s="61">
        <f>'MANPR2001-04 £'!K111/$A$4</f>
        <v>1117.4253426600192</v>
      </c>
      <c r="L112" s="44" t="s">
        <v>732</v>
      </c>
      <c r="M112" s="487"/>
      <c r="N112" s="488"/>
    </row>
    <row r="113" spans="1:14" s="36" customFormat="1" ht="12" customHeight="1">
      <c r="A113" s="129" t="s">
        <v>1596</v>
      </c>
      <c r="B113" s="129" t="s">
        <v>1597</v>
      </c>
      <c r="C113" s="130" t="s">
        <v>126</v>
      </c>
      <c r="D113" s="60">
        <f>'MANPR2001-04 £'!D112</f>
        <v>5545</v>
      </c>
      <c r="E113" s="61">
        <f>'MANPR2001-04 £'!E112/$A$4</f>
        <v>13357.846068678944</v>
      </c>
      <c r="F113" s="60">
        <f>'MANPR2001-04 £'!F112</f>
        <v>4600</v>
      </c>
      <c r="G113" s="61">
        <f>'MANPR2001-04 £'!G112/$A$4</f>
        <v>12809.385005997192</v>
      </c>
      <c r="H113" s="60">
        <f>'MANPR2001-04 £'!H112</f>
        <v>4637</v>
      </c>
      <c r="I113" s="61">
        <f>'MANPR2001-04 £'!I112/$A$4</f>
        <v>13485.991176782158</v>
      </c>
      <c r="J113" s="60">
        <f>'MANPR2001-04 £'!J112</f>
        <v>4502</v>
      </c>
      <c r="K113" s="61">
        <f>'MANPR2001-04 £'!K112/$A$4</f>
        <v>13737.155588664455</v>
      </c>
      <c r="L113" s="44" t="s">
        <v>1598</v>
      </c>
      <c r="M113" s="487"/>
      <c r="N113" s="488"/>
    </row>
    <row r="114" spans="1:14" s="36" customFormat="1" ht="3" customHeight="1">
      <c r="A114" s="163"/>
      <c r="B114" s="164"/>
      <c r="C114" s="130"/>
      <c r="D114" s="135"/>
      <c r="E114" s="127" t="s">
        <v>109</v>
      </c>
      <c r="F114" s="83"/>
      <c r="G114" s="84"/>
      <c r="H114" s="83"/>
      <c r="I114" s="84"/>
      <c r="J114" s="151"/>
      <c r="K114" s="152"/>
      <c r="L114" s="51"/>
      <c r="M114" s="487"/>
      <c r="N114" s="488"/>
    </row>
    <row r="115" spans="1:14" s="52" customFormat="1" ht="12.75" customHeight="1">
      <c r="A115" s="165"/>
      <c r="B115" s="165"/>
      <c r="C115" s="139"/>
      <c r="D115" s="141"/>
      <c r="E115" s="141"/>
      <c r="F115" s="72"/>
      <c r="G115" s="72"/>
      <c r="H115" s="72"/>
      <c r="I115" s="72"/>
      <c r="J115" s="141"/>
      <c r="K115" s="141"/>
      <c r="L115" s="55" t="s">
        <v>1041</v>
      </c>
      <c r="M115" s="487"/>
      <c r="N115" s="488"/>
    </row>
    <row r="116" spans="12:14" ht="24" customHeight="1">
      <c r="L116" s="31" t="s">
        <v>2342</v>
      </c>
      <c r="M116" s="487" t="s">
        <v>1686</v>
      </c>
      <c r="N116" s="488"/>
    </row>
    <row r="117" spans="1:14" ht="29.25" customHeight="1">
      <c r="A117" s="479" t="s">
        <v>1133</v>
      </c>
      <c r="B117" s="479"/>
      <c r="C117" s="479"/>
      <c r="D117" s="479"/>
      <c r="E117" s="479"/>
      <c r="F117" s="479"/>
      <c r="G117" s="479"/>
      <c r="H117" s="479"/>
      <c r="I117" s="479"/>
      <c r="J117" s="479"/>
      <c r="K117" s="479"/>
      <c r="L117" s="479"/>
      <c r="M117" s="487"/>
      <c r="N117" s="488"/>
    </row>
    <row r="118" spans="1:14" ht="9.75" customHeight="1">
      <c r="A118" s="92"/>
      <c r="B118" s="92"/>
      <c r="C118" s="92"/>
      <c r="D118" s="92"/>
      <c r="J118" s="92"/>
      <c r="K118" s="92"/>
      <c r="M118" s="487"/>
      <c r="N118" s="488"/>
    </row>
    <row r="119" spans="1:14" ht="24.75" customHeight="1">
      <c r="A119" s="94" t="s">
        <v>1652</v>
      </c>
      <c r="B119" s="474" t="s">
        <v>1653</v>
      </c>
      <c r="C119" s="94" t="s">
        <v>1119</v>
      </c>
      <c r="D119" s="477" t="s">
        <v>491</v>
      </c>
      <c r="E119" s="478"/>
      <c r="F119" s="477" t="s">
        <v>2372</v>
      </c>
      <c r="G119" s="478"/>
      <c r="H119" s="477" t="s">
        <v>1123</v>
      </c>
      <c r="I119" s="485"/>
      <c r="J119" s="477" t="s">
        <v>2381</v>
      </c>
      <c r="K119" s="485"/>
      <c r="L119" s="480" t="s">
        <v>95</v>
      </c>
      <c r="M119" s="487"/>
      <c r="N119" s="488"/>
    </row>
    <row r="120" spans="1:14" ht="15" customHeight="1">
      <c r="A120" s="472" t="s">
        <v>1382</v>
      </c>
      <c r="B120" s="475"/>
      <c r="C120" s="472" t="s">
        <v>1121</v>
      </c>
      <c r="D120" s="97" t="s">
        <v>92</v>
      </c>
      <c r="E120" s="98" t="s">
        <v>94</v>
      </c>
      <c r="F120" s="97" t="s">
        <v>92</v>
      </c>
      <c r="G120" s="98" t="s">
        <v>94</v>
      </c>
      <c r="H120" s="97" t="s">
        <v>92</v>
      </c>
      <c r="I120" s="99" t="s">
        <v>94</v>
      </c>
      <c r="J120" s="97" t="s">
        <v>92</v>
      </c>
      <c r="K120" s="99" t="s">
        <v>94</v>
      </c>
      <c r="L120" s="481"/>
      <c r="M120" s="487"/>
      <c r="N120" s="488"/>
    </row>
    <row r="121" spans="1:14" ht="24.75" customHeight="1">
      <c r="A121" s="473"/>
      <c r="B121" s="476"/>
      <c r="C121" s="473"/>
      <c r="D121" s="100" t="s">
        <v>93</v>
      </c>
      <c r="E121" s="101" t="s">
        <v>2450</v>
      </c>
      <c r="F121" s="100" t="s">
        <v>93</v>
      </c>
      <c r="G121" s="101" t="s">
        <v>2450</v>
      </c>
      <c r="H121" s="100" t="s">
        <v>93</v>
      </c>
      <c r="I121" s="101" t="s">
        <v>2450</v>
      </c>
      <c r="J121" s="100" t="s">
        <v>93</v>
      </c>
      <c r="K121" s="101" t="s">
        <v>2450</v>
      </c>
      <c r="L121" s="482"/>
      <c r="M121" s="487"/>
      <c r="N121" s="488"/>
    </row>
    <row r="122" spans="1:14" s="36" customFormat="1" ht="15" customHeight="1">
      <c r="A122" s="129" t="s">
        <v>1599</v>
      </c>
      <c r="B122" s="129" t="s">
        <v>1600</v>
      </c>
      <c r="C122" s="111" t="s">
        <v>2445</v>
      </c>
      <c r="D122" s="60">
        <f>'MANPR2001-04 £'!D121</f>
        <v>2030</v>
      </c>
      <c r="E122" s="61">
        <f>'MANPR2001-04 £'!E121/$A$4</f>
        <v>606.5535116885425</v>
      </c>
      <c r="F122" s="60">
        <f>'MANPR2001-04 £'!F121</f>
        <v>1780</v>
      </c>
      <c r="G122" s="61">
        <f>'MANPR2001-04 £'!G121/$A$4</f>
        <v>592.8847001575331</v>
      </c>
      <c r="H122" s="60">
        <f>'MANPR2001-04 £'!H121</f>
        <v>1920</v>
      </c>
      <c r="I122" s="61">
        <f>'MANPR2001-04 £'!I121/$A$4</f>
        <v>703.9437938469846</v>
      </c>
      <c r="J122" s="60">
        <f>'MANPR2001-04 £'!J121</f>
        <v>2100</v>
      </c>
      <c r="K122" s="61">
        <f>'MANPR2001-04 £'!K121/$A$4</f>
        <v>845.7577134812071</v>
      </c>
      <c r="L122" s="54" t="s">
        <v>1601</v>
      </c>
      <c r="M122" s="487"/>
      <c r="N122" s="488"/>
    </row>
    <row r="123" spans="1:14" s="36" customFormat="1" ht="0.75" customHeight="1">
      <c r="A123" s="129"/>
      <c r="B123" s="129"/>
      <c r="C123" s="130"/>
      <c r="D123" s="60"/>
      <c r="E123" s="127"/>
      <c r="F123" s="71"/>
      <c r="G123" s="72"/>
      <c r="H123" s="71"/>
      <c r="I123" s="113"/>
      <c r="J123" s="60"/>
      <c r="K123" s="61"/>
      <c r="L123" s="44"/>
      <c r="M123" s="487"/>
      <c r="N123" s="488"/>
    </row>
    <row r="124" spans="1:14" s="48" customFormat="1" ht="12" customHeight="1">
      <c r="A124" s="124" t="s">
        <v>1602</v>
      </c>
      <c r="B124" s="124" t="s">
        <v>1603</v>
      </c>
      <c r="C124" s="157" t="s">
        <v>109</v>
      </c>
      <c r="D124" s="146"/>
      <c r="E124" s="158"/>
      <c r="F124" s="81"/>
      <c r="G124" s="82"/>
      <c r="H124" s="81"/>
      <c r="I124" s="166"/>
      <c r="J124" s="146"/>
      <c r="K124" s="159"/>
      <c r="L124" s="49" t="s">
        <v>1604</v>
      </c>
      <c r="M124" s="487"/>
      <c r="N124" s="488"/>
    </row>
    <row r="125" spans="1:14" s="48" customFormat="1" ht="11.25" customHeight="1">
      <c r="A125" s="124"/>
      <c r="B125" s="124" t="s">
        <v>1605</v>
      </c>
      <c r="C125" s="157"/>
      <c r="D125" s="146"/>
      <c r="E125" s="158">
        <f>SUM(E126:E132)</f>
        <v>26982.233962212573</v>
      </c>
      <c r="F125" s="81"/>
      <c r="G125" s="158">
        <f>SUM(G126:G132)</f>
        <v>27089.87585301927</v>
      </c>
      <c r="H125" s="81"/>
      <c r="I125" s="159">
        <f>SUM(I126:I132)</f>
        <v>29078.68793078114</v>
      </c>
      <c r="J125" s="146"/>
      <c r="K125" s="159">
        <f>SUM(K126:K132)</f>
        <v>32823.942290277715</v>
      </c>
      <c r="L125" s="49" t="s">
        <v>1606</v>
      </c>
      <c r="M125" s="487"/>
      <c r="N125" s="488"/>
    </row>
    <row r="126" spans="1:14" s="36" customFormat="1" ht="12" customHeight="1">
      <c r="A126" s="128" t="s">
        <v>453</v>
      </c>
      <c r="B126" s="129" t="s">
        <v>1607</v>
      </c>
      <c r="C126" s="111" t="s">
        <v>2445</v>
      </c>
      <c r="D126" s="60">
        <f>'MANPR2001-04 £'!D125</f>
        <v>55160</v>
      </c>
      <c r="E126" s="61">
        <f>'MANPR2001-04 £'!E125/$A$4</f>
        <v>17711.36254130544</v>
      </c>
      <c r="F126" s="60">
        <f>'MANPR2001-04 £'!F125</f>
        <v>54910</v>
      </c>
      <c r="G126" s="61">
        <f>'MANPR2001-04 £'!G125/$A$4</f>
        <v>17989.864576249758</v>
      </c>
      <c r="H126" s="60">
        <f>'MANPR2001-04 £'!H125</f>
        <v>60085</v>
      </c>
      <c r="I126" s="61">
        <f>'MANPR2001-04 £'!I125/$A$4</f>
        <v>19454.13601150914</v>
      </c>
      <c r="J126" s="60">
        <f>'MANPR2001-04 £'!J125</f>
        <v>61290</v>
      </c>
      <c r="K126" s="61">
        <f>'MANPR2001-04 £'!K125/$A$4</f>
        <v>22105.885448524965</v>
      </c>
      <c r="L126" s="44" t="s">
        <v>1608</v>
      </c>
      <c r="M126" s="487"/>
      <c r="N126" s="488"/>
    </row>
    <row r="127" spans="1:14" s="36" customFormat="1" ht="12" customHeight="1">
      <c r="A127" s="109" t="s">
        <v>1611</v>
      </c>
      <c r="B127" s="110" t="s">
        <v>1612</v>
      </c>
      <c r="C127" s="111" t="s">
        <v>126</v>
      </c>
      <c r="D127" s="60">
        <f>'MANPR2001-04 £'!D126</f>
        <v>2277</v>
      </c>
      <c r="E127" s="61">
        <f>'MANPR2001-04 £'!E126/$A$4</f>
        <v>1390.8015732802073</v>
      </c>
      <c r="F127" s="60">
        <f>'MANPR2001-04 £'!F126</f>
        <v>1675</v>
      </c>
      <c r="G127" s="61">
        <f>'MANPR2001-04 £'!G126/$A$4</f>
        <v>1132.8027556324048</v>
      </c>
      <c r="H127" s="60">
        <f>'MANPR2001-04 £'!H126</f>
        <v>1830</v>
      </c>
      <c r="I127" s="61">
        <f>'MANPR2001-04 £'!I126/$A$4</f>
        <v>1243.8618493218562</v>
      </c>
      <c r="J127" s="60">
        <f>'MANPR2001-04 £'!J126</f>
        <v>2090</v>
      </c>
      <c r="K127" s="61">
        <f>'MANPR2001-04 £'!K126/$A$4</f>
        <v>1534.3240943558062</v>
      </c>
      <c r="L127" s="45" t="s">
        <v>1613</v>
      </c>
      <c r="M127" s="487"/>
      <c r="N127" s="488"/>
    </row>
    <row r="128" spans="1:14" s="36" customFormat="1" ht="12" customHeight="1">
      <c r="A128" s="143" t="s">
        <v>454</v>
      </c>
      <c r="B128" s="129" t="s">
        <v>1609</v>
      </c>
      <c r="C128" s="111" t="s">
        <v>126</v>
      </c>
      <c r="D128" s="60">
        <f>'MANPR2001-04 £'!D127</f>
        <v>8750</v>
      </c>
      <c r="E128" s="61">
        <f>'MANPR2001-04 £'!E127/$A$4</f>
        <v>3012.2643411461986</v>
      </c>
      <c r="F128" s="60">
        <f>'MANPR2001-04 £'!F127</f>
        <v>10615</v>
      </c>
      <c r="G128" s="61">
        <f>'MANPR2001-04 £'!G127/$A$4</f>
        <v>3533.387780765932</v>
      </c>
      <c r="H128" s="60">
        <f>'MANPR2001-04 £'!H127</f>
        <v>11328</v>
      </c>
      <c r="I128" s="61">
        <f>'MANPR2001-04 £'!I127/$A$4</f>
        <v>3776.009185441349</v>
      </c>
      <c r="J128" s="60">
        <f>'MANPR2001-04 £'!J127</f>
        <v>11365</v>
      </c>
      <c r="K128" s="61">
        <f>'MANPR2001-04 £'!K127/$A$4</f>
        <v>4155.31870542686</v>
      </c>
      <c r="L128" s="44" t="s">
        <v>1610</v>
      </c>
      <c r="M128" s="487"/>
      <c r="N128" s="488"/>
    </row>
    <row r="129" spans="1:14" s="36" customFormat="1" ht="12" customHeight="1">
      <c r="A129" s="143" t="s">
        <v>455</v>
      </c>
      <c r="B129" s="129" t="s">
        <v>1614</v>
      </c>
      <c r="C129" s="111" t="s">
        <v>126</v>
      </c>
      <c r="D129" s="60">
        <f>'MANPR2001-04 £'!D128</f>
        <v>794</v>
      </c>
      <c r="E129" s="61">
        <f>'MANPR2001-04 £'!E128/$A$4</f>
        <v>997.8232417636868</v>
      </c>
      <c r="F129" s="60">
        <f>'MANPR2001-04 £'!F128</f>
        <v>708</v>
      </c>
      <c r="G129" s="61">
        <f>'MANPR2001-04 £'!G128/$A$4</f>
        <v>936.3135898741444</v>
      </c>
      <c r="H129" s="60">
        <f>'MANPR2001-04 £'!H128</f>
        <v>588</v>
      </c>
      <c r="I129" s="61">
        <f>'MANPR2001-04 £'!I128/$A$4</f>
        <v>844.049112039831</v>
      </c>
      <c r="J129" s="60">
        <f>'MANPR2001-04 £'!J128</f>
        <v>617</v>
      </c>
      <c r="K129" s="61">
        <f>'MANPR2001-04 £'!K128/$A$4</f>
        <v>897.0157567224925</v>
      </c>
      <c r="L129" s="44" t="s">
        <v>1210</v>
      </c>
      <c r="M129" s="487"/>
      <c r="N129" s="488"/>
    </row>
    <row r="130" spans="1:14" s="36" customFormat="1" ht="12" customHeight="1">
      <c r="A130" s="143" t="s">
        <v>1148</v>
      </c>
      <c r="B130" s="129" t="s">
        <v>1149</v>
      </c>
      <c r="C130" s="111" t="s">
        <v>126</v>
      </c>
      <c r="D130" s="60" t="str">
        <f>'MANPR2001-04 £'!D129</f>
        <v>…</v>
      </c>
      <c r="E130" s="61" t="str">
        <f>'MANPR2001-04 £'!E129</f>
        <v>…</v>
      </c>
      <c r="F130" s="60">
        <f>'MANPR2001-04 £'!F129</f>
        <v>98</v>
      </c>
      <c r="G130" s="61">
        <f>'MANPR2001-04 £'!G129/$A$4</f>
        <v>478.4084035853293</v>
      </c>
      <c r="H130" s="60">
        <f>'MANPR2001-04 £'!H129</f>
        <v>190</v>
      </c>
      <c r="I130" s="61">
        <f>'MANPR2001-04 £'!I129/$A$4</f>
        <v>939.7307927568968</v>
      </c>
      <c r="J130" s="60">
        <f>'MANPR2001-04 £'!J129</f>
        <v>203</v>
      </c>
      <c r="K130" s="61">
        <f>'MANPR2001-04 £'!K129/$A$4</f>
        <v>1040.5382777980913</v>
      </c>
      <c r="L130" s="44" t="s">
        <v>1150</v>
      </c>
      <c r="M130" s="487"/>
      <c r="N130" s="488"/>
    </row>
    <row r="131" spans="1:14" s="36" customFormat="1" ht="12" customHeight="1">
      <c r="A131" s="109" t="s">
        <v>1144</v>
      </c>
      <c r="B131" s="110" t="s">
        <v>1145</v>
      </c>
      <c r="C131" s="111" t="s">
        <v>109</v>
      </c>
      <c r="D131" s="60" t="s">
        <v>109</v>
      </c>
      <c r="E131" s="122" t="s">
        <v>109</v>
      </c>
      <c r="F131" s="73"/>
      <c r="G131" s="74"/>
      <c r="H131" s="71"/>
      <c r="I131" s="113"/>
      <c r="J131" s="60" t="s">
        <v>109</v>
      </c>
      <c r="K131" s="167" t="s">
        <v>109</v>
      </c>
      <c r="L131" s="45" t="s">
        <v>109</v>
      </c>
      <c r="M131" s="487"/>
      <c r="N131" s="488"/>
    </row>
    <row r="132" spans="1:14" s="36" customFormat="1" ht="12" customHeight="1">
      <c r="A132" s="128" t="s">
        <v>1615</v>
      </c>
      <c r="B132" s="129" t="s">
        <v>1146</v>
      </c>
      <c r="C132" s="111" t="s">
        <v>126</v>
      </c>
      <c r="D132" s="60">
        <f>'MANPR2001-04 £'!D131</f>
        <v>38835</v>
      </c>
      <c r="E132" s="61">
        <f>'MANPR2001-04 £'!E131/$A$4</f>
        <v>3869.9822647170386</v>
      </c>
      <c r="F132" s="60">
        <f>'MANPR2001-04 £'!F131</f>
        <v>29800</v>
      </c>
      <c r="G132" s="61">
        <f>'MANPR2001-04 £'!G131/$A$4</f>
        <v>3019.098746911703</v>
      </c>
      <c r="H132" s="60">
        <f>'MANPR2001-04 £'!H131</f>
        <v>28860</v>
      </c>
      <c r="I132" s="61">
        <f>'MANPR2001-04 £'!I131/$A$4</f>
        <v>2820.9009797120666</v>
      </c>
      <c r="J132" s="60">
        <f>'MANPR2001-04 £'!J131</f>
        <v>23790</v>
      </c>
      <c r="K132" s="61">
        <f>'MANPR2001-04 £'!K131/$A$4</f>
        <v>3090.8600074495025</v>
      </c>
      <c r="L132" s="44" t="s">
        <v>1147</v>
      </c>
      <c r="M132" s="487"/>
      <c r="N132" s="488"/>
    </row>
    <row r="133" spans="1:14" s="36" customFormat="1" ht="0.75" customHeight="1">
      <c r="A133" s="109"/>
      <c r="B133" s="110"/>
      <c r="C133" s="111"/>
      <c r="D133" s="60"/>
      <c r="E133" s="127"/>
      <c r="F133" s="71"/>
      <c r="G133" s="72"/>
      <c r="H133" s="71"/>
      <c r="I133" s="113"/>
      <c r="J133" s="60"/>
      <c r="K133" s="61"/>
      <c r="L133" s="45"/>
      <c r="M133" s="487"/>
      <c r="N133" s="488"/>
    </row>
    <row r="134" spans="1:14" s="48" customFormat="1" ht="12" customHeight="1">
      <c r="A134" s="123" t="s">
        <v>1616</v>
      </c>
      <c r="B134" s="124" t="s">
        <v>1617</v>
      </c>
      <c r="C134" s="157"/>
      <c r="D134" s="146"/>
      <c r="E134" s="158">
        <f>SUM(E136:E146)</f>
        <v>56518.82707928253</v>
      </c>
      <c r="F134" s="81"/>
      <c r="G134" s="158">
        <f>SUM(G136:G146)</f>
        <v>64547.54525230917</v>
      </c>
      <c r="H134" s="81"/>
      <c r="I134" s="159">
        <f>SUM(I136:I146)</f>
        <v>64583.42588257808</v>
      </c>
      <c r="J134" s="146"/>
      <c r="K134" s="159">
        <f>SUM(K136:K146)</f>
        <v>77944.68915413978</v>
      </c>
      <c r="L134" s="49" t="s">
        <v>1618</v>
      </c>
      <c r="M134" s="487"/>
      <c r="N134" s="488"/>
    </row>
    <row r="135" spans="1:14" s="36" customFormat="1" ht="0.75" customHeight="1">
      <c r="A135" s="128"/>
      <c r="B135" s="129"/>
      <c r="C135" s="130"/>
      <c r="D135" s="60" t="s">
        <v>109</v>
      </c>
      <c r="E135" s="127"/>
      <c r="F135" s="71"/>
      <c r="G135" s="72"/>
      <c r="H135" s="71"/>
      <c r="I135" s="113"/>
      <c r="J135" s="60" t="s">
        <v>109</v>
      </c>
      <c r="K135" s="61"/>
      <c r="L135" s="44"/>
      <c r="M135" s="487"/>
      <c r="N135" s="488"/>
    </row>
    <row r="136" spans="1:14" s="36" customFormat="1" ht="12" customHeight="1">
      <c r="A136" s="128" t="s">
        <v>1619</v>
      </c>
      <c r="B136" s="129" t="s">
        <v>1620</v>
      </c>
      <c r="C136" s="111" t="s">
        <v>2445</v>
      </c>
      <c r="D136" s="60">
        <f>'MANPR2001-04 £'!D135</f>
        <v>111935</v>
      </c>
      <c r="E136" s="61">
        <f>'MANPR2001-04 £'!E135/$A$4</f>
        <v>15073.281915820626</v>
      </c>
      <c r="F136" s="60">
        <f>'MANPR2001-04 £'!F135</f>
        <v>123590</v>
      </c>
      <c r="G136" s="61">
        <f>'MANPR2001-04 £'!G135/$A$4</f>
        <v>18213.691365070037</v>
      </c>
      <c r="H136" s="60">
        <f>'MANPR2001-04 £'!H135</f>
        <v>126300</v>
      </c>
      <c r="I136" s="61">
        <f>'MANPR2001-04 £'!I135/$A$4</f>
        <v>18502.44500866261</v>
      </c>
      <c r="J136" s="60">
        <f>'MANPR2001-04 £'!J135</f>
        <v>123650</v>
      </c>
      <c r="K136" s="61">
        <f>'MANPR2001-04 £'!K135/$A$4</f>
        <v>23001.19260380608</v>
      </c>
      <c r="L136" s="44" t="s">
        <v>1621</v>
      </c>
      <c r="M136" s="487"/>
      <c r="N136" s="488"/>
    </row>
    <row r="137" spans="1:14" s="36" customFormat="1" ht="12" customHeight="1">
      <c r="A137" s="109" t="s">
        <v>1622</v>
      </c>
      <c r="B137" s="129" t="s">
        <v>1623</v>
      </c>
      <c r="C137" s="130" t="s">
        <v>126</v>
      </c>
      <c r="D137" s="60">
        <f>'MANPR2001-04 £'!D136</f>
        <v>18160</v>
      </c>
      <c r="E137" s="61">
        <f>'MANPR2001-04 £'!E136/$A$4</f>
        <v>2761.0999292639003</v>
      </c>
      <c r="F137" s="60">
        <f>'MANPR2001-04 £'!F136</f>
        <v>19200</v>
      </c>
      <c r="G137" s="61">
        <f>'MANPR2001-04 £'!G136/$A$4</f>
        <v>3020.8073483530793</v>
      </c>
      <c r="H137" s="60">
        <f>'MANPR2001-04 £'!H136</f>
        <v>19795</v>
      </c>
      <c r="I137" s="61">
        <f>'MANPR2001-04 £'!I136/$A$4</f>
        <v>3162.621267987302</v>
      </c>
      <c r="J137" s="60">
        <f>'MANPR2001-04 £'!J136</f>
        <v>18580</v>
      </c>
      <c r="K137" s="61">
        <f>'MANPR2001-04 £'!K136/$A$4</f>
        <v>3856.313453186029</v>
      </c>
      <c r="L137" s="44" t="s">
        <v>1624</v>
      </c>
      <c r="M137" s="487"/>
      <c r="N137" s="488"/>
    </row>
    <row r="138" spans="1:14" s="36" customFormat="1" ht="12" customHeight="1">
      <c r="A138" s="128" t="s">
        <v>1625</v>
      </c>
      <c r="B138" s="129" t="s">
        <v>1626</v>
      </c>
      <c r="C138" s="130" t="s">
        <v>126</v>
      </c>
      <c r="D138" s="60">
        <f>'MANPR2001-04 £'!D137</f>
        <v>92344</v>
      </c>
      <c r="E138" s="61">
        <f>'MANPR2001-04 £'!E137/$A$4</f>
        <v>12865.768853562606</v>
      </c>
      <c r="F138" s="60">
        <f>'MANPR2001-04 £'!F137</f>
        <v>96800</v>
      </c>
      <c r="G138" s="61">
        <f>'MANPR2001-04 £'!G137/$A$4</f>
        <v>13646.599712271518</v>
      </c>
      <c r="H138" s="60">
        <f>'MANPR2001-04 £'!H137</f>
        <v>98185</v>
      </c>
      <c r="I138" s="61">
        <f>'MANPR2001-04 £'!I137/$A$4</f>
        <v>14142.094130270609</v>
      </c>
      <c r="J138" s="60">
        <f>'MANPR2001-04 £'!J137</f>
        <v>72940</v>
      </c>
      <c r="K138" s="61">
        <f>'MANPR2001-04 £'!K137/$A$4</f>
        <v>18029.16240940141</v>
      </c>
      <c r="L138" s="44" t="s">
        <v>1627</v>
      </c>
      <c r="M138" s="487"/>
      <c r="N138" s="488"/>
    </row>
    <row r="139" spans="1:14" s="36" customFormat="1" ht="12" customHeight="1">
      <c r="A139" s="128" t="s">
        <v>1628</v>
      </c>
      <c r="B139" s="129" t="s">
        <v>1629</v>
      </c>
      <c r="C139" s="130" t="s">
        <v>126</v>
      </c>
      <c r="D139" s="60">
        <f>'MANPR2001-04 £'!D138</f>
        <v>71518</v>
      </c>
      <c r="E139" s="61">
        <f>'MANPR2001-04 £'!E138/$A$4</f>
        <v>13380.057887416835</v>
      </c>
      <c r="F139" s="60">
        <f>'MANPR2001-04 £'!F138</f>
        <v>70100</v>
      </c>
      <c r="G139" s="61">
        <f>'MANPR2001-04 £'!G138/$A$4</f>
        <v>13776.453421816108</v>
      </c>
      <c r="H139" s="60">
        <f>'MANPR2001-04 £'!H138</f>
        <v>72665</v>
      </c>
      <c r="I139" s="61">
        <f>'MANPR2001-04 £'!I138/$A$4</f>
        <v>14589.747707911167</v>
      </c>
      <c r="J139" s="60">
        <f>'MANPR2001-04 £'!J138</f>
        <v>72100</v>
      </c>
      <c r="K139" s="61">
        <f>'MANPR2001-04 £'!K138/$A$4</f>
        <v>18529.78263172463</v>
      </c>
      <c r="L139" s="44" t="s">
        <v>1630</v>
      </c>
      <c r="M139" s="487"/>
      <c r="N139" s="488"/>
    </row>
    <row r="140" spans="1:14" s="36" customFormat="1" ht="12" customHeight="1">
      <c r="A140" s="128" t="s">
        <v>1631</v>
      </c>
      <c r="B140" s="129" t="s">
        <v>1632</v>
      </c>
      <c r="C140" s="130" t="s">
        <v>126</v>
      </c>
      <c r="D140" s="60">
        <f>'MANPR2001-04 £'!D139</f>
        <v>17305</v>
      </c>
      <c r="E140" s="61">
        <f>'MANPR2001-04 £'!E139/$A$4</f>
        <v>3225.8395213182202</v>
      </c>
      <c r="F140" s="60">
        <f>'MANPR2001-04 £'!F139</f>
        <v>17876</v>
      </c>
      <c r="G140" s="61">
        <f>'MANPR2001-04 £'!G139/$A$4</f>
        <v>3598.314635538227</v>
      </c>
      <c r="H140" s="60">
        <f>'MANPR2001-04 £'!H139</f>
        <v>15990</v>
      </c>
      <c r="I140" s="61">
        <f>'MANPR2001-04 £'!I139/$A$4</f>
        <v>3282.223368883634</v>
      </c>
      <c r="J140" s="60">
        <f>'MANPR2001-04 £'!J139</f>
        <v>15690</v>
      </c>
      <c r="K140" s="61">
        <f>'MANPR2001-04 £'!K139/$A$4</f>
        <v>3852.896250303277</v>
      </c>
      <c r="L140" s="44" t="s">
        <v>1633</v>
      </c>
      <c r="M140" s="487"/>
      <c r="N140" s="488"/>
    </row>
    <row r="141" spans="1:14" s="36" customFormat="1" ht="12" customHeight="1">
      <c r="A141" s="128" t="s">
        <v>1634</v>
      </c>
      <c r="B141" s="129" t="s">
        <v>564</v>
      </c>
      <c r="C141" s="130" t="s">
        <v>109</v>
      </c>
      <c r="D141" s="60"/>
      <c r="E141" s="127"/>
      <c r="F141" s="73"/>
      <c r="G141" s="74"/>
      <c r="H141" s="71"/>
      <c r="I141" s="113"/>
      <c r="J141" s="60"/>
      <c r="K141" s="61"/>
      <c r="L141" s="44"/>
      <c r="M141" s="487"/>
      <c r="N141" s="488"/>
    </row>
    <row r="142" spans="1:14" s="36" customFormat="1" ht="11.25" customHeight="1">
      <c r="A142" s="128"/>
      <c r="B142" s="129" t="s">
        <v>2452</v>
      </c>
      <c r="C142" s="130"/>
      <c r="D142" s="60"/>
      <c r="E142" s="127"/>
      <c r="F142" s="73"/>
      <c r="G142" s="74"/>
      <c r="H142" s="71"/>
      <c r="I142" s="113"/>
      <c r="J142" s="149"/>
      <c r="K142" s="150"/>
      <c r="L142" s="44"/>
      <c r="M142" s="487"/>
      <c r="N142" s="488"/>
    </row>
    <row r="143" spans="1:14" s="36" customFormat="1" ht="11.25" customHeight="1">
      <c r="A143" s="128"/>
      <c r="B143" s="129" t="s">
        <v>2453</v>
      </c>
      <c r="C143" s="130" t="s">
        <v>906</v>
      </c>
      <c r="D143" s="60" t="str">
        <f>'MANPR2001-04 £'!D142</f>
        <v>…</v>
      </c>
      <c r="E143" s="61">
        <f>'MANPR2001-04 £'!E142/$A$4</f>
        <v>7427.290465662238</v>
      </c>
      <c r="F143" s="60" t="str">
        <f>'MANPR2001-04 £'!F142</f>
        <v>…</v>
      </c>
      <c r="G143" s="61">
        <f>'MANPR2001-04 £'!G142/$A$4</f>
        <v>10412.217183746418</v>
      </c>
      <c r="H143" s="60" t="str">
        <f>'MANPR2001-04 £'!H142</f>
        <v>…</v>
      </c>
      <c r="I143" s="61">
        <f>'MANPR2001-04 £'!I142/$A$4</f>
        <v>8751.456582728773</v>
      </c>
      <c r="J143" s="60" t="str">
        <f>'MANPR2001-04 £'!J142</f>
        <v>…</v>
      </c>
      <c r="K143" s="61">
        <f>'MANPR2001-04 £'!K142/$A$4</f>
        <v>9093.176871004009</v>
      </c>
      <c r="L143" s="44" t="s">
        <v>1635</v>
      </c>
      <c r="M143" s="487"/>
      <c r="N143" s="488"/>
    </row>
    <row r="144" spans="1:14" s="36" customFormat="1" ht="12" customHeight="1">
      <c r="A144" s="128" t="s">
        <v>327</v>
      </c>
      <c r="B144" s="129" t="s">
        <v>2454</v>
      </c>
      <c r="C144" s="130" t="s">
        <v>109</v>
      </c>
      <c r="D144" s="60"/>
      <c r="E144" s="127"/>
      <c r="F144" s="73"/>
      <c r="G144" s="74"/>
      <c r="H144" s="71"/>
      <c r="I144" s="113"/>
      <c r="J144" s="60"/>
      <c r="K144" s="61"/>
      <c r="L144" s="44"/>
      <c r="M144" s="487"/>
      <c r="N144" s="488"/>
    </row>
    <row r="145" spans="1:14" s="36" customFormat="1" ht="11.25" customHeight="1">
      <c r="A145" s="128"/>
      <c r="B145" s="129" t="s">
        <v>2455</v>
      </c>
      <c r="C145" s="130" t="s">
        <v>2445</v>
      </c>
      <c r="D145" s="60">
        <f>'MANPR2001-04 £'!D144</f>
        <v>1950</v>
      </c>
      <c r="E145" s="61">
        <f>'MANPR2001-04 £'!E144/$A$4</f>
        <v>1517.2380799420444</v>
      </c>
      <c r="F145" s="60">
        <f>'MANPR2001-04 £'!F144</f>
        <v>1870</v>
      </c>
      <c r="G145" s="61">
        <f>'MANPR2001-04 £'!G144/$A$4</f>
        <v>1590.7079419212198</v>
      </c>
      <c r="H145" s="60">
        <f>'MANPR2001-04 £'!H144</f>
        <v>2337</v>
      </c>
      <c r="I145" s="61">
        <f>'MANPR2001-04 £'!I144/$A$4</f>
        <v>1918.7594186654458</v>
      </c>
      <c r="J145" s="60">
        <f>'MANPR2001-04 £'!J144</f>
        <v>1760</v>
      </c>
      <c r="K145" s="61">
        <f>'MANPR2001-04 £'!K144/$A$4</f>
        <v>1411.3047905767214</v>
      </c>
      <c r="L145" s="44" t="s">
        <v>328</v>
      </c>
      <c r="M145" s="487"/>
      <c r="N145" s="488"/>
    </row>
    <row r="146" spans="1:14" s="36" customFormat="1" ht="12" customHeight="1">
      <c r="A146" s="128" t="s">
        <v>1881</v>
      </c>
      <c r="B146" s="129" t="s">
        <v>2457</v>
      </c>
      <c r="C146" s="130" t="s">
        <v>126</v>
      </c>
      <c r="D146" s="60">
        <f>'MANPR2001-04 £'!D145</f>
        <v>63</v>
      </c>
      <c r="E146" s="61">
        <f>'MANPR2001-04 £'!E145/$A$4</f>
        <v>268.25042629605963</v>
      </c>
      <c r="F146" s="60">
        <f>'MANPR2001-04 £'!F145</f>
        <v>68</v>
      </c>
      <c r="G146" s="61">
        <f>'MANPR2001-04 £'!G145/$A$4</f>
        <v>288.7536435925738</v>
      </c>
      <c r="H146" s="60">
        <f>'MANPR2001-04 £'!H145</f>
        <v>53</v>
      </c>
      <c r="I146" s="61">
        <f>'MANPR2001-04 £'!I145/$A$4</f>
        <v>234.0783974685361</v>
      </c>
      <c r="J146" s="60">
        <f>'MANPR2001-04 £'!J145</f>
        <v>38</v>
      </c>
      <c r="K146" s="61">
        <f>'MANPR2001-04 £'!K145/$A$4</f>
        <v>170.8601441376176</v>
      </c>
      <c r="L146" s="44" t="s">
        <v>2456</v>
      </c>
      <c r="M146" s="487"/>
      <c r="N146" s="488"/>
    </row>
    <row r="147" spans="1:14" s="36" customFormat="1" ht="0.75" customHeight="1">
      <c r="A147" s="128" t="s">
        <v>109</v>
      </c>
      <c r="B147" s="129"/>
      <c r="C147" s="130"/>
      <c r="D147" s="60"/>
      <c r="E147" s="127"/>
      <c r="F147" s="71"/>
      <c r="G147" s="72"/>
      <c r="H147" s="71"/>
      <c r="I147" s="113"/>
      <c r="J147" s="60"/>
      <c r="K147" s="61"/>
      <c r="L147" s="44"/>
      <c r="M147" s="487"/>
      <c r="N147" s="488"/>
    </row>
    <row r="148" spans="1:14" s="48" customFormat="1" ht="12" customHeight="1">
      <c r="A148" s="123" t="s">
        <v>329</v>
      </c>
      <c r="B148" s="124" t="s">
        <v>330</v>
      </c>
      <c r="C148" s="157"/>
      <c r="D148" s="146" t="s">
        <v>109</v>
      </c>
      <c r="E148" s="158">
        <f>SUM(E150:E215)</f>
        <v>188144.35631857906</v>
      </c>
      <c r="F148" s="81"/>
      <c r="G148" s="158">
        <f>SUM(G150:G215)</f>
        <v>199699.62786660608</v>
      </c>
      <c r="H148" s="81"/>
      <c r="I148" s="159">
        <f>SUM(I150:I215)</f>
        <v>216666.0401794715</v>
      </c>
      <c r="J148" s="146" t="s">
        <v>109</v>
      </c>
      <c r="K148" s="159">
        <f>SUM(K150:K215)</f>
        <v>227630.13562878242</v>
      </c>
      <c r="L148" s="49" t="s">
        <v>331</v>
      </c>
      <c r="M148" s="487"/>
      <c r="N148" s="488"/>
    </row>
    <row r="149" spans="1:14" s="36" customFormat="1" ht="0.75" customHeight="1">
      <c r="A149" s="128" t="s">
        <v>109</v>
      </c>
      <c r="B149" s="129"/>
      <c r="C149" s="130"/>
      <c r="D149" s="60"/>
      <c r="E149" s="127"/>
      <c r="F149" s="71"/>
      <c r="G149" s="72"/>
      <c r="H149" s="71"/>
      <c r="I149" s="113"/>
      <c r="J149" s="60"/>
      <c r="K149" s="61"/>
      <c r="L149" s="44"/>
      <c r="M149" s="487"/>
      <c r="N149" s="488"/>
    </row>
    <row r="150" spans="1:14" s="36" customFormat="1" ht="12" customHeight="1">
      <c r="A150" s="128" t="s">
        <v>456</v>
      </c>
      <c r="B150" s="129" t="s">
        <v>332</v>
      </c>
      <c r="C150" s="130" t="s">
        <v>2445</v>
      </c>
      <c r="D150" s="60">
        <f>'MANPR2001-04 £'!D149</f>
        <v>42950</v>
      </c>
      <c r="E150" s="61">
        <f>'MANPR2001-04 £'!E149/$A$4</f>
        <v>43258.37129276203</v>
      </c>
      <c r="F150" s="60">
        <f>'MANPR2001-04 £'!F149</f>
        <v>43542</v>
      </c>
      <c r="G150" s="61">
        <f>'MANPR2001-04 £'!G149/$A$4</f>
        <v>46726.83221875566</v>
      </c>
      <c r="H150" s="60">
        <f>'MANPR2001-04 £'!H149</f>
        <v>43975</v>
      </c>
      <c r="I150" s="61">
        <f>'MANPR2001-04 £'!I149/$A$4</f>
        <v>49588.73963306076</v>
      </c>
      <c r="J150" s="60">
        <f>'MANPR2001-04 £'!J149</f>
        <v>41860</v>
      </c>
      <c r="K150" s="61">
        <f>'MANPR2001-04 £'!K149/$A$4</f>
        <v>50472.08657825224</v>
      </c>
      <c r="L150" s="44" t="s">
        <v>333</v>
      </c>
      <c r="M150" s="487"/>
      <c r="N150" s="488"/>
    </row>
    <row r="151" spans="1:14" s="36" customFormat="1" ht="12" customHeight="1">
      <c r="A151" s="129" t="s">
        <v>275</v>
      </c>
      <c r="B151" s="129" t="s">
        <v>334</v>
      </c>
      <c r="C151" s="130" t="s">
        <v>126</v>
      </c>
      <c r="D151" s="60">
        <f>'MANPR2001-04 £'!D150</f>
        <v>4060</v>
      </c>
      <c r="E151" s="61">
        <f>'MANPR2001-04 £'!E150/$A$4</f>
        <v>5182.188171693942</v>
      </c>
      <c r="F151" s="60">
        <f>'MANPR2001-04 £'!F150</f>
        <v>4609</v>
      </c>
      <c r="G151" s="61">
        <f>'MANPR2001-04 £'!G150/$A$4</f>
        <v>6538.817716146626</v>
      </c>
      <c r="H151" s="60">
        <f>'MANPR2001-04 £'!H150</f>
        <v>5035</v>
      </c>
      <c r="I151" s="61">
        <f>'MANPR2001-04 £'!I150/$A$4</f>
        <v>7570.812986737836</v>
      </c>
      <c r="J151" s="60">
        <f>'MANPR2001-04 £'!J150</f>
        <v>5903</v>
      </c>
      <c r="K151" s="61">
        <f>'MANPR2001-04 £'!K150/$A$4</f>
        <v>9457.108978017135</v>
      </c>
      <c r="L151" s="44" t="s">
        <v>335</v>
      </c>
      <c r="M151" s="487"/>
      <c r="N151" s="488"/>
    </row>
    <row r="152" spans="1:14" s="36" customFormat="1" ht="12" customHeight="1">
      <c r="A152" s="128" t="s">
        <v>457</v>
      </c>
      <c r="B152" s="129" t="s">
        <v>337</v>
      </c>
      <c r="C152" s="111"/>
      <c r="D152" s="168"/>
      <c r="E152" s="169"/>
      <c r="F152" s="73"/>
      <c r="G152" s="74"/>
      <c r="H152" s="73"/>
      <c r="I152" s="131"/>
      <c r="J152" s="168"/>
      <c r="K152" s="170"/>
      <c r="L152" s="44"/>
      <c r="M152" s="487"/>
      <c r="N152" s="488"/>
    </row>
    <row r="153" spans="1:14" s="36" customFormat="1" ht="11.25" customHeight="1">
      <c r="A153" s="109" t="s">
        <v>109</v>
      </c>
      <c r="B153" s="110" t="s">
        <v>338</v>
      </c>
      <c r="C153" s="111" t="s">
        <v>132</v>
      </c>
      <c r="D153" s="60" t="str">
        <f>'MANPR2001-04 £'!D152</f>
        <v>...</v>
      </c>
      <c r="E153" s="61">
        <f>'MANPR2001-04 £'!E152/$A$4</f>
        <v>23920.420179266464</v>
      </c>
      <c r="F153" s="60" t="str">
        <f>'MANPR2001-04 £'!F152</f>
        <v>…</v>
      </c>
      <c r="G153" s="61">
        <f>'MANPR2001-04 £'!G152/$A$4</f>
        <v>26305.627791427607</v>
      </c>
      <c r="H153" s="60" t="str">
        <f>'MANPR2001-04 £'!H152</f>
        <v>…</v>
      </c>
      <c r="I153" s="61">
        <f>'MANPR2001-04 £'!I152/$A$4</f>
        <v>31781.69541103825</v>
      </c>
      <c r="J153" s="60" t="str">
        <f>'MANPR2001-04 £'!J152</f>
        <v>...</v>
      </c>
      <c r="K153" s="61">
        <f>'MANPR2001-04 £'!K152/$A$4</f>
        <v>34334.34596445426</v>
      </c>
      <c r="L153" s="45" t="s">
        <v>339</v>
      </c>
      <c r="M153" s="487"/>
      <c r="N153" s="488"/>
    </row>
    <row r="154" spans="1:14" s="56" customFormat="1" ht="3" customHeight="1">
      <c r="A154" s="151"/>
      <c r="B154" s="133"/>
      <c r="C154" s="134"/>
      <c r="D154" s="135"/>
      <c r="E154" s="136" t="s">
        <v>109</v>
      </c>
      <c r="F154" s="83"/>
      <c r="G154" s="84"/>
      <c r="H154" s="171" t="s">
        <v>1381</v>
      </c>
      <c r="I154" s="137"/>
      <c r="J154" s="135"/>
      <c r="K154" s="152"/>
      <c r="L154" s="51"/>
      <c r="M154" s="487"/>
      <c r="N154" s="488"/>
    </row>
    <row r="155" spans="1:14" s="52" customFormat="1" ht="12.75" customHeight="1">
      <c r="A155" s="153"/>
      <c r="B155" s="153"/>
      <c r="C155" s="154"/>
      <c r="D155" s="127"/>
      <c r="E155" s="127"/>
      <c r="F155" s="72"/>
      <c r="G155" s="72"/>
      <c r="H155" s="72"/>
      <c r="I155" s="72"/>
      <c r="J155" s="127"/>
      <c r="K155" s="127"/>
      <c r="L155" s="43" t="s">
        <v>471</v>
      </c>
      <c r="M155" s="487"/>
      <c r="N155" s="488"/>
    </row>
    <row r="156" spans="1:14" s="36" customFormat="1" ht="12.75" customHeight="1">
      <c r="A156" s="153"/>
      <c r="B156" s="153"/>
      <c r="C156" s="154"/>
      <c r="D156" s="127"/>
      <c r="E156" s="127"/>
      <c r="F156" s="72"/>
      <c r="G156" s="72"/>
      <c r="H156" s="72"/>
      <c r="I156" s="72"/>
      <c r="J156" s="172"/>
      <c r="K156" s="172"/>
      <c r="L156" s="55"/>
      <c r="M156" s="32"/>
      <c r="N156" s="488"/>
    </row>
    <row r="157" spans="12:14" ht="24" customHeight="1">
      <c r="L157" s="31" t="s">
        <v>2342</v>
      </c>
      <c r="M157" s="487" t="s">
        <v>1687</v>
      </c>
      <c r="N157" s="488"/>
    </row>
    <row r="158" spans="1:14" ht="29.25" customHeight="1">
      <c r="A158" s="479" t="s">
        <v>1133</v>
      </c>
      <c r="B158" s="479"/>
      <c r="C158" s="479"/>
      <c r="D158" s="479"/>
      <c r="E158" s="479"/>
      <c r="F158" s="479"/>
      <c r="G158" s="479"/>
      <c r="H158" s="479"/>
      <c r="I158" s="479"/>
      <c r="J158" s="479"/>
      <c r="K158" s="479"/>
      <c r="L158" s="479"/>
      <c r="M158" s="487"/>
      <c r="N158" s="488"/>
    </row>
    <row r="159" spans="1:14" ht="9.75" customHeight="1">
      <c r="A159" s="92"/>
      <c r="B159" s="92"/>
      <c r="C159" s="92"/>
      <c r="D159" s="92"/>
      <c r="J159" s="92"/>
      <c r="K159" s="92"/>
      <c r="M159" s="487"/>
      <c r="N159" s="488"/>
    </row>
    <row r="160" spans="1:14" ht="24.75" customHeight="1">
      <c r="A160" s="94" t="s">
        <v>1652</v>
      </c>
      <c r="B160" s="474" t="s">
        <v>1653</v>
      </c>
      <c r="C160" s="94" t="s">
        <v>1120</v>
      </c>
      <c r="D160" s="477" t="s">
        <v>491</v>
      </c>
      <c r="E160" s="478"/>
      <c r="F160" s="477" t="s">
        <v>2372</v>
      </c>
      <c r="G160" s="478"/>
      <c r="H160" s="477" t="s">
        <v>1123</v>
      </c>
      <c r="I160" s="478"/>
      <c r="J160" s="477" t="s">
        <v>2381</v>
      </c>
      <c r="K160" s="485"/>
      <c r="L160" s="480" t="s">
        <v>95</v>
      </c>
      <c r="M160" s="487"/>
      <c r="N160" s="488"/>
    </row>
    <row r="161" spans="1:14" ht="15" customHeight="1">
      <c r="A161" s="472" t="s">
        <v>1382</v>
      </c>
      <c r="B161" s="475"/>
      <c r="C161" s="472" t="s">
        <v>1121</v>
      </c>
      <c r="D161" s="97" t="s">
        <v>92</v>
      </c>
      <c r="E161" s="98" t="s">
        <v>94</v>
      </c>
      <c r="F161" s="97" t="s">
        <v>92</v>
      </c>
      <c r="G161" s="98" t="s">
        <v>94</v>
      </c>
      <c r="H161" s="97" t="s">
        <v>92</v>
      </c>
      <c r="I161" s="98" t="s">
        <v>94</v>
      </c>
      <c r="J161" s="97" t="s">
        <v>92</v>
      </c>
      <c r="K161" s="99" t="s">
        <v>94</v>
      </c>
      <c r="L161" s="481"/>
      <c r="M161" s="487"/>
      <c r="N161" s="488"/>
    </row>
    <row r="162" spans="1:14" ht="24.75" customHeight="1">
      <c r="A162" s="473"/>
      <c r="B162" s="476"/>
      <c r="C162" s="473"/>
      <c r="D162" s="100" t="s">
        <v>93</v>
      </c>
      <c r="E162" s="101" t="s">
        <v>2450</v>
      </c>
      <c r="F162" s="100" t="s">
        <v>93</v>
      </c>
      <c r="G162" s="101" t="s">
        <v>2450</v>
      </c>
      <c r="H162" s="100" t="s">
        <v>93</v>
      </c>
      <c r="I162" s="101" t="s">
        <v>2450</v>
      </c>
      <c r="J162" s="100" t="s">
        <v>93</v>
      </c>
      <c r="K162" s="101" t="s">
        <v>2450</v>
      </c>
      <c r="L162" s="482"/>
      <c r="M162" s="487"/>
      <c r="N162" s="488"/>
    </row>
    <row r="163" spans="1:14" s="36" customFormat="1" ht="15" customHeight="1">
      <c r="A163" s="143" t="s">
        <v>336</v>
      </c>
      <c r="B163" s="129" t="s">
        <v>341</v>
      </c>
      <c r="C163" s="111" t="s">
        <v>2445</v>
      </c>
      <c r="D163" s="60">
        <f>'MANPR2001-04 £'!D162</f>
        <v>2260</v>
      </c>
      <c r="E163" s="61">
        <f>'MANPR2001-04 £'!E162/$A$4</f>
        <v>15042.527089875854</v>
      </c>
      <c r="F163" s="60">
        <f>'MANPR2001-04 £'!F162</f>
        <v>2297</v>
      </c>
      <c r="G163" s="61">
        <f>'MANPR2001-04 £'!G162/$A$4</f>
        <v>16742.58552404515</v>
      </c>
      <c r="H163" s="60">
        <f>'MANPR2001-04 £'!H162</f>
        <v>2548</v>
      </c>
      <c r="I163" s="61">
        <f>'MANPR2001-04 £'!I162/$A$4</f>
        <v>19459.26181583327</v>
      </c>
      <c r="J163" s="60">
        <f>'MANPR2001-04 £'!J162</f>
        <v>2630</v>
      </c>
      <c r="K163" s="61">
        <f>'MANPR2001-04 £'!K162/$A$4</f>
        <v>21101.227800995774</v>
      </c>
      <c r="L163" s="54" t="s">
        <v>342</v>
      </c>
      <c r="M163" s="487"/>
      <c r="N163" s="488"/>
    </row>
    <row r="164" spans="1:14" s="36" customFormat="1" ht="12" customHeight="1">
      <c r="A164" s="143" t="s">
        <v>340</v>
      </c>
      <c r="B164" s="129" t="s">
        <v>2458</v>
      </c>
      <c r="C164" s="111" t="s">
        <v>109</v>
      </c>
      <c r="D164" s="114"/>
      <c r="E164" s="169"/>
      <c r="F164" s="73"/>
      <c r="G164" s="74"/>
      <c r="H164" s="73"/>
      <c r="I164" s="74"/>
      <c r="J164" s="60"/>
      <c r="K164" s="170"/>
      <c r="L164" s="44" t="s">
        <v>343</v>
      </c>
      <c r="M164" s="487"/>
      <c r="N164" s="488"/>
    </row>
    <row r="165" spans="1:14" s="36" customFormat="1" ht="11.25" customHeight="1">
      <c r="A165" s="109" t="s">
        <v>109</v>
      </c>
      <c r="B165" s="110" t="s">
        <v>2459</v>
      </c>
      <c r="C165" s="111" t="s">
        <v>344</v>
      </c>
      <c r="D165" s="60">
        <f>'MANPR2001-04 £'!D164</f>
        <v>26230</v>
      </c>
      <c r="E165" s="61">
        <f>'MANPR2001-04 £'!E164/$A$4</f>
        <v>17965.94415607049</v>
      </c>
      <c r="F165" s="60">
        <f>'MANPR2001-04 £'!F164</f>
        <v>25413</v>
      </c>
      <c r="G165" s="61">
        <f>'MANPR2001-04 £'!G164/$A$4</f>
        <v>20327.231348052366</v>
      </c>
      <c r="H165" s="60">
        <f>'MANPR2001-04 £'!H164</f>
        <v>26565</v>
      </c>
      <c r="I165" s="61">
        <f>'MANPR2001-04 £'!I164/$A$4</f>
        <v>21786.37697898762</v>
      </c>
      <c r="J165" s="60">
        <f>'MANPR2001-04 £'!J164</f>
        <v>27500</v>
      </c>
      <c r="K165" s="61">
        <f>'MANPR2001-04 £'!K164/$A$4</f>
        <v>24450.086626093078</v>
      </c>
      <c r="L165" s="45" t="s">
        <v>345</v>
      </c>
      <c r="M165" s="487"/>
      <c r="N165" s="488"/>
    </row>
    <row r="166" spans="1:14" s="36" customFormat="1" ht="12" customHeight="1">
      <c r="A166" s="128" t="s">
        <v>346</v>
      </c>
      <c r="B166" s="129" t="s">
        <v>347</v>
      </c>
      <c r="C166" s="111" t="s">
        <v>2445</v>
      </c>
      <c r="D166" s="60">
        <f>'MANPR2001-04 £'!D165</f>
        <v>2180</v>
      </c>
      <c r="E166" s="61">
        <f>'MANPR2001-04 £'!E165/$A$4</f>
        <v>7075.318568738745</v>
      </c>
      <c r="F166" s="60">
        <f>'MANPR2001-04 £'!F165</f>
        <v>2030</v>
      </c>
      <c r="G166" s="61">
        <f>'MANPR2001-04 £'!G165/$A$4</f>
        <v>7524.680747820679</v>
      </c>
      <c r="H166" s="60">
        <f>'MANPR2001-04 £'!H165</f>
        <v>2115</v>
      </c>
      <c r="I166" s="61">
        <f>'MANPR2001-04 £'!I165/$A$4</f>
        <v>8168.823491219498</v>
      </c>
      <c r="J166" s="60">
        <f>'MANPR2001-04 £'!J165</f>
        <v>2322</v>
      </c>
      <c r="K166" s="61">
        <f>'MANPR2001-04 £'!K165/$A$4</f>
        <v>9125.640298390157</v>
      </c>
      <c r="L166" s="44" t="s">
        <v>1680</v>
      </c>
      <c r="M166" s="487"/>
      <c r="N166" s="488"/>
    </row>
    <row r="167" spans="1:14" s="36" customFormat="1" ht="12" customHeight="1">
      <c r="A167" s="109" t="s">
        <v>458</v>
      </c>
      <c r="B167" s="110" t="s">
        <v>2461</v>
      </c>
      <c r="C167" s="111" t="s">
        <v>126</v>
      </c>
      <c r="D167" s="60">
        <f>'MANPR2001-04 £'!D166</f>
        <v>1954</v>
      </c>
      <c r="E167" s="61">
        <f>'MANPR2001-04 £'!E166/$A$4</f>
        <v>7649.4086530411405</v>
      </c>
      <c r="F167" s="60">
        <f>'MANPR2001-04 £'!F166</f>
        <v>2033</v>
      </c>
      <c r="G167" s="61">
        <f>'MANPR2001-04 £'!G166/$A$4</f>
        <v>7294.019553234895</v>
      </c>
      <c r="H167" s="60">
        <f>'MANPR2001-04 £'!H166</f>
        <v>2010</v>
      </c>
      <c r="I167" s="61">
        <f>'MANPR2001-04 £'!I166/$A$4</f>
        <v>7362.363610889943</v>
      </c>
      <c r="J167" s="60">
        <f>'MANPR2001-04 £'!J166</f>
        <v>1906</v>
      </c>
      <c r="K167" s="61">
        <f>'MANPR2001-04 £'!K166/$A$4</f>
        <v>7249.595915759115</v>
      </c>
      <c r="L167" s="45" t="s">
        <v>2460</v>
      </c>
      <c r="M167" s="487"/>
      <c r="N167" s="488"/>
    </row>
    <row r="168" spans="1:14" s="36" customFormat="1" ht="12" customHeight="1">
      <c r="A168" s="128" t="s">
        <v>1712</v>
      </c>
      <c r="B168" s="129" t="s">
        <v>1710</v>
      </c>
      <c r="C168" s="130" t="s">
        <v>344</v>
      </c>
      <c r="D168" s="60">
        <f>'MANPR2001-04 £'!D167</f>
        <v>26300</v>
      </c>
      <c r="E168" s="61">
        <f>'MANPR2001-04 £'!E167/$A$4</f>
        <v>562.1298742127619</v>
      </c>
      <c r="F168" s="60">
        <f>'MANPR2001-04 £'!F167</f>
        <v>29684</v>
      </c>
      <c r="G168" s="61">
        <f>'MANPR2001-04 £'!G167/$A$4</f>
        <v>507.4546280887243</v>
      </c>
      <c r="H168" s="60">
        <f>'MANPR2001-04 £'!H167</f>
        <v>32044</v>
      </c>
      <c r="I168" s="61">
        <f>'MANPR2001-04 £'!I167/$A$4</f>
        <v>543.335258357624</v>
      </c>
      <c r="J168" s="60">
        <f>'MANPR2001-04 £'!J167</f>
        <v>33584</v>
      </c>
      <c r="K168" s="61">
        <f>'MANPR2001-04 £'!K167/$A$4</f>
        <v>574.0900843023952</v>
      </c>
      <c r="L168" s="44" t="s">
        <v>1711</v>
      </c>
      <c r="M168" s="487"/>
      <c r="N168" s="488"/>
    </row>
    <row r="169" spans="1:14" s="36" customFormat="1" ht="12" customHeight="1">
      <c r="A169" s="128" t="s">
        <v>1714</v>
      </c>
      <c r="B169" s="129" t="s">
        <v>588</v>
      </c>
      <c r="C169" s="130" t="s">
        <v>2445</v>
      </c>
      <c r="D169" s="60">
        <f>'MANPR2001-04 £'!D168</f>
        <v>193</v>
      </c>
      <c r="E169" s="61">
        <f>'MANPR2001-04 £'!E168/$A$4</f>
        <v>1512.1122756179159</v>
      </c>
      <c r="F169" s="60">
        <f>'MANPR2001-04 £'!F168</f>
        <v>285</v>
      </c>
      <c r="G169" s="61">
        <f>'MANPR2001-04 £'!G168/$A$4</f>
        <v>2496.266705850593</v>
      </c>
      <c r="H169" s="60">
        <f>'MANPR2001-04 £'!H168</f>
        <v>260</v>
      </c>
      <c r="I169" s="61">
        <f>'MANPR2001-04 £'!I168/$A$4</f>
        <v>2243.393692526919</v>
      </c>
      <c r="J169" s="60">
        <f>'MANPR2001-04 £'!J168</f>
        <v>335</v>
      </c>
      <c r="K169" s="61">
        <f>'MANPR2001-04 £'!K168/$A$4</f>
        <v>2940.503080608399</v>
      </c>
      <c r="L169" s="44" t="s">
        <v>1064</v>
      </c>
      <c r="M169" s="487"/>
      <c r="N169" s="488"/>
    </row>
    <row r="170" spans="1:14" s="36" customFormat="1" ht="12" customHeight="1">
      <c r="A170" s="128" t="s">
        <v>459</v>
      </c>
      <c r="B170" s="129" t="s">
        <v>1708</v>
      </c>
      <c r="C170" s="111" t="s">
        <v>126</v>
      </c>
      <c r="D170" s="60">
        <f>'MANPR2001-04 £'!D169</f>
        <v>575</v>
      </c>
      <c r="E170" s="61">
        <f>'MANPR2001-04 £'!E169/$A$4</f>
        <v>994.4060388809345</v>
      </c>
      <c r="F170" s="60">
        <f>'MANPR2001-04 £'!F169</f>
        <v>561</v>
      </c>
      <c r="G170" s="61">
        <f>'MANPR2001-04 £'!G169/$A$4</f>
        <v>992.6974374395583</v>
      </c>
      <c r="H170" s="60">
        <f>'MANPR2001-04 £'!H169</f>
        <v>540</v>
      </c>
      <c r="I170" s="61">
        <f>'MANPR2001-04 £'!I169/$A$4</f>
        <v>1008.0748504119439</v>
      </c>
      <c r="J170" s="60">
        <f>'MANPR2001-04 £'!J169</f>
        <v>498</v>
      </c>
      <c r="K170" s="61">
        <f>'MANPR2001-04 £'!K169/$A$4</f>
        <v>881.6383437501069</v>
      </c>
      <c r="L170" s="44" t="s">
        <v>1709</v>
      </c>
      <c r="M170" s="487"/>
      <c r="N170" s="488"/>
    </row>
    <row r="171" spans="1:14" s="36" customFormat="1" ht="12" customHeight="1">
      <c r="A171" s="109" t="s">
        <v>461</v>
      </c>
      <c r="B171" s="129" t="s">
        <v>1720</v>
      </c>
      <c r="C171" s="130"/>
      <c r="D171" s="169"/>
      <c r="E171" s="127"/>
      <c r="F171" s="73"/>
      <c r="G171" s="74"/>
      <c r="H171" s="73"/>
      <c r="I171" s="74"/>
      <c r="J171" s="168"/>
      <c r="K171" s="61"/>
      <c r="L171" s="44" t="s">
        <v>419</v>
      </c>
      <c r="M171" s="487"/>
      <c r="N171" s="488"/>
    </row>
    <row r="172" spans="1:14" s="36" customFormat="1" ht="11.25" customHeight="1">
      <c r="A172" s="128"/>
      <c r="B172" s="129" t="s">
        <v>420</v>
      </c>
      <c r="C172" s="130" t="s">
        <v>1381</v>
      </c>
      <c r="D172" s="60" t="str">
        <f>'MANPR2001-04 £'!D171</f>
        <v>...</v>
      </c>
      <c r="E172" s="61">
        <f>'MANPR2001-04 £'!E171/$A$4</f>
        <v>1377.132761749198</v>
      </c>
      <c r="F172" s="60" t="str">
        <f>'MANPR2001-04 £'!F171</f>
        <v>…</v>
      </c>
      <c r="G172" s="61">
        <f>'MANPR2001-04 £'!G171/$A$4</f>
        <v>768.8706486192792</v>
      </c>
      <c r="H172" s="60" t="str">
        <f>'MANPR2001-04 £'!H171</f>
        <v>…</v>
      </c>
      <c r="I172" s="61">
        <f>'MANPR2001-04 £'!I171/$A$4</f>
        <v>951.6910028465301</v>
      </c>
      <c r="J172" s="60" t="str">
        <f>'MANPR2001-04 £'!J171</f>
        <v>...</v>
      </c>
      <c r="K172" s="61">
        <f>'MANPR2001-04 £'!K171/$A$4</f>
        <v>751.7846342055175</v>
      </c>
      <c r="L172" s="44" t="s">
        <v>421</v>
      </c>
      <c r="M172" s="487"/>
      <c r="N172" s="488"/>
    </row>
    <row r="173" spans="1:14" s="36" customFormat="1" ht="12" customHeight="1">
      <c r="A173" s="128" t="s">
        <v>460</v>
      </c>
      <c r="B173" s="129" t="s">
        <v>1313</v>
      </c>
      <c r="C173" s="130"/>
      <c r="D173" s="114"/>
      <c r="E173" s="127"/>
      <c r="F173" s="73"/>
      <c r="G173" s="74"/>
      <c r="H173" s="73"/>
      <c r="I173" s="74"/>
      <c r="J173" s="60"/>
      <c r="K173" s="61"/>
      <c r="L173" s="44"/>
      <c r="M173" s="487"/>
      <c r="N173" s="488"/>
    </row>
    <row r="174" spans="1:14" s="36" customFormat="1" ht="11.25" customHeight="1">
      <c r="A174" s="128" t="s">
        <v>109</v>
      </c>
      <c r="B174" s="129" t="s">
        <v>1312</v>
      </c>
      <c r="C174" s="130" t="s">
        <v>2445</v>
      </c>
      <c r="D174" s="60">
        <f>'MANPR2001-04 £'!D173</f>
        <v>589</v>
      </c>
      <c r="E174" s="61">
        <f>'MANPR2001-04 £'!E173/$A$4</f>
        <v>2877.2848272774804</v>
      </c>
      <c r="F174" s="60">
        <f>'MANPR2001-04 £'!F173</f>
        <v>548</v>
      </c>
      <c r="G174" s="61">
        <f>'MANPR2001-04 £'!G173/$A$4</f>
        <v>2460.3860755816936</v>
      </c>
      <c r="H174" s="60">
        <f>'MANPR2001-04 £'!H173</f>
        <v>600</v>
      </c>
      <c r="I174" s="61">
        <f>'MANPR2001-04 £'!I173/$A$4</f>
        <v>2744.013914850139</v>
      </c>
      <c r="J174" s="60">
        <f>'MANPR2001-04 £'!J173</f>
        <v>635</v>
      </c>
      <c r="K174" s="61">
        <f>'MANPR2001-04 £'!K173/$A$4</f>
        <v>3092.5686088908787</v>
      </c>
      <c r="L174" s="44" t="s">
        <v>1713</v>
      </c>
      <c r="M174" s="487"/>
      <c r="N174" s="488"/>
    </row>
    <row r="175" spans="1:14" s="36" customFormat="1" ht="12" customHeight="1">
      <c r="A175" s="128" t="s">
        <v>422</v>
      </c>
      <c r="B175" s="129" t="s">
        <v>733</v>
      </c>
      <c r="C175" s="130" t="s">
        <v>126</v>
      </c>
      <c r="D175" s="60">
        <f>'MANPR2001-04 £'!D174</f>
        <v>406</v>
      </c>
      <c r="E175" s="61">
        <f>'MANPR2001-04 £'!E174/$A$4</f>
        <v>309.2568608890879</v>
      </c>
      <c r="F175" s="60">
        <f>'MANPR2001-04 £'!F174</f>
        <v>408</v>
      </c>
      <c r="G175" s="61">
        <f>'MANPR2001-04 £'!G174/$A$4</f>
        <v>302.4224551235832</v>
      </c>
      <c r="H175" s="60">
        <f>'MANPR2001-04 £'!H174</f>
        <v>576</v>
      </c>
      <c r="I175" s="61">
        <f>'MANPR2001-04 £'!I174/$A$4</f>
        <v>422.0245560199155</v>
      </c>
      <c r="J175" s="60">
        <f>'MANPR2001-04 £'!J174</f>
        <v>515</v>
      </c>
      <c r="K175" s="61">
        <f>'MANPR2001-04 £'!K174/$A$4</f>
        <v>486.9514107922102</v>
      </c>
      <c r="L175" s="44" t="s">
        <v>734</v>
      </c>
      <c r="M175" s="487"/>
      <c r="N175" s="488"/>
    </row>
    <row r="176" spans="1:14" s="36" customFormat="1" ht="12" customHeight="1">
      <c r="A176" s="128" t="s">
        <v>462</v>
      </c>
      <c r="B176" s="129" t="s">
        <v>423</v>
      </c>
      <c r="C176" s="130" t="s">
        <v>126</v>
      </c>
      <c r="D176" s="60">
        <f>'MANPR2001-04 £'!D175</f>
        <v>22</v>
      </c>
      <c r="E176" s="61">
        <f>'MANPR2001-04 £'!E175/$A$4</f>
        <v>82.01286918605645</v>
      </c>
      <c r="F176" s="60">
        <f>'MANPR2001-04 £'!F175</f>
        <v>26</v>
      </c>
      <c r="G176" s="61">
        <f>'MANPR2001-04 £'!G175/$A$4</f>
        <v>99.09888359981821</v>
      </c>
      <c r="H176" s="60">
        <f>'MANPR2001-04 £'!H175</f>
        <v>25</v>
      </c>
      <c r="I176" s="61">
        <f>'MANPR2001-04 £'!I175/$A$4</f>
        <v>104.22468792394675</v>
      </c>
      <c r="J176" s="60">
        <f>'MANPR2001-04 £'!J175</f>
        <v>26</v>
      </c>
      <c r="K176" s="61">
        <f>'MANPR2001-04 £'!K175/$A$4</f>
        <v>119.60210089633233</v>
      </c>
      <c r="L176" s="44" t="s">
        <v>424</v>
      </c>
      <c r="M176" s="487"/>
      <c r="N176" s="488"/>
    </row>
    <row r="177" spans="1:14" s="36" customFormat="1" ht="12" customHeight="1">
      <c r="A177" s="128" t="s">
        <v>425</v>
      </c>
      <c r="B177" s="129" t="s">
        <v>426</v>
      </c>
      <c r="C177" s="130" t="s">
        <v>126</v>
      </c>
      <c r="D177" s="60">
        <f>'MANPR2001-04 £'!D176</f>
        <v>413</v>
      </c>
      <c r="E177" s="61">
        <f>'MANPR2001-04 £'!E176/$A$4</f>
        <v>961.9426114947871</v>
      </c>
      <c r="F177" s="60">
        <f>'MANPR2001-04 £'!F176</f>
        <v>330</v>
      </c>
      <c r="G177" s="61">
        <f>'MANPR2001-04 £'!G176/$A$4</f>
        <v>803.0426774468027</v>
      </c>
      <c r="H177" s="60">
        <f>'MANPR2001-04 £'!H176</f>
        <v>424</v>
      </c>
      <c r="I177" s="61">
        <f>'MANPR2001-04 £'!I176/$A$4</f>
        <v>1014.9092561774486</v>
      </c>
      <c r="J177" s="60">
        <f>'MANPR2001-04 £'!J176</f>
        <v>428</v>
      </c>
      <c r="K177" s="61">
        <f>'MANPR2001-04 £'!K176/$A$4</f>
        <v>1020.0350605015772</v>
      </c>
      <c r="L177" s="44" t="s">
        <v>427</v>
      </c>
      <c r="M177" s="487"/>
      <c r="N177" s="488"/>
    </row>
    <row r="178" spans="1:14" s="36" customFormat="1" ht="12" customHeight="1">
      <c r="A178" s="128" t="s">
        <v>428</v>
      </c>
      <c r="B178" s="129" t="s">
        <v>429</v>
      </c>
      <c r="C178" s="130" t="s">
        <v>126</v>
      </c>
      <c r="D178" s="60">
        <f>'MANPR2001-04 £'!D177</f>
        <v>141</v>
      </c>
      <c r="E178" s="61">
        <f>'MANPR2001-04 £'!E177/$A$4</f>
        <v>755.2018370882698</v>
      </c>
      <c r="F178" s="60">
        <f>'MANPR2001-04 £'!F177</f>
        <v>173</v>
      </c>
      <c r="G178" s="61">
        <f>'MANPR2001-04 £'!G177/$A$4</f>
        <v>775.7050543847839</v>
      </c>
      <c r="H178" s="60">
        <f>'MANPR2001-04 £'!H177</f>
        <v>150</v>
      </c>
      <c r="I178" s="61">
        <f>'MANPR2001-04 £'!I177/$A$4</f>
        <v>702.2351924056084</v>
      </c>
      <c r="J178" s="60">
        <f>'MANPR2001-04 £'!J177</f>
        <v>145</v>
      </c>
      <c r="K178" s="61">
        <f>'MANPR2001-04 £'!K177/$A$4</f>
        <v>751.7846342055175</v>
      </c>
      <c r="L178" s="44" t="s">
        <v>430</v>
      </c>
      <c r="M178" s="487"/>
      <c r="N178" s="488"/>
    </row>
    <row r="179" spans="1:14" s="36" customFormat="1" ht="12" customHeight="1">
      <c r="A179" s="128" t="s">
        <v>431</v>
      </c>
      <c r="B179" s="129" t="s">
        <v>432</v>
      </c>
      <c r="C179" s="130" t="s">
        <v>126</v>
      </c>
      <c r="D179" s="60">
        <f>'MANPR2001-04 £'!D178</f>
        <v>150</v>
      </c>
      <c r="E179" s="61">
        <f>'MANPR2001-04 £'!E178/$A$4</f>
        <v>773.9964529434078</v>
      </c>
      <c r="F179" s="60">
        <f>'MANPR2001-04 £'!F178</f>
        <v>168</v>
      </c>
      <c r="G179" s="61">
        <f>'MANPR2001-04 £'!G178/$A$4</f>
        <v>1120.8425455427714</v>
      </c>
      <c r="H179" s="60">
        <f>'MANPR2001-04 £'!H178</f>
        <v>178</v>
      </c>
      <c r="I179" s="61">
        <f>'MANPR2001-04 £'!I178/$A$4</f>
        <v>1185.7694003150662</v>
      </c>
      <c r="J179" s="60">
        <f>'MANPR2001-04 £'!J178</f>
        <v>128</v>
      </c>
      <c r="K179" s="61">
        <f>'MANPR2001-04 £'!K178/$A$4</f>
        <v>924.3533797845113</v>
      </c>
      <c r="L179" s="44" t="s">
        <v>433</v>
      </c>
      <c r="M179" s="487"/>
      <c r="N179" s="488"/>
    </row>
    <row r="180" spans="1:14" s="36" customFormat="1" ht="12" customHeight="1">
      <c r="A180" s="128" t="s">
        <v>434</v>
      </c>
      <c r="B180" s="129" t="s">
        <v>435</v>
      </c>
      <c r="C180" s="130" t="s">
        <v>2445</v>
      </c>
      <c r="D180" s="60">
        <f>'MANPR2001-04 £'!D179</f>
        <v>35</v>
      </c>
      <c r="E180" s="61">
        <f>'MANPR2001-04 £'!E179/$A$4</f>
        <v>114.4762965722038</v>
      </c>
      <c r="F180" s="60">
        <f>'MANPR2001-04 £'!F179</f>
        <v>32</v>
      </c>
      <c r="G180" s="61">
        <f>'MANPR2001-04 £'!G179/$A$4</f>
        <v>117.89349945495614</v>
      </c>
      <c r="H180" s="60">
        <f>'MANPR2001-04 £'!H179</f>
        <v>34</v>
      </c>
      <c r="I180" s="61">
        <f>'MANPR2001-04 £'!I179/$A$4</f>
        <v>131.56231098596555</v>
      </c>
      <c r="J180" s="60">
        <f>'MANPR2001-04 £'!J179</f>
        <v>33</v>
      </c>
      <c r="K180" s="61">
        <f>'MANPR2001-04 £'!K179/$A$4</f>
        <v>140.10531819284643</v>
      </c>
      <c r="L180" s="44" t="s">
        <v>436</v>
      </c>
      <c r="M180" s="487"/>
      <c r="N180" s="488"/>
    </row>
    <row r="181" spans="1:14" s="36" customFormat="1" ht="12" customHeight="1">
      <c r="A181" s="128" t="s">
        <v>437</v>
      </c>
      <c r="B181" s="129" t="s">
        <v>438</v>
      </c>
      <c r="C181" s="130" t="s">
        <v>126</v>
      </c>
      <c r="D181" s="60">
        <f>'MANPR2001-04 £'!D180</f>
        <v>740</v>
      </c>
      <c r="E181" s="61">
        <f>'MANPR2001-04 £'!E180/$A$4</f>
        <v>1491.6090583214018</v>
      </c>
      <c r="F181" s="60">
        <f>'MANPR2001-04 £'!F180</f>
        <v>418</v>
      </c>
      <c r="G181" s="61">
        <f>'MANPR2001-04 £'!G180/$A$4</f>
        <v>886.7641480742353</v>
      </c>
      <c r="H181" s="60">
        <f>'MANPR2001-04 £'!H180</f>
        <v>598</v>
      </c>
      <c r="I181" s="61">
        <f>'MANPR2001-04 £'!I180/$A$4</f>
        <v>1331.000522832041</v>
      </c>
      <c r="J181" s="60">
        <f>'MANPR2001-04 £'!J180</f>
        <v>458</v>
      </c>
      <c r="K181" s="61">
        <f>'MANPR2001-04 £'!K180/$A$4</f>
        <v>1127.676951308276</v>
      </c>
      <c r="L181" s="44" t="s">
        <v>2387</v>
      </c>
      <c r="M181" s="487"/>
      <c r="N181" s="488"/>
    </row>
    <row r="182" spans="1:14" s="36" customFormat="1" ht="12" customHeight="1">
      <c r="A182" s="128" t="s">
        <v>441</v>
      </c>
      <c r="B182" s="129" t="s">
        <v>2382</v>
      </c>
      <c r="C182" s="130" t="s">
        <v>126</v>
      </c>
      <c r="D182" s="60">
        <f>'MANPR2001-04 £'!D181</f>
        <v>256</v>
      </c>
      <c r="E182" s="61">
        <f>'MANPR2001-04 £'!E181/$A$4</f>
        <v>862.8437278949689</v>
      </c>
      <c r="F182" s="60">
        <f>'MANPR2001-04 £'!F181</f>
        <v>350</v>
      </c>
      <c r="G182" s="61">
        <f>'MANPR2001-04 £'!G181/$A$4</f>
        <v>1049.0812850049722</v>
      </c>
      <c r="H182" s="60">
        <f>'MANPR2001-04 £'!H181</f>
        <v>280</v>
      </c>
      <c r="I182" s="61">
        <f>'MANPR2001-04 £'!I181/$A$4</f>
        <v>961.9426114947871</v>
      </c>
      <c r="J182" s="60">
        <f>'MANPR2001-04 £'!J181</f>
        <v>252</v>
      </c>
      <c r="K182" s="61">
        <f>'MANPR2001-04 £'!K181/$A$4</f>
        <v>1049.0812850049722</v>
      </c>
      <c r="L182" s="44" t="s">
        <v>442</v>
      </c>
      <c r="M182" s="487"/>
      <c r="N182" s="488"/>
    </row>
    <row r="183" spans="1:14" s="36" customFormat="1" ht="12" customHeight="1">
      <c r="A183" s="128" t="s">
        <v>443</v>
      </c>
      <c r="B183" s="129" t="s">
        <v>444</v>
      </c>
      <c r="C183" s="130" t="s">
        <v>126</v>
      </c>
      <c r="D183" s="60">
        <f>'MANPR2001-04 £'!D182</f>
        <v>106</v>
      </c>
      <c r="E183" s="61">
        <f>'MANPR2001-04 £'!E182/$A$4</f>
        <v>295.5880493580785</v>
      </c>
      <c r="F183" s="60">
        <f>'MANPR2001-04 £'!F182</f>
        <v>71</v>
      </c>
      <c r="G183" s="61">
        <f>'MANPR2001-04 £'!G182/$A$4</f>
        <v>275.0848320615643</v>
      </c>
      <c r="H183" s="60">
        <f>'MANPR2001-04 £'!H182</f>
        <v>72</v>
      </c>
      <c r="I183" s="61">
        <f>'MANPR2001-04 £'!I182/$A$4</f>
        <v>293.8794479167023</v>
      </c>
      <c r="J183" s="60">
        <f>'MANPR2001-04 £'!J182</f>
        <v>62</v>
      </c>
      <c r="K183" s="61">
        <f>'MANPR2001-04 £'!K182/$A$4</f>
        <v>252.87301332367406</v>
      </c>
      <c r="L183" s="44" t="s">
        <v>445</v>
      </c>
      <c r="M183" s="487"/>
      <c r="N183" s="488"/>
    </row>
    <row r="184" spans="1:14" s="36" customFormat="1" ht="12" customHeight="1">
      <c r="A184" s="128" t="s">
        <v>463</v>
      </c>
      <c r="B184" s="129" t="s">
        <v>439</v>
      </c>
      <c r="C184" s="130" t="s">
        <v>126</v>
      </c>
      <c r="D184" s="60">
        <f>'MANPR2001-04 £'!D183</f>
        <v>401</v>
      </c>
      <c r="E184" s="61">
        <f>'MANPR2001-04 £'!E183/$A$4</f>
        <v>1430.0994064318593</v>
      </c>
      <c r="F184" s="60">
        <f>'MANPR2001-04 £'!F183</f>
        <v>373</v>
      </c>
      <c r="G184" s="61">
        <f>'MANPR2001-04 £'!G183/$A$4</f>
        <v>1399.3445804870883</v>
      </c>
      <c r="H184" s="60">
        <f>'MANPR2001-04 £'!H183</f>
        <v>382</v>
      </c>
      <c r="I184" s="61">
        <f>'MANPR2001-04 £'!I183/$A$4</f>
        <v>1609.502557776358</v>
      </c>
      <c r="J184" s="60">
        <f>'MANPR2001-04 £'!J183</f>
        <v>355</v>
      </c>
      <c r="K184" s="61">
        <f>'MANPR2001-04 £'!K183/$A$4</f>
        <v>1626.5885721901195</v>
      </c>
      <c r="L184" s="44" t="s">
        <v>440</v>
      </c>
      <c r="M184" s="487"/>
      <c r="N184" s="488"/>
    </row>
    <row r="185" spans="1:14" s="36" customFormat="1" ht="12" customHeight="1">
      <c r="A185" s="128" t="s">
        <v>1739</v>
      </c>
      <c r="B185" s="129" t="s">
        <v>2383</v>
      </c>
      <c r="C185" s="130" t="s">
        <v>132</v>
      </c>
      <c r="D185" s="60" t="str">
        <f>'MANPR2001-04 £'!D184</f>
        <v>...</v>
      </c>
      <c r="E185" s="61">
        <f>'MANPR2001-04 £'!E184/$A$4</f>
        <v>2844.821399891333</v>
      </c>
      <c r="F185" s="60" t="str">
        <f>'MANPR2001-04 £'!F184</f>
        <v>...</v>
      </c>
      <c r="G185" s="61">
        <f>'MANPR2001-04 £'!G184/$A$4</f>
        <v>2909.748254663628</v>
      </c>
      <c r="H185" s="60" t="str">
        <f>'MANPR2001-04 £'!H184</f>
        <v>...</v>
      </c>
      <c r="I185" s="61">
        <f>'MANPR2001-04 £'!I184/$A$4</f>
        <v>3084.0256016839976</v>
      </c>
      <c r="J185" s="60" t="str">
        <f>'MANPR2001-04 £'!J184</f>
        <v>...</v>
      </c>
      <c r="K185" s="61">
        <f>'MANPR2001-04 £'!K184/$A$4</f>
        <v>2610.743002422797</v>
      </c>
      <c r="L185" s="44" t="s">
        <v>1740</v>
      </c>
      <c r="M185" s="487"/>
      <c r="N185" s="488"/>
    </row>
    <row r="186" spans="1:14" s="36" customFormat="1" ht="12" customHeight="1">
      <c r="A186" s="128" t="s">
        <v>464</v>
      </c>
      <c r="B186" s="129" t="s">
        <v>1741</v>
      </c>
      <c r="C186" s="130" t="s">
        <v>2445</v>
      </c>
      <c r="D186" s="60">
        <f>'MANPR2001-04 £'!D185</f>
        <v>6065</v>
      </c>
      <c r="E186" s="61">
        <f>'MANPR2001-04 £'!E185/$A$4</f>
        <v>7586.190399710222</v>
      </c>
      <c r="F186" s="60">
        <f>'MANPR2001-04 £'!F185</f>
        <v>5547</v>
      </c>
      <c r="G186" s="61">
        <f>'MANPR2001-04 £'!G185/$A$4</f>
        <v>7616.945225654993</v>
      </c>
      <c r="H186" s="60">
        <f>'MANPR2001-04 £'!H185</f>
        <v>5460</v>
      </c>
      <c r="I186" s="61">
        <f>'MANPR2001-04 £'!I185/$A$4</f>
        <v>7647.700051599764</v>
      </c>
      <c r="J186" s="60">
        <f>'MANPR2001-04 £'!J185</f>
        <v>5060</v>
      </c>
      <c r="K186" s="61">
        <f>'MANPR2001-04 £'!K185/$A$4</f>
        <v>7258.138922965996</v>
      </c>
      <c r="L186" s="44" t="s">
        <v>1742</v>
      </c>
      <c r="M186" s="487"/>
      <c r="N186" s="488"/>
    </row>
    <row r="187" spans="1:14" s="36" customFormat="1" ht="12" customHeight="1">
      <c r="A187" s="129" t="s">
        <v>1743</v>
      </c>
      <c r="B187" s="129" t="s">
        <v>1744</v>
      </c>
      <c r="C187" s="130" t="s">
        <v>126</v>
      </c>
      <c r="D187" s="60">
        <f>'MANPR2001-04 £'!D186</f>
        <v>427</v>
      </c>
      <c r="E187" s="61">
        <f>'MANPR2001-04 £'!E186/$A$4</f>
        <v>1491.6090583214018</v>
      </c>
      <c r="F187" s="60">
        <f>'MANPR2001-04 £'!F186</f>
        <v>508</v>
      </c>
      <c r="G187" s="61">
        <f>'MANPR2001-04 £'!G186/$A$4</f>
        <v>1964.8916575826024</v>
      </c>
      <c r="H187" s="60">
        <f>'MANPR2001-04 £'!H186</f>
        <v>540</v>
      </c>
      <c r="I187" s="61">
        <f>'MANPR2001-04 £'!I186/$A$4</f>
        <v>2118.6657873064582</v>
      </c>
      <c r="J187" s="60">
        <f>'MANPR2001-04 £'!J186</f>
        <v>477</v>
      </c>
      <c r="K187" s="61">
        <f>'MANPR2001-04 £'!K186/$A$4</f>
        <v>2077.65935271343</v>
      </c>
      <c r="L187" s="44" t="s">
        <v>1745</v>
      </c>
      <c r="M187" s="487"/>
      <c r="N187" s="488"/>
    </row>
    <row r="188" spans="1:14" s="36" customFormat="1" ht="12" customHeight="1">
      <c r="A188" s="129" t="s">
        <v>1746</v>
      </c>
      <c r="B188" s="129" t="s">
        <v>1747</v>
      </c>
      <c r="C188" s="130" t="s">
        <v>2445</v>
      </c>
      <c r="D188" s="60">
        <f>'MANPR2001-04 £'!D187</f>
        <v>598</v>
      </c>
      <c r="E188" s="61">
        <f>'MANPR2001-04 £'!E187/$A$4</f>
        <v>2655.1666398985776</v>
      </c>
      <c r="F188" s="60">
        <f>'MANPR2001-04 £'!F187</f>
        <v>480</v>
      </c>
      <c r="G188" s="61">
        <f>'MANPR2001-04 £'!G187/$A$4</f>
        <v>2552.650553416007</v>
      </c>
      <c r="H188" s="60">
        <f>'MANPR2001-04 £'!H187</f>
        <v>490</v>
      </c>
      <c r="I188" s="61">
        <f>'MANPR2001-04 £'!I187/$A$4</f>
        <v>2634.6634226020633</v>
      </c>
      <c r="J188" s="60">
        <f>'MANPR2001-04 £'!J187</f>
        <v>542</v>
      </c>
      <c r="K188" s="61">
        <f>'MANPR2001-04 £'!K187/$A$4</f>
        <v>3107.9460218632644</v>
      </c>
      <c r="L188" s="44" t="s">
        <v>1748</v>
      </c>
      <c r="M188" s="487"/>
      <c r="N188" s="488"/>
    </row>
    <row r="189" spans="1:14" s="36" customFormat="1" ht="12" customHeight="1">
      <c r="A189" s="129" t="s">
        <v>1749</v>
      </c>
      <c r="B189" s="129" t="s">
        <v>927</v>
      </c>
      <c r="C189" s="130" t="s">
        <v>132</v>
      </c>
      <c r="D189" s="60" t="str">
        <f>'MANPR2001-04 £'!D188</f>
        <v>...</v>
      </c>
      <c r="E189" s="61">
        <f>'MANPR2001-04 £'!E188/$A$4</f>
        <v>637.3083376333137</v>
      </c>
      <c r="F189" s="60" t="str">
        <f>'MANPR2001-04 £'!F188</f>
        <v>...</v>
      </c>
      <c r="G189" s="61">
        <f>'MANPR2001-04 £'!G188/$A$4</f>
        <v>703.9437938469846</v>
      </c>
      <c r="H189" s="60" t="str">
        <f>'MANPR2001-04 £'!H188</f>
        <v>...</v>
      </c>
      <c r="I189" s="61">
        <f>'MANPR2001-04 £'!I188/$A$4</f>
        <v>808.1684817709313</v>
      </c>
      <c r="J189" s="60" t="str">
        <f>'MANPR2001-04 £'!J188</f>
        <v>...</v>
      </c>
      <c r="K189" s="61">
        <f>'MANPR2001-04 £'!K188/$A$4</f>
        <v>727.864214026251</v>
      </c>
      <c r="L189" s="44" t="s">
        <v>928</v>
      </c>
      <c r="M189" s="487"/>
      <c r="N189" s="488"/>
    </row>
    <row r="190" spans="1:14" s="36" customFormat="1" ht="3" customHeight="1">
      <c r="A190" s="133"/>
      <c r="B190" s="133"/>
      <c r="C190" s="134"/>
      <c r="D190" s="136"/>
      <c r="E190" s="136"/>
      <c r="F190" s="83"/>
      <c r="G190" s="84"/>
      <c r="H190" s="83"/>
      <c r="I190" s="84"/>
      <c r="J190" s="135"/>
      <c r="K190" s="152"/>
      <c r="L190" s="51"/>
      <c r="M190" s="487"/>
      <c r="N190" s="488"/>
    </row>
    <row r="191" spans="1:14" s="52" customFormat="1" ht="12.75" customHeight="1">
      <c r="A191" s="153"/>
      <c r="B191" s="153"/>
      <c r="C191" s="154"/>
      <c r="D191" s="127"/>
      <c r="E191" s="127"/>
      <c r="F191" s="72"/>
      <c r="G191" s="72"/>
      <c r="H191" s="72"/>
      <c r="I191" s="72"/>
      <c r="J191" s="127"/>
      <c r="K191" s="127"/>
      <c r="L191" s="43" t="s">
        <v>471</v>
      </c>
      <c r="M191" s="487"/>
      <c r="N191" s="488"/>
    </row>
    <row r="192" spans="1:14" s="36" customFormat="1" ht="12.75" customHeight="1">
      <c r="A192" s="153"/>
      <c r="B192" s="153"/>
      <c r="C192" s="154"/>
      <c r="D192" s="114"/>
      <c r="E192" s="127"/>
      <c r="F192" s="72"/>
      <c r="G192" s="72"/>
      <c r="H192" s="72"/>
      <c r="I192" s="72"/>
      <c r="J192" s="114"/>
      <c r="K192" s="127"/>
      <c r="L192" s="53"/>
      <c r="M192" s="32"/>
      <c r="N192" s="488"/>
    </row>
    <row r="193" spans="12:14" ht="24" customHeight="1">
      <c r="L193" s="31" t="s">
        <v>2342</v>
      </c>
      <c r="M193" s="487" t="s">
        <v>1688</v>
      </c>
      <c r="N193" s="488"/>
    </row>
    <row r="194" spans="1:14" ht="29.25" customHeight="1">
      <c r="A194" s="479" t="s">
        <v>1133</v>
      </c>
      <c r="B194" s="479"/>
      <c r="C194" s="479"/>
      <c r="D194" s="479"/>
      <c r="E194" s="479"/>
      <c r="F194" s="479"/>
      <c r="G194" s="479"/>
      <c r="H194" s="479"/>
      <c r="I194" s="479"/>
      <c r="J194" s="479"/>
      <c r="K194" s="479"/>
      <c r="L194" s="479"/>
      <c r="M194" s="487"/>
      <c r="N194" s="488"/>
    </row>
    <row r="195" spans="1:14" ht="9.75" customHeight="1">
      <c r="A195" s="92"/>
      <c r="B195" s="92"/>
      <c r="C195" s="92"/>
      <c r="D195" s="92"/>
      <c r="J195" s="92"/>
      <c r="K195" s="92"/>
      <c r="M195" s="487"/>
      <c r="N195" s="488"/>
    </row>
    <row r="196" spans="1:14" ht="24.75" customHeight="1">
      <c r="A196" s="94" t="s">
        <v>1652</v>
      </c>
      <c r="B196" s="474" t="s">
        <v>1653</v>
      </c>
      <c r="C196" s="94" t="s">
        <v>1119</v>
      </c>
      <c r="D196" s="477" t="s">
        <v>491</v>
      </c>
      <c r="E196" s="478"/>
      <c r="F196" s="477" t="s">
        <v>2372</v>
      </c>
      <c r="G196" s="478"/>
      <c r="H196" s="483" t="s">
        <v>1123</v>
      </c>
      <c r="I196" s="484"/>
      <c r="J196" s="477" t="s">
        <v>2381</v>
      </c>
      <c r="K196" s="478"/>
      <c r="L196" s="486" t="s">
        <v>95</v>
      </c>
      <c r="M196" s="487"/>
      <c r="N196" s="488"/>
    </row>
    <row r="197" spans="1:14" ht="15" customHeight="1">
      <c r="A197" s="472" t="s">
        <v>1382</v>
      </c>
      <c r="B197" s="475"/>
      <c r="C197" s="472" t="s">
        <v>1121</v>
      </c>
      <c r="D197" s="97" t="s">
        <v>92</v>
      </c>
      <c r="E197" s="98" t="s">
        <v>94</v>
      </c>
      <c r="F197" s="97" t="s">
        <v>92</v>
      </c>
      <c r="G197" s="98" t="s">
        <v>94</v>
      </c>
      <c r="H197" s="97" t="s">
        <v>92</v>
      </c>
      <c r="I197" s="98" t="s">
        <v>94</v>
      </c>
      <c r="J197" s="97" t="s">
        <v>92</v>
      </c>
      <c r="K197" s="99" t="s">
        <v>94</v>
      </c>
      <c r="L197" s="481"/>
      <c r="M197" s="487"/>
      <c r="N197" s="488"/>
    </row>
    <row r="198" spans="1:14" ht="24.75" customHeight="1">
      <c r="A198" s="473"/>
      <c r="B198" s="476"/>
      <c r="C198" s="473"/>
      <c r="D198" s="100" t="s">
        <v>93</v>
      </c>
      <c r="E198" s="101" t="s">
        <v>2450</v>
      </c>
      <c r="F198" s="100" t="s">
        <v>93</v>
      </c>
      <c r="G198" s="101" t="s">
        <v>2450</v>
      </c>
      <c r="H198" s="100" t="s">
        <v>93</v>
      </c>
      <c r="I198" s="101" t="s">
        <v>2450</v>
      </c>
      <c r="J198" s="100" t="s">
        <v>93</v>
      </c>
      <c r="K198" s="101" t="s">
        <v>2450</v>
      </c>
      <c r="L198" s="482"/>
      <c r="M198" s="487"/>
      <c r="N198" s="488"/>
    </row>
    <row r="199" spans="1:14" s="36" customFormat="1" ht="15" customHeight="1">
      <c r="A199" s="129" t="s">
        <v>1750</v>
      </c>
      <c r="B199" s="129" t="s">
        <v>1751</v>
      </c>
      <c r="C199" s="130" t="s">
        <v>2445</v>
      </c>
      <c r="D199" s="60">
        <f>'MANPR2001-04 £'!D198</f>
        <v>1528</v>
      </c>
      <c r="E199" s="61">
        <f>'MANPR2001-04 £'!E198/$A$4</f>
        <v>13614.136284885371</v>
      </c>
      <c r="F199" s="60">
        <f>'MANPR2001-04 £'!F198</f>
        <v>1552</v>
      </c>
      <c r="G199" s="61">
        <f>'MANPR2001-04 £'!G198/$A$4</f>
        <v>13547.5008286717</v>
      </c>
      <c r="H199" s="60">
        <f>'MANPR2001-04 £'!H198</f>
        <v>1456</v>
      </c>
      <c r="I199" s="61">
        <f>'MANPR2001-04 £'!I198/$A$4</f>
        <v>12729.08073825251</v>
      </c>
      <c r="J199" s="60">
        <f>'MANPR2001-04 £'!J198</f>
        <v>1526</v>
      </c>
      <c r="K199" s="61">
        <f>'MANPR2001-04 £'!K198/$A$4</f>
        <v>13036.628997700223</v>
      </c>
      <c r="L199" s="54" t="s">
        <v>1752</v>
      </c>
      <c r="M199" s="487"/>
      <c r="N199" s="488"/>
    </row>
    <row r="200" spans="1:14" s="36" customFormat="1" ht="12" customHeight="1">
      <c r="A200" s="129" t="s">
        <v>1753</v>
      </c>
      <c r="B200" s="129" t="s">
        <v>1754</v>
      </c>
      <c r="C200" s="130" t="s">
        <v>1755</v>
      </c>
      <c r="D200" s="60">
        <f>'MANPR2001-04 £'!D199</f>
        <v>1123</v>
      </c>
      <c r="E200" s="61">
        <f>'MANPR2001-04 £'!E199/$A$4</f>
        <v>669.771765019461</v>
      </c>
      <c r="F200" s="60">
        <f>'MANPR2001-04 £'!F199</f>
        <v>1427</v>
      </c>
      <c r="G200" s="61">
        <f>'MANPR2001-04 £'!G199/$A$4</f>
        <v>835.5061048329501</v>
      </c>
      <c r="H200" s="60">
        <f>'MANPR2001-04 £'!H199</f>
        <v>1410</v>
      </c>
      <c r="I200" s="61">
        <f>'MANPR2001-04 £'!I199/$A$4</f>
        <v>816.7114889778121</v>
      </c>
      <c r="J200" s="60">
        <f>'MANPR2001-04 £'!J199</f>
        <v>1492</v>
      </c>
      <c r="K200" s="61">
        <f>'MANPR2001-04 £'!K199/$A$4</f>
        <v>939.7307927568968</v>
      </c>
      <c r="L200" s="44" t="s">
        <v>1756</v>
      </c>
      <c r="M200" s="487"/>
      <c r="N200" s="488"/>
    </row>
    <row r="201" spans="1:14" s="36" customFormat="1" ht="12" customHeight="1">
      <c r="A201" s="129" t="s">
        <v>1757</v>
      </c>
      <c r="B201" s="129" t="s">
        <v>1883</v>
      </c>
      <c r="C201" s="130" t="s">
        <v>2445</v>
      </c>
      <c r="D201" s="60">
        <f>'MANPR2001-04 £'!D200</f>
        <v>1472</v>
      </c>
      <c r="E201" s="61">
        <f>'MANPR2001-04 £'!E200/$A$4</f>
        <v>2063.9905411824207</v>
      </c>
      <c r="F201" s="60">
        <f>'MANPR2001-04 £'!F200</f>
        <v>847</v>
      </c>
      <c r="G201" s="61">
        <f>'MANPR2001-04 £'!G200/$A$4</f>
        <v>2011.0238964997593</v>
      </c>
      <c r="H201" s="60">
        <f>'MANPR2001-04 £'!H200</f>
        <v>1060</v>
      </c>
      <c r="I201" s="61">
        <f>'MANPR2001-04 £'!I200/$A$4</f>
        <v>2448.4258654920604</v>
      </c>
      <c r="J201" s="60">
        <f>'MANPR2001-04 £'!J200</f>
        <v>1040</v>
      </c>
      <c r="K201" s="61">
        <f>'MANPR2001-04 £'!K200/$A$4</f>
        <v>2523.604328912612</v>
      </c>
      <c r="L201" s="44" t="s">
        <v>1758</v>
      </c>
      <c r="M201" s="487"/>
      <c r="N201" s="488"/>
    </row>
    <row r="202" spans="1:14" s="36" customFormat="1" ht="12" customHeight="1">
      <c r="A202" s="129" t="s">
        <v>1759</v>
      </c>
      <c r="B202" s="129" t="s">
        <v>1760</v>
      </c>
      <c r="C202" s="130" t="s">
        <v>126</v>
      </c>
      <c r="D202" s="60">
        <f>'MANPR2001-04 £'!D201</f>
        <v>59</v>
      </c>
      <c r="E202" s="61">
        <f>'MANPR2001-04 £'!E201/$A$4</f>
        <v>126.43650666183703</v>
      </c>
      <c r="F202" s="60">
        <f>'MANPR2001-04 £'!F201</f>
        <v>42</v>
      </c>
      <c r="G202" s="61">
        <f>'MANPR2001-04 £'!G201/$A$4</f>
        <v>93.97307927568968</v>
      </c>
      <c r="H202" s="60">
        <f>'MANPR2001-04 £'!H201</f>
        <v>37</v>
      </c>
      <c r="I202" s="61">
        <f>'MANPR2001-04 £'!I201/$A$4</f>
        <v>82.01286918605645</v>
      </c>
      <c r="J202" s="60">
        <f>'MANPR2001-04 £'!J201</f>
        <v>35</v>
      </c>
      <c r="K202" s="61">
        <f>'MANPR2001-04 £'!K201/$A$4</f>
        <v>80.30426774468027</v>
      </c>
      <c r="L202" s="44" t="s">
        <v>1761</v>
      </c>
      <c r="M202" s="487"/>
      <c r="N202" s="488"/>
    </row>
    <row r="203" spans="1:14" s="36" customFormat="1" ht="12" customHeight="1">
      <c r="A203" s="129" t="s">
        <v>1762</v>
      </c>
      <c r="B203" s="129" t="s">
        <v>1763</v>
      </c>
      <c r="C203" s="130" t="s">
        <v>126</v>
      </c>
      <c r="D203" s="60">
        <f>'MANPR2001-04 £'!D202</f>
        <v>684</v>
      </c>
      <c r="E203" s="61">
        <f>'MANPR2001-04 £'!E202/$A$4</f>
        <v>1144.762965722038</v>
      </c>
      <c r="F203" s="60">
        <f>'MANPR2001-04 £'!F202</f>
        <v>624</v>
      </c>
      <c r="G203" s="61">
        <f>'MANPR2001-04 £'!G202/$A$4</f>
        <v>1416.4305949008499</v>
      </c>
      <c r="H203" s="60">
        <f>'MANPR2001-04 £'!H202</f>
        <v>632</v>
      </c>
      <c r="I203" s="61">
        <f>'MANPR2001-04 £'!I202/$A$4</f>
        <v>1472.8144424662637</v>
      </c>
      <c r="J203" s="60">
        <f>'MANPR2001-04 £'!J202</f>
        <v>560</v>
      </c>
      <c r="K203" s="61">
        <f>'MANPR2001-04 £'!K202/$A$4</f>
        <v>1320.748914183784</v>
      </c>
      <c r="L203" s="44" t="s">
        <v>1764</v>
      </c>
      <c r="M203" s="487"/>
      <c r="N203" s="488"/>
    </row>
    <row r="204" spans="1:14" s="36" customFormat="1" ht="12" customHeight="1">
      <c r="A204" s="129" t="s">
        <v>1765</v>
      </c>
      <c r="B204" s="129" t="s">
        <v>1766</v>
      </c>
      <c r="C204" s="130" t="s">
        <v>126</v>
      </c>
      <c r="D204" s="60">
        <f>'MANPR2001-04 £'!D203</f>
        <v>135</v>
      </c>
      <c r="E204" s="61">
        <f>'MANPR2001-04 £'!E203/$A$4</f>
        <v>697.1093880814798</v>
      </c>
      <c r="F204" s="60">
        <f>'MANPR2001-04 £'!F203</f>
        <v>143</v>
      </c>
      <c r="G204" s="61">
        <f>'MANPR2001-04 £'!G203/$A$4</f>
        <v>777.4136558261602</v>
      </c>
      <c r="H204" s="60">
        <f>'MANPR2001-04 £'!H203</f>
        <v>137</v>
      </c>
      <c r="I204" s="61">
        <f>'MANPR2001-04 £'!I203/$A$4</f>
        <v>744.9502284400128</v>
      </c>
      <c r="J204" s="60">
        <f>'MANPR2001-04 £'!J203</f>
        <v>190</v>
      </c>
      <c r="K204" s="61">
        <f>'MANPR2001-04 £'!K203/$A$4</f>
        <v>1129.3855527496523</v>
      </c>
      <c r="L204" s="44" t="s">
        <v>1767</v>
      </c>
      <c r="M204" s="487"/>
      <c r="N204" s="488"/>
    </row>
    <row r="205" spans="1:14" s="36" customFormat="1" ht="12" customHeight="1">
      <c r="A205" s="129" t="s">
        <v>1087</v>
      </c>
      <c r="B205" s="129" t="s">
        <v>1768</v>
      </c>
      <c r="C205" s="130"/>
      <c r="D205" s="114"/>
      <c r="E205" s="127"/>
      <c r="F205" s="73"/>
      <c r="G205" s="74"/>
      <c r="H205" s="73"/>
      <c r="I205" s="74"/>
      <c r="J205" s="60"/>
      <c r="K205" s="61"/>
      <c r="L205" s="44" t="s">
        <v>1769</v>
      </c>
      <c r="M205" s="487"/>
      <c r="N205" s="488"/>
    </row>
    <row r="206" spans="1:14" s="36" customFormat="1" ht="12" customHeight="1">
      <c r="A206" s="129" t="s">
        <v>1719</v>
      </c>
      <c r="B206" s="129" t="s">
        <v>1088</v>
      </c>
      <c r="C206" s="130" t="s">
        <v>126</v>
      </c>
      <c r="D206" s="60">
        <f>'MANPR2001-04 £'!D205</f>
        <v>75</v>
      </c>
      <c r="E206" s="61">
        <f>'MANPR2001-04 £'!E205/$A$4</f>
        <v>391.2697300751443</v>
      </c>
      <c r="F206" s="60">
        <f>'MANPR2001-04 £'!F205</f>
        <v>30</v>
      </c>
      <c r="G206" s="61">
        <f>'MANPR2001-04 £'!G205/$A$4</f>
        <v>355.38909980624464</v>
      </c>
      <c r="H206" s="60">
        <f>'MANPR2001-04 £'!H205</f>
        <v>29</v>
      </c>
      <c r="I206" s="61">
        <f>'MANPR2001-04 £'!I205/$A$4</f>
        <v>440.8191718750534</v>
      </c>
      <c r="J206" s="60">
        <f>'MANPR2001-04 £'!J205</f>
        <v>40</v>
      </c>
      <c r="K206" s="61">
        <f>'MANPR2001-04 £'!K205/$A$4</f>
        <v>628.7653304264328</v>
      </c>
      <c r="L206" s="44" t="s">
        <v>1089</v>
      </c>
      <c r="M206" s="487"/>
      <c r="N206" s="488"/>
    </row>
    <row r="207" spans="1:14" s="36" customFormat="1" ht="12" customHeight="1">
      <c r="A207" s="129" t="s">
        <v>1770</v>
      </c>
      <c r="B207" s="129" t="s">
        <v>1771</v>
      </c>
      <c r="C207" s="130" t="s">
        <v>126</v>
      </c>
      <c r="D207" s="60">
        <f>'MANPR2001-04 £'!D206</f>
        <v>118</v>
      </c>
      <c r="E207" s="61">
        <f>'MANPR2001-04 £'!E206/$A$4</f>
        <v>193.0719628755079</v>
      </c>
      <c r="F207" s="60">
        <f>'MANPR2001-04 £'!F206</f>
        <v>130</v>
      </c>
      <c r="G207" s="61">
        <f>'MANPR2001-04 £'!G206/$A$4</f>
        <v>201.61497008238877</v>
      </c>
      <c r="H207" s="60">
        <f>'MANPR2001-04 £'!H206</f>
        <v>113</v>
      </c>
      <c r="I207" s="61">
        <f>'MANPR2001-04 £'!I206/$A$4</f>
        <v>172.56874557899377</v>
      </c>
      <c r="J207" s="60">
        <f>'MANPR2001-04 £'!J206</f>
        <v>151</v>
      </c>
      <c r="K207" s="61">
        <f>'MANPR2001-04 £'!K206/$A$4</f>
        <v>239.20420179266466</v>
      </c>
      <c r="L207" s="44" t="s">
        <v>1772</v>
      </c>
      <c r="M207" s="487"/>
      <c r="N207" s="488"/>
    </row>
    <row r="208" spans="1:14" s="36" customFormat="1" ht="12" customHeight="1">
      <c r="A208" s="129" t="s">
        <v>1773</v>
      </c>
      <c r="B208" s="129" t="s">
        <v>2462</v>
      </c>
      <c r="C208" s="130" t="s">
        <v>126</v>
      </c>
      <c r="D208" s="60">
        <f>'MANPR2001-04 £'!D207</f>
        <v>1115</v>
      </c>
      <c r="E208" s="61">
        <f>'MANPR2001-04 £'!E207/$A$4</f>
        <v>514.289033854229</v>
      </c>
      <c r="F208" s="60">
        <f>'MANPR2001-04 £'!F207</f>
        <v>1255</v>
      </c>
      <c r="G208" s="61">
        <f>'MANPR2001-04 £'!G207/$A$4</f>
        <v>751.7846342055175</v>
      </c>
      <c r="H208" s="60">
        <f>'MANPR2001-04 £'!H207</f>
        <v>1940</v>
      </c>
      <c r="I208" s="61">
        <f>'MANPR2001-04 £'!I207/$A$4</f>
        <v>1917.0508172240695</v>
      </c>
      <c r="J208" s="60">
        <f>'MANPR2001-04 £'!J207</f>
        <v>1616</v>
      </c>
      <c r="K208" s="61">
        <f>'MANPR2001-04 £'!K207/$A$4</f>
        <v>1558.2445145350725</v>
      </c>
      <c r="L208" s="44" t="s">
        <v>2463</v>
      </c>
      <c r="M208" s="487"/>
      <c r="N208" s="488"/>
    </row>
    <row r="209" spans="1:14" s="36" customFormat="1" ht="12" customHeight="1">
      <c r="A209" s="129" t="s">
        <v>1774</v>
      </c>
      <c r="B209" s="129" t="s">
        <v>1775</v>
      </c>
      <c r="C209" s="130" t="s">
        <v>126</v>
      </c>
      <c r="D209" s="60">
        <f>'MANPR2001-04 £'!D208</f>
        <v>265</v>
      </c>
      <c r="E209" s="61">
        <f>'MANPR2001-04 £'!E208/$A$4</f>
        <v>404.9385416061537</v>
      </c>
      <c r="F209" s="60">
        <f>'MANPR2001-04 £'!F208</f>
        <v>239</v>
      </c>
      <c r="G209" s="61">
        <f>'MANPR2001-04 £'!G208/$A$4</f>
        <v>394.68693295789666</v>
      </c>
      <c r="H209" s="60">
        <f>'MANPR2001-04 £'!H208</f>
        <v>217</v>
      </c>
      <c r="I209" s="61">
        <f>'MANPR2001-04 £'!I208/$A$4</f>
        <v>326.3428753028496</v>
      </c>
      <c r="J209" s="60">
        <f>'MANPR2001-04 £'!J208</f>
        <v>175</v>
      </c>
      <c r="K209" s="61">
        <f>'MANPR2001-04 £'!K208/$A$4</f>
        <v>324.63427386147345</v>
      </c>
      <c r="L209" s="44" t="s">
        <v>1776</v>
      </c>
      <c r="M209" s="487"/>
      <c r="N209" s="488"/>
    </row>
    <row r="210" spans="1:14" s="36" customFormat="1" ht="12" customHeight="1">
      <c r="A210" s="129" t="s">
        <v>1777</v>
      </c>
      <c r="B210" s="129" t="s">
        <v>1778</v>
      </c>
      <c r="C210" s="130" t="s">
        <v>126</v>
      </c>
      <c r="D210" s="60">
        <f>'MANPR2001-04 £'!D209</f>
        <v>893</v>
      </c>
      <c r="E210" s="61">
        <f>'MANPR2001-04 £'!E209/$A$4</f>
        <v>1187.4780017564424</v>
      </c>
      <c r="F210" s="60">
        <f>'MANPR2001-04 £'!F209</f>
        <v>702</v>
      </c>
      <c r="G210" s="61">
        <f>'MANPR2001-04 £'!G209/$A$4</f>
        <v>1018.3264590602009</v>
      </c>
      <c r="H210" s="60">
        <f>'MANPR2001-04 £'!H209</f>
        <v>670</v>
      </c>
      <c r="I210" s="61">
        <f>'MANPR2001-04 £'!I209/$A$4</f>
        <v>1006.3662489705677</v>
      </c>
      <c r="J210" s="60">
        <f>'MANPR2001-04 £'!J209</f>
        <v>769</v>
      </c>
      <c r="K210" s="61">
        <f>'MANPR2001-04 £'!K209/$A$4</f>
        <v>1199.4382118460755</v>
      </c>
      <c r="L210" s="44" t="s">
        <v>1779</v>
      </c>
      <c r="M210" s="487"/>
      <c r="N210" s="488"/>
    </row>
    <row r="211" spans="1:14" s="36" customFormat="1" ht="12" customHeight="1">
      <c r="A211" s="129" t="s">
        <v>1780</v>
      </c>
      <c r="B211" s="129" t="s">
        <v>2464</v>
      </c>
      <c r="C211" s="130" t="s">
        <v>126</v>
      </c>
      <c r="D211" s="60">
        <f>'MANPR2001-04 £'!D210</f>
        <v>6650</v>
      </c>
      <c r="E211" s="61">
        <f>'MANPR2001-04 £'!E210/$A$4</f>
        <v>794.4996702399219</v>
      </c>
      <c r="F211" s="60">
        <f>'MANPR2001-04 £'!F210</f>
        <v>7965</v>
      </c>
      <c r="G211" s="61">
        <f>'MANPR2001-04 £'!G210/$A$4</f>
        <v>1156.7231758116711</v>
      </c>
      <c r="H211" s="60">
        <f>'MANPR2001-04 £'!H210</f>
        <v>10960</v>
      </c>
      <c r="I211" s="61">
        <f>'MANPR2001-04 £'!I210/$A$4</f>
        <v>1592.416543362596</v>
      </c>
      <c r="J211" s="60">
        <f>'MANPR2001-04 £'!J210</f>
        <v>9212</v>
      </c>
      <c r="K211" s="61">
        <f>'MANPR2001-04 £'!K210/$A$4</f>
        <v>1337.8349285975457</v>
      </c>
      <c r="L211" s="44" t="s">
        <v>1781</v>
      </c>
      <c r="M211" s="487"/>
      <c r="N211" s="488"/>
    </row>
    <row r="212" spans="1:14" s="36" customFormat="1" ht="12" customHeight="1">
      <c r="A212" s="129" t="s">
        <v>1782</v>
      </c>
      <c r="B212" s="129" t="s">
        <v>929</v>
      </c>
      <c r="C212" s="130" t="s">
        <v>126</v>
      </c>
      <c r="D212" s="60">
        <f>'MANPR2001-04 £'!D211</f>
        <v>1931</v>
      </c>
      <c r="E212" s="61">
        <f>'MANPR2001-04 £'!E211/$A$4</f>
        <v>14451.350991159698</v>
      </c>
      <c r="F212" s="60">
        <f>'MANPR2001-04 £'!F211</f>
        <v>1877</v>
      </c>
      <c r="G212" s="61">
        <f>'MANPR2001-04 £'!G211/$A$4</f>
        <v>14147.219934594737</v>
      </c>
      <c r="H212" s="60">
        <f>'MANPR2001-04 £'!H211</f>
        <v>1840</v>
      </c>
      <c r="I212" s="61">
        <f>'MANPR2001-04 £'!I211/$A$4</f>
        <v>13867.009298209045</v>
      </c>
      <c r="J212" s="60">
        <f>'MANPR2001-04 £'!J211</f>
        <v>2040</v>
      </c>
      <c r="K212" s="61">
        <f>'MANPR2001-04 £'!K211/$A$4</f>
        <v>13959.27377604336</v>
      </c>
      <c r="L212" s="44" t="s">
        <v>487</v>
      </c>
      <c r="M212" s="487"/>
      <c r="N212" s="488"/>
    </row>
    <row r="213" spans="1:14" s="36" customFormat="1" ht="12" customHeight="1">
      <c r="A213" s="129" t="s">
        <v>488</v>
      </c>
      <c r="B213" s="129" t="s">
        <v>489</v>
      </c>
      <c r="C213" s="130" t="s">
        <v>126</v>
      </c>
      <c r="D213" s="60">
        <f>'MANPR2001-04 £'!D212</f>
        <v>506</v>
      </c>
      <c r="E213" s="61">
        <f>'MANPR2001-04 £'!E212/$A$4</f>
        <v>1812.8261293001228</v>
      </c>
      <c r="F213" s="60">
        <f>'MANPR2001-04 £'!F212</f>
        <v>364</v>
      </c>
      <c r="G213" s="61">
        <f>'MANPR2001-04 £'!G212/$A$4</f>
        <v>1351.5037401285554</v>
      </c>
      <c r="H213" s="60">
        <f>'MANPR2001-04 £'!H212</f>
        <v>396</v>
      </c>
      <c r="I213" s="61">
        <f>'MANPR2001-04 £'!I212/$A$4</f>
        <v>1600.959550569477</v>
      </c>
      <c r="J213" s="60">
        <f>'MANPR2001-04 £'!J212</f>
        <v>325</v>
      </c>
      <c r="K213" s="61">
        <f>'MANPR2001-04 £'!K212/$A$4</f>
        <v>1332.7091242734173</v>
      </c>
      <c r="L213" s="44" t="s">
        <v>490</v>
      </c>
      <c r="M213" s="487"/>
      <c r="N213" s="488"/>
    </row>
    <row r="214" spans="1:14" s="36" customFormat="1" ht="12" customHeight="1">
      <c r="A214" s="129" t="s">
        <v>1788</v>
      </c>
      <c r="B214" s="129" t="s">
        <v>1789</v>
      </c>
      <c r="C214" s="130" t="s">
        <v>126</v>
      </c>
      <c r="D214" s="60">
        <f>'MANPR2001-04 £'!D213</f>
        <v>170</v>
      </c>
      <c r="E214" s="61">
        <f>'MANPR2001-04 £'!E213/$A$4</f>
        <v>225.53539026165524</v>
      </c>
      <c r="F214" s="60">
        <f>'MANPR2001-04 £'!F213</f>
        <v>133</v>
      </c>
      <c r="G214" s="61">
        <f>'MANPR2001-04 £'!G213/$A$4</f>
        <v>172.56874557899377</v>
      </c>
      <c r="H214" s="60">
        <f>'MANPR2001-04 £'!H213</f>
        <v>50</v>
      </c>
      <c r="I214" s="61">
        <f>'MANPR2001-04 £'!I213/$A$4</f>
        <v>83.72147062743262</v>
      </c>
      <c r="J214" s="60">
        <f>'MANPR2001-04 £'!J213</f>
        <v>66</v>
      </c>
      <c r="K214" s="61">
        <f>'MANPR2001-04 £'!K213/$A$4</f>
        <v>116.18489801357997</v>
      </c>
      <c r="L214" s="44" t="s">
        <v>1790</v>
      </c>
      <c r="M214" s="487"/>
      <c r="N214" s="488"/>
    </row>
    <row r="215" spans="1:14" s="36" customFormat="1" ht="12" customHeight="1">
      <c r="A215" s="129" t="s">
        <v>1791</v>
      </c>
      <c r="B215" s="129" t="s">
        <v>2465</v>
      </c>
      <c r="C215" s="130" t="s">
        <v>126</v>
      </c>
      <c r="D215" s="60">
        <f>'MANPR2001-04 £'!D214</f>
        <v>77</v>
      </c>
      <c r="E215" s="61">
        <f>'MANPR2001-04 £'!E214/$A$4</f>
        <v>143.5225210755988</v>
      </c>
      <c r="F215" s="60">
        <f>'MANPR2001-04 £'!F214</f>
        <v>105</v>
      </c>
      <c r="G215" s="61">
        <f>'MANPR2001-04 £'!G214/$A$4</f>
        <v>205.03217296514111</v>
      </c>
      <c r="H215" s="60">
        <f>'MANPR2001-04 £'!H214</f>
        <v>56</v>
      </c>
      <c r="I215" s="61">
        <f>'MANPR2001-04 £'!I214/$A$4</f>
        <v>105.93328936532292</v>
      </c>
      <c r="J215" s="60">
        <f>'MANPR2001-04 £'!J214</f>
        <v>94</v>
      </c>
      <c r="K215" s="61">
        <f>'MANPR2001-04 £'!K214/$A$4</f>
        <v>191.36336143413172</v>
      </c>
      <c r="L215" s="44" t="s">
        <v>1792</v>
      </c>
      <c r="M215" s="487"/>
      <c r="N215" s="488"/>
    </row>
    <row r="216" spans="1:14" s="36" customFormat="1" ht="0.75" customHeight="1">
      <c r="A216" s="110"/>
      <c r="B216" s="110"/>
      <c r="C216" s="111"/>
      <c r="D216" s="114"/>
      <c r="E216" s="127"/>
      <c r="F216" s="73"/>
      <c r="G216" s="74"/>
      <c r="H216" s="71"/>
      <c r="I216" s="72"/>
      <c r="J216" s="60"/>
      <c r="K216" s="61"/>
      <c r="L216" s="45"/>
      <c r="M216" s="487"/>
      <c r="N216" s="488"/>
    </row>
    <row r="217" spans="1:14" s="36" customFormat="1" ht="12" customHeight="1">
      <c r="A217" s="124" t="s">
        <v>1793</v>
      </c>
      <c r="B217" s="124" t="s">
        <v>1794</v>
      </c>
      <c r="C217" s="125"/>
      <c r="D217" s="114"/>
      <c r="E217" s="106">
        <f>SUM(E219:E249)</f>
        <v>194315.82472482978</v>
      </c>
      <c r="F217" s="75"/>
      <c r="G217" s="106">
        <f>SUM(G219:G249)</f>
        <v>191219.83891305613</v>
      </c>
      <c r="H217" s="81"/>
      <c r="I217" s="106">
        <f>SUM(I219:I249)</f>
        <v>188234.91219497193</v>
      </c>
      <c r="J217" s="60"/>
      <c r="K217" s="126">
        <f>SUM(K219:K249)</f>
        <v>190579.11337254004</v>
      </c>
      <c r="L217" s="49" t="s">
        <v>1795</v>
      </c>
      <c r="M217" s="487"/>
      <c r="N217" s="488"/>
    </row>
    <row r="218" spans="1:14" s="36" customFormat="1" ht="0.75" customHeight="1">
      <c r="A218" s="110"/>
      <c r="B218" s="110"/>
      <c r="C218" s="111"/>
      <c r="D218" s="114"/>
      <c r="E218" s="127"/>
      <c r="F218" s="73"/>
      <c r="G218" s="74"/>
      <c r="H218" s="71"/>
      <c r="I218" s="72"/>
      <c r="J218" s="60"/>
      <c r="K218" s="61"/>
      <c r="L218" s="45"/>
      <c r="M218" s="487"/>
      <c r="N218" s="488"/>
    </row>
    <row r="219" spans="1:14" s="36" customFormat="1" ht="12" customHeight="1">
      <c r="A219" s="129" t="s">
        <v>1796</v>
      </c>
      <c r="B219" s="129" t="s">
        <v>498</v>
      </c>
      <c r="C219" s="130" t="s">
        <v>499</v>
      </c>
      <c r="D219" s="60">
        <f>'MANPR2001-04 £'!D218</f>
        <v>665</v>
      </c>
      <c r="E219" s="61">
        <f>'MANPR2001-04 £'!E218/$A$4</f>
        <v>8867.641480742353</v>
      </c>
      <c r="F219" s="60">
        <f>'MANPR2001-04 £'!F218</f>
        <v>689</v>
      </c>
      <c r="G219" s="61">
        <f>'MANPR2001-04 £'!G218/$A$4</f>
        <v>8209.829925812526</v>
      </c>
      <c r="H219" s="60">
        <f>'MANPR2001-04 £'!H218</f>
        <v>674</v>
      </c>
      <c r="I219" s="61">
        <f>'MANPR2001-04 £'!I218/$A$4</f>
        <v>7483.6743132276515</v>
      </c>
      <c r="J219" s="60">
        <f>'MANPR2001-04 £'!J218</f>
        <v>712</v>
      </c>
      <c r="K219" s="61">
        <f>'MANPR2001-04 £'!K218/$A$4</f>
        <v>8934.276936956025</v>
      </c>
      <c r="L219" s="44" t="s">
        <v>500</v>
      </c>
      <c r="M219" s="487"/>
      <c r="N219" s="488"/>
    </row>
    <row r="220" spans="1:14" s="36" customFormat="1" ht="12" customHeight="1">
      <c r="A220" s="129" t="s">
        <v>501</v>
      </c>
      <c r="B220" s="129" t="s">
        <v>502</v>
      </c>
      <c r="C220" s="130" t="s">
        <v>126</v>
      </c>
      <c r="D220" s="60">
        <f>'MANPR2001-04 £'!D219</f>
        <v>164</v>
      </c>
      <c r="E220" s="61">
        <f>'MANPR2001-04 £'!E219/$A$4</f>
        <v>1614.6283621004864</v>
      </c>
      <c r="F220" s="60">
        <f>'MANPR2001-04 £'!F219</f>
        <v>155</v>
      </c>
      <c r="G220" s="61">
        <f>'MANPR2001-04 £'!G219/$A$4</f>
        <v>1691.5154269624143</v>
      </c>
      <c r="H220" s="60">
        <f>'MANPR2001-04 £'!H219</f>
        <v>128</v>
      </c>
      <c r="I220" s="61">
        <f>'MANPR2001-04 £'!I219/$A$4</f>
        <v>1300.24569688727</v>
      </c>
      <c r="J220" s="60">
        <f>'MANPR2001-04 £'!J219</f>
        <v>103</v>
      </c>
      <c r="K220" s="61">
        <f>'MANPR2001-04 £'!K219/$A$4</f>
        <v>1320.748914183784</v>
      </c>
      <c r="L220" s="44" t="s">
        <v>503</v>
      </c>
      <c r="M220" s="487"/>
      <c r="N220" s="488"/>
    </row>
    <row r="221" spans="1:14" s="36" customFormat="1" ht="12" customHeight="1">
      <c r="A221" s="129" t="s">
        <v>504</v>
      </c>
      <c r="B221" s="129" t="s">
        <v>2375</v>
      </c>
      <c r="C221" s="130" t="s">
        <v>126</v>
      </c>
      <c r="D221" s="60">
        <f>'MANPR2001-04 £'!D220</f>
        <v>29</v>
      </c>
      <c r="E221" s="61">
        <f>'MANPR2001-04 £'!E220/$A$4</f>
        <v>377.6009185441349</v>
      </c>
      <c r="F221" s="60">
        <f>'MANPR2001-04 £'!F220</f>
        <v>33</v>
      </c>
      <c r="G221" s="61">
        <f>'MANPR2001-04 £'!G220/$A$4</f>
        <v>433.98476610954873</v>
      </c>
      <c r="H221" s="60">
        <f>'MANPR2001-04 £'!H220</f>
        <v>30</v>
      </c>
      <c r="I221" s="61">
        <f>'MANPR2001-04 £'!I220/$A$4</f>
        <v>375.89231710275874</v>
      </c>
      <c r="J221" s="60">
        <f>'MANPR2001-04 £'!J220</f>
        <v>12</v>
      </c>
      <c r="K221" s="61">
        <f>'MANPR2001-04 £'!K220/$A$4</f>
        <v>172.56874557899377</v>
      </c>
      <c r="L221" s="44" t="s">
        <v>505</v>
      </c>
      <c r="M221" s="487"/>
      <c r="N221" s="488"/>
    </row>
    <row r="222" spans="1:14" s="36" customFormat="1" ht="12" customHeight="1">
      <c r="A222" s="129" t="s">
        <v>2374</v>
      </c>
      <c r="B222" s="129" t="s">
        <v>2376</v>
      </c>
      <c r="C222" s="130" t="s">
        <v>126</v>
      </c>
      <c r="D222" s="60" t="str">
        <f>'MANPR2001-04 £'!D221</f>
        <v>...</v>
      </c>
      <c r="E222" s="61" t="str">
        <f>'MANPR2001-04 £'!E221</f>
        <v>...</v>
      </c>
      <c r="F222" s="60">
        <f>'MANPR2001-04 £'!F221</f>
        <v>36</v>
      </c>
      <c r="G222" s="61">
        <f>'MANPR2001-04 £'!G221/$A$4</f>
        <v>317.79986809596875</v>
      </c>
      <c r="H222" s="60">
        <f>'MANPR2001-04 £'!H221</f>
        <v>51</v>
      </c>
      <c r="I222" s="61">
        <f>'MANPR2001-04 £'!I221/$A$4</f>
        <v>464.73959205431987</v>
      </c>
      <c r="J222" s="60">
        <f>'MANPR2001-04 £'!J221</f>
        <v>36</v>
      </c>
      <c r="K222" s="61">
        <f>'MANPR2001-04 £'!K221/$A$4</f>
        <v>396.39553439927283</v>
      </c>
      <c r="L222" s="44" t="s">
        <v>2378</v>
      </c>
      <c r="M222" s="487"/>
      <c r="N222" s="488"/>
    </row>
    <row r="223" spans="1:14" s="36" customFormat="1" ht="12" customHeight="1">
      <c r="A223" s="129" t="s">
        <v>506</v>
      </c>
      <c r="B223" s="129" t="s">
        <v>507</v>
      </c>
      <c r="C223" s="130" t="s">
        <v>126</v>
      </c>
      <c r="D223" s="60">
        <f>'MANPR2001-04 £'!D222</f>
        <v>64</v>
      </c>
      <c r="E223" s="61">
        <f>'MANPR2001-04 £'!E222/$A$4</f>
        <v>589.4674972747807</v>
      </c>
      <c r="F223" s="60">
        <f>'MANPR2001-04 £'!F222</f>
        <v>61</v>
      </c>
      <c r="G223" s="61">
        <f>'MANPR2001-04 £'!G222/$A$4</f>
        <v>666.3545621367086</v>
      </c>
      <c r="H223" s="60">
        <f>'MANPR2001-04 £'!H222</f>
        <v>60</v>
      </c>
      <c r="I223" s="61">
        <f>'MANPR2001-04 £'!I222/$A$4</f>
        <v>601.427707364414</v>
      </c>
      <c r="J223" s="60">
        <f>'MANPR2001-04 £'!J222</f>
        <v>47</v>
      </c>
      <c r="K223" s="61">
        <f>'MANPR2001-04 £'!K222/$A$4</f>
        <v>536.5008525921193</v>
      </c>
      <c r="L223" s="44" t="s">
        <v>508</v>
      </c>
      <c r="M223" s="487"/>
      <c r="N223" s="488"/>
    </row>
    <row r="224" spans="1:14" s="36" customFormat="1" ht="12" customHeight="1">
      <c r="A224" s="129" t="s">
        <v>509</v>
      </c>
      <c r="B224" s="129" t="s">
        <v>510</v>
      </c>
      <c r="C224" s="130" t="s">
        <v>126</v>
      </c>
      <c r="D224" s="60">
        <f>'MANPR2001-04 £'!D223</f>
        <v>284</v>
      </c>
      <c r="E224" s="61">
        <f>'MANPR2001-04 £'!E223/$A$4</f>
        <v>2511.6441188229787</v>
      </c>
      <c r="F224" s="60">
        <f>'MANPR2001-04 £'!F223</f>
        <v>252</v>
      </c>
      <c r="G224" s="61">
        <f>'MANPR2001-04 £'!G223/$A$4</f>
        <v>2557.7763577401356</v>
      </c>
      <c r="H224" s="60">
        <f>'MANPR2001-04 £'!H223</f>
        <v>221</v>
      </c>
      <c r="I224" s="61">
        <f>'MANPR2001-04 £'!I223/$A$4</f>
        <v>2115.248584423706</v>
      </c>
      <c r="J224" s="60">
        <f>'MANPR2001-04 £'!J223</f>
        <v>167</v>
      </c>
      <c r="K224" s="61">
        <f>'MANPR2001-04 £'!K223/$A$4</f>
        <v>1804.283122093242</v>
      </c>
      <c r="L224" s="44" t="s">
        <v>511</v>
      </c>
      <c r="M224" s="487"/>
      <c r="N224" s="488"/>
    </row>
    <row r="225" spans="1:14" s="36" customFormat="1" ht="12" customHeight="1">
      <c r="A225" s="129" t="s">
        <v>512</v>
      </c>
      <c r="B225" s="129" t="s">
        <v>513</v>
      </c>
      <c r="C225" s="130" t="s">
        <v>126</v>
      </c>
      <c r="D225" s="60">
        <f>'MANPR2001-04 £'!D224</f>
        <v>2267</v>
      </c>
      <c r="E225" s="61">
        <f>'MANPR2001-04 £'!E224/$A$4</f>
        <v>8232.041744550415</v>
      </c>
      <c r="F225" s="60">
        <f>'MANPR2001-04 £'!F224</f>
        <v>2132</v>
      </c>
      <c r="G225" s="61">
        <f>'MANPR2001-04 £'!G224/$A$4</f>
        <v>7217.132488372968</v>
      </c>
      <c r="H225" s="60">
        <f>'MANPR2001-04 £'!H224</f>
        <v>790</v>
      </c>
      <c r="I225" s="61">
        <f>'MANPR2001-04 £'!I224/$A$4</f>
        <v>2673.9612557537157</v>
      </c>
      <c r="J225" s="60">
        <f>'MANPR2001-04 £'!J224</f>
        <v>342</v>
      </c>
      <c r="K225" s="61">
        <f>'MANPR2001-04 £'!K224/$A$4</f>
        <v>2154.546417575358</v>
      </c>
      <c r="L225" s="44" t="s">
        <v>2466</v>
      </c>
      <c r="M225" s="487"/>
      <c r="N225" s="488"/>
    </row>
    <row r="226" spans="1:14" s="36" customFormat="1" ht="12" customHeight="1">
      <c r="A226" s="129" t="s">
        <v>514</v>
      </c>
      <c r="B226" s="129" t="s">
        <v>515</v>
      </c>
      <c r="C226" s="130" t="s">
        <v>126</v>
      </c>
      <c r="D226" s="60">
        <f>'MANPR2001-04 £'!D225</f>
        <v>98</v>
      </c>
      <c r="E226" s="61">
        <f>'MANPR2001-04 £'!E225/$A$4</f>
        <v>2070.8249469479256</v>
      </c>
      <c r="F226" s="60">
        <f>'MANPR2001-04 £'!F225</f>
        <v>86</v>
      </c>
      <c r="G226" s="61">
        <f>'MANPR2001-04 £'!G225/$A$4</f>
        <v>1712.0186442589284</v>
      </c>
      <c r="H226" s="60">
        <f>'MANPR2001-04 £'!H225</f>
        <v>67</v>
      </c>
      <c r="I226" s="61">
        <f>'MANPR2001-04 £'!I225/$A$4</f>
        <v>1189.1866031978186</v>
      </c>
      <c r="J226" s="60">
        <f>'MANPR2001-04 £'!J225</f>
        <v>66</v>
      </c>
      <c r="K226" s="61">
        <f>'MANPR2001-04 £'!K225/$A$4</f>
        <v>1071.2931037428623</v>
      </c>
      <c r="L226" s="44" t="s">
        <v>1802</v>
      </c>
      <c r="M226" s="487"/>
      <c r="N226" s="488"/>
    </row>
    <row r="227" spans="1:14" s="36" customFormat="1" ht="3" customHeight="1">
      <c r="A227" s="133"/>
      <c r="B227" s="133"/>
      <c r="C227" s="134"/>
      <c r="D227" s="136"/>
      <c r="E227" s="136"/>
      <c r="F227" s="83"/>
      <c r="G227" s="84"/>
      <c r="H227" s="83"/>
      <c r="I227" s="84"/>
      <c r="J227" s="173"/>
      <c r="K227" s="174"/>
      <c r="L227" s="51"/>
      <c r="M227" s="487"/>
      <c r="N227" s="488"/>
    </row>
    <row r="228" spans="1:14" s="36" customFormat="1" ht="12.75" customHeight="1">
      <c r="A228" s="139"/>
      <c r="B228" s="139"/>
      <c r="C228" s="140"/>
      <c r="D228" s="141"/>
      <c r="E228" s="141"/>
      <c r="F228" s="72"/>
      <c r="G228" s="72"/>
      <c r="H228" s="72"/>
      <c r="I228" s="72"/>
      <c r="J228" s="142"/>
      <c r="K228" s="142"/>
      <c r="L228" s="43" t="s">
        <v>471</v>
      </c>
      <c r="M228" s="487"/>
      <c r="N228" s="488"/>
    </row>
    <row r="229" spans="1:14" s="36" customFormat="1" ht="12.75" customHeight="1">
      <c r="A229" s="153"/>
      <c r="B229" s="153"/>
      <c r="C229" s="154"/>
      <c r="D229" s="127"/>
      <c r="E229" s="127"/>
      <c r="F229" s="72"/>
      <c r="G229" s="72"/>
      <c r="H229" s="72"/>
      <c r="I229" s="72"/>
      <c r="J229" s="172"/>
      <c r="K229" s="172"/>
      <c r="L229" s="55"/>
      <c r="M229" s="32"/>
      <c r="N229" s="488"/>
    </row>
    <row r="230" spans="1:14" s="36" customFormat="1" ht="12.75" customHeight="1">
      <c r="A230" s="153"/>
      <c r="B230" s="153"/>
      <c r="C230" s="154"/>
      <c r="D230" s="127"/>
      <c r="E230" s="127"/>
      <c r="F230" s="72"/>
      <c r="G230" s="72"/>
      <c r="H230" s="72"/>
      <c r="I230" s="72"/>
      <c r="J230" s="172"/>
      <c r="K230" s="172"/>
      <c r="L230" s="55"/>
      <c r="M230" s="32"/>
      <c r="N230" s="488"/>
    </row>
    <row r="231" spans="12:14" ht="24" customHeight="1">
      <c r="L231" s="31" t="s">
        <v>2342</v>
      </c>
      <c r="M231" s="487" t="s">
        <v>1689</v>
      </c>
      <c r="N231" s="488"/>
    </row>
    <row r="232" spans="1:14" ht="29.25" customHeight="1">
      <c r="A232" s="479" t="s">
        <v>1133</v>
      </c>
      <c r="B232" s="479"/>
      <c r="C232" s="479"/>
      <c r="D232" s="479"/>
      <c r="E232" s="479"/>
      <c r="F232" s="479"/>
      <c r="G232" s="479"/>
      <c r="H232" s="479"/>
      <c r="I232" s="479"/>
      <c r="J232" s="479"/>
      <c r="K232" s="479"/>
      <c r="L232" s="479"/>
      <c r="M232" s="487"/>
      <c r="N232" s="488"/>
    </row>
    <row r="233" spans="1:14" ht="9.75" customHeight="1">
      <c r="A233" s="92"/>
      <c r="B233" s="92"/>
      <c r="C233" s="92"/>
      <c r="D233" s="92"/>
      <c r="J233" s="92"/>
      <c r="K233" s="92"/>
      <c r="M233" s="487"/>
      <c r="N233" s="488"/>
    </row>
    <row r="234" spans="1:14" ht="24.75" customHeight="1">
      <c r="A234" s="94" t="s">
        <v>1652</v>
      </c>
      <c r="B234" s="474" t="s">
        <v>1653</v>
      </c>
      <c r="C234" s="94" t="s">
        <v>1120</v>
      </c>
      <c r="D234" s="477" t="s">
        <v>491</v>
      </c>
      <c r="E234" s="478"/>
      <c r="F234" s="477" t="s">
        <v>2372</v>
      </c>
      <c r="G234" s="478"/>
      <c r="H234" s="483" t="s">
        <v>1123</v>
      </c>
      <c r="I234" s="484"/>
      <c r="J234" s="477" t="s">
        <v>2381</v>
      </c>
      <c r="K234" s="485"/>
      <c r="L234" s="480" t="s">
        <v>95</v>
      </c>
      <c r="M234" s="487"/>
      <c r="N234" s="488"/>
    </row>
    <row r="235" spans="1:14" ht="15" customHeight="1">
      <c r="A235" s="472" t="s">
        <v>1382</v>
      </c>
      <c r="B235" s="475"/>
      <c r="C235" s="472" t="s">
        <v>1121</v>
      </c>
      <c r="D235" s="97" t="s">
        <v>92</v>
      </c>
      <c r="E235" s="98" t="s">
        <v>94</v>
      </c>
      <c r="F235" s="97" t="s">
        <v>92</v>
      </c>
      <c r="G235" s="98" t="s">
        <v>94</v>
      </c>
      <c r="H235" s="97" t="s">
        <v>92</v>
      </c>
      <c r="I235" s="98" t="s">
        <v>94</v>
      </c>
      <c r="J235" s="97" t="s">
        <v>92</v>
      </c>
      <c r="K235" s="99" t="s">
        <v>94</v>
      </c>
      <c r="L235" s="481"/>
      <c r="M235" s="487"/>
      <c r="N235" s="488"/>
    </row>
    <row r="236" spans="1:14" ht="24.75" customHeight="1">
      <c r="A236" s="473"/>
      <c r="B236" s="476"/>
      <c r="C236" s="473"/>
      <c r="D236" s="100" t="s">
        <v>93</v>
      </c>
      <c r="E236" s="101" t="s">
        <v>2450</v>
      </c>
      <c r="F236" s="100" t="s">
        <v>93</v>
      </c>
      <c r="G236" s="101" t="s">
        <v>2450</v>
      </c>
      <c r="H236" s="100" t="s">
        <v>93</v>
      </c>
      <c r="I236" s="101" t="s">
        <v>2450</v>
      </c>
      <c r="J236" s="100" t="s">
        <v>93</v>
      </c>
      <c r="K236" s="101" t="s">
        <v>2450</v>
      </c>
      <c r="L236" s="482"/>
      <c r="M236" s="487"/>
      <c r="N236" s="488"/>
    </row>
    <row r="237" spans="1:14" s="36" customFormat="1" ht="15.75" customHeight="1">
      <c r="A237" s="129" t="s">
        <v>1803</v>
      </c>
      <c r="B237" s="129" t="s">
        <v>1116</v>
      </c>
      <c r="C237" s="130" t="s">
        <v>109</v>
      </c>
      <c r="D237" s="114"/>
      <c r="E237" s="127"/>
      <c r="F237" s="69"/>
      <c r="G237" s="70"/>
      <c r="H237" s="71"/>
      <c r="I237" s="72"/>
      <c r="J237" s="60"/>
      <c r="K237" s="61"/>
      <c r="L237" s="54" t="s">
        <v>1115</v>
      </c>
      <c r="M237" s="487"/>
      <c r="N237" s="488"/>
    </row>
    <row r="238" spans="1:14" s="36" customFormat="1" ht="11.25" customHeight="1">
      <c r="A238" s="110"/>
      <c r="B238" s="129" t="s">
        <v>1117</v>
      </c>
      <c r="C238" s="130" t="s">
        <v>499</v>
      </c>
      <c r="D238" s="60">
        <f>'MANPR2001-04 £'!D237</f>
        <v>133</v>
      </c>
      <c r="E238" s="61">
        <f>'MANPR2001-04 £'!E237/$A$4</f>
        <v>1192.6038060805708</v>
      </c>
      <c r="F238" s="60">
        <f>'MANPR2001-04 £'!F237</f>
        <v>71</v>
      </c>
      <c r="G238" s="61">
        <f>'MANPR2001-04 £'!G237/$A$4</f>
        <v>736.4072212331318</v>
      </c>
      <c r="H238" s="60">
        <f>'MANPR2001-04 £'!H237</f>
        <v>37</v>
      </c>
      <c r="I238" s="61">
        <f>'MANPR2001-04 £'!I237/$A$4</f>
        <v>362.22350557174934</v>
      </c>
      <c r="J238" s="60">
        <f>'MANPR2001-04 £'!J237</f>
        <v>39</v>
      </c>
      <c r="K238" s="61">
        <f>'MANPR2001-04 £'!K237/$A$4</f>
        <v>456.196584847439</v>
      </c>
      <c r="L238" s="44" t="s">
        <v>1118</v>
      </c>
      <c r="M238" s="487"/>
      <c r="N238" s="488"/>
    </row>
    <row r="239" spans="1:14" s="36" customFormat="1" ht="12" customHeight="1">
      <c r="A239" s="110" t="s">
        <v>1330</v>
      </c>
      <c r="B239" s="129" t="s">
        <v>1329</v>
      </c>
      <c r="C239" s="130" t="s">
        <v>126</v>
      </c>
      <c r="D239" s="60">
        <f>'MANPR2001-04 £'!D238</f>
        <v>224</v>
      </c>
      <c r="E239" s="61">
        <f>'MANPR2001-04 £'!E238/$A$4</f>
        <v>2234.8506853200383</v>
      </c>
      <c r="F239" s="60">
        <f>'MANPR2001-04 £'!F238</f>
        <v>327</v>
      </c>
      <c r="G239" s="61">
        <f>'MANPR2001-04 £'!G238/$A$4</f>
        <v>3777.7177868827252</v>
      </c>
      <c r="H239" s="60">
        <f>'MANPR2001-04 £'!H238</f>
        <v>409</v>
      </c>
      <c r="I239" s="61">
        <f>'MANPR2001-04 £'!I238/$A$4</f>
        <v>4772.12382576366</v>
      </c>
      <c r="J239" s="60">
        <f>'MANPR2001-04 £'!J238</f>
        <v>373</v>
      </c>
      <c r="K239" s="61">
        <f>'MANPR2001-04 £'!K238/$A$4</f>
        <v>5122.387121245776</v>
      </c>
      <c r="L239" s="44" t="s">
        <v>1331</v>
      </c>
      <c r="M239" s="487"/>
      <c r="N239" s="488"/>
    </row>
    <row r="240" spans="1:14" s="36" customFormat="1" ht="12" customHeight="1">
      <c r="A240" s="129" t="s">
        <v>1804</v>
      </c>
      <c r="B240" s="129" t="s">
        <v>1805</v>
      </c>
      <c r="C240" s="130" t="s">
        <v>1755</v>
      </c>
      <c r="D240" s="60">
        <f>'MANPR2001-04 £'!D239</f>
        <v>156</v>
      </c>
      <c r="E240" s="61">
        <f>'MANPR2001-04 £'!E239/$A$4</f>
        <v>680.023373667718</v>
      </c>
      <c r="F240" s="60">
        <f>'MANPR2001-04 £'!F239</f>
        <v>140</v>
      </c>
      <c r="G240" s="61">
        <f>'MANPR2001-04 £'!G239/$A$4</f>
        <v>616.8051203367995</v>
      </c>
      <c r="H240" s="60">
        <f>'MANPR2001-04 £'!H239</f>
        <v>145</v>
      </c>
      <c r="I240" s="61">
        <f>'MANPR2001-04 £'!I239/$A$4</f>
        <v>657.8115549298278</v>
      </c>
      <c r="J240" s="60">
        <f>'MANPR2001-04 £'!J239</f>
        <v>95</v>
      </c>
      <c r="K240" s="61">
        <f>'MANPR2001-04 £'!K239/$A$4</f>
        <v>473.28259926120074</v>
      </c>
      <c r="L240" s="44" t="s">
        <v>526</v>
      </c>
      <c r="M240" s="487"/>
      <c r="N240" s="488"/>
    </row>
    <row r="241" spans="1:14" s="36" customFormat="1" ht="12" customHeight="1">
      <c r="A241" s="129" t="s">
        <v>527</v>
      </c>
      <c r="B241" s="129" t="s">
        <v>528</v>
      </c>
      <c r="C241" s="130" t="s">
        <v>126</v>
      </c>
      <c r="D241" s="60">
        <f>'MANPR2001-04 £'!D240</f>
        <v>30651</v>
      </c>
      <c r="E241" s="61">
        <f>'MANPR2001-04 £'!E240/$A$4</f>
        <v>31426.306311232005</v>
      </c>
      <c r="F241" s="60">
        <f>'MANPR2001-04 £'!F240</f>
        <v>34049</v>
      </c>
      <c r="G241" s="61">
        <f>'MANPR2001-04 £'!G240/$A$4</f>
        <v>30025.253129303543</v>
      </c>
      <c r="H241" s="60">
        <f>'MANPR2001-04 £'!H240</f>
        <v>33200</v>
      </c>
      <c r="I241" s="61">
        <f>'MANPR2001-04 £'!I240/$A$4</f>
        <v>32521.519835154137</v>
      </c>
      <c r="J241" s="60">
        <f>'MANPR2001-04 £'!J240</f>
        <v>26844</v>
      </c>
      <c r="K241" s="61">
        <f>'MANPR2001-04 £'!K240/$A$4</f>
        <v>30028.670332186295</v>
      </c>
      <c r="L241" s="44" t="s">
        <v>529</v>
      </c>
      <c r="M241" s="487"/>
      <c r="N241" s="488"/>
    </row>
    <row r="242" spans="1:14" s="36" customFormat="1" ht="12" customHeight="1">
      <c r="A242" s="129" t="s">
        <v>530</v>
      </c>
      <c r="B242" s="129" t="s">
        <v>531</v>
      </c>
      <c r="C242" s="130" t="s">
        <v>126</v>
      </c>
      <c r="D242" s="60">
        <f>'MANPR2001-04 £'!D241</f>
        <v>428</v>
      </c>
      <c r="E242" s="61">
        <f>'MANPR2001-04 £'!E241/$A$4</f>
        <v>1506.9864712937872</v>
      </c>
      <c r="F242" s="60">
        <f>'MANPR2001-04 £'!F241</f>
        <v>334</v>
      </c>
      <c r="G242" s="61">
        <f>'MANPR2001-04 £'!G241/$A$4</f>
        <v>1242.15324788048</v>
      </c>
      <c r="H242" s="60">
        <f>'MANPR2001-04 £'!H241</f>
        <v>317</v>
      </c>
      <c r="I242" s="61">
        <f>'MANPR2001-04 £'!I241/$A$4</f>
        <v>1103.7565311290098</v>
      </c>
      <c r="J242" s="60">
        <f>'MANPR2001-04 £'!J241</f>
        <v>300</v>
      </c>
      <c r="K242" s="61">
        <f>'MANPR2001-04 £'!K241/$A$4</f>
        <v>1465.980036700759</v>
      </c>
      <c r="L242" s="44" t="s">
        <v>532</v>
      </c>
      <c r="M242" s="487"/>
      <c r="N242" s="488"/>
    </row>
    <row r="243" spans="1:14" s="36" customFormat="1" ht="12" customHeight="1">
      <c r="A243" s="129" t="s">
        <v>533</v>
      </c>
      <c r="B243" s="129" t="s">
        <v>534</v>
      </c>
      <c r="C243" s="130" t="s">
        <v>126</v>
      </c>
      <c r="D243" s="60">
        <f>'MANPR2001-04 £'!D242</f>
        <v>692</v>
      </c>
      <c r="E243" s="61">
        <f>'MANPR2001-04 £'!E242/$A$4</f>
        <v>683.4405765504704</v>
      </c>
      <c r="F243" s="60">
        <f>'MANPR2001-04 £'!F242</f>
        <v>460</v>
      </c>
      <c r="G243" s="61">
        <f>'MANPR2001-04 £'!G242/$A$4</f>
        <v>459.61378773019135</v>
      </c>
      <c r="H243" s="60">
        <f>'MANPR2001-04 £'!H242</f>
        <v>467</v>
      </c>
      <c r="I243" s="61">
        <f>'MANPR2001-04 £'!I242/$A$4</f>
        <v>457.9051862888152</v>
      </c>
      <c r="J243" s="60">
        <f>'MANPR2001-04 £'!J242</f>
        <v>409</v>
      </c>
      <c r="K243" s="61">
        <f>'MANPR2001-04 £'!K242/$A$4</f>
        <v>456.196584847439</v>
      </c>
      <c r="L243" s="44" t="s">
        <v>535</v>
      </c>
      <c r="M243" s="487"/>
      <c r="N243" s="488"/>
    </row>
    <row r="244" spans="1:14" s="36" customFormat="1" ht="12" customHeight="1">
      <c r="A244" s="129" t="s">
        <v>536</v>
      </c>
      <c r="B244" s="129" t="s">
        <v>537</v>
      </c>
      <c r="C244" s="130" t="s">
        <v>2445</v>
      </c>
      <c r="D244" s="60">
        <f>'MANPR2001-04 £'!D243</f>
        <v>2566</v>
      </c>
      <c r="E244" s="61">
        <f>'MANPR2001-04 £'!E243/$A$4</f>
        <v>1958.0572518170977</v>
      </c>
      <c r="F244" s="60">
        <f>'MANPR2001-04 £'!F243</f>
        <v>2540</v>
      </c>
      <c r="G244" s="61">
        <f>'MANPR2001-04 £'!G243/$A$4</f>
        <v>1881.1701869551698</v>
      </c>
      <c r="H244" s="60">
        <f>'MANPR2001-04 £'!H243</f>
        <v>1375</v>
      </c>
      <c r="I244" s="61">
        <f>'MANPR2001-04 £'!I243/$A$4</f>
        <v>1035.4124734739628</v>
      </c>
      <c r="J244" s="60">
        <f>'MANPR2001-04 £'!J243</f>
        <v>4073</v>
      </c>
      <c r="K244" s="61">
        <f>'MANPR2001-04 £'!K243/$A$4</f>
        <v>2795.271958091424</v>
      </c>
      <c r="L244" s="44" t="s">
        <v>538</v>
      </c>
      <c r="M244" s="487"/>
      <c r="N244" s="488"/>
    </row>
    <row r="245" spans="1:14" s="36" customFormat="1" ht="12" customHeight="1">
      <c r="A245" s="129" t="s">
        <v>539</v>
      </c>
      <c r="B245" s="129" t="s">
        <v>540</v>
      </c>
      <c r="C245" s="130" t="s">
        <v>1755</v>
      </c>
      <c r="D245" s="60">
        <f>'MANPR2001-04 £'!D244</f>
        <v>40419</v>
      </c>
      <c r="E245" s="61">
        <f>'MANPR2001-04 £'!E244/$A$4</f>
        <v>47172.77719495485</v>
      </c>
      <c r="F245" s="60">
        <f>'MANPR2001-04 £'!F244</f>
        <v>38343</v>
      </c>
      <c r="G245" s="61">
        <f>'MANPR2001-04 £'!G244/$A$4</f>
        <v>42450.2028109911</v>
      </c>
      <c r="H245" s="60">
        <f>'MANPR2001-04 £'!H244</f>
        <v>36685</v>
      </c>
      <c r="I245" s="61">
        <f>'MANPR2001-04 £'!I244/$A$4</f>
        <v>40950.05074546281</v>
      </c>
      <c r="J245" s="60">
        <f>'MANPR2001-04 £'!J244</f>
        <v>37113</v>
      </c>
      <c r="K245" s="61">
        <f>'MANPR2001-04 £'!K244/$A$4</f>
        <v>41841.94069786117</v>
      </c>
      <c r="L245" s="44" t="s">
        <v>541</v>
      </c>
      <c r="M245" s="487"/>
      <c r="N245" s="488"/>
    </row>
    <row r="246" spans="1:14" s="36" customFormat="1" ht="12" customHeight="1">
      <c r="A246" s="129" t="s">
        <v>542</v>
      </c>
      <c r="B246" s="129" t="s">
        <v>543</v>
      </c>
      <c r="C246" s="130" t="s">
        <v>126</v>
      </c>
      <c r="D246" s="60">
        <f>'MANPR2001-04 £'!D245</f>
        <v>55757</v>
      </c>
      <c r="E246" s="61">
        <f>'MANPR2001-04 £'!E245/$A$4</f>
        <v>12336.10240673599</v>
      </c>
      <c r="F246" s="60">
        <f>'MANPR2001-04 £'!F245</f>
        <v>50838</v>
      </c>
      <c r="G246" s="61">
        <f>'MANPR2001-04 £'!G245/$A$4</f>
        <v>11842.316590178276</v>
      </c>
      <c r="H246" s="60">
        <f>'MANPR2001-04 £'!H245</f>
        <v>55592</v>
      </c>
      <c r="I246" s="61">
        <f>'MANPR2001-04 £'!I245/$A$4</f>
        <v>13568.004045968213</v>
      </c>
      <c r="J246" s="60">
        <f>'MANPR2001-04 £'!J245</f>
        <v>61380</v>
      </c>
      <c r="K246" s="61">
        <f>'MANPR2001-04 £'!K245/$A$4</f>
        <v>14933.176597627778</v>
      </c>
      <c r="L246" s="44" t="s">
        <v>1837</v>
      </c>
      <c r="M246" s="487"/>
      <c r="N246" s="488"/>
    </row>
    <row r="247" spans="1:14" s="36" customFormat="1" ht="12" customHeight="1">
      <c r="A247" s="129" t="s">
        <v>1838</v>
      </c>
      <c r="B247" s="129" t="s">
        <v>1839</v>
      </c>
      <c r="C247" s="130" t="s">
        <v>126</v>
      </c>
      <c r="D247" s="60">
        <f>'MANPR2001-04 £'!D246</f>
        <v>62652</v>
      </c>
      <c r="E247" s="61">
        <f>'MANPR2001-04 £'!E246/$A$4</f>
        <v>65900.75759387911</v>
      </c>
      <c r="F247" s="60">
        <f>'MANPR2001-04 £'!F246</f>
        <v>62346</v>
      </c>
      <c r="G247" s="61">
        <f>'MANPR2001-04 £'!G246/$A$4</f>
        <v>70167.13539299542</v>
      </c>
      <c r="H247" s="60">
        <f>'MANPR2001-04 £'!H246</f>
        <v>62078</v>
      </c>
      <c r="I247" s="61">
        <f>'MANPR2001-04 £'!I246/$A$4</f>
        <v>70968.46946900085</v>
      </c>
      <c r="J247" s="60">
        <f>'MANPR2001-04 £'!J246</f>
        <v>60532</v>
      </c>
      <c r="K247" s="61">
        <f>'MANPR2001-04 £'!K246/$A$4</f>
        <v>69883.50755372697</v>
      </c>
      <c r="L247" s="44" t="s">
        <v>1840</v>
      </c>
      <c r="M247" s="487"/>
      <c r="N247" s="488"/>
    </row>
    <row r="248" spans="1:14" s="36" customFormat="1" ht="12" customHeight="1">
      <c r="A248" s="129" t="s">
        <v>1841</v>
      </c>
      <c r="B248" s="129" t="s">
        <v>2469</v>
      </c>
      <c r="C248" s="130"/>
      <c r="D248" s="114"/>
      <c r="E248" s="127"/>
      <c r="F248" s="73"/>
      <c r="G248" s="74"/>
      <c r="H248" s="73"/>
      <c r="I248" s="74"/>
      <c r="J248" s="60"/>
      <c r="K248" s="61"/>
      <c r="L248" s="44" t="s">
        <v>2467</v>
      </c>
      <c r="M248" s="487"/>
      <c r="N248" s="488"/>
    </row>
    <row r="249" spans="1:14" s="36" customFormat="1" ht="11.25" customHeight="1">
      <c r="A249" s="110"/>
      <c r="B249" s="129" t="s">
        <v>2470</v>
      </c>
      <c r="C249" s="130" t="s">
        <v>126</v>
      </c>
      <c r="D249" s="60">
        <f>'MANPR2001-04 £'!D248</f>
        <v>3630</v>
      </c>
      <c r="E249" s="61">
        <f>'MANPR2001-04 £'!E248/$A$4</f>
        <v>4960.069984315039</v>
      </c>
      <c r="F249" s="60">
        <f>'MANPR2001-04 £'!F248</f>
        <v>3559</v>
      </c>
      <c r="G249" s="61">
        <f>'MANPR2001-04 £'!G248/$A$4</f>
        <v>5214.651599080089</v>
      </c>
      <c r="H249" s="60">
        <f>'MANPR2001-04 £'!H248</f>
        <v>3944</v>
      </c>
      <c r="I249" s="61">
        <f>'MANPR2001-04 £'!I248/$A$4</f>
        <v>5633.258952217252</v>
      </c>
      <c r="J249" s="60">
        <f>'MANPR2001-04 £'!J248</f>
        <v>4449</v>
      </c>
      <c r="K249" s="61">
        <f>'MANPR2001-04 £'!K248/$A$4</f>
        <v>6731.889679022133</v>
      </c>
      <c r="L249" s="44" t="s">
        <v>2468</v>
      </c>
      <c r="M249" s="487"/>
      <c r="N249" s="488"/>
    </row>
    <row r="250" spans="1:14" s="36" customFormat="1" ht="0.75" customHeight="1">
      <c r="A250" s="110"/>
      <c r="B250" s="110"/>
      <c r="C250" s="111"/>
      <c r="D250" s="132"/>
      <c r="E250" s="132"/>
      <c r="F250" s="73"/>
      <c r="G250" s="74"/>
      <c r="H250" s="71"/>
      <c r="I250" s="72"/>
      <c r="J250" s="175"/>
      <c r="K250" s="176"/>
      <c r="L250" s="45"/>
      <c r="M250" s="487"/>
      <c r="N250" s="488"/>
    </row>
    <row r="251" spans="1:14" s="36" customFormat="1" ht="12.75" customHeight="1">
      <c r="A251" s="177" t="s">
        <v>1842</v>
      </c>
      <c r="B251" s="116" t="s">
        <v>1843</v>
      </c>
      <c r="C251" s="117"/>
      <c r="D251" s="114"/>
      <c r="E251" s="120">
        <f>SUM(E253)</f>
        <v>118407.78848881037</v>
      </c>
      <c r="F251" s="77"/>
      <c r="G251" s="120">
        <f>SUM(G253)</f>
        <v>110649.02934352116</v>
      </c>
      <c r="H251" s="79"/>
      <c r="I251" s="120">
        <f>SUM(I253)</f>
        <v>116584.710750862</v>
      </c>
      <c r="J251" s="60"/>
      <c r="K251" s="121">
        <f>SUM(K253)</f>
        <v>136765.002374956</v>
      </c>
      <c r="L251" s="46" t="s">
        <v>1844</v>
      </c>
      <c r="M251" s="487"/>
      <c r="N251" s="488"/>
    </row>
    <row r="252" spans="1:14" s="36" customFormat="1" ht="0.75" customHeight="1">
      <c r="A252" s="178"/>
      <c r="B252" s="178"/>
      <c r="C252" s="117"/>
      <c r="D252" s="132"/>
      <c r="E252" s="179"/>
      <c r="F252" s="77"/>
      <c r="G252" s="78"/>
      <c r="H252" s="79"/>
      <c r="I252" s="80"/>
      <c r="J252" s="175"/>
      <c r="K252" s="118"/>
      <c r="L252" s="57"/>
      <c r="M252" s="487"/>
      <c r="N252" s="488"/>
    </row>
    <row r="253" spans="1:14" s="36" customFormat="1" ht="12" customHeight="1">
      <c r="A253" s="124" t="s">
        <v>1845</v>
      </c>
      <c r="B253" s="124" t="s">
        <v>1846</v>
      </c>
      <c r="C253" s="125"/>
      <c r="D253" s="114" t="s">
        <v>109</v>
      </c>
      <c r="E253" s="106">
        <f>SUM(E255:E256)</f>
        <v>118407.78848881037</v>
      </c>
      <c r="F253" s="75"/>
      <c r="G253" s="106">
        <f>SUM(G255:G256)</f>
        <v>110649.02934352116</v>
      </c>
      <c r="H253" s="81"/>
      <c r="I253" s="106">
        <f>SUM(I255:I256)</f>
        <v>116584.710750862</v>
      </c>
      <c r="J253" s="60" t="s">
        <v>109</v>
      </c>
      <c r="K253" s="126">
        <f>SUM(K255:K256)</f>
        <v>136765.002374956</v>
      </c>
      <c r="L253" s="49" t="s">
        <v>1847</v>
      </c>
      <c r="M253" s="487"/>
      <c r="N253" s="488"/>
    </row>
    <row r="254" spans="1:14" s="36" customFormat="1" ht="0.75" customHeight="1">
      <c r="A254" s="110"/>
      <c r="B254" s="110"/>
      <c r="C254" s="111"/>
      <c r="D254" s="132"/>
      <c r="E254" s="132"/>
      <c r="F254" s="73"/>
      <c r="G254" s="74"/>
      <c r="H254" s="71"/>
      <c r="I254" s="72"/>
      <c r="J254" s="175"/>
      <c r="K254" s="176"/>
      <c r="L254" s="45"/>
      <c r="M254" s="487"/>
      <c r="N254" s="488"/>
    </row>
    <row r="255" spans="1:14" s="36" customFormat="1" ht="12" customHeight="1">
      <c r="A255" s="129" t="s">
        <v>2377</v>
      </c>
      <c r="B255" s="129"/>
      <c r="C255" s="130"/>
      <c r="D255" s="180"/>
      <c r="E255" s="127"/>
      <c r="F255" s="73"/>
      <c r="G255" s="74"/>
      <c r="H255" s="71"/>
      <c r="I255" s="72"/>
      <c r="J255" s="60"/>
      <c r="K255" s="61"/>
      <c r="L255" s="44"/>
      <c r="M255" s="487"/>
      <c r="N255" s="488"/>
    </row>
    <row r="256" spans="1:14" s="36" customFormat="1" ht="12" customHeight="1">
      <c r="A256" s="129" t="s">
        <v>1848</v>
      </c>
      <c r="B256" s="129" t="s">
        <v>2388</v>
      </c>
      <c r="C256" s="130" t="s">
        <v>132</v>
      </c>
      <c r="D256" s="60" t="str">
        <f>'MANPR2001-04 £'!D255</f>
        <v>...</v>
      </c>
      <c r="E256" s="61">
        <f>'MANPR2001-04 £'!E255/$A$4</f>
        <v>118407.78848881037</v>
      </c>
      <c r="F256" s="60" t="str">
        <f>'MANPR2001-04 £'!F255</f>
        <v>...</v>
      </c>
      <c r="G256" s="61">
        <f>'MANPR2001-04 £'!G255/$A$4</f>
        <v>110649.02934352116</v>
      </c>
      <c r="H256" s="60" t="str">
        <f>'MANPR2001-04 £'!H255</f>
        <v>...</v>
      </c>
      <c r="I256" s="61">
        <f>'MANPR2001-04 £'!I255/$A$4</f>
        <v>116584.710750862</v>
      </c>
      <c r="J256" s="60" t="str">
        <f>'MANPR2001-04 £'!J255</f>
        <v>...</v>
      </c>
      <c r="K256" s="61">
        <f>'MANPR2001-04 £'!K255/$A$4</f>
        <v>136765.002374956</v>
      </c>
      <c r="L256" s="44" t="s">
        <v>1132</v>
      </c>
      <c r="M256" s="487"/>
      <c r="N256" s="488"/>
    </row>
    <row r="257" spans="1:14" s="36" customFormat="1" ht="0.75" customHeight="1">
      <c r="A257" s="110"/>
      <c r="B257" s="110"/>
      <c r="C257" s="111"/>
      <c r="D257" s="60"/>
      <c r="E257" s="132"/>
      <c r="F257" s="71"/>
      <c r="G257" s="72"/>
      <c r="H257" s="71"/>
      <c r="I257" s="113"/>
      <c r="J257" s="60"/>
      <c r="K257" s="176"/>
      <c r="L257" s="45"/>
      <c r="M257" s="487"/>
      <c r="N257" s="488"/>
    </row>
    <row r="258" spans="1:14" s="36" customFormat="1" ht="12.75" customHeight="1">
      <c r="A258" s="177" t="s">
        <v>1849</v>
      </c>
      <c r="B258" s="116" t="s">
        <v>1850</v>
      </c>
      <c r="C258" s="117"/>
      <c r="D258" s="119"/>
      <c r="E258" s="181">
        <f>SUM(E260+E267+E280+E289+E305+E319+E323)</f>
        <v>38933.90104463892</v>
      </c>
      <c r="F258" s="119"/>
      <c r="G258" s="181">
        <f>SUM(G260+G267+G280+G289+G305+G319+G323)</f>
        <v>41816.31167624053</v>
      </c>
      <c r="H258" s="119"/>
      <c r="I258" s="181">
        <f>SUM(I260+I267+I280+I289+I305+I319+I323)</f>
        <v>35491.06914026593</v>
      </c>
      <c r="J258" s="119"/>
      <c r="K258" s="121">
        <f>SUM(K260+K267+K280+K289+K305+K319+K323)</f>
        <v>30384.05943199254</v>
      </c>
      <c r="L258" s="46" t="s">
        <v>1851</v>
      </c>
      <c r="M258" s="487"/>
      <c r="N258" s="488"/>
    </row>
    <row r="259" spans="1:14" s="36" customFormat="1" ht="0.75" customHeight="1">
      <c r="A259" s="178"/>
      <c r="B259" s="178"/>
      <c r="C259" s="117"/>
      <c r="D259" s="60"/>
      <c r="E259" s="179"/>
      <c r="F259" s="79"/>
      <c r="G259" s="80"/>
      <c r="H259" s="79"/>
      <c r="I259" s="80"/>
      <c r="J259" s="60"/>
      <c r="K259" s="118"/>
      <c r="L259" s="57"/>
      <c r="M259" s="487"/>
      <c r="N259" s="488"/>
    </row>
    <row r="260" spans="1:14" s="36" customFormat="1" ht="12" customHeight="1">
      <c r="A260" s="124" t="s">
        <v>1852</v>
      </c>
      <c r="B260" s="124" t="s">
        <v>1853</v>
      </c>
      <c r="C260" s="125"/>
      <c r="D260" s="182" t="s">
        <v>109</v>
      </c>
      <c r="E260" s="183">
        <f>SUM(E262:E266)</f>
        <v>381.01812142688726</v>
      </c>
      <c r="F260" s="75"/>
      <c r="G260" s="183">
        <f>SUM(G262:G266)</f>
        <v>140.10531819284643</v>
      </c>
      <c r="H260" s="81"/>
      <c r="I260" s="183">
        <f>SUM(I262:I266)</f>
        <v>256.2902162064264</v>
      </c>
      <c r="J260" s="182" t="s">
        <v>109</v>
      </c>
      <c r="K260" s="126">
        <f>SUM(K262:K266)</f>
        <v>493.7858165577149</v>
      </c>
      <c r="L260" s="49" t="s">
        <v>1854</v>
      </c>
      <c r="M260" s="487"/>
      <c r="N260" s="488"/>
    </row>
    <row r="261" spans="1:14" s="36" customFormat="1" ht="0.75" customHeight="1">
      <c r="A261" s="110"/>
      <c r="B261" s="110"/>
      <c r="C261" s="111"/>
      <c r="D261" s="71"/>
      <c r="E261" s="132"/>
      <c r="F261" s="73"/>
      <c r="G261" s="74"/>
      <c r="H261" s="71"/>
      <c r="I261" s="72"/>
      <c r="J261" s="71"/>
      <c r="K261" s="176"/>
      <c r="L261" s="45"/>
      <c r="M261" s="487"/>
      <c r="N261" s="488"/>
    </row>
    <row r="262" spans="1:14" s="36" customFormat="1" ht="12" customHeight="1">
      <c r="A262" s="129" t="s">
        <v>1855</v>
      </c>
      <c r="B262" s="129" t="s">
        <v>1856</v>
      </c>
      <c r="C262" s="130"/>
      <c r="D262" s="168"/>
      <c r="E262" s="172"/>
      <c r="F262" s="73"/>
      <c r="G262" s="74"/>
      <c r="H262" s="71"/>
      <c r="I262" s="72"/>
      <c r="J262" s="168"/>
      <c r="K262" s="170"/>
      <c r="L262" s="44" t="s">
        <v>1857</v>
      </c>
      <c r="M262" s="487"/>
      <c r="N262" s="488"/>
    </row>
    <row r="263" spans="1:14" s="36" customFormat="1" ht="12" customHeight="1">
      <c r="A263" s="129" t="s">
        <v>1858</v>
      </c>
      <c r="B263" s="129" t="s">
        <v>1859</v>
      </c>
      <c r="C263" s="130"/>
      <c r="D263" s="168"/>
      <c r="E263" s="169"/>
      <c r="F263" s="73"/>
      <c r="G263" s="74"/>
      <c r="H263" s="71"/>
      <c r="I263" s="72"/>
      <c r="J263" s="168"/>
      <c r="K263" s="170"/>
      <c r="L263" s="44" t="s">
        <v>1860</v>
      </c>
      <c r="M263" s="487"/>
      <c r="N263" s="488"/>
    </row>
    <row r="264" spans="1:14" s="36" customFormat="1" ht="12" customHeight="1">
      <c r="A264" s="129" t="s">
        <v>1861</v>
      </c>
      <c r="B264" s="129" t="s">
        <v>1862</v>
      </c>
      <c r="C264" s="184"/>
      <c r="D264" s="71"/>
      <c r="E264" s="185"/>
      <c r="F264" s="73"/>
      <c r="G264" s="74"/>
      <c r="H264" s="71"/>
      <c r="I264" s="72"/>
      <c r="J264" s="71"/>
      <c r="K264" s="113"/>
      <c r="L264" s="44" t="s">
        <v>1863</v>
      </c>
      <c r="M264" s="487"/>
      <c r="N264" s="488"/>
    </row>
    <row r="265" spans="1:14" s="36" customFormat="1" ht="12" customHeight="1">
      <c r="A265" s="129" t="s">
        <v>1864</v>
      </c>
      <c r="B265" s="129" t="s">
        <v>1865</v>
      </c>
      <c r="C265" s="130"/>
      <c r="D265" s="169"/>
      <c r="E265" s="169"/>
      <c r="F265" s="73"/>
      <c r="G265" s="74"/>
      <c r="H265" s="71"/>
      <c r="I265" s="72"/>
      <c r="J265" s="168"/>
      <c r="K265" s="170"/>
      <c r="L265" s="44" t="s">
        <v>2350</v>
      </c>
      <c r="M265" s="487"/>
      <c r="N265" s="488"/>
    </row>
    <row r="266" spans="1:14" s="36" customFormat="1" ht="11.25" customHeight="1">
      <c r="A266" s="129"/>
      <c r="B266" s="186" t="s">
        <v>1866</v>
      </c>
      <c r="C266" s="130" t="s">
        <v>132</v>
      </c>
      <c r="D266" s="60" t="str">
        <f>'MANPR2001-04 £'!D265</f>
        <v>...</v>
      </c>
      <c r="E266" s="61">
        <f>'MANPR2001-04 £'!E265/$A$4</f>
        <v>381.01812142688726</v>
      </c>
      <c r="F266" s="60" t="str">
        <f>'MANPR2001-04 £'!F265</f>
        <v>...</v>
      </c>
      <c r="G266" s="61">
        <f>'MANPR2001-04 £'!G265/$A$4</f>
        <v>140.10531819284643</v>
      </c>
      <c r="H266" s="60" t="str">
        <f>'MANPR2001-04 £'!H265</f>
        <v>...</v>
      </c>
      <c r="I266" s="61">
        <f>'MANPR2001-04 £'!I265/$A$4</f>
        <v>256.2902162064264</v>
      </c>
      <c r="J266" s="60" t="str">
        <f>'MANPR2001-04 £'!J265</f>
        <v>...</v>
      </c>
      <c r="K266" s="61">
        <f>'MANPR2001-04 £'!K265/$A$4</f>
        <v>493.7858165577149</v>
      </c>
      <c r="L266" s="44" t="s">
        <v>2351</v>
      </c>
      <c r="M266" s="487"/>
      <c r="N266" s="488"/>
    </row>
    <row r="267" spans="1:14" s="36" customFormat="1" ht="12" customHeight="1">
      <c r="A267" s="124" t="s">
        <v>573</v>
      </c>
      <c r="B267" s="124" t="s">
        <v>574</v>
      </c>
      <c r="C267" s="125"/>
      <c r="D267" s="147"/>
      <c r="E267" s="106">
        <f>SUM(E269)</f>
        <v>539.9180554748716</v>
      </c>
      <c r="F267" s="187"/>
      <c r="G267" s="106">
        <f>SUM(G269)</f>
        <v>290.46224503394996</v>
      </c>
      <c r="H267" s="81"/>
      <c r="I267" s="106">
        <f>SUM(I269)</f>
        <v>126.43650666183703</v>
      </c>
      <c r="J267" s="187"/>
      <c r="K267" s="126">
        <f>SUM(K269)</f>
        <v>191.36336143413172</v>
      </c>
      <c r="L267" s="49" t="s">
        <v>575</v>
      </c>
      <c r="M267" s="487"/>
      <c r="N267" s="488"/>
    </row>
    <row r="268" spans="1:14" ht="0.75" customHeight="1">
      <c r="A268" s="95"/>
      <c r="B268" s="96"/>
      <c r="C268" s="95"/>
      <c r="D268" s="188"/>
      <c r="E268" s="188"/>
      <c r="F268" s="189"/>
      <c r="G268" s="190"/>
      <c r="H268" s="191"/>
      <c r="I268" s="188"/>
      <c r="J268" s="191"/>
      <c r="K268" s="192"/>
      <c r="L268" s="34"/>
      <c r="M268" s="487"/>
      <c r="N268" s="488"/>
    </row>
    <row r="269" spans="1:14" s="36" customFormat="1" ht="12" customHeight="1">
      <c r="A269" s="129" t="s">
        <v>576</v>
      </c>
      <c r="B269" s="129" t="s">
        <v>577</v>
      </c>
      <c r="C269" s="130" t="s">
        <v>132</v>
      </c>
      <c r="D269" s="60" t="str">
        <f>'MANPR2001-04 £'!D268</f>
        <v>...</v>
      </c>
      <c r="E269" s="61">
        <f>'MANPR2001-04 £'!E268/$A$4</f>
        <v>539.9180554748716</v>
      </c>
      <c r="F269" s="60" t="str">
        <f>'MANPR2001-04 £'!F268</f>
        <v>...</v>
      </c>
      <c r="G269" s="61">
        <f>'MANPR2001-04 £'!G268/$A$4</f>
        <v>290.46224503394996</v>
      </c>
      <c r="H269" s="60" t="str">
        <f>'MANPR2001-04 £'!H268</f>
        <v>...</v>
      </c>
      <c r="I269" s="61">
        <f>'MANPR2001-04 £'!I268/$A$4</f>
        <v>126.43650666183703</v>
      </c>
      <c r="J269" s="60" t="str">
        <f>'MANPR2001-04 £'!J268</f>
        <v>...</v>
      </c>
      <c r="K269" s="61">
        <f>'MANPR2001-04 £'!K268/$A$4</f>
        <v>191.36336143413172</v>
      </c>
      <c r="L269" s="44" t="s">
        <v>578</v>
      </c>
      <c r="M269" s="487"/>
      <c r="N269" s="488"/>
    </row>
    <row r="270" spans="1:14" s="36" customFormat="1" ht="3" customHeight="1">
      <c r="A270" s="133"/>
      <c r="B270" s="133"/>
      <c r="C270" s="134"/>
      <c r="D270" s="136"/>
      <c r="E270" s="136" t="s">
        <v>109</v>
      </c>
      <c r="F270" s="171"/>
      <c r="G270" s="193"/>
      <c r="H270" s="83"/>
      <c r="I270" s="84"/>
      <c r="J270" s="173"/>
      <c r="K270" s="174"/>
      <c r="L270" s="51"/>
      <c r="M270" s="487"/>
      <c r="N270" s="488"/>
    </row>
    <row r="271" spans="1:14" s="36" customFormat="1" ht="12.75" customHeight="1">
      <c r="A271" s="139"/>
      <c r="B271" s="139"/>
      <c r="C271" s="140"/>
      <c r="D271" s="141"/>
      <c r="E271" s="141"/>
      <c r="F271" s="72"/>
      <c r="G271" s="72"/>
      <c r="H271" s="72"/>
      <c r="I271" s="72"/>
      <c r="J271" s="142"/>
      <c r="K271" s="142"/>
      <c r="L271" s="43" t="s">
        <v>471</v>
      </c>
      <c r="M271" s="487"/>
      <c r="N271" s="488"/>
    </row>
    <row r="272" spans="1:14" s="36" customFormat="1" ht="12.75" customHeight="1">
      <c r="A272" s="153"/>
      <c r="B272" s="153"/>
      <c r="C272" s="154"/>
      <c r="D272" s="127"/>
      <c r="E272" s="127"/>
      <c r="F272" s="72"/>
      <c r="G272" s="72"/>
      <c r="H272" s="72"/>
      <c r="I272" s="72"/>
      <c r="J272" s="172"/>
      <c r="K272" s="172"/>
      <c r="L272" s="55"/>
      <c r="M272" s="32"/>
      <c r="N272" s="488"/>
    </row>
    <row r="273" spans="12:14" ht="24" customHeight="1">
      <c r="L273" s="31" t="s">
        <v>2342</v>
      </c>
      <c r="M273" s="487" t="s">
        <v>1690</v>
      </c>
      <c r="N273" s="488"/>
    </row>
    <row r="274" spans="1:14" ht="29.25" customHeight="1">
      <c r="A274" s="479" t="s">
        <v>1133</v>
      </c>
      <c r="B274" s="479"/>
      <c r="C274" s="479"/>
      <c r="D274" s="479"/>
      <c r="E274" s="479"/>
      <c r="F274" s="479"/>
      <c r="G274" s="479"/>
      <c r="H274" s="479"/>
      <c r="I274" s="479"/>
      <c r="J274" s="479"/>
      <c r="K274" s="479"/>
      <c r="L274" s="479"/>
      <c r="M274" s="487"/>
      <c r="N274" s="488"/>
    </row>
    <row r="275" spans="1:14" ht="9.75" customHeight="1">
      <c r="A275" s="92"/>
      <c r="B275" s="92"/>
      <c r="C275" s="92"/>
      <c r="D275" s="92"/>
      <c r="J275" s="92"/>
      <c r="K275" s="92"/>
      <c r="M275" s="487"/>
      <c r="N275" s="488"/>
    </row>
    <row r="276" spans="1:14" ht="24.75" customHeight="1">
      <c r="A276" s="94" t="s">
        <v>1652</v>
      </c>
      <c r="B276" s="474" t="s">
        <v>1653</v>
      </c>
      <c r="C276" s="94" t="s">
        <v>1119</v>
      </c>
      <c r="D276" s="477" t="s">
        <v>491</v>
      </c>
      <c r="E276" s="478"/>
      <c r="F276" s="477" t="s">
        <v>2372</v>
      </c>
      <c r="G276" s="478"/>
      <c r="H276" s="483" t="s">
        <v>1123</v>
      </c>
      <c r="I276" s="484"/>
      <c r="J276" s="477" t="s">
        <v>2381</v>
      </c>
      <c r="K276" s="485"/>
      <c r="L276" s="480" t="s">
        <v>95</v>
      </c>
      <c r="M276" s="487"/>
      <c r="N276" s="488"/>
    </row>
    <row r="277" spans="1:14" ht="15" customHeight="1">
      <c r="A277" s="472" t="s">
        <v>1382</v>
      </c>
      <c r="B277" s="475"/>
      <c r="C277" s="472" t="s">
        <v>1121</v>
      </c>
      <c r="D277" s="97" t="s">
        <v>92</v>
      </c>
      <c r="E277" s="98" t="s">
        <v>94</v>
      </c>
      <c r="F277" s="97" t="s">
        <v>92</v>
      </c>
      <c r="G277" s="98" t="s">
        <v>94</v>
      </c>
      <c r="H277" s="97" t="s">
        <v>92</v>
      </c>
      <c r="I277" s="98" t="s">
        <v>94</v>
      </c>
      <c r="J277" s="97" t="s">
        <v>92</v>
      </c>
      <c r="K277" s="99" t="s">
        <v>94</v>
      </c>
      <c r="L277" s="481"/>
      <c r="M277" s="487"/>
      <c r="N277" s="488"/>
    </row>
    <row r="278" spans="1:14" ht="24.75" customHeight="1">
      <c r="A278" s="473"/>
      <c r="B278" s="476"/>
      <c r="C278" s="473"/>
      <c r="D278" s="100" t="s">
        <v>93</v>
      </c>
      <c r="E278" s="101" t="s">
        <v>2450</v>
      </c>
      <c r="F278" s="100" t="s">
        <v>93</v>
      </c>
      <c r="G278" s="101" t="s">
        <v>2450</v>
      </c>
      <c r="H278" s="194" t="s">
        <v>93</v>
      </c>
      <c r="I278" s="101" t="s">
        <v>2450</v>
      </c>
      <c r="J278" s="100" t="s">
        <v>93</v>
      </c>
      <c r="K278" s="101" t="s">
        <v>2450</v>
      </c>
      <c r="L278" s="482"/>
      <c r="M278" s="487"/>
      <c r="N278" s="488"/>
    </row>
    <row r="279" spans="1:14" s="36" customFormat="1" ht="15" customHeight="1">
      <c r="A279" s="124" t="s">
        <v>579</v>
      </c>
      <c r="B279" s="124" t="s">
        <v>580</v>
      </c>
      <c r="C279" s="125"/>
      <c r="D279" s="132"/>
      <c r="E279" s="132"/>
      <c r="F279" s="196"/>
      <c r="G279" s="197"/>
      <c r="H279" s="196"/>
      <c r="I279" s="197"/>
      <c r="J279" s="175"/>
      <c r="K279" s="176"/>
      <c r="L279" s="58"/>
      <c r="M279" s="487"/>
      <c r="N279" s="488"/>
    </row>
    <row r="280" spans="1:14" s="36" customFormat="1" ht="11.25" customHeight="1">
      <c r="A280" s="145"/>
      <c r="B280" s="124" t="s">
        <v>581</v>
      </c>
      <c r="C280" s="125"/>
      <c r="D280" s="147"/>
      <c r="E280" s="106">
        <f>SUM(E282:E286)</f>
        <v>4160.444509750989</v>
      </c>
      <c r="F280" s="81"/>
      <c r="G280" s="106">
        <f>SUM(G282:G286)</f>
        <v>3605.149041303732</v>
      </c>
      <c r="H280" s="81"/>
      <c r="I280" s="106">
        <f>SUM(I282:I286)</f>
        <v>3270.2631587940014</v>
      </c>
      <c r="J280" s="187"/>
      <c r="K280" s="126">
        <f>SUM(K282:K286)</f>
        <v>3330.0642092421676</v>
      </c>
      <c r="L280" s="49" t="s">
        <v>582</v>
      </c>
      <c r="M280" s="487"/>
      <c r="N280" s="488"/>
    </row>
    <row r="281" spans="1:14" s="36" customFormat="1" ht="0.75" customHeight="1">
      <c r="A281" s="110"/>
      <c r="B281" s="110"/>
      <c r="C281" s="111"/>
      <c r="D281" s="132"/>
      <c r="E281" s="132"/>
      <c r="F281" s="71"/>
      <c r="G281" s="72"/>
      <c r="H281" s="71"/>
      <c r="I281" s="72"/>
      <c r="J281" s="175"/>
      <c r="K281" s="176"/>
      <c r="L281" s="45"/>
      <c r="M281" s="487"/>
      <c r="N281" s="488"/>
    </row>
    <row r="282" spans="1:14" s="36" customFormat="1" ht="12" customHeight="1">
      <c r="A282" s="129" t="s">
        <v>583</v>
      </c>
      <c r="B282" s="129" t="s">
        <v>584</v>
      </c>
      <c r="C282" s="130" t="s">
        <v>132</v>
      </c>
      <c r="D282" s="60" t="str">
        <f>'MANPR2001-04 £'!D281</f>
        <v>...</v>
      </c>
      <c r="E282" s="61">
        <f>'MANPR2001-04 £'!E281/$A$4</f>
        <v>1062.7500965359816</v>
      </c>
      <c r="F282" s="60" t="str">
        <f>'MANPR2001-04 £'!F281</f>
        <v>...</v>
      </c>
      <c r="G282" s="61">
        <f>'MANPR2001-04 £'!G281/$A$4</f>
        <v>847.4663149225834</v>
      </c>
      <c r="H282" s="60" t="str">
        <f>'MANPR2001-04 £'!H281</f>
        <v>...</v>
      </c>
      <c r="I282" s="61">
        <f>'MANPR2001-04 £'!I281/$A$4</f>
        <v>791.0824673571695</v>
      </c>
      <c r="J282" s="60" t="str">
        <f>'MANPR2001-04 £'!J281</f>
        <v>...</v>
      </c>
      <c r="K282" s="61">
        <f>'MANPR2001-04 £'!K281/$A$4</f>
        <v>527.9578453852384</v>
      </c>
      <c r="L282" s="44" t="s">
        <v>585</v>
      </c>
      <c r="M282" s="487"/>
      <c r="N282" s="488"/>
    </row>
    <row r="283" spans="1:14" s="36" customFormat="1" ht="12" customHeight="1">
      <c r="A283" s="129" t="s">
        <v>586</v>
      </c>
      <c r="B283" s="129" t="s">
        <v>587</v>
      </c>
      <c r="C283" s="130" t="s">
        <v>132</v>
      </c>
      <c r="D283" s="60" t="str">
        <f>'MANPR2001-04 £'!D282</f>
        <v>...</v>
      </c>
      <c r="E283" s="61">
        <f>'MANPR2001-04 £'!E282/$A$4</f>
        <v>2721.8020961122484</v>
      </c>
      <c r="F283" s="60" t="str">
        <f>'MANPR2001-04 £'!F282</f>
        <v>...</v>
      </c>
      <c r="G283" s="61">
        <f>'MANPR2001-04 £'!G282/$A$4</f>
        <v>2304.9033444164616</v>
      </c>
      <c r="H283" s="60" t="str">
        <f>'MANPR2001-04 £'!H282</f>
        <v>...</v>
      </c>
      <c r="I283" s="61">
        <f>'MANPR2001-04 £'!I282/$A$4</f>
        <v>2069.1163455065494</v>
      </c>
      <c r="J283" s="60" t="str">
        <f>'MANPR2001-04 £'!J282</f>
        <v>...</v>
      </c>
      <c r="K283" s="61">
        <f>'MANPR2001-04 £'!K282/$A$4</f>
        <v>2426.21404675417</v>
      </c>
      <c r="L283" s="44" t="s">
        <v>589</v>
      </c>
      <c r="M283" s="487"/>
      <c r="N283" s="488"/>
    </row>
    <row r="284" spans="1:14" s="36" customFormat="1" ht="12" customHeight="1">
      <c r="A284" s="129" t="s">
        <v>590</v>
      </c>
      <c r="B284" s="129" t="s">
        <v>591</v>
      </c>
      <c r="C284" s="130" t="s">
        <v>132</v>
      </c>
      <c r="D284" s="60" t="str">
        <f>'MANPR2001-04 £'!D283</f>
        <v>...</v>
      </c>
      <c r="E284" s="61">
        <f>'MANPR2001-04 £'!E283/$A$4</f>
        <v>341.7202882752352</v>
      </c>
      <c r="F284" s="60" t="str">
        <f>'MANPR2001-04 £'!F283</f>
        <v>...</v>
      </c>
      <c r="G284" s="61">
        <f>'MANPR2001-04 £'!G283/$A$4</f>
        <v>418.60735313716316</v>
      </c>
      <c r="H284" s="60" t="str">
        <f>'MANPR2001-04 £'!H283</f>
        <v>...</v>
      </c>
      <c r="I284" s="61">
        <f>'MANPR2001-04 £'!I283/$A$4</f>
        <v>379.3095199855111</v>
      </c>
      <c r="J284" s="60" t="str">
        <f>'MANPR2001-04 £'!J283</f>
        <v>...</v>
      </c>
      <c r="K284" s="61">
        <f>'MANPR2001-04 £'!K283/$A$4</f>
        <v>341.7202882752352</v>
      </c>
      <c r="L284" s="44" t="s">
        <v>592</v>
      </c>
      <c r="M284" s="487"/>
      <c r="N284" s="488"/>
    </row>
    <row r="285" spans="1:14" s="36" customFormat="1" ht="12" customHeight="1">
      <c r="A285" s="129" t="s">
        <v>593</v>
      </c>
      <c r="B285" s="129" t="s">
        <v>1656</v>
      </c>
      <c r="C285" s="130"/>
      <c r="D285" s="60">
        <f>'MANPR2001-04 £'!D284</f>
        <v>0</v>
      </c>
      <c r="E285" s="61">
        <f>'MANPR2001-04 £'!E284/$A$4</f>
        <v>0</v>
      </c>
      <c r="F285" s="60">
        <f>'MANPR2001-04 £'!F284</f>
        <v>0</v>
      </c>
      <c r="G285" s="61">
        <f>'MANPR2001-04 £'!G284/$A$4</f>
        <v>0</v>
      </c>
      <c r="H285" s="60">
        <f>'MANPR2001-04 £'!H284</f>
        <v>0</v>
      </c>
      <c r="I285" s="61">
        <f>'MANPR2001-04 £'!I284/$A$4</f>
        <v>0</v>
      </c>
      <c r="J285" s="60">
        <f>'MANPR2001-04 £'!J284</f>
        <v>0</v>
      </c>
      <c r="K285" s="61">
        <f>'MANPR2001-04 £'!K284/$A$4</f>
        <v>0</v>
      </c>
      <c r="L285" s="44"/>
      <c r="M285" s="487"/>
      <c r="N285" s="488"/>
    </row>
    <row r="286" spans="1:14" s="36" customFormat="1" ht="11.25" customHeight="1">
      <c r="A286" s="129"/>
      <c r="B286" s="129" t="s">
        <v>581</v>
      </c>
      <c r="C286" s="130" t="s">
        <v>132</v>
      </c>
      <c r="D286" s="60" t="str">
        <f>'MANPR2001-04 £'!D285</f>
        <v>...</v>
      </c>
      <c r="E286" s="61">
        <f>'MANPR2001-04 £'!E285/$A$4</f>
        <v>34.17202882752352</v>
      </c>
      <c r="F286" s="60" t="str">
        <f>'MANPR2001-04 £'!F285</f>
        <v>...</v>
      </c>
      <c r="G286" s="61">
        <f>'MANPR2001-04 £'!G285/$A$4</f>
        <v>34.17202882752352</v>
      </c>
      <c r="H286" s="60" t="str">
        <f>'MANPR2001-04 £'!H285</f>
        <v>...</v>
      </c>
      <c r="I286" s="61">
        <f>'MANPR2001-04 £'!I285/$A$4</f>
        <v>30.75482594477117</v>
      </c>
      <c r="J286" s="60" t="str">
        <f>'MANPR2001-04 £'!J285</f>
        <v>...</v>
      </c>
      <c r="K286" s="61">
        <f>'MANPR2001-04 £'!K285/$A$4</f>
        <v>34.17202882752352</v>
      </c>
      <c r="L286" s="44" t="s">
        <v>594</v>
      </c>
      <c r="M286" s="487"/>
      <c r="N286" s="488"/>
    </row>
    <row r="287" spans="1:14" s="36" customFormat="1" ht="0.75" customHeight="1">
      <c r="A287" s="110"/>
      <c r="B287" s="110"/>
      <c r="C287" s="111"/>
      <c r="D287" s="132"/>
      <c r="E287" s="132"/>
      <c r="F287" s="73"/>
      <c r="G287" s="74"/>
      <c r="H287" s="71"/>
      <c r="I287" s="72"/>
      <c r="J287" s="175"/>
      <c r="K287" s="176"/>
      <c r="L287" s="45"/>
      <c r="M287" s="487"/>
      <c r="N287" s="488"/>
    </row>
    <row r="288" spans="1:14" s="36" customFormat="1" ht="12" customHeight="1">
      <c r="A288" s="124" t="s">
        <v>595</v>
      </c>
      <c r="B288" s="124" t="s">
        <v>931</v>
      </c>
      <c r="C288" s="125"/>
      <c r="D288" s="132"/>
      <c r="E288" s="132"/>
      <c r="F288" s="75"/>
      <c r="G288" s="76"/>
      <c r="H288" s="81"/>
      <c r="I288" s="82"/>
      <c r="J288" s="175"/>
      <c r="K288" s="176"/>
      <c r="L288" s="49" t="s">
        <v>596</v>
      </c>
      <c r="M288" s="487"/>
      <c r="N288" s="488"/>
    </row>
    <row r="289" spans="1:14" s="36" customFormat="1" ht="11.25" customHeight="1">
      <c r="A289" s="145"/>
      <c r="B289" s="124" t="s">
        <v>597</v>
      </c>
      <c r="C289" s="125"/>
      <c r="D289" s="132"/>
      <c r="E289" s="106">
        <f>SUM(E291:E303)</f>
        <v>17460.198129423145</v>
      </c>
      <c r="F289" s="81"/>
      <c r="G289" s="106">
        <f>SUM(G291:G303)</f>
        <v>17842.924852291406</v>
      </c>
      <c r="H289" s="81"/>
      <c r="I289" s="106">
        <f>SUM(I291:I303)</f>
        <v>17974.487163277372</v>
      </c>
      <c r="J289" s="175"/>
      <c r="K289" s="126">
        <f>SUM(K291:K303)</f>
        <v>16228.29649019092</v>
      </c>
      <c r="L289" s="49" t="s">
        <v>598</v>
      </c>
      <c r="M289" s="487"/>
      <c r="N289" s="488"/>
    </row>
    <row r="290" spans="1:14" s="36" customFormat="1" ht="0.75" customHeight="1">
      <c r="A290" s="110"/>
      <c r="B290" s="129" t="s">
        <v>109</v>
      </c>
      <c r="C290" s="111"/>
      <c r="D290" s="132"/>
      <c r="E290" s="132"/>
      <c r="F290" s="71"/>
      <c r="G290" s="72"/>
      <c r="H290" s="71"/>
      <c r="I290" s="72"/>
      <c r="J290" s="175"/>
      <c r="K290" s="176"/>
      <c r="L290" s="44" t="s">
        <v>109</v>
      </c>
      <c r="M290" s="487"/>
      <c r="N290" s="488"/>
    </row>
    <row r="291" spans="1:14" s="36" customFormat="1" ht="12" customHeight="1">
      <c r="A291" s="129" t="s">
        <v>1663</v>
      </c>
      <c r="B291" s="129" t="s">
        <v>599</v>
      </c>
      <c r="C291" s="130" t="s">
        <v>600</v>
      </c>
      <c r="D291" s="60">
        <f>'MANPR2001-04 £'!D290</f>
        <v>13765</v>
      </c>
      <c r="E291" s="61">
        <f>'MANPR2001-04 £'!E290/$A$4</f>
        <v>572.381482861019</v>
      </c>
      <c r="F291" s="60">
        <f>'MANPR2001-04 £'!F290</f>
        <v>12575</v>
      </c>
      <c r="G291" s="61">
        <f>'MANPR2001-04 £'!G290/$A$4</f>
        <v>625.3481275436804</v>
      </c>
      <c r="H291" s="60">
        <f>'MANPR2001-04 £'!H290</f>
        <v>12035</v>
      </c>
      <c r="I291" s="61">
        <f>'MANPR2001-04 £'!I290/$A$4</f>
        <v>688.566380874599</v>
      </c>
      <c r="J291" s="60">
        <f>'MANPR2001-04 £'!J290</f>
        <v>14820</v>
      </c>
      <c r="K291" s="61">
        <f>'MANPR2001-04 £'!K290/$A$4</f>
        <v>734.6986197917557</v>
      </c>
      <c r="L291" s="44" t="s">
        <v>601</v>
      </c>
      <c r="M291" s="487"/>
      <c r="N291" s="488"/>
    </row>
    <row r="292" spans="1:14" s="36" customFormat="1" ht="12" customHeight="1">
      <c r="A292" s="129" t="s">
        <v>602</v>
      </c>
      <c r="B292" s="129" t="s">
        <v>1314</v>
      </c>
      <c r="C292" s="130" t="s">
        <v>344</v>
      </c>
      <c r="D292" s="60">
        <f>'MANPR2001-04 £'!D291</f>
        <v>180</v>
      </c>
      <c r="E292" s="61">
        <f>'MANPR2001-04 £'!E291/$A$4</f>
        <v>917.5189740190066</v>
      </c>
      <c r="F292" s="60">
        <f>'MANPR2001-04 £'!F291</f>
        <v>161</v>
      </c>
      <c r="G292" s="61">
        <f>'MANPR2001-04 £'!G291/$A$4</f>
        <v>929.4791841086397</v>
      </c>
      <c r="H292" s="60">
        <f>'MANPR2001-04 £'!H291</f>
        <v>140</v>
      </c>
      <c r="I292" s="61">
        <f>'MANPR2001-04 £'!I291/$A$4</f>
        <v>832.0889019501977</v>
      </c>
      <c r="J292" s="60">
        <f>'MANPR2001-04 £'!J291</f>
        <v>190</v>
      </c>
      <c r="K292" s="61">
        <f>'MANPR2001-04 £'!K291/$A$4</f>
        <v>1211.398421935709</v>
      </c>
      <c r="L292" s="44" t="s">
        <v>603</v>
      </c>
      <c r="M292" s="487"/>
      <c r="N292" s="488"/>
    </row>
    <row r="293" spans="1:14" s="36" customFormat="1" ht="12" customHeight="1">
      <c r="A293" s="129" t="s">
        <v>604</v>
      </c>
      <c r="B293" s="129" t="s">
        <v>1896</v>
      </c>
      <c r="C293" s="130" t="s">
        <v>132</v>
      </c>
      <c r="D293" s="60" t="str">
        <f>'MANPR2001-04 £'!D292</f>
        <v>…</v>
      </c>
      <c r="E293" s="61">
        <f>'MANPR2001-04 £'!E292/$A$4</f>
        <v>145.23112251697498</v>
      </c>
      <c r="F293" s="60" t="str">
        <f>'MANPR2001-04 £'!F292</f>
        <v>…</v>
      </c>
      <c r="G293" s="61">
        <f>'MANPR2001-04 £'!G292/$A$4</f>
        <v>114.4762965722038</v>
      </c>
      <c r="H293" s="60" t="str">
        <f>'MANPR2001-04 £'!H292</f>
        <v>…</v>
      </c>
      <c r="I293" s="61">
        <f>'MANPR2001-04 £'!I292/$A$4</f>
        <v>97.39028215844203</v>
      </c>
      <c r="J293" s="60" t="str">
        <f>'MANPR2001-04 £'!J292</f>
        <v>…</v>
      </c>
      <c r="K293" s="61">
        <f>'MANPR2001-04 £'!K292/$A$4</f>
        <v>111.05909368945144</v>
      </c>
      <c r="L293" s="44" t="s">
        <v>1897</v>
      </c>
      <c r="M293" s="487"/>
      <c r="N293" s="488"/>
    </row>
    <row r="294" spans="1:14" s="36" customFormat="1" ht="12" customHeight="1">
      <c r="A294" s="129" t="s">
        <v>1898</v>
      </c>
      <c r="B294" s="129" t="s">
        <v>1899</v>
      </c>
      <c r="C294" s="130" t="s">
        <v>344</v>
      </c>
      <c r="D294" s="60">
        <f>'MANPR2001-04 £'!D293</f>
        <v>30</v>
      </c>
      <c r="E294" s="61">
        <f>'MANPR2001-04 £'!E293/$A$4</f>
        <v>145.23112251697498</v>
      </c>
      <c r="F294" s="60">
        <f>'MANPR2001-04 £'!F293</f>
        <v>54</v>
      </c>
      <c r="G294" s="61">
        <f>'MANPR2001-04 £'!G293/$A$4</f>
        <v>275.0848320615643</v>
      </c>
      <c r="H294" s="60">
        <f>'MANPR2001-04 £'!H293</f>
        <v>42</v>
      </c>
      <c r="I294" s="61">
        <f>'MANPR2001-04 £'!I293/$A$4</f>
        <v>227.2439917030314</v>
      </c>
      <c r="J294" s="60">
        <f>'MANPR2001-04 £'!J293</f>
        <v>21</v>
      </c>
      <c r="K294" s="61">
        <f>'MANPR2001-04 £'!K293/$A$4</f>
        <v>117.89349945495614</v>
      </c>
      <c r="L294" s="44" t="s">
        <v>1900</v>
      </c>
      <c r="M294" s="487"/>
      <c r="N294" s="488"/>
    </row>
    <row r="295" spans="1:14" s="36" customFormat="1" ht="12" customHeight="1">
      <c r="A295" s="129" t="s">
        <v>1901</v>
      </c>
      <c r="B295" s="129" t="s">
        <v>1902</v>
      </c>
      <c r="C295" s="130" t="s">
        <v>126</v>
      </c>
      <c r="D295" s="60">
        <f>'MANPR2001-04 £'!D294</f>
        <v>121</v>
      </c>
      <c r="E295" s="61">
        <f>'MANPR2001-04 £'!E294/$A$4</f>
        <v>216.99238305477436</v>
      </c>
      <c r="F295" s="60">
        <f>'MANPR2001-04 £'!F294</f>
        <v>86</v>
      </c>
      <c r="G295" s="61">
        <f>'MANPR2001-04 £'!G294/$A$4</f>
        <v>153.77412972385585</v>
      </c>
      <c r="H295" s="60">
        <f>'MANPR2001-04 £'!H294</f>
        <v>33</v>
      </c>
      <c r="I295" s="61">
        <f>'MANPR2001-04 £'!I294/$A$4</f>
        <v>56.38384756541381</v>
      </c>
      <c r="J295" s="60">
        <f>'MANPR2001-04 £'!J294</f>
        <v>27</v>
      </c>
      <c r="K295" s="61">
        <f>'MANPR2001-04 £'!K294/$A$4</f>
        <v>51.25804324128528</v>
      </c>
      <c r="L295" s="44" t="s">
        <v>1903</v>
      </c>
      <c r="M295" s="487"/>
      <c r="N295" s="488"/>
    </row>
    <row r="296" spans="1:14" s="36" customFormat="1" ht="12" customHeight="1">
      <c r="A296" s="129" t="s">
        <v>1904</v>
      </c>
      <c r="B296" s="129" t="s">
        <v>1905</v>
      </c>
      <c r="C296" s="130" t="s">
        <v>132</v>
      </c>
      <c r="D296" s="60" t="str">
        <f>'MANPR2001-04 £'!D295</f>
        <v>…</v>
      </c>
      <c r="E296" s="61">
        <f>'MANPR2001-04 £'!E295/$A$4</f>
        <v>8057.764397530046</v>
      </c>
      <c r="F296" s="60" t="str">
        <f>'MANPR2001-04 £'!F295</f>
        <v>…</v>
      </c>
      <c r="G296" s="61">
        <f>'MANPR2001-04 £'!G295/$A$4</f>
        <v>9368.261703065573</v>
      </c>
      <c r="H296" s="60" t="str">
        <f>'MANPR2001-04 £'!H295</f>
        <v>…</v>
      </c>
      <c r="I296" s="61">
        <f>'MANPR2001-04 £'!I295/$A$4</f>
        <v>9067.547849383367</v>
      </c>
      <c r="J296" s="60" t="str">
        <f>'MANPR2001-04 £'!J295</f>
        <v>…</v>
      </c>
      <c r="K296" s="61">
        <f>'MANPR2001-04 £'!K295/$A$4</f>
        <v>6147.547986071481</v>
      </c>
      <c r="L296" s="44" t="s">
        <v>1906</v>
      </c>
      <c r="M296" s="487"/>
      <c r="N296" s="488"/>
    </row>
    <row r="297" spans="1:14" s="36" customFormat="1" ht="12" customHeight="1">
      <c r="A297" s="129" t="s">
        <v>1907</v>
      </c>
      <c r="B297" s="129" t="s">
        <v>1908</v>
      </c>
      <c r="C297" s="130"/>
      <c r="D297" s="132"/>
      <c r="E297" s="132"/>
      <c r="F297" s="73"/>
      <c r="G297" s="74"/>
      <c r="H297" s="73"/>
      <c r="I297" s="72"/>
      <c r="J297" s="175"/>
      <c r="K297" s="176"/>
      <c r="L297" s="44"/>
      <c r="M297" s="487"/>
      <c r="N297" s="488"/>
    </row>
    <row r="298" spans="1:14" s="36" customFormat="1" ht="11.25" customHeight="1">
      <c r="A298" s="129"/>
      <c r="B298" s="129" t="s">
        <v>1909</v>
      </c>
      <c r="C298" s="130" t="s">
        <v>132</v>
      </c>
      <c r="D298" s="60" t="str">
        <f>'MANPR2001-04 £'!D297</f>
        <v>…</v>
      </c>
      <c r="E298" s="61">
        <f>'MANPR2001-04 £'!E297/$A$4</f>
        <v>408.35574448890605</v>
      </c>
      <c r="F298" s="60" t="str">
        <f>'MANPR2001-04 £'!F297</f>
        <v>…</v>
      </c>
      <c r="G298" s="61">
        <f>'MANPR2001-04 £'!G297/$A$4</f>
        <v>377.6009185441349</v>
      </c>
      <c r="H298" s="60" t="str">
        <f>'MANPR2001-04 £'!H297</f>
        <v>…</v>
      </c>
      <c r="I298" s="61">
        <f>'MANPR2001-04 £'!I297/$A$4</f>
        <v>452.77938196468665</v>
      </c>
      <c r="J298" s="60" t="str">
        <f>'MANPR2001-04 £'!J297</f>
        <v>…</v>
      </c>
      <c r="K298" s="61">
        <f>'MANPR2001-04 £'!K297/$A$4</f>
        <v>442.5277733164296</v>
      </c>
      <c r="L298" s="44" t="s">
        <v>1910</v>
      </c>
      <c r="M298" s="487"/>
      <c r="N298" s="488"/>
    </row>
    <row r="299" spans="1:14" s="36" customFormat="1" ht="12" customHeight="1">
      <c r="A299" s="129" t="s">
        <v>1911</v>
      </c>
      <c r="B299" s="129" t="s">
        <v>1315</v>
      </c>
      <c r="C299" s="130" t="s">
        <v>132</v>
      </c>
      <c r="D299" s="60" t="str">
        <f>'MANPR2001-04 £'!D298</f>
        <v>…</v>
      </c>
      <c r="E299" s="61">
        <f>'MANPR2001-04 £'!E298/$A$4</f>
        <v>5508.531046996792</v>
      </c>
      <c r="F299" s="60" t="str">
        <f>'MANPR2001-04 £'!F298</f>
        <v>…</v>
      </c>
      <c r="G299" s="61">
        <f>'MANPR2001-04 £'!G298/$A$4</f>
        <v>4508.999203791728</v>
      </c>
      <c r="H299" s="60" t="str">
        <f>'MANPR2001-04 £'!H298</f>
        <v>…</v>
      </c>
      <c r="I299" s="61">
        <f>'MANPR2001-04 £'!I298/$A$4</f>
        <v>4970.321592963296</v>
      </c>
      <c r="J299" s="60" t="str">
        <f>'MANPR2001-04 £'!J298</f>
        <v>…</v>
      </c>
      <c r="K299" s="61">
        <f>'MANPR2001-04 £'!K298/$A$4</f>
        <v>5607.6299305966095</v>
      </c>
      <c r="L299" s="44" t="s">
        <v>1316</v>
      </c>
      <c r="M299" s="487"/>
      <c r="N299" s="488"/>
    </row>
    <row r="300" spans="1:14" s="36" customFormat="1" ht="12" customHeight="1">
      <c r="A300" s="129" t="s">
        <v>1664</v>
      </c>
      <c r="B300" s="129" t="s">
        <v>1317</v>
      </c>
      <c r="C300" s="130"/>
      <c r="D300" s="132"/>
      <c r="E300" s="132"/>
      <c r="F300" s="73"/>
      <c r="G300" s="74"/>
      <c r="H300" s="73"/>
      <c r="I300" s="72"/>
      <c r="J300" s="175"/>
      <c r="K300" s="176"/>
      <c r="L300" s="44" t="s">
        <v>109</v>
      </c>
      <c r="M300" s="487"/>
      <c r="N300" s="488"/>
    </row>
    <row r="301" spans="1:14" s="36" customFormat="1" ht="11.25" customHeight="1">
      <c r="A301" s="129"/>
      <c r="B301" s="129" t="s">
        <v>1318</v>
      </c>
      <c r="C301" s="130" t="s">
        <v>132</v>
      </c>
      <c r="D301" s="60" t="str">
        <f>'MANPR2001-04 £'!D300</f>
        <v>…</v>
      </c>
      <c r="E301" s="61">
        <f>'MANPR2001-04 £'!E300/$A$4</f>
        <v>52.96664468266146</v>
      </c>
      <c r="F301" s="60" t="str">
        <f>'MANPR2001-04 £'!F300</f>
        <v>…</v>
      </c>
      <c r="G301" s="61">
        <f>'MANPR2001-04 £'!G300/$A$4</f>
        <v>25.62902162064264</v>
      </c>
      <c r="H301" s="60" t="str">
        <f>'MANPR2001-04 £'!H300</f>
        <v>…</v>
      </c>
      <c r="I301" s="61">
        <f>'MANPR2001-04 £'!I300/$A$4</f>
        <v>23.920420179266465</v>
      </c>
      <c r="J301" s="60" t="str">
        <f>'MANPR2001-04 £'!J300</f>
        <v>…</v>
      </c>
      <c r="K301" s="61">
        <f>'MANPR2001-04 £'!K300/$A$4</f>
        <v>56.38384756541381</v>
      </c>
      <c r="L301" s="45" t="s">
        <v>1319</v>
      </c>
      <c r="M301" s="487"/>
      <c r="N301" s="488"/>
    </row>
    <row r="302" spans="1:14" s="36" customFormat="1" ht="12" customHeight="1">
      <c r="A302" s="129" t="s">
        <v>1912</v>
      </c>
      <c r="B302" s="129" t="s">
        <v>1913</v>
      </c>
      <c r="C302" s="130" t="s">
        <v>344</v>
      </c>
      <c r="D302" s="60">
        <f>'MANPR2001-04 £'!D301</f>
        <v>18</v>
      </c>
      <c r="E302" s="61">
        <f>'MANPR2001-04 £'!E301/$A$4</f>
        <v>731.2814169090034</v>
      </c>
      <c r="F302" s="60">
        <f>'MANPR2001-04 £'!F301</f>
        <v>19</v>
      </c>
      <c r="G302" s="61">
        <f>'MANPR2001-04 £'!G301/$A$4</f>
        <v>852.5921192467118</v>
      </c>
      <c r="H302" s="60">
        <f>'MANPR2001-04 £'!H301</f>
        <v>22</v>
      </c>
      <c r="I302" s="61">
        <f>'MANPR2001-04 £'!I301/$A$4</f>
        <v>926.0619812258874</v>
      </c>
      <c r="J302" s="60">
        <f>'MANPR2001-04 £'!J301</f>
        <v>23</v>
      </c>
      <c r="K302" s="61">
        <f>'MANPR2001-04 £'!K301/$A$4</f>
        <v>975.6114230257965</v>
      </c>
      <c r="L302" s="44" t="s">
        <v>1914</v>
      </c>
      <c r="M302" s="487"/>
      <c r="N302" s="488"/>
    </row>
    <row r="303" spans="1:14" s="36" customFormat="1" ht="12" customHeight="1">
      <c r="A303" s="129" t="s">
        <v>1915</v>
      </c>
      <c r="B303" s="129" t="s">
        <v>1916</v>
      </c>
      <c r="C303" s="130" t="s">
        <v>126</v>
      </c>
      <c r="D303" s="60">
        <f>'MANPR2001-04 £'!D302</f>
        <v>206</v>
      </c>
      <c r="E303" s="61">
        <f>'MANPR2001-04 £'!E302/$A$4</f>
        <v>703.9437938469846</v>
      </c>
      <c r="F303" s="60">
        <f>'MANPR2001-04 £'!F302</f>
        <v>177</v>
      </c>
      <c r="G303" s="61">
        <f>'MANPR2001-04 £'!G302/$A$4</f>
        <v>611.679316012671</v>
      </c>
      <c r="H303" s="60">
        <f>'MANPR2001-04 £'!H302</f>
        <v>167</v>
      </c>
      <c r="I303" s="61">
        <f>'MANPR2001-04 £'!I302/$A$4</f>
        <v>632.1825333091851</v>
      </c>
      <c r="J303" s="60">
        <f>'MANPR2001-04 £'!J302</f>
        <v>188</v>
      </c>
      <c r="K303" s="61">
        <f>'MANPR2001-04 £'!K302/$A$4</f>
        <v>772.2878515020316</v>
      </c>
      <c r="L303" s="44" t="s">
        <v>1917</v>
      </c>
      <c r="M303" s="487"/>
      <c r="N303" s="488"/>
    </row>
    <row r="304" spans="1:14" s="36" customFormat="1" ht="0.75" customHeight="1">
      <c r="A304" s="110"/>
      <c r="B304" s="110"/>
      <c r="C304" s="111"/>
      <c r="D304" s="114"/>
      <c r="E304" s="132"/>
      <c r="F304" s="73"/>
      <c r="G304" s="74"/>
      <c r="H304" s="71"/>
      <c r="I304" s="72"/>
      <c r="J304" s="60"/>
      <c r="K304" s="176"/>
      <c r="L304" s="45"/>
      <c r="M304" s="487"/>
      <c r="N304" s="488"/>
    </row>
    <row r="305" spans="1:14" s="36" customFormat="1" ht="12" customHeight="1">
      <c r="A305" s="124" t="s">
        <v>1918</v>
      </c>
      <c r="B305" s="124" t="s">
        <v>1919</v>
      </c>
      <c r="C305" s="157" t="s">
        <v>109</v>
      </c>
      <c r="D305" s="182"/>
      <c r="E305" s="106">
        <f>E309</f>
        <v>2421.0882424300416</v>
      </c>
      <c r="F305" s="75"/>
      <c r="G305" s="106">
        <f>G309</f>
        <v>2827.7353854775715</v>
      </c>
      <c r="H305" s="81"/>
      <c r="I305" s="106">
        <f>I309</f>
        <v>2217.7646709062765</v>
      </c>
      <c r="J305" s="182"/>
      <c r="K305" s="126">
        <f>K309</f>
        <v>1626.5885721901195</v>
      </c>
      <c r="L305" s="49" t="s">
        <v>1920</v>
      </c>
      <c r="M305" s="487"/>
      <c r="N305" s="488"/>
    </row>
    <row r="306" spans="1:14" s="36" customFormat="1" ht="11.25" customHeight="1">
      <c r="A306" s="129" t="s">
        <v>1665</v>
      </c>
      <c r="B306" s="129" t="s">
        <v>1921</v>
      </c>
      <c r="C306" s="130"/>
      <c r="D306" s="132"/>
      <c r="E306" s="132"/>
      <c r="F306" s="73"/>
      <c r="G306" s="74"/>
      <c r="H306" s="71"/>
      <c r="I306" s="72"/>
      <c r="J306" s="175"/>
      <c r="K306" s="176"/>
      <c r="L306" s="44"/>
      <c r="M306" s="487"/>
      <c r="N306" s="488"/>
    </row>
    <row r="307" spans="1:14" s="36" customFormat="1" ht="11.25" customHeight="1">
      <c r="A307" s="129"/>
      <c r="B307" s="129" t="s">
        <v>1922</v>
      </c>
      <c r="C307" s="130"/>
      <c r="D307" s="132"/>
      <c r="E307" s="132"/>
      <c r="F307" s="73"/>
      <c r="G307" s="74"/>
      <c r="H307" s="71"/>
      <c r="I307" s="72"/>
      <c r="J307" s="175"/>
      <c r="K307" s="176"/>
      <c r="L307" s="44" t="s">
        <v>1923</v>
      </c>
      <c r="M307" s="487"/>
      <c r="N307" s="488"/>
    </row>
    <row r="308" spans="1:14" s="36" customFormat="1" ht="11.25" customHeight="1">
      <c r="A308" s="129"/>
      <c r="B308" s="129" t="s">
        <v>636</v>
      </c>
      <c r="C308" s="130"/>
      <c r="D308" s="132"/>
      <c r="E308" s="132"/>
      <c r="F308" s="73"/>
      <c r="G308" s="74"/>
      <c r="H308" s="71"/>
      <c r="I308" s="72"/>
      <c r="J308" s="175"/>
      <c r="K308" s="176"/>
      <c r="L308" s="44" t="s">
        <v>637</v>
      </c>
      <c r="M308" s="487"/>
      <c r="N308" s="488"/>
    </row>
    <row r="309" spans="1:14" s="36" customFormat="1" ht="11.25" customHeight="1">
      <c r="A309" s="129"/>
      <c r="B309" s="129" t="s">
        <v>638</v>
      </c>
      <c r="C309" s="130" t="s">
        <v>132</v>
      </c>
      <c r="D309" s="60" t="str">
        <f>'MANPR2001-04 £'!D308</f>
        <v>...</v>
      </c>
      <c r="E309" s="61">
        <f>'MANPR2001-04 £'!E308/$A$4</f>
        <v>2421.0882424300416</v>
      </c>
      <c r="F309" s="60" t="str">
        <f>'MANPR2001-04 £'!F308</f>
        <v>...</v>
      </c>
      <c r="G309" s="61">
        <f>'MANPR2001-04 £'!G308/$A$4</f>
        <v>2827.7353854775715</v>
      </c>
      <c r="H309" s="60" t="str">
        <f>'MANPR2001-04 £'!H308</f>
        <v>...</v>
      </c>
      <c r="I309" s="61">
        <f>'MANPR2001-04 £'!I308/$A$4</f>
        <v>2217.7646709062765</v>
      </c>
      <c r="J309" s="60" t="str">
        <f>'MANPR2001-04 £'!J308</f>
        <v>...</v>
      </c>
      <c r="K309" s="61">
        <f>'MANPR2001-04 £'!K308/$A$4</f>
        <v>1626.5885721901195</v>
      </c>
      <c r="L309" s="44" t="s">
        <v>639</v>
      </c>
      <c r="M309" s="487"/>
      <c r="N309" s="488"/>
    </row>
    <row r="310" spans="1:14" s="36" customFormat="1" ht="3" customHeight="1">
      <c r="A310" s="133"/>
      <c r="B310" s="133"/>
      <c r="C310" s="134"/>
      <c r="D310" s="136"/>
      <c r="E310" s="136"/>
      <c r="F310" s="83"/>
      <c r="G310" s="84"/>
      <c r="H310" s="83"/>
      <c r="I310" s="84"/>
      <c r="J310" s="173"/>
      <c r="K310" s="174"/>
      <c r="L310" s="51"/>
      <c r="M310" s="487"/>
      <c r="N310" s="488"/>
    </row>
    <row r="311" spans="1:14" s="36" customFormat="1" ht="12.75" customHeight="1">
      <c r="A311" s="139"/>
      <c r="B311" s="139"/>
      <c r="C311" s="140"/>
      <c r="D311" s="141"/>
      <c r="E311" s="141"/>
      <c r="F311" s="72"/>
      <c r="G311" s="72"/>
      <c r="H311" s="72"/>
      <c r="I311" s="72"/>
      <c r="J311" s="142"/>
      <c r="K311" s="142"/>
      <c r="L311" s="43" t="s">
        <v>471</v>
      </c>
      <c r="M311" s="487"/>
      <c r="N311" s="488"/>
    </row>
    <row r="312" spans="12:14" ht="24" customHeight="1">
      <c r="L312" s="31" t="s">
        <v>2342</v>
      </c>
      <c r="M312" s="487" t="s">
        <v>1691</v>
      </c>
      <c r="N312" s="488"/>
    </row>
    <row r="313" spans="1:14" ht="29.25" customHeight="1">
      <c r="A313" s="479" t="s">
        <v>1133</v>
      </c>
      <c r="B313" s="479"/>
      <c r="C313" s="479"/>
      <c r="D313" s="479"/>
      <c r="E313" s="479"/>
      <c r="F313" s="479"/>
      <c r="G313" s="479"/>
      <c r="H313" s="479"/>
      <c r="I313" s="479"/>
      <c r="J313" s="479"/>
      <c r="K313" s="479"/>
      <c r="L313" s="479"/>
      <c r="M313" s="487"/>
      <c r="N313" s="488"/>
    </row>
    <row r="314" spans="1:14" ht="9.75" customHeight="1">
      <c r="A314" s="92"/>
      <c r="B314" s="92"/>
      <c r="C314" s="92"/>
      <c r="D314" s="92"/>
      <c r="J314" s="92"/>
      <c r="K314" s="92"/>
      <c r="M314" s="487"/>
      <c r="N314" s="488"/>
    </row>
    <row r="315" spans="1:14" ht="24.75" customHeight="1">
      <c r="A315" s="94" t="s">
        <v>1652</v>
      </c>
      <c r="B315" s="474" t="s">
        <v>1653</v>
      </c>
      <c r="C315" s="94" t="s">
        <v>1119</v>
      </c>
      <c r="D315" s="477" t="s">
        <v>491</v>
      </c>
      <c r="E315" s="478"/>
      <c r="F315" s="477" t="s">
        <v>2372</v>
      </c>
      <c r="G315" s="478"/>
      <c r="H315" s="483" t="s">
        <v>1123</v>
      </c>
      <c r="I315" s="484"/>
      <c r="J315" s="477" t="s">
        <v>2381</v>
      </c>
      <c r="K315" s="485"/>
      <c r="L315" s="480" t="s">
        <v>95</v>
      </c>
      <c r="M315" s="487"/>
      <c r="N315" s="488"/>
    </row>
    <row r="316" spans="1:14" ht="15" customHeight="1">
      <c r="A316" s="472" t="s">
        <v>1382</v>
      </c>
      <c r="B316" s="475"/>
      <c r="C316" s="472" t="s">
        <v>1121</v>
      </c>
      <c r="D316" s="97" t="s">
        <v>92</v>
      </c>
      <c r="E316" s="98" t="s">
        <v>94</v>
      </c>
      <c r="F316" s="97" t="s">
        <v>92</v>
      </c>
      <c r="G316" s="98" t="s">
        <v>94</v>
      </c>
      <c r="H316" s="97" t="s">
        <v>92</v>
      </c>
      <c r="I316" s="98" t="s">
        <v>94</v>
      </c>
      <c r="J316" s="97" t="s">
        <v>92</v>
      </c>
      <c r="K316" s="99" t="s">
        <v>94</v>
      </c>
      <c r="L316" s="481"/>
      <c r="M316" s="487"/>
      <c r="N316" s="488"/>
    </row>
    <row r="317" spans="1:14" ht="24.75" customHeight="1">
      <c r="A317" s="473"/>
      <c r="B317" s="476"/>
      <c r="C317" s="473"/>
      <c r="D317" s="100" t="s">
        <v>93</v>
      </c>
      <c r="E317" s="101" t="s">
        <v>2450</v>
      </c>
      <c r="F317" s="100" t="s">
        <v>93</v>
      </c>
      <c r="G317" s="101" t="s">
        <v>2450</v>
      </c>
      <c r="H317" s="100" t="s">
        <v>93</v>
      </c>
      <c r="I317" s="101" t="s">
        <v>2450</v>
      </c>
      <c r="J317" s="100" t="s">
        <v>93</v>
      </c>
      <c r="K317" s="101" t="s">
        <v>2450</v>
      </c>
      <c r="L317" s="482"/>
      <c r="M317" s="487"/>
      <c r="N317" s="488"/>
    </row>
    <row r="318" spans="1:14" s="36" customFormat="1" ht="15" customHeight="1">
      <c r="A318" s="124" t="s">
        <v>640</v>
      </c>
      <c r="B318" s="124" t="s">
        <v>641</v>
      </c>
      <c r="C318" s="125"/>
      <c r="D318" s="132"/>
      <c r="E318" s="132"/>
      <c r="F318" s="196"/>
      <c r="G318" s="197"/>
      <c r="H318" s="196"/>
      <c r="I318" s="197"/>
      <c r="J318" s="175"/>
      <c r="K318" s="176"/>
      <c r="L318" s="58"/>
      <c r="M318" s="487"/>
      <c r="N318" s="488"/>
    </row>
    <row r="319" spans="1:14" s="36" customFormat="1" ht="11.25" customHeight="1">
      <c r="A319" s="124"/>
      <c r="B319" s="124" t="s">
        <v>642</v>
      </c>
      <c r="C319" s="125"/>
      <c r="D319" s="114"/>
      <c r="E319" s="106">
        <f>SUM(E321)</f>
        <v>1893.130397044803</v>
      </c>
      <c r="F319" s="75"/>
      <c r="G319" s="106">
        <f>SUM(G321)</f>
        <v>1684.6810211969096</v>
      </c>
      <c r="H319" s="81"/>
      <c r="I319" s="106">
        <f>SUM(I321)</f>
        <v>2947.3374863739036</v>
      </c>
      <c r="J319" s="60"/>
      <c r="K319" s="126">
        <f>SUM(K321)</f>
        <v>1787.1971076794803</v>
      </c>
      <c r="L319" s="49" t="s">
        <v>643</v>
      </c>
      <c r="M319" s="487"/>
      <c r="N319" s="488"/>
    </row>
    <row r="320" spans="1:14" s="36" customFormat="1" ht="0.75" customHeight="1">
      <c r="A320" s="110"/>
      <c r="B320" s="110"/>
      <c r="C320" s="111"/>
      <c r="D320" s="132"/>
      <c r="E320" s="132"/>
      <c r="F320" s="73"/>
      <c r="G320" s="74"/>
      <c r="H320" s="71"/>
      <c r="I320" s="72"/>
      <c r="J320" s="175"/>
      <c r="K320" s="176"/>
      <c r="L320" s="45"/>
      <c r="M320" s="487"/>
      <c r="N320" s="488"/>
    </row>
    <row r="321" spans="1:14" s="36" customFormat="1" ht="12" customHeight="1">
      <c r="A321" s="129" t="s">
        <v>644</v>
      </c>
      <c r="B321" s="129" t="s">
        <v>645</v>
      </c>
      <c r="C321" s="130" t="s">
        <v>2445</v>
      </c>
      <c r="D321" s="60">
        <f>'MANPR2001-04 £'!D320</f>
        <v>260</v>
      </c>
      <c r="E321" s="61">
        <f>'MANPR2001-04 £'!E320/$A$4</f>
        <v>1893.130397044803</v>
      </c>
      <c r="F321" s="60">
        <f>'MANPR2001-04 £'!F320</f>
        <v>235</v>
      </c>
      <c r="G321" s="61">
        <f>'MANPR2001-04 £'!G320/$A$4</f>
        <v>1684.6810211969096</v>
      </c>
      <c r="H321" s="60">
        <f>'MANPR2001-04 £'!H320</f>
        <v>423</v>
      </c>
      <c r="I321" s="61">
        <f>'MANPR2001-04 £'!I320/$A$4</f>
        <v>2947.3374863739036</v>
      </c>
      <c r="J321" s="60">
        <f>'MANPR2001-04 £'!J320</f>
        <v>256</v>
      </c>
      <c r="K321" s="61">
        <f>'MANPR2001-04 £'!K320/$A$4</f>
        <v>1787.1971076794803</v>
      </c>
      <c r="L321" s="44" t="s">
        <v>646</v>
      </c>
      <c r="M321" s="487"/>
      <c r="N321" s="488"/>
    </row>
    <row r="322" spans="1:14" s="36" customFormat="1" ht="3" customHeight="1">
      <c r="A322" s="110"/>
      <c r="B322" s="110"/>
      <c r="C322" s="111"/>
      <c r="D322" s="132"/>
      <c r="E322" s="132"/>
      <c r="F322" s="73"/>
      <c r="G322" s="74"/>
      <c r="H322" s="71"/>
      <c r="I322" s="72"/>
      <c r="J322" s="175"/>
      <c r="K322" s="176"/>
      <c r="L322" s="45"/>
      <c r="M322" s="487"/>
      <c r="N322" s="488"/>
    </row>
    <row r="323" spans="1:14" s="36" customFormat="1" ht="12" customHeight="1">
      <c r="A323" s="124" t="s">
        <v>647</v>
      </c>
      <c r="B323" s="124" t="s">
        <v>648</v>
      </c>
      <c r="C323" s="125"/>
      <c r="D323" s="114"/>
      <c r="E323" s="106">
        <f>SUM(E325:E328)</f>
        <v>12078.103589088189</v>
      </c>
      <c r="F323" s="75"/>
      <c r="G323" s="106">
        <f>SUM(G325:G328)</f>
        <v>15425.253812744117</v>
      </c>
      <c r="H323" s="81"/>
      <c r="I323" s="106">
        <f>SUM(I325:I328)</f>
        <v>8698.489938046112</v>
      </c>
      <c r="J323" s="60"/>
      <c r="K323" s="126">
        <f>SUM(K325:K328)</f>
        <v>6726.763874698006</v>
      </c>
      <c r="L323" s="49" t="s">
        <v>649</v>
      </c>
      <c r="M323" s="487"/>
      <c r="N323" s="488"/>
    </row>
    <row r="324" spans="1:14" s="36" customFormat="1" ht="0.75" customHeight="1">
      <c r="A324" s="110"/>
      <c r="B324" s="110"/>
      <c r="C324" s="111"/>
      <c r="D324" s="132"/>
      <c r="E324" s="132"/>
      <c r="F324" s="73"/>
      <c r="G324" s="74"/>
      <c r="H324" s="71"/>
      <c r="I324" s="72"/>
      <c r="J324" s="175"/>
      <c r="K324" s="176"/>
      <c r="L324" s="45"/>
      <c r="M324" s="487"/>
      <c r="N324" s="488"/>
    </row>
    <row r="325" spans="1:14" s="36" customFormat="1" ht="12" customHeight="1">
      <c r="A325" s="129" t="s">
        <v>650</v>
      </c>
      <c r="B325" s="129" t="s">
        <v>651</v>
      </c>
      <c r="C325" s="130" t="s">
        <v>344</v>
      </c>
      <c r="D325" s="60">
        <f>'MANPR2001-04 £'!D324</f>
        <v>231</v>
      </c>
      <c r="E325" s="61">
        <f>'MANPR2001-04 £'!E324/$A$4</f>
        <v>275.0848320615643</v>
      </c>
      <c r="F325" s="60">
        <f>'MANPR2001-04 £'!F324</f>
        <v>98</v>
      </c>
      <c r="G325" s="61">
        <f>'MANPR2001-04 £'!G324/$A$4</f>
        <v>83.72147062743262</v>
      </c>
      <c r="H325" s="60">
        <f>'MANPR2001-04 £'!H324</f>
        <v>80</v>
      </c>
      <c r="I325" s="61">
        <f>'MANPR2001-04 £'!I324/$A$4</f>
        <v>68.34405765504704</v>
      </c>
      <c r="J325" s="60">
        <f>'MANPR2001-04 £'!J324</f>
        <v>80</v>
      </c>
      <c r="K325" s="61">
        <f>'MANPR2001-04 £'!K324/$A$4</f>
        <v>68.34405765504704</v>
      </c>
      <c r="L325" s="44" t="s">
        <v>652</v>
      </c>
      <c r="M325" s="487"/>
      <c r="N325" s="488"/>
    </row>
    <row r="326" spans="1:14" s="36" customFormat="1" ht="12" customHeight="1">
      <c r="A326" s="129" t="s">
        <v>653</v>
      </c>
      <c r="B326" s="129" t="s">
        <v>654</v>
      </c>
      <c r="C326" s="130" t="s">
        <v>655</v>
      </c>
      <c r="D326" s="60">
        <f>'MANPR2001-04 £'!D325</f>
        <v>218</v>
      </c>
      <c r="E326" s="61">
        <f>'MANPR2001-04 £'!E325/$A$4</f>
        <v>480.1170050267055</v>
      </c>
      <c r="F326" s="60">
        <f>'MANPR2001-04 £'!F325</f>
        <v>211</v>
      </c>
      <c r="G326" s="61">
        <f>'MANPR2001-04 £'!G325/$A$4</f>
        <v>572.381482861019</v>
      </c>
      <c r="H326" s="60">
        <f>'MANPR2001-04 £'!H325</f>
        <v>126</v>
      </c>
      <c r="I326" s="61">
        <f>'MANPR2001-04 £'!I325/$A$4</f>
        <v>227.2439917030314</v>
      </c>
      <c r="J326" s="60">
        <f>'MANPR2001-04 £'!J325</f>
        <v>95</v>
      </c>
      <c r="K326" s="61">
        <f>'MANPR2001-04 £'!K325/$A$4</f>
        <v>187.94615855137937</v>
      </c>
      <c r="L326" s="44" t="s">
        <v>2219</v>
      </c>
      <c r="M326" s="487"/>
      <c r="N326" s="488"/>
    </row>
    <row r="327" spans="1:14" s="36" customFormat="1" ht="12" customHeight="1">
      <c r="A327" s="129" t="s">
        <v>1666</v>
      </c>
      <c r="B327" s="129" t="s">
        <v>656</v>
      </c>
      <c r="C327" s="130" t="s">
        <v>344</v>
      </c>
      <c r="D327" s="60">
        <f>'MANPR2001-04 £'!D326</f>
        <v>437</v>
      </c>
      <c r="E327" s="61">
        <f>'MANPR2001-04 £'!E326/$A$4</f>
        <v>5513.65685132092</v>
      </c>
      <c r="F327" s="60">
        <f>'MANPR2001-04 £'!F326</f>
        <v>640</v>
      </c>
      <c r="G327" s="61">
        <f>'MANPR2001-04 £'!G326/$A$4</f>
        <v>8310.63741085372</v>
      </c>
      <c r="H327" s="60">
        <f>'MANPR2001-04 £'!H326</f>
        <v>373</v>
      </c>
      <c r="I327" s="61">
        <f>'MANPR2001-04 £'!I326/$A$4</f>
        <v>4628.601304688061</v>
      </c>
      <c r="J327" s="60">
        <f>'MANPR2001-04 £'!J326</f>
        <v>278</v>
      </c>
      <c r="K327" s="61">
        <f>'MANPR2001-04 £'!K326/$A$4</f>
        <v>3656.407084545017</v>
      </c>
      <c r="L327" s="44" t="s">
        <v>657</v>
      </c>
      <c r="M327" s="487"/>
      <c r="N327" s="488"/>
    </row>
    <row r="328" spans="1:14" s="36" customFormat="1" ht="12" customHeight="1">
      <c r="A328" s="129" t="s">
        <v>1667</v>
      </c>
      <c r="B328" s="129" t="s">
        <v>658</v>
      </c>
      <c r="C328" s="130" t="s">
        <v>126</v>
      </c>
      <c r="D328" s="60">
        <f>'MANPR2001-04 £'!D327</f>
        <v>638</v>
      </c>
      <c r="E328" s="61">
        <f>'MANPR2001-04 £'!E327/$A$4</f>
        <v>5809.244900678998</v>
      </c>
      <c r="F328" s="60">
        <f>'MANPR2001-04 £'!F327</f>
        <v>685</v>
      </c>
      <c r="G328" s="61">
        <f>'MANPR2001-04 £'!G327/$A$4</f>
        <v>6458.513448401945</v>
      </c>
      <c r="H328" s="60">
        <f>'MANPR2001-04 £'!H327</f>
        <v>374</v>
      </c>
      <c r="I328" s="61">
        <f>'MANPR2001-04 £'!I327/$A$4</f>
        <v>3774.300583999973</v>
      </c>
      <c r="J328" s="60">
        <f>'MANPR2001-04 £'!J327</f>
        <v>253</v>
      </c>
      <c r="K328" s="61">
        <f>'MANPR2001-04 £'!K327/$A$4</f>
        <v>2814.066573946562</v>
      </c>
      <c r="L328" s="44" t="s">
        <v>659</v>
      </c>
      <c r="M328" s="487"/>
      <c r="N328" s="488"/>
    </row>
    <row r="329" spans="1:14" s="36" customFormat="1" ht="0.75" customHeight="1">
      <c r="A329" s="129"/>
      <c r="B329" s="129"/>
      <c r="C329" s="130"/>
      <c r="D329" s="114"/>
      <c r="E329" s="127"/>
      <c r="F329" s="73"/>
      <c r="G329" s="74"/>
      <c r="H329" s="71"/>
      <c r="I329" s="72"/>
      <c r="J329" s="60"/>
      <c r="K329" s="61"/>
      <c r="L329" s="44"/>
      <c r="M329" s="487"/>
      <c r="N329" s="488"/>
    </row>
    <row r="330" spans="1:14" s="36" customFormat="1" ht="12.75" customHeight="1">
      <c r="A330" s="116" t="s">
        <v>660</v>
      </c>
      <c r="B330" s="116" t="s">
        <v>661</v>
      </c>
      <c r="C330" s="117"/>
      <c r="D330" s="114"/>
      <c r="E330" s="120">
        <f>SUM(E332+E337)</f>
        <v>79267.14666976494</v>
      </c>
      <c r="F330" s="77"/>
      <c r="G330" s="120">
        <f>SUM(G332+G337)</f>
        <v>75414.25041946166</v>
      </c>
      <c r="H330" s="79"/>
      <c r="I330" s="120">
        <f>SUM(I332+I337)</f>
        <v>63245.59095398054</v>
      </c>
      <c r="J330" s="60"/>
      <c r="K330" s="121">
        <f>SUM(K332+K337)</f>
        <v>45843.48527356418</v>
      </c>
      <c r="L330" s="46" t="s">
        <v>662</v>
      </c>
      <c r="M330" s="487"/>
      <c r="N330" s="488"/>
    </row>
    <row r="331" spans="1:14" s="36" customFormat="1" ht="0.75" customHeight="1">
      <c r="A331" s="178"/>
      <c r="B331" s="178"/>
      <c r="C331" s="117"/>
      <c r="D331" s="114"/>
      <c r="E331" s="198"/>
      <c r="F331" s="77"/>
      <c r="G331" s="78"/>
      <c r="H331" s="79"/>
      <c r="I331" s="80"/>
      <c r="J331" s="60"/>
      <c r="K331" s="199"/>
      <c r="L331" s="57"/>
      <c r="M331" s="487"/>
      <c r="N331" s="488"/>
    </row>
    <row r="332" spans="1:14" s="36" customFormat="1" ht="12" customHeight="1">
      <c r="A332" s="124" t="s">
        <v>663</v>
      </c>
      <c r="B332" s="124" t="s">
        <v>664</v>
      </c>
      <c r="C332" s="125"/>
      <c r="D332" s="114"/>
      <c r="E332" s="106">
        <f>SUM(E334:E334)</f>
        <v>3179.707282401064</v>
      </c>
      <c r="F332" s="75"/>
      <c r="G332" s="106">
        <f>SUM(G334:G334)</f>
        <v>2868.7418200705997</v>
      </c>
      <c r="H332" s="81"/>
      <c r="I332" s="106">
        <f>SUM(I334:I334)</f>
        <v>2725.219298995001</v>
      </c>
      <c r="J332" s="60"/>
      <c r="K332" s="126">
        <f>SUM(K334:K334)</f>
        <v>2274.1485184716903</v>
      </c>
      <c r="L332" s="49" t="s">
        <v>665</v>
      </c>
      <c r="M332" s="487"/>
      <c r="N332" s="488"/>
    </row>
    <row r="333" spans="1:14" s="36" customFormat="1" ht="0.75" customHeight="1">
      <c r="A333" s="110"/>
      <c r="B333" s="110"/>
      <c r="C333" s="111"/>
      <c r="D333" s="114"/>
      <c r="E333" s="127"/>
      <c r="F333" s="73"/>
      <c r="G333" s="74"/>
      <c r="H333" s="71"/>
      <c r="I333" s="72"/>
      <c r="J333" s="60"/>
      <c r="K333" s="61"/>
      <c r="L333" s="45"/>
      <c r="M333" s="487"/>
      <c r="N333" s="488"/>
    </row>
    <row r="334" spans="1:14" s="36" customFormat="1" ht="12" customHeight="1">
      <c r="A334" s="129" t="s">
        <v>1668</v>
      </c>
      <c r="B334" s="129" t="s">
        <v>1669</v>
      </c>
      <c r="C334" s="130" t="s">
        <v>600</v>
      </c>
      <c r="D334" s="60">
        <f>'MANPR2001-04 £'!D333</f>
        <v>23738</v>
      </c>
      <c r="E334" s="61">
        <f>'MANPR2001-04 £'!E333/$A$4</f>
        <v>3179.707282401064</v>
      </c>
      <c r="F334" s="60">
        <f>'MANPR2001-04 £'!F333</f>
        <v>18859</v>
      </c>
      <c r="G334" s="61">
        <f>'MANPR2001-04 £'!G333/$A$4</f>
        <v>2868.7418200705997</v>
      </c>
      <c r="H334" s="60">
        <f>'MANPR2001-04 £'!H333</f>
        <v>21265</v>
      </c>
      <c r="I334" s="61">
        <f>'MANPR2001-04 £'!I333/$A$4</f>
        <v>2725.219298995001</v>
      </c>
      <c r="J334" s="60">
        <f>'MANPR2001-04 £'!J333</f>
        <v>16133</v>
      </c>
      <c r="K334" s="61">
        <f>'MANPR2001-04 £'!K333/$A$4</f>
        <v>2274.1485184716903</v>
      </c>
      <c r="L334" s="44" t="s">
        <v>1670</v>
      </c>
      <c r="M334" s="487"/>
      <c r="N334" s="488"/>
    </row>
    <row r="335" spans="1:14" s="36" customFormat="1" ht="0.75" customHeight="1">
      <c r="A335" s="110"/>
      <c r="B335" s="110"/>
      <c r="C335" s="130" t="s">
        <v>109</v>
      </c>
      <c r="D335" s="114"/>
      <c r="E335" s="127"/>
      <c r="F335" s="73"/>
      <c r="G335" s="74"/>
      <c r="H335" s="71"/>
      <c r="I335" s="72"/>
      <c r="J335" s="60"/>
      <c r="K335" s="61"/>
      <c r="L335" s="45"/>
      <c r="M335" s="487"/>
      <c r="N335" s="488"/>
    </row>
    <row r="336" spans="1:14" s="36" customFormat="1" ht="12" customHeight="1">
      <c r="A336" s="124" t="s">
        <v>666</v>
      </c>
      <c r="B336" s="124" t="s">
        <v>667</v>
      </c>
      <c r="C336" s="157" t="s">
        <v>109</v>
      </c>
      <c r="D336" s="114"/>
      <c r="E336" s="127"/>
      <c r="F336" s="75"/>
      <c r="G336" s="76"/>
      <c r="H336" s="81"/>
      <c r="I336" s="82"/>
      <c r="J336" s="60"/>
      <c r="K336" s="61"/>
      <c r="L336" s="49" t="s">
        <v>668</v>
      </c>
      <c r="M336" s="487"/>
      <c r="N336" s="488"/>
    </row>
    <row r="337" spans="1:14" s="36" customFormat="1" ht="11.25" customHeight="1">
      <c r="A337" s="110"/>
      <c r="B337" s="124" t="s">
        <v>669</v>
      </c>
      <c r="C337" s="111"/>
      <c r="D337" s="182"/>
      <c r="E337" s="106">
        <f>E339+E340+E342+E344+E345+E347+E349+E351+E363+E365+E367+E368+E369+E370+E371+E373+E374+E375+E376+E377+E379+E381+E383+E385+E386+E388+E397+E398+E399+E402+E404+E405+E406+E408+E410+E412</f>
        <v>76087.43938736388</v>
      </c>
      <c r="F337" s="73"/>
      <c r="G337" s="106">
        <f>G339+G340+G342+G344+G345+G347+G349+G351+G363+G365+G367+G368+G369+G370+G371+G373+G374+G375+G376+G377+G379+G381+G383+G385+G386+G388+G397+G398+G399+G402+G404+G405+G406+G408+G410+G412</f>
        <v>72545.50859939106</v>
      </c>
      <c r="H337" s="71"/>
      <c r="I337" s="106">
        <f>I339+I340+I342+I344+I345+I347+I349+I351+I363+I365+I367+I368+I369+I370+I371+I373+I374+I375+I376+I377+I379+I381+I383+I385+I386+I388+I397+I398+I399+I402+I404+I405+I406+I408+I410+I412</f>
        <v>60520.371654985545</v>
      </c>
      <c r="J337" s="182"/>
      <c r="K337" s="126">
        <f>K339+K340+K342+K344+K345+K347+K349+K351+K363+K365+K367+K368+K369+K370+K371+K373+K374+K375+K376+K377+K379+K381+K383+K385+K386+K388+K397+K398+K399+K402+K404+K405+K406+K408+K410+K412</f>
        <v>43569.336755092496</v>
      </c>
      <c r="L337" s="49" t="s">
        <v>670</v>
      </c>
      <c r="M337" s="487"/>
      <c r="N337" s="488"/>
    </row>
    <row r="338" spans="1:14" s="36" customFormat="1" ht="0.75" customHeight="1">
      <c r="A338" s="110"/>
      <c r="B338" s="110"/>
      <c r="C338" s="130" t="s">
        <v>109</v>
      </c>
      <c r="D338" s="114"/>
      <c r="E338" s="127"/>
      <c r="F338" s="73"/>
      <c r="G338" s="74"/>
      <c r="H338" s="71"/>
      <c r="I338" s="72"/>
      <c r="J338" s="60"/>
      <c r="K338" s="61"/>
      <c r="L338" s="45"/>
      <c r="M338" s="487"/>
      <c r="N338" s="488"/>
    </row>
    <row r="339" spans="1:14" s="36" customFormat="1" ht="12" customHeight="1">
      <c r="A339" s="129" t="s">
        <v>671</v>
      </c>
      <c r="B339" s="129" t="s">
        <v>2471</v>
      </c>
      <c r="C339" s="130" t="s">
        <v>600</v>
      </c>
      <c r="D339" s="60">
        <f>'MANPR2001-04 £'!D338</f>
        <v>46000</v>
      </c>
      <c r="E339" s="61">
        <f>'MANPR2001-04 £'!E338/$A$4</f>
        <v>767.1620471779031</v>
      </c>
      <c r="F339" s="60">
        <f>'MANPR2001-04 £'!F338</f>
        <v>53245</v>
      </c>
      <c r="G339" s="61">
        <f>'MANPR2001-04 £'!G338/$A$4</f>
        <v>973.9028215844204</v>
      </c>
      <c r="H339" s="60">
        <f>'MANPR2001-04 £'!H338</f>
        <v>49245</v>
      </c>
      <c r="I339" s="61">
        <f>'MANPR2001-04 £'!I338/$A$4</f>
        <v>946.5651985224015</v>
      </c>
      <c r="J339" s="60">
        <f>'MANPR2001-04 £'!J338</f>
        <v>131780</v>
      </c>
      <c r="K339" s="61">
        <f>'MANPR2001-04 £'!K338/$A$4</f>
        <v>2904.622450339499</v>
      </c>
      <c r="L339" s="44" t="s">
        <v>2472</v>
      </c>
      <c r="M339" s="487"/>
      <c r="N339" s="488"/>
    </row>
    <row r="340" spans="1:14" s="36" customFormat="1" ht="12" customHeight="1">
      <c r="A340" s="129" t="s">
        <v>672</v>
      </c>
      <c r="B340" s="129" t="s">
        <v>673</v>
      </c>
      <c r="C340" s="130" t="s">
        <v>126</v>
      </c>
      <c r="D340" s="60">
        <f>'MANPR2001-04 £'!D339</f>
        <v>30000</v>
      </c>
      <c r="E340" s="61">
        <f>'MANPR2001-04 £'!E339/$A$4</f>
        <v>310.96546233046405</v>
      </c>
      <c r="F340" s="60">
        <f>'MANPR2001-04 £'!F339</f>
        <v>27000</v>
      </c>
      <c r="G340" s="61">
        <f>'MANPR2001-04 £'!G339/$A$4</f>
        <v>345.13749115798754</v>
      </c>
      <c r="H340" s="60">
        <f>'MANPR2001-04 £'!H339</f>
        <v>29360</v>
      </c>
      <c r="I340" s="61">
        <f>'MANPR2001-04 £'!I339/$A$4</f>
        <v>307.5482594477117</v>
      </c>
      <c r="J340" s="60">
        <f>'MANPR2001-04 £'!J339</f>
        <v>30960</v>
      </c>
      <c r="K340" s="61">
        <f>'MANPR2001-04 £'!K339/$A$4</f>
        <v>357.0977012476208</v>
      </c>
      <c r="L340" s="44" t="s">
        <v>674</v>
      </c>
      <c r="M340" s="487"/>
      <c r="N340" s="488"/>
    </row>
    <row r="341" spans="1:14" s="36" customFormat="1" ht="12" customHeight="1">
      <c r="A341" s="129" t="s">
        <v>1959</v>
      </c>
      <c r="B341" s="129" t="s">
        <v>1960</v>
      </c>
      <c r="C341" s="130" t="s">
        <v>109</v>
      </c>
      <c r="D341" s="132"/>
      <c r="E341" s="132"/>
      <c r="F341" s="73"/>
      <c r="G341" s="74"/>
      <c r="H341" s="71"/>
      <c r="I341" s="72"/>
      <c r="J341" s="175"/>
      <c r="K341" s="176"/>
      <c r="L341" s="44" t="s">
        <v>1961</v>
      </c>
      <c r="M341" s="487"/>
      <c r="N341" s="488"/>
    </row>
    <row r="342" spans="1:14" s="36" customFormat="1" ht="11.25" customHeight="1">
      <c r="A342" s="129" t="s">
        <v>109</v>
      </c>
      <c r="B342" s="129" t="s">
        <v>1962</v>
      </c>
      <c r="C342" s="130" t="s">
        <v>600</v>
      </c>
      <c r="D342" s="60">
        <f>'MANPR2001-04 £'!D341</f>
        <v>7680</v>
      </c>
      <c r="E342" s="61">
        <f>'MANPR2001-04 £'!E341/$A$4</f>
        <v>240.91280323404084</v>
      </c>
      <c r="F342" s="60">
        <f>'MANPR2001-04 £'!F341</f>
        <v>3700</v>
      </c>
      <c r="G342" s="61">
        <f>'MANPR2001-04 £'!G341/$A$4</f>
        <v>158.89993404798437</v>
      </c>
      <c r="H342" s="60">
        <f>'MANPR2001-04 £'!H341</f>
        <v>1480</v>
      </c>
      <c r="I342" s="61">
        <f>'MANPR2001-04 £'!I341/$A$4</f>
        <v>68.34405765504704</v>
      </c>
      <c r="J342" s="60">
        <f>'MANPR2001-04 £'!J341</f>
        <v>1725</v>
      </c>
      <c r="K342" s="61">
        <f>'MANPR2001-04 £'!K341/$A$4</f>
        <v>85.4300720688088</v>
      </c>
      <c r="L342" s="44" t="s">
        <v>1963</v>
      </c>
      <c r="M342" s="487"/>
      <c r="N342" s="488"/>
    </row>
    <row r="343" spans="1:14" s="36" customFormat="1" ht="12" customHeight="1">
      <c r="A343" s="129" t="s">
        <v>1964</v>
      </c>
      <c r="B343" s="129" t="s">
        <v>1965</v>
      </c>
      <c r="C343" s="111"/>
      <c r="D343" s="132"/>
      <c r="E343" s="132"/>
      <c r="F343" s="73"/>
      <c r="G343" s="74"/>
      <c r="H343" s="71"/>
      <c r="I343" s="72"/>
      <c r="J343" s="175"/>
      <c r="K343" s="176"/>
      <c r="L343" s="45"/>
      <c r="M343" s="487"/>
      <c r="N343" s="488"/>
    </row>
    <row r="344" spans="1:14" s="36" customFormat="1" ht="11.25" customHeight="1">
      <c r="A344" s="129" t="s">
        <v>109</v>
      </c>
      <c r="B344" s="129" t="s">
        <v>1966</v>
      </c>
      <c r="C344" s="130" t="s">
        <v>126</v>
      </c>
      <c r="D344" s="60">
        <f>'MANPR2001-04 £'!D343</f>
        <v>9200</v>
      </c>
      <c r="E344" s="61">
        <f>'MANPR2001-04 £'!E343/$A$4</f>
        <v>246.03860755816936</v>
      </c>
      <c r="F344" s="60">
        <f>'MANPR2001-04 £'!F343</f>
        <v>6484</v>
      </c>
      <c r="G344" s="61">
        <f>'MANPR2001-04 £'!G343/$A$4</f>
        <v>184.52895566862702</v>
      </c>
      <c r="H344" s="60">
        <f>'MANPR2001-04 £'!H343</f>
        <v>6700</v>
      </c>
      <c r="I344" s="61">
        <f>'MANPR2001-04 £'!I343/$A$4</f>
        <v>165.73433981348907</v>
      </c>
      <c r="J344" s="60">
        <f>'MANPR2001-04 £'!J343</f>
        <v>7360</v>
      </c>
      <c r="K344" s="61">
        <f>'MANPR2001-04 £'!K343/$A$4</f>
        <v>199.9063686410126</v>
      </c>
      <c r="L344" s="44" t="s">
        <v>1967</v>
      </c>
      <c r="M344" s="487"/>
      <c r="N344" s="488"/>
    </row>
    <row r="345" spans="1:14" s="36" customFormat="1" ht="12" customHeight="1">
      <c r="A345" s="129" t="s">
        <v>1968</v>
      </c>
      <c r="B345" s="129" t="s">
        <v>1969</v>
      </c>
      <c r="C345" s="130" t="s">
        <v>126</v>
      </c>
      <c r="D345" s="60">
        <f>'MANPR2001-04 £'!D344</f>
        <v>8510</v>
      </c>
      <c r="E345" s="61">
        <f>'MANPR2001-04 £'!E344/$A$4</f>
        <v>1266.0736680597465</v>
      </c>
      <c r="F345" s="60">
        <f>'MANPR2001-04 £'!F344</f>
        <v>7903</v>
      </c>
      <c r="G345" s="61">
        <f>'MANPR2001-04 £'!G344/$A$4</f>
        <v>1366.8811531009408</v>
      </c>
      <c r="H345" s="60">
        <f>'MANPR2001-04 £'!H344</f>
        <v>9944</v>
      </c>
      <c r="I345" s="61">
        <f>'MANPR2001-04 £'!I344/$A$4</f>
        <v>1301.9542983286462</v>
      </c>
      <c r="J345" s="60">
        <f>'MANPR2001-04 £'!J344</f>
        <v>11434</v>
      </c>
      <c r="K345" s="61">
        <f>'MANPR2001-04 £'!K344/$A$4</f>
        <v>1370.2983559836932</v>
      </c>
      <c r="L345" s="44" t="s">
        <v>1970</v>
      </c>
      <c r="M345" s="487"/>
      <c r="N345" s="488"/>
    </row>
    <row r="346" spans="1:14" s="36" customFormat="1" ht="12" customHeight="1">
      <c r="A346" s="129" t="s">
        <v>1971</v>
      </c>
      <c r="B346" s="129" t="s">
        <v>1972</v>
      </c>
      <c r="C346" s="111"/>
      <c r="D346" s="132"/>
      <c r="E346" s="132"/>
      <c r="F346" s="73"/>
      <c r="G346" s="74"/>
      <c r="H346" s="73"/>
      <c r="I346" s="74"/>
      <c r="J346" s="175"/>
      <c r="K346" s="176"/>
      <c r="L346" s="44" t="s">
        <v>1973</v>
      </c>
      <c r="M346" s="487"/>
      <c r="N346" s="488"/>
    </row>
    <row r="347" spans="1:14" s="36" customFormat="1" ht="11.25" customHeight="1">
      <c r="A347" s="129" t="s">
        <v>109</v>
      </c>
      <c r="B347" s="129" t="s">
        <v>1974</v>
      </c>
      <c r="C347" s="130" t="s">
        <v>126</v>
      </c>
      <c r="D347" s="60">
        <f>'MANPR2001-04 £'!D346</f>
        <v>30000</v>
      </c>
      <c r="E347" s="61">
        <f>'MANPR2001-04 £'!E346/$A$4</f>
        <v>557.0040698886334</v>
      </c>
      <c r="F347" s="60">
        <f>'MANPR2001-04 £'!F346</f>
        <v>33100</v>
      </c>
      <c r="G347" s="61">
        <f>'MANPR2001-04 £'!G346/$A$4</f>
        <v>500.6202223232196</v>
      </c>
      <c r="H347" s="60">
        <f>'MANPR2001-04 £'!H346</f>
        <v>10139</v>
      </c>
      <c r="I347" s="61">
        <f>'MANPR2001-04 £'!I346/$A$4</f>
        <v>187.94615855137937</v>
      </c>
      <c r="J347" s="60">
        <f>'MANPR2001-04 £'!J346</f>
        <v>6238</v>
      </c>
      <c r="K347" s="61">
        <f>'MANPR2001-04 £'!K346/$A$4</f>
        <v>123.01930377908468</v>
      </c>
      <c r="L347" s="44" t="s">
        <v>1975</v>
      </c>
      <c r="M347" s="487"/>
      <c r="N347" s="488"/>
    </row>
    <row r="348" spans="1:14" s="36" customFormat="1" ht="12" customHeight="1">
      <c r="A348" s="129" t="s">
        <v>1976</v>
      </c>
      <c r="B348" s="129" t="s">
        <v>1977</v>
      </c>
      <c r="C348" s="111"/>
      <c r="D348" s="185"/>
      <c r="E348" s="185"/>
      <c r="F348" s="73"/>
      <c r="G348" s="74"/>
      <c r="H348" s="73"/>
      <c r="I348" s="74"/>
      <c r="J348" s="71"/>
      <c r="K348" s="113"/>
      <c r="L348" s="45"/>
      <c r="M348" s="487"/>
      <c r="N348" s="488"/>
    </row>
    <row r="349" spans="1:14" s="36" customFormat="1" ht="11.25" customHeight="1">
      <c r="A349" s="129" t="s">
        <v>109</v>
      </c>
      <c r="B349" s="129" t="s">
        <v>1966</v>
      </c>
      <c r="C349" s="130" t="s">
        <v>126</v>
      </c>
      <c r="D349" s="60">
        <f>'MANPR2001-04 £'!D348</f>
        <v>18380</v>
      </c>
      <c r="E349" s="61">
        <f>'MANPR2001-04 £'!E348/$A$4</f>
        <v>601.427707364414</v>
      </c>
      <c r="F349" s="60">
        <f>'MANPR2001-04 £'!F348</f>
        <v>17500</v>
      </c>
      <c r="G349" s="61">
        <f>'MANPR2001-04 £'!G348/$A$4</f>
        <v>627.0567289850566</v>
      </c>
      <c r="H349" s="60">
        <f>'MANPR2001-04 £'!H348</f>
        <v>24400</v>
      </c>
      <c r="I349" s="61">
        <f>'MANPR2001-04 £'!I348/$A$4</f>
        <v>1175.5177916668092</v>
      </c>
      <c r="J349" s="60">
        <f>'MANPR2001-04 £'!J348</f>
        <v>19696</v>
      </c>
      <c r="K349" s="61">
        <f>'MANPR2001-04 £'!K348/$A$4</f>
        <v>996.1146403223106</v>
      </c>
      <c r="L349" s="44" t="s">
        <v>1978</v>
      </c>
      <c r="M349" s="487"/>
      <c r="N349" s="488"/>
    </row>
    <row r="350" spans="1:14" s="36" customFormat="1" ht="12" customHeight="1">
      <c r="A350" s="129" t="s">
        <v>1979</v>
      </c>
      <c r="B350" s="129" t="s">
        <v>2356</v>
      </c>
      <c r="C350" s="111"/>
      <c r="D350" s="132"/>
      <c r="E350" s="132"/>
      <c r="F350" s="73"/>
      <c r="G350" s="74"/>
      <c r="H350" s="73"/>
      <c r="I350" s="74"/>
      <c r="J350" s="175"/>
      <c r="K350" s="176"/>
      <c r="L350" s="45"/>
      <c r="M350" s="487"/>
      <c r="N350" s="488"/>
    </row>
    <row r="351" spans="1:14" s="36" customFormat="1" ht="11.25" customHeight="1">
      <c r="A351" s="129" t="s">
        <v>109</v>
      </c>
      <c r="B351" s="129" t="s">
        <v>1980</v>
      </c>
      <c r="C351" s="130" t="s">
        <v>344</v>
      </c>
      <c r="D351" s="60">
        <f>'MANPR2001-04 £'!D350</f>
        <v>577</v>
      </c>
      <c r="E351" s="61">
        <f>'MANPR2001-04 £'!E350/$A$4</f>
        <v>9105.137081093642</v>
      </c>
      <c r="F351" s="60">
        <f>'MANPR2001-04 £'!F350</f>
        <v>618</v>
      </c>
      <c r="G351" s="61">
        <f>'MANPR2001-04 £'!G350/$A$4</f>
        <v>10239.648438167424</v>
      </c>
      <c r="H351" s="60">
        <f>'MANPR2001-04 £'!H350</f>
        <v>688</v>
      </c>
      <c r="I351" s="61">
        <f>'MANPR2001-04 £'!I350/$A$4</f>
        <v>10077.331301236687</v>
      </c>
      <c r="J351" s="60">
        <f>'MANPR2001-04 £'!J350</f>
        <v>272</v>
      </c>
      <c r="K351" s="61">
        <f>'MANPR2001-04 £'!K350/$A$4</f>
        <v>4175.821922723374</v>
      </c>
      <c r="L351" s="44" t="s">
        <v>2357</v>
      </c>
      <c r="M351" s="487"/>
      <c r="N351" s="488"/>
    </row>
    <row r="352" spans="1:14" s="36" customFormat="1" ht="3" customHeight="1">
      <c r="A352" s="133"/>
      <c r="B352" s="133"/>
      <c r="C352" s="134"/>
      <c r="D352" s="136"/>
      <c r="E352" s="136"/>
      <c r="F352" s="171"/>
      <c r="G352" s="193"/>
      <c r="H352" s="83"/>
      <c r="I352" s="84"/>
      <c r="J352" s="173"/>
      <c r="K352" s="174"/>
      <c r="L352" s="51"/>
      <c r="M352" s="487"/>
      <c r="N352" s="488"/>
    </row>
    <row r="353" spans="1:14" s="36" customFormat="1" ht="12.75" customHeight="1">
      <c r="A353" s="139"/>
      <c r="B353" s="139"/>
      <c r="C353" s="140"/>
      <c r="D353" s="141"/>
      <c r="E353" s="141"/>
      <c r="F353" s="72"/>
      <c r="G353" s="72"/>
      <c r="H353" s="72"/>
      <c r="I353" s="72"/>
      <c r="J353" s="142"/>
      <c r="K353" s="142"/>
      <c r="L353" s="43" t="s">
        <v>471</v>
      </c>
      <c r="M353" s="487"/>
      <c r="N353" s="488"/>
    </row>
    <row r="354" spans="1:14" s="36" customFormat="1" ht="12.75" customHeight="1">
      <c r="A354" s="153"/>
      <c r="B354" s="153"/>
      <c r="C354" s="154"/>
      <c r="D354" s="127"/>
      <c r="E354" s="127"/>
      <c r="F354" s="72"/>
      <c r="G354" s="72"/>
      <c r="H354" s="72"/>
      <c r="I354" s="72"/>
      <c r="J354" s="172"/>
      <c r="K354" s="172"/>
      <c r="L354" s="55"/>
      <c r="M354" s="32"/>
      <c r="N354" s="488"/>
    </row>
    <row r="355" spans="12:14" ht="24" customHeight="1">
      <c r="L355" s="31" t="s">
        <v>2342</v>
      </c>
      <c r="M355" s="487" t="s">
        <v>1692</v>
      </c>
      <c r="N355" s="488"/>
    </row>
    <row r="356" spans="1:14" ht="29.25" customHeight="1">
      <c r="A356" s="479" t="s">
        <v>1133</v>
      </c>
      <c r="B356" s="479"/>
      <c r="C356" s="479"/>
      <c r="D356" s="479"/>
      <c r="E356" s="479"/>
      <c r="F356" s="479"/>
      <c r="G356" s="479"/>
      <c r="H356" s="479"/>
      <c r="I356" s="479"/>
      <c r="J356" s="479"/>
      <c r="K356" s="479"/>
      <c r="L356" s="479"/>
      <c r="M356" s="487"/>
      <c r="N356" s="488"/>
    </row>
    <row r="357" spans="1:14" ht="9.75" customHeight="1">
      <c r="A357" s="92"/>
      <c r="B357" s="92"/>
      <c r="C357" s="92"/>
      <c r="D357" s="92"/>
      <c r="J357" s="92"/>
      <c r="K357" s="92"/>
      <c r="M357" s="487"/>
      <c r="N357" s="488"/>
    </row>
    <row r="358" spans="1:14" ht="24.75" customHeight="1">
      <c r="A358" s="94" t="s">
        <v>1652</v>
      </c>
      <c r="B358" s="474" t="s">
        <v>1653</v>
      </c>
      <c r="C358" s="94" t="s">
        <v>1119</v>
      </c>
      <c r="D358" s="477" t="s">
        <v>491</v>
      </c>
      <c r="E358" s="478"/>
      <c r="F358" s="477" t="s">
        <v>2372</v>
      </c>
      <c r="G358" s="478"/>
      <c r="H358" s="483" t="s">
        <v>1123</v>
      </c>
      <c r="I358" s="484"/>
      <c r="J358" s="477" t="s">
        <v>2381</v>
      </c>
      <c r="K358" s="485"/>
      <c r="L358" s="480" t="s">
        <v>95</v>
      </c>
      <c r="M358" s="487"/>
      <c r="N358" s="488"/>
    </row>
    <row r="359" spans="1:14" ht="15" customHeight="1">
      <c r="A359" s="472" t="s">
        <v>1382</v>
      </c>
      <c r="B359" s="475"/>
      <c r="C359" s="472" t="s">
        <v>1121</v>
      </c>
      <c r="D359" s="97" t="s">
        <v>92</v>
      </c>
      <c r="E359" s="98" t="s">
        <v>94</v>
      </c>
      <c r="F359" s="97" t="s">
        <v>92</v>
      </c>
      <c r="G359" s="98" t="s">
        <v>94</v>
      </c>
      <c r="H359" s="97" t="s">
        <v>92</v>
      </c>
      <c r="I359" s="98" t="s">
        <v>94</v>
      </c>
      <c r="J359" s="97" t="s">
        <v>92</v>
      </c>
      <c r="K359" s="99" t="s">
        <v>94</v>
      </c>
      <c r="L359" s="481"/>
      <c r="M359" s="487"/>
      <c r="N359" s="488"/>
    </row>
    <row r="360" spans="1:14" ht="24.75" customHeight="1">
      <c r="A360" s="473"/>
      <c r="B360" s="476"/>
      <c r="C360" s="473"/>
      <c r="D360" s="100" t="s">
        <v>93</v>
      </c>
      <c r="E360" s="101" t="s">
        <v>2450</v>
      </c>
      <c r="F360" s="100" t="s">
        <v>93</v>
      </c>
      <c r="G360" s="101" t="s">
        <v>2450</v>
      </c>
      <c r="H360" s="100" t="s">
        <v>93</v>
      </c>
      <c r="I360" s="101" t="s">
        <v>2450</v>
      </c>
      <c r="J360" s="100" t="s">
        <v>93</v>
      </c>
      <c r="K360" s="101" t="s">
        <v>2450</v>
      </c>
      <c r="L360" s="482"/>
      <c r="M360" s="487"/>
      <c r="N360" s="488"/>
    </row>
    <row r="361" spans="1:14" s="36" customFormat="1" ht="15" customHeight="1">
      <c r="A361" s="129" t="s">
        <v>1981</v>
      </c>
      <c r="B361" s="129" t="s">
        <v>1960</v>
      </c>
      <c r="C361" s="130" t="s">
        <v>109</v>
      </c>
      <c r="D361" s="132"/>
      <c r="E361" s="132"/>
      <c r="F361" s="69"/>
      <c r="G361" s="70"/>
      <c r="H361" s="71"/>
      <c r="I361" s="72"/>
      <c r="J361" s="175"/>
      <c r="K361" s="176"/>
      <c r="L361" s="59"/>
      <c r="M361" s="487"/>
      <c r="N361" s="488"/>
    </row>
    <row r="362" spans="1:14" s="36" customFormat="1" ht="11.25" customHeight="1">
      <c r="A362" s="129" t="s">
        <v>109</v>
      </c>
      <c r="B362" s="129" t="s">
        <v>1982</v>
      </c>
      <c r="C362" s="130"/>
      <c r="D362" s="132"/>
      <c r="E362" s="132"/>
      <c r="F362" s="71"/>
      <c r="G362" s="72"/>
      <c r="H362" s="71"/>
      <c r="I362" s="72"/>
      <c r="J362" s="175"/>
      <c r="K362" s="176"/>
      <c r="L362" s="44" t="s">
        <v>1983</v>
      </c>
      <c r="M362" s="487"/>
      <c r="N362" s="488"/>
    </row>
    <row r="363" spans="1:14" s="36" customFormat="1" ht="11.25" customHeight="1">
      <c r="A363" s="129" t="s">
        <v>109</v>
      </c>
      <c r="B363" s="129" t="s">
        <v>1984</v>
      </c>
      <c r="C363" s="130" t="s">
        <v>600</v>
      </c>
      <c r="D363" s="60">
        <f>'MANPR2001-04 £'!D362</f>
        <v>1240</v>
      </c>
      <c r="E363" s="61">
        <f>'MANPR2001-04 £'!E362/$A$4</f>
        <v>150.3569268411035</v>
      </c>
      <c r="F363" s="60">
        <f>'MANPR2001-04 £'!F362</f>
        <v>1500</v>
      </c>
      <c r="G363" s="61">
        <f>'MANPR2001-04 £'!G362/$A$4</f>
        <v>174.27734702036994</v>
      </c>
      <c r="H363" s="60">
        <f>'MANPR2001-04 £'!H362</f>
        <v>1965</v>
      </c>
      <c r="I363" s="61">
        <f>'MANPR2001-04 £'!I362/$A$4</f>
        <v>201.61497008238877</v>
      </c>
      <c r="J363" s="60">
        <f>'MANPR2001-04 £'!J362</f>
        <v>2840</v>
      </c>
      <c r="K363" s="61">
        <f>'MANPR2001-04 £'!K362/$A$4</f>
        <v>242.621404675417</v>
      </c>
      <c r="L363" s="44" t="s">
        <v>1985</v>
      </c>
      <c r="M363" s="487"/>
      <c r="N363" s="488"/>
    </row>
    <row r="364" spans="1:14" s="36" customFormat="1" ht="12" customHeight="1">
      <c r="A364" s="129" t="s">
        <v>1986</v>
      </c>
      <c r="B364" s="129" t="s">
        <v>2473</v>
      </c>
      <c r="C364" s="111"/>
      <c r="D364" s="132"/>
      <c r="E364" s="132"/>
      <c r="F364" s="73"/>
      <c r="G364" s="74"/>
      <c r="H364" s="73"/>
      <c r="I364" s="74"/>
      <c r="J364" s="175"/>
      <c r="K364" s="176"/>
      <c r="L364" s="44" t="s">
        <v>1332</v>
      </c>
      <c r="M364" s="487"/>
      <c r="N364" s="488"/>
    </row>
    <row r="365" spans="1:14" s="36" customFormat="1" ht="11.25" customHeight="1">
      <c r="A365" s="129" t="s">
        <v>109</v>
      </c>
      <c r="B365" s="129" t="s">
        <v>706</v>
      </c>
      <c r="C365" s="130" t="s">
        <v>126</v>
      </c>
      <c r="D365" s="60">
        <f>'MANPR2001-04 £'!D364</f>
        <v>54050</v>
      </c>
      <c r="E365" s="61">
        <f>'MANPR2001-04 £'!E364/$A$4</f>
        <v>1846.9981581276463</v>
      </c>
      <c r="F365" s="60">
        <f>'MANPR2001-04 £'!F364</f>
        <v>34860</v>
      </c>
      <c r="G365" s="61">
        <f>'MANPR2001-04 £'!G364/$A$4</f>
        <v>1392.5101747215836</v>
      </c>
      <c r="H365" s="60">
        <f>'MANPR2001-04 £'!H364</f>
        <v>27050</v>
      </c>
      <c r="I365" s="61">
        <f>'MANPR2001-04 £'!I364/$A$4</f>
        <v>924.3533797845113</v>
      </c>
      <c r="J365" s="60">
        <f>'MANPR2001-04 £'!J364</f>
        <v>12309</v>
      </c>
      <c r="K365" s="61">
        <f>'MANPR2001-04 £'!K364/$A$4</f>
        <v>498.9116208818434</v>
      </c>
      <c r="L365" s="44" t="s">
        <v>707</v>
      </c>
      <c r="M365" s="487"/>
      <c r="N365" s="488"/>
    </row>
    <row r="366" spans="1:14" s="36" customFormat="1" ht="12" customHeight="1">
      <c r="A366" s="129" t="s">
        <v>708</v>
      </c>
      <c r="B366" s="129" t="s">
        <v>709</v>
      </c>
      <c r="C366" s="130"/>
      <c r="D366" s="132"/>
      <c r="E366" s="132"/>
      <c r="F366" s="73"/>
      <c r="G366" s="74"/>
      <c r="H366" s="73"/>
      <c r="I366" s="74"/>
      <c r="J366" s="175"/>
      <c r="K366" s="176"/>
      <c r="L366" s="45"/>
      <c r="M366" s="487"/>
      <c r="N366" s="488"/>
    </row>
    <row r="367" spans="1:14" s="36" customFormat="1" ht="11.25" customHeight="1">
      <c r="A367" s="129" t="s">
        <v>109</v>
      </c>
      <c r="B367" s="129" t="s">
        <v>1958</v>
      </c>
      <c r="C367" s="130" t="s">
        <v>126</v>
      </c>
      <c r="D367" s="60">
        <f>'MANPR2001-04 £'!D366</f>
        <v>24275</v>
      </c>
      <c r="E367" s="61">
        <f>'MANPR2001-04 £'!E366/$A$4</f>
        <v>1888.0045927206745</v>
      </c>
      <c r="F367" s="60">
        <f>'MANPR2001-04 £'!F366</f>
        <v>26500</v>
      </c>
      <c r="G367" s="61">
        <f>'MANPR2001-04 £'!G366/$A$4</f>
        <v>2415.962438105913</v>
      </c>
      <c r="H367" s="60">
        <f>'MANPR2001-04 £'!H366</f>
        <v>25730</v>
      </c>
      <c r="I367" s="61">
        <f>'MANPR2001-04 £'!I366/$A$4</f>
        <v>2417.671039547289</v>
      </c>
      <c r="J367" s="60">
        <f>'MANPR2001-04 £'!J366</f>
        <v>17074</v>
      </c>
      <c r="K367" s="61">
        <f>'MANPR2001-04 £'!K366/$A$4</f>
        <v>1235.3188421149753</v>
      </c>
      <c r="L367" s="44" t="s">
        <v>710</v>
      </c>
      <c r="M367" s="487"/>
      <c r="N367" s="488"/>
    </row>
    <row r="368" spans="1:14" s="36" customFormat="1" ht="12" customHeight="1">
      <c r="A368" s="129" t="s">
        <v>711</v>
      </c>
      <c r="B368" s="129" t="s">
        <v>712</v>
      </c>
      <c r="C368" s="130" t="s">
        <v>126</v>
      </c>
      <c r="D368" s="60">
        <f>'MANPR2001-04 £'!D367</f>
        <v>36730</v>
      </c>
      <c r="E368" s="61">
        <f>'MANPR2001-04 £'!E367/$A$4</f>
        <v>820.1286918605645</v>
      </c>
      <c r="F368" s="60">
        <f>'MANPR2001-04 £'!F367</f>
        <v>36500</v>
      </c>
      <c r="G368" s="61">
        <f>'MANPR2001-04 £'!G367/$A$4</f>
        <v>748.3674313227651</v>
      </c>
      <c r="H368" s="60">
        <f>'MANPR2001-04 £'!H367</f>
        <v>15358</v>
      </c>
      <c r="I368" s="61">
        <f>'MANPR2001-04 £'!I367/$A$4</f>
        <v>324.63427386147345</v>
      </c>
      <c r="J368" s="60">
        <f>'MANPR2001-04 £'!J367</f>
        <v>6660</v>
      </c>
      <c r="K368" s="61">
        <f>'MANPR2001-04 £'!K367/$A$4</f>
        <v>143.5225210755988</v>
      </c>
      <c r="L368" s="44" t="s">
        <v>713</v>
      </c>
      <c r="M368" s="487"/>
      <c r="N368" s="488"/>
    </row>
    <row r="369" spans="1:14" s="36" customFormat="1" ht="12" customHeight="1">
      <c r="A369" s="129" t="s">
        <v>714</v>
      </c>
      <c r="B369" s="129" t="s">
        <v>715</v>
      </c>
      <c r="C369" s="130" t="s">
        <v>126</v>
      </c>
      <c r="D369" s="60">
        <f>'MANPR2001-04 £'!D368</f>
        <v>35210</v>
      </c>
      <c r="E369" s="61">
        <f>'MANPR2001-04 £'!E368/$A$4</f>
        <v>1016.6178576188247</v>
      </c>
      <c r="F369" s="60">
        <f>'MANPR2001-04 £'!F368</f>
        <v>38973</v>
      </c>
      <c r="G369" s="61">
        <f>'MANPR2001-04 £'!G368/$A$4</f>
        <v>951.6910028465301</v>
      </c>
      <c r="H369" s="60">
        <f>'MANPR2001-04 £'!H368</f>
        <v>16440</v>
      </c>
      <c r="I369" s="61">
        <f>'MANPR2001-04 £'!I368/$A$4</f>
        <v>582.633091509276</v>
      </c>
      <c r="J369" s="60">
        <f>'MANPR2001-04 £'!J368</f>
        <v>20275</v>
      </c>
      <c r="K369" s="61">
        <f>'MANPR2001-04 £'!K368/$A$4</f>
        <v>691.9835837573513</v>
      </c>
      <c r="L369" s="44" t="s">
        <v>716</v>
      </c>
      <c r="M369" s="487"/>
      <c r="N369" s="488"/>
    </row>
    <row r="370" spans="1:14" s="36" customFormat="1" ht="12" customHeight="1">
      <c r="A370" s="129" t="s">
        <v>717</v>
      </c>
      <c r="B370" s="129" t="s">
        <v>718</v>
      </c>
      <c r="C370" s="130" t="s">
        <v>344</v>
      </c>
      <c r="D370" s="60">
        <f>'MANPR2001-04 £'!D369</f>
        <v>131</v>
      </c>
      <c r="E370" s="61">
        <f>'MANPR2001-04 £'!E369/$A$4</f>
        <v>3840.936040213644</v>
      </c>
      <c r="F370" s="60">
        <f>'MANPR2001-04 £'!F369</f>
        <v>80</v>
      </c>
      <c r="G370" s="61">
        <f>'MANPR2001-04 £'!G369/$A$4</f>
        <v>2188.7184464028815</v>
      </c>
      <c r="H370" s="60">
        <f>'MANPR2001-04 £'!H369</f>
        <v>62</v>
      </c>
      <c r="I370" s="61">
        <f>'MANPR2001-04 £'!I369/$A$4</f>
        <v>1951.222846051593</v>
      </c>
      <c r="J370" s="60">
        <f>'MANPR2001-04 £'!J369</f>
        <v>68</v>
      </c>
      <c r="K370" s="61">
        <f>'MANPR2001-04 £'!K369/$A$4</f>
        <v>2301.486141533709</v>
      </c>
      <c r="L370" s="44" t="s">
        <v>719</v>
      </c>
      <c r="M370" s="487"/>
      <c r="N370" s="488"/>
    </row>
    <row r="371" spans="1:14" s="36" customFormat="1" ht="12" customHeight="1">
      <c r="A371" s="129" t="s">
        <v>720</v>
      </c>
      <c r="B371" s="129" t="s">
        <v>721</v>
      </c>
      <c r="C371" s="130" t="s">
        <v>126</v>
      </c>
      <c r="D371" s="60">
        <f>'MANPR2001-04 £'!D370</f>
        <v>721</v>
      </c>
      <c r="E371" s="61">
        <f>'MANPR2001-04 £'!E370/$A$4</f>
        <v>8778.794205790793</v>
      </c>
      <c r="F371" s="60">
        <f>'MANPR2001-04 £'!F370</f>
        <v>764</v>
      </c>
      <c r="G371" s="61">
        <f>'MANPR2001-04 £'!G370/$A$4</f>
        <v>9592.088491885852</v>
      </c>
      <c r="H371" s="60">
        <f>'MANPR2001-04 £'!H370</f>
        <v>508</v>
      </c>
      <c r="I371" s="61">
        <f>'MANPR2001-04 £'!I370/$A$4</f>
        <v>7926.202086544081</v>
      </c>
      <c r="J371" s="60">
        <f>'MANPR2001-04 £'!J370</f>
        <v>234</v>
      </c>
      <c r="K371" s="61">
        <f>'MANPR2001-04 £'!K370/$A$4</f>
        <v>3895.6112863376816</v>
      </c>
      <c r="L371" s="44" t="s">
        <v>722</v>
      </c>
      <c r="M371" s="487"/>
      <c r="N371" s="488"/>
    </row>
    <row r="372" spans="1:14" s="36" customFormat="1" ht="12" customHeight="1">
      <c r="A372" s="129" t="s">
        <v>723</v>
      </c>
      <c r="B372" s="129" t="s">
        <v>2358</v>
      </c>
      <c r="C372" s="111"/>
      <c r="D372" s="132"/>
      <c r="E372" s="132"/>
      <c r="F372" s="73"/>
      <c r="G372" s="74"/>
      <c r="H372" s="73"/>
      <c r="I372" s="74"/>
      <c r="J372" s="175"/>
      <c r="K372" s="176"/>
      <c r="L372" s="45"/>
      <c r="M372" s="487"/>
      <c r="N372" s="488"/>
    </row>
    <row r="373" spans="1:14" s="36" customFormat="1" ht="11.25" customHeight="1">
      <c r="A373" s="110"/>
      <c r="B373" s="129" t="s">
        <v>724</v>
      </c>
      <c r="C373" s="130" t="s">
        <v>126</v>
      </c>
      <c r="D373" s="60">
        <f>'MANPR2001-04 £'!D372</f>
        <v>605</v>
      </c>
      <c r="E373" s="61">
        <f>'MANPR2001-04 £'!E372/$A$4</f>
        <v>7611.819421330864</v>
      </c>
      <c r="F373" s="60">
        <f>'MANPR2001-04 £'!F372</f>
        <v>570</v>
      </c>
      <c r="G373" s="61">
        <f>'MANPR2001-04 £'!G372/$A$4</f>
        <v>7500.760327641413</v>
      </c>
      <c r="H373" s="60">
        <f>'MANPR2001-04 £'!H372</f>
        <v>353</v>
      </c>
      <c r="I373" s="61">
        <f>'MANPR2001-04 £'!I372/$A$4</f>
        <v>5896.3835741891835</v>
      </c>
      <c r="J373" s="60">
        <f>'MANPR2001-04 £'!J372</f>
        <v>281</v>
      </c>
      <c r="K373" s="61">
        <f>'MANPR2001-04 £'!K372/$A$4</f>
        <v>5166.810758721556</v>
      </c>
      <c r="L373" s="44" t="s">
        <v>2355</v>
      </c>
      <c r="M373" s="487"/>
      <c r="N373" s="488"/>
    </row>
    <row r="374" spans="1:14" s="36" customFormat="1" ht="12" customHeight="1">
      <c r="A374" s="129" t="s">
        <v>725</v>
      </c>
      <c r="B374" s="129" t="s">
        <v>2359</v>
      </c>
      <c r="C374" s="130" t="s">
        <v>126</v>
      </c>
      <c r="D374" s="60">
        <f>'MANPR2001-04 £'!D373</f>
        <v>597</v>
      </c>
      <c r="E374" s="61">
        <f>'MANPR2001-04 £'!E373/$A$4</f>
        <v>6967.676677932046</v>
      </c>
      <c r="F374" s="60">
        <f>'MANPR2001-04 £'!F373</f>
        <v>515</v>
      </c>
      <c r="G374" s="61">
        <f>'MANPR2001-04 £'!G373/$A$4</f>
        <v>5436.769786458992</v>
      </c>
      <c r="H374" s="60">
        <f>'MANPR2001-04 £'!H373</f>
        <v>385</v>
      </c>
      <c r="I374" s="61">
        <f>'MANPR2001-04 £'!I373/$A$4</f>
        <v>4179.239125606126</v>
      </c>
      <c r="J374" s="60">
        <f>'MANPR2001-04 £'!J373</f>
        <v>304</v>
      </c>
      <c r="K374" s="61">
        <f>'MANPR2001-04 £'!K373/$A$4</f>
        <v>3417.2028827523523</v>
      </c>
      <c r="L374" s="44" t="s">
        <v>2360</v>
      </c>
      <c r="M374" s="487"/>
      <c r="N374" s="488"/>
    </row>
    <row r="375" spans="1:14" s="36" customFormat="1" ht="12" customHeight="1">
      <c r="A375" s="129" t="s">
        <v>726</v>
      </c>
      <c r="B375" s="129" t="s">
        <v>2017</v>
      </c>
      <c r="C375" s="130" t="s">
        <v>126</v>
      </c>
      <c r="D375" s="60">
        <f>'MANPR2001-04 £'!D374</f>
        <v>708</v>
      </c>
      <c r="E375" s="61">
        <f>'MANPR2001-04 £'!E374/$A$4</f>
        <v>1512.1122756179159</v>
      </c>
      <c r="F375" s="60">
        <f>'MANPR2001-04 £'!F374</f>
        <v>680</v>
      </c>
      <c r="G375" s="61">
        <f>'MANPR2001-04 £'!G374/$A$4</f>
        <v>1334.4177257147935</v>
      </c>
      <c r="H375" s="60">
        <f>'MANPR2001-04 £'!H374</f>
        <v>635</v>
      </c>
      <c r="I375" s="61">
        <f>'MANPR2001-04 £'!I374/$A$4</f>
        <v>1245.5704507632324</v>
      </c>
      <c r="J375" s="60">
        <f>'MANPR2001-04 £'!J374</f>
        <v>332</v>
      </c>
      <c r="K375" s="61">
        <f>'MANPR2001-04 £'!K374/$A$4</f>
        <v>668.0631635780849</v>
      </c>
      <c r="L375" s="44" t="s">
        <v>2018</v>
      </c>
      <c r="M375" s="487"/>
      <c r="N375" s="488"/>
    </row>
    <row r="376" spans="1:14" s="36" customFormat="1" ht="12" customHeight="1">
      <c r="A376" s="129" t="s">
        <v>2019</v>
      </c>
      <c r="B376" s="129" t="s">
        <v>2021</v>
      </c>
      <c r="C376" s="130" t="s">
        <v>600</v>
      </c>
      <c r="D376" s="60">
        <f>'MANPR2001-04 £'!D375</f>
        <v>84815</v>
      </c>
      <c r="E376" s="61">
        <f>'MANPR2001-04 £'!E375/$A$4</f>
        <v>960.234010053411</v>
      </c>
      <c r="F376" s="60">
        <f>'MANPR2001-04 £'!F375</f>
        <v>80187</v>
      </c>
      <c r="G376" s="61">
        <f>'MANPR2001-04 £'!G375/$A$4</f>
        <v>914.1017711362542</v>
      </c>
      <c r="H376" s="60">
        <f>'MANPR2001-04 £'!H375</f>
        <v>89640</v>
      </c>
      <c r="I376" s="61">
        <f>'MANPR2001-04 £'!I375/$A$4</f>
        <v>987.5716331154298</v>
      </c>
      <c r="J376" s="60">
        <f>'MANPR2001-04 £'!J375</f>
        <v>55870</v>
      </c>
      <c r="K376" s="61">
        <f>'MANPR2001-04 £'!K375/$A$4</f>
        <v>587.7588958334046</v>
      </c>
      <c r="L376" s="44" t="s">
        <v>2022</v>
      </c>
      <c r="M376" s="487"/>
      <c r="N376" s="488"/>
    </row>
    <row r="377" spans="1:14" s="36" customFormat="1" ht="12" customHeight="1">
      <c r="A377" s="129" t="s">
        <v>2023</v>
      </c>
      <c r="B377" s="129" t="s">
        <v>2024</v>
      </c>
      <c r="C377" s="130" t="s">
        <v>126</v>
      </c>
      <c r="D377" s="60">
        <f>'MANPR2001-04 £'!D376</f>
        <v>4565</v>
      </c>
      <c r="E377" s="61">
        <f>'MANPR2001-04 £'!E376/$A$4</f>
        <v>93.97307927568968</v>
      </c>
      <c r="F377" s="60">
        <f>'MANPR2001-04 £'!F376</f>
        <v>4030</v>
      </c>
      <c r="G377" s="61">
        <f>'MANPR2001-04 £'!G376/$A$4</f>
        <v>102.51608648257056</v>
      </c>
      <c r="H377" s="60">
        <f>'MANPR2001-04 £'!H376</f>
        <v>4394</v>
      </c>
      <c r="I377" s="61">
        <f>'MANPR2001-04 £'!I376/$A$4</f>
        <v>100.80748504119438</v>
      </c>
      <c r="J377" s="60">
        <f>'MANPR2001-04 £'!J376</f>
        <v>3155</v>
      </c>
      <c r="K377" s="61">
        <f>'MANPR2001-04 £'!K376/$A$4</f>
        <v>82.01286918605645</v>
      </c>
      <c r="L377" s="44" t="s">
        <v>2025</v>
      </c>
      <c r="M377" s="487"/>
      <c r="N377" s="488"/>
    </row>
    <row r="378" spans="1:14" s="36" customFormat="1" ht="12" customHeight="1">
      <c r="A378" s="129" t="s">
        <v>2026</v>
      </c>
      <c r="B378" s="129" t="s">
        <v>2362</v>
      </c>
      <c r="C378" s="111"/>
      <c r="D378" s="132"/>
      <c r="E378" s="132"/>
      <c r="F378" s="73"/>
      <c r="G378" s="74"/>
      <c r="H378" s="73"/>
      <c r="I378" s="74"/>
      <c r="J378" s="175"/>
      <c r="K378" s="176"/>
      <c r="L378" s="44" t="s">
        <v>2363</v>
      </c>
      <c r="M378" s="487"/>
      <c r="N378" s="488"/>
    </row>
    <row r="379" spans="1:14" s="36" customFormat="1" ht="11.25" customHeight="1">
      <c r="A379" s="129" t="s">
        <v>109</v>
      </c>
      <c r="B379" s="129" t="s">
        <v>2361</v>
      </c>
      <c r="C379" s="130" t="s">
        <v>344</v>
      </c>
      <c r="D379" s="60">
        <f>'MANPR2001-04 £'!D378</f>
        <v>1400</v>
      </c>
      <c r="E379" s="61">
        <f>'MANPR2001-04 £'!E378/$A$4</f>
        <v>15794.311724081372</v>
      </c>
      <c r="F379" s="60">
        <f>'MANPR2001-04 £'!F378</f>
        <v>1253</v>
      </c>
      <c r="G379" s="61">
        <f>'MANPR2001-04 £'!G378/$A$4</f>
        <v>14808.448692407317</v>
      </c>
      <c r="H379" s="60">
        <f>'MANPR2001-04 £'!H378</f>
        <v>744</v>
      </c>
      <c r="I379" s="61">
        <f>'MANPR2001-04 £'!I378/$A$4</f>
        <v>9692.895976927046</v>
      </c>
      <c r="J379" s="60">
        <f>'MANPR2001-04 £'!J378</f>
        <v>434</v>
      </c>
      <c r="K379" s="61">
        <f>'MANPR2001-04 £'!K378/$A$4</f>
        <v>6227.8522538161615</v>
      </c>
      <c r="L379" s="44" t="s">
        <v>1985</v>
      </c>
      <c r="M379" s="487"/>
      <c r="N379" s="488"/>
    </row>
    <row r="380" spans="1:14" s="36" customFormat="1" ht="12" customHeight="1">
      <c r="A380" s="129" t="s">
        <v>1090</v>
      </c>
      <c r="B380" s="129" t="s">
        <v>1093</v>
      </c>
      <c r="C380" s="130"/>
      <c r="D380" s="114"/>
      <c r="E380" s="127"/>
      <c r="F380" s="73"/>
      <c r="G380" s="74"/>
      <c r="H380" s="73"/>
      <c r="I380" s="74"/>
      <c r="J380" s="60"/>
      <c r="K380" s="61"/>
      <c r="L380" s="44" t="s">
        <v>1091</v>
      </c>
      <c r="M380" s="487"/>
      <c r="N380" s="488"/>
    </row>
    <row r="381" spans="1:14" s="36" customFormat="1" ht="12" customHeight="1">
      <c r="A381" s="129" t="s">
        <v>1671</v>
      </c>
      <c r="B381" s="129" t="s">
        <v>706</v>
      </c>
      <c r="C381" s="130" t="s">
        <v>126</v>
      </c>
      <c r="D381" s="60">
        <f>'MANPR2001-04 £'!D380</f>
        <v>654</v>
      </c>
      <c r="E381" s="61">
        <f>'MANPR2001-04 £'!E380/$A$4</f>
        <v>1173.809190225433</v>
      </c>
      <c r="F381" s="60">
        <f>'MANPR2001-04 £'!F380</f>
        <v>600</v>
      </c>
      <c r="G381" s="61">
        <f>'MANPR2001-04 £'!G380/$A$4</f>
        <v>1047.372683563596</v>
      </c>
      <c r="H381" s="60">
        <f>'MANPR2001-04 £'!H380</f>
        <v>494</v>
      </c>
      <c r="I381" s="61">
        <f>'MANPR2001-04 £'!I380/$A$4</f>
        <v>847.4663149225834</v>
      </c>
      <c r="J381" s="60">
        <f>'MANPR2001-04 £'!J380</f>
        <v>466</v>
      </c>
      <c r="K381" s="61">
        <f>'MANPR2001-04 £'!K380/$A$4</f>
        <v>859.4265250122165</v>
      </c>
      <c r="L381" s="44" t="s">
        <v>1092</v>
      </c>
      <c r="M381" s="487"/>
      <c r="N381" s="488"/>
    </row>
    <row r="382" spans="1:14" s="36" customFormat="1" ht="12" customHeight="1">
      <c r="A382" s="129" t="s">
        <v>2027</v>
      </c>
      <c r="B382" s="129" t="s">
        <v>2028</v>
      </c>
      <c r="C382" s="130" t="s">
        <v>109</v>
      </c>
      <c r="D382" s="132"/>
      <c r="E382" s="132"/>
      <c r="F382" s="73"/>
      <c r="G382" s="74"/>
      <c r="H382" s="73"/>
      <c r="I382" s="74"/>
      <c r="J382" s="175"/>
      <c r="K382" s="176"/>
      <c r="L382" s="44" t="s">
        <v>2029</v>
      </c>
      <c r="M382" s="487"/>
      <c r="N382" s="488"/>
    </row>
    <row r="383" spans="1:14" s="36" customFormat="1" ht="11.25" customHeight="1">
      <c r="A383" s="129" t="s">
        <v>109</v>
      </c>
      <c r="B383" s="129" t="s">
        <v>1958</v>
      </c>
      <c r="C383" s="130" t="s">
        <v>600</v>
      </c>
      <c r="D383" s="60">
        <f>'MANPR2001-04 £'!D382</f>
        <v>89830</v>
      </c>
      <c r="E383" s="61">
        <f>'MANPR2001-04 £'!E382/$A$4</f>
        <v>1271.199472383875</v>
      </c>
      <c r="F383" s="60">
        <f>'MANPR2001-04 £'!F382</f>
        <v>82981</v>
      </c>
      <c r="G383" s="61">
        <f>'MANPR2001-04 £'!G382/$A$4</f>
        <v>1165.266183018552</v>
      </c>
      <c r="H383" s="60">
        <f>'MANPR2001-04 £'!H382</f>
        <v>82817</v>
      </c>
      <c r="I383" s="61">
        <f>'MANPR2001-04 £'!I382/$A$4</f>
        <v>1069.5845023014863</v>
      </c>
      <c r="J383" s="60">
        <f>'MANPR2001-04 £'!J382</f>
        <v>60103</v>
      </c>
      <c r="K383" s="61">
        <f>'MANPR2001-04 £'!K382/$A$4</f>
        <v>695.4007866401037</v>
      </c>
      <c r="L383" s="44" t="s">
        <v>1985</v>
      </c>
      <c r="M383" s="487"/>
      <c r="N383" s="488"/>
    </row>
    <row r="384" spans="1:14" s="36" customFormat="1" ht="12" customHeight="1">
      <c r="A384" s="129" t="s">
        <v>759</v>
      </c>
      <c r="B384" s="129" t="s">
        <v>760</v>
      </c>
      <c r="C384" s="111"/>
      <c r="D384" s="132"/>
      <c r="E384" s="132"/>
      <c r="F384" s="73"/>
      <c r="G384" s="74"/>
      <c r="H384" s="73"/>
      <c r="I384" s="74"/>
      <c r="J384" s="175"/>
      <c r="K384" s="176"/>
      <c r="L384" s="45"/>
      <c r="M384" s="487"/>
      <c r="N384" s="488"/>
    </row>
    <row r="385" spans="1:14" s="36" customFormat="1" ht="11.25" customHeight="1">
      <c r="A385" s="110"/>
      <c r="B385" s="129" t="s">
        <v>1958</v>
      </c>
      <c r="C385" s="130" t="s">
        <v>126</v>
      </c>
      <c r="D385" s="60">
        <f>'MANPR2001-04 £'!D384</f>
        <v>10720</v>
      </c>
      <c r="E385" s="61">
        <f>'MANPR2001-04 £'!E384/$A$4</f>
        <v>232.36979602715994</v>
      </c>
      <c r="F385" s="60">
        <f>'MANPR2001-04 £'!F384</f>
        <v>8485</v>
      </c>
      <c r="G385" s="61">
        <f>'MANPR2001-04 £'!G384/$A$4</f>
        <v>196.48916575826024</v>
      </c>
      <c r="H385" s="60">
        <f>'MANPR2001-04 £'!H384</f>
        <v>3608</v>
      </c>
      <c r="I385" s="61">
        <f>'MANPR2001-04 £'!I384/$A$4</f>
        <v>97.39028215844203</v>
      </c>
      <c r="J385" s="60">
        <f>'MANPR2001-04 £'!J384</f>
        <v>2825</v>
      </c>
      <c r="K385" s="61">
        <f>'MANPR2001-04 £'!K384/$A$4</f>
        <v>82.01286918605645</v>
      </c>
      <c r="L385" s="44" t="s">
        <v>761</v>
      </c>
      <c r="M385" s="487"/>
      <c r="N385" s="488"/>
    </row>
    <row r="386" spans="1:14" s="36" customFormat="1" ht="12" customHeight="1">
      <c r="A386" s="129" t="s">
        <v>762</v>
      </c>
      <c r="B386" s="129" t="s">
        <v>763</v>
      </c>
      <c r="C386" s="130" t="s">
        <v>126</v>
      </c>
      <c r="D386" s="60">
        <f>'MANPR2001-04 £'!D385</f>
        <v>43495</v>
      </c>
      <c r="E386" s="61">
        <f>'MANPR2001-04 £'!E385/$A$4</f>
        <v>334.8858825097305</v>
      </c>
      <c r="F386" s="60">
        <f>'MANPR2001-04 £'!F385</f>
        <v>39600</v>
      </c>
      <c r="G386" s="61">
        <f>'MANPR2001-04 £'!G385/$A$4</f>
        <v>287.0450421511976</v>
      </c>
      <c r="H386" s="60">
        <f>'MANPR2001-04 £'!H385</f>
        <v>37780</v>
      </c>
      <c r="I386" s="61">
        <f>'MANPR2001-04 £'!I385/$A$4</f>
        <v>283.6278392684452</v>
      </c>
      <c r="J386" s="60">
        <f>'MANPR2001-04 £'!J385</f>
        <v>25270</v>
      </c>
      <c r="K386" s="61">
        <f>'MANPR2001-04 £'!K385/$A$4</f>
        <v>170.8601441376176</v>
      </c>
      <c r="L386" s="44" t="s">
        <v>764</v>
      </c>
      <c r="M386" s="487"/>
      <c r="N386" s="488"/>
    </row>
    <row r="387" spans="1:14" s="36" customFormat="1" ht="12" customHeight="1">
      <c r="A387" s="129" t="s">
        <v>765</v>
      </c>
      <c r="B387" s="129" t="s">
        <v>1320</v>
      </c>
      <c r="C387" s="111"/>
      <c r="D387" s="132"/>
      <c r="E387" s="132"/>
      <c r="F387" s="73"/>
      <c r="G387" s="74"/>
      <c r="H387" s="73"/>
      <c r="I387" s="74"/>
      <c r="J387" s="175"/>
      <c r="K387" s="176"/>
      <c r="L387" s="45"/>
      <c r="M387" s="487"/>
      <c r="N387" s="488"/>
    </row>
    <row r="388" spans="1:14" s="36" customFormat="1" ht="11.25" customHeight="1">
      <c r="A388" s="129" t="s">
        <v>109</v>
      </c>
      <c r="B388" s="129" t="s">
        <v>766</v>
      </c>
      <c r="C388" s="130" t="s">
        <v>344</v>
      </c>
      <c r="D388" s="60">
        <f>'MANPR2001-04 £'!D387</f>
        <v>961</v>
      </c>
      <c r="E388" s="61">
        <f>'MANPR2001-04 £'!E387/$A$4</f>
        <v>3398.408266897214</v>
      </c>
      <c r="F388" s="60">
        <f>'MANPR2001-04 £'!F387</f>
        <v>921</v>
      </c>
      <c r="G388" s="61">
        <f>'MANPR2001-04 £'!G387/$A$4</f>
        <v>3343.7330207731766</v>
      </c>
      <c r="H388" s="60">
        <f>'MANPR2001-04 £'!H387</f>
        <v>988</v>
      </c>
      <c r="I388" s="61">
        <f>'MANPR2001-04 £'!I387/$A$4</f>
        <v>3731.5855479655684</v>
      </c>
      <c r="J388" s="60">
        <f>'MANPR2001-04 £'!J387</f>
        <v>715</v>
      </c>
      <c r="K388" s="61">
        <f>'MANPR2001-04 £'!K387/$A$4</f>
        <v>2808.9407696224334</v>
      </c>
      <c r="L388" s="44" t="s">
        <v>767</v>
      </c>
      <c r="M388" s="487"/>
      <c r="N388" s="488"/>
    </row>
    <row r="389" spans="1:14" s="36" customFormat="1" ht="3" customHeight="1">
      <c r="A389" s="133"/>
      <c r="B389" s="133"/>
      <c r="C389" s="134"/>
      <c r="D389" s="136"/>
      <c r="E389" s="136"/>
      <c r="F389" s="171"/>
      <c r="G389" s="193"/>
      <c r="H389" s="83"/>
      <c r="I389" s="84"/>
      <c r="J389" s="173"/>
      <c r="K389" s="174"/>
      <c r="L389" s="51"/>
      <c r="M389" s="487"/>
      <c r="N389" s="488"/>
    </row>
    <row r="390" spans="1:14" s="36" customFormat="1" ht="12.75" customHeight="1">
      <c r="A390" s="139"/>
      <c r="B390" s="139"/>
      <c r="C390" s="140"/>
      <c r="D390" s="141"/>
      <c r="E390" s="141"/>
      <c r="F390" s="72"/>
      <c r="G390" s="72"/>
      <c r="H390" s="72"/>
      <c r="I390" s="72"/>
      <c r="J390" s="142"/>
      <c r="K390" s="142"/>
      <c r="L390" s="43" t="s">
        <v>471</v>
      </c>
      <c r="M390" s="487"/>
      <c r="N390" s="488"/>
    </row>
    <row r="391" spans="12:14" ht="24" customHeight="1">
      <c r="L391" s="31" t="s">
        <v>2342</v>
      </c>
      <c r="M391" s="487" t="s">
        <v>1693</v>
      </c>
      <c r="N391" s="488"/>
    </row>
    <row r="392" spans="1:14" ht="29.25" customHeight="1">
      <c r="A392" s="479" t="s">
        <v>1133</v>
      </c>
      <c r="B392" s="479"/>
      <c r="C392" s="479"/>
      <c r="D392" s="479"/>
      <c r="E392" s="479"/>
      <c r="F392" s="479"/>
      <c r="G392" s="479"/>
      <c r="H392" s="479"/>
      <c r="I392" s="479"/>
      <c r="J392" s="479"/>
      <c r="K392" s="479"/>
      <c r="L392" s="479"/>
      <c r="M392" s="487"/>
      <c r="N392" s="488"/>
    </row>
    <row r="393" spans="1:14" ht="9.75" customHeight="1">
      <c r="A393" s="92"/>
      <c r="B393" s="92"/>
      <c r="C393" s="92"/>
      <c r="D393" s="92"/>
      <c r="J393" s="92"/>
      <c r="K393" s="92"/>
      <c r="M393" s="487"/>
      <c r="N393" s="488"/>
    </row>
    <row r="394" spans="1:14" ht="24.75" customHeight="1">
      <c r="A394" s="94" t="s">
        <v>1652</v>
      </c>
      <c r="B394" s="474" t="s">
        <v>1653</v>
      </c>
      <c r="C394" s="94" t="s">
        <v>1119</v>
      </c>
      <c r="D394" s="477" t="s">
        <v>491</v>
      </c>
      <c r="E394" s="478"/>
      <c r="F394" s="477" t="s">
        <v>2372</v>
      </c>
      <c r="G394" s="478"/>
      <c r="H394" s="483" t="s">
        <v>1123</v>
      </c>
      <c r="I394" s="484"/>
      <c r="J394" s="477" t="s">
        <v>2381</v>
      </c>
      <c r="K394" s="485"/>
      <c r="L394" s="480" t="s">
        <v>95</v>
      </c>
      <c r="M394" s="487"/>
      <c r="N394" s="488"/>
    </row>
    <row r="395" spans="1:14" ht="15" customHeight="1">
      <c r="A395" s="472" t="s">
        <v>1382</v>
      </c>
      <c r="B395" s="475"/>
      <c r="C395" s="472" t="s">
        <v>1121</v>
      </c>
      <c r="D395" s="97" t="s">
        <v>92</v>
      </c>
      <c r="E395" s="98" t="s">
        <v>94</v>
      </c>
      <c r="F395" s="97" t="s">
        <v>92</v>
      </c>
      <c r="G395" s="98" t="s">
        <v>94</v>
      </c>
      <c r="H395" s="97" t="s">
        <v>92</v>
      </c>
      <c r="I395" s="98" t="s">
        <v>94</v>
      </c>
      <c r="J395" s="97" t="s">
        <v>92</v>
      </c>
      <c r="K395" s="99" t="s">
        <v>94</v>
      </c>
      <c r="L395" s="481"/>
      <c r="M395" s="487"/>
      <c r="N395" s="488"/>
    </row>
    <row r="396" spans="1:14" ht="24.75" customHeight="1">
      <c r="A396" s="473"/>
      <c r="B396" s="476"/>
      <c r="C396" s="473"/>
      <c r="D396" s="100" t="s">
        <v>93</v>
      </c>
      <c r="E396" s="101" t="s">
        <v>2450</v>
      </c>
      <c r="F396" s="100" t="s">
        <v>93</v>
      </c>
      <c r="G396" s="101" t="s">
        <v>2450</v>
      </c>
      <c r="H396" s="100" t="s">
        <v>93</v>
      </c>
      <c r="I396" s="101" t="s">
        <v>2450</v>
      </c>
      <c r="J396" s="100" t="s">
        <v>93</v>
      </c>
      <c r="K396" s="101" t="s">
        <v>2450</v>
      </c>
      <c r="L396" s="482"/>
      <c r="M396" s="487"/>
      <c r="N396" s="488"/>
    </row>
    <row r="397" spans="1:14" s="36" customFormat="1" ht="15" customHeight="1">
      <c r="A397" s="129" t="s">
        <v>1672</v>
      </c>
      <c r="B397" s="129" t="s">
        <v>768</v>
      </c>
      <c r="C397" s="130" t="s">
        <v>344</v>
      </c>
      <c r="D397" s="60">
        <f>'MANPR2001-04 £'!D396</f>
        <v>43</v>
      </c>
      <c r="E397" s="61">
        <f>'MANPR2001-04 £'!E396/$A$4</f>
        <v>256.2902162064264</v>
      </c>
      <c r="F397" s="60">
        <f>'MANPR2001-04 £'!F396</f>
        <v>54</v>
      </c>
      <c r="G397" s="61">
        <f>'MANPR2001-04 £'!G396/$A$4</f>
        <v>341.7202882752352</v>
      </c>
      <c r="H397" s="60">
        <f>'MANPR2001-04 £'!H396</f>
        <v>43</v>
      </c>
      <c r="I397" s="61">
        <f>'MANPR2001-04 £'!I396/$A$4</f>
        <v>273.37623062018815</v>
      </c>
      <c r="J397" s="60">
        <f>'MANPR2001-04 £'!J396</f>
        <v>30</v>
      </c>
      <c r="K397" s="61">
        <f>'MANPR2001-04 £'!K396/$A$4</f>
        <v>205.03217296514111</v>
      </c>
      <c r="L397" s="54" t="s">
        <v>769</v>
      </c>
      <c r="M397" s="487"/>
      <c r="N397" s="488"/>
    </row>
    <row r="398" spans="1:14" s="36" customFormat="1" ht="12" customHeight="1">
      <c r="A398" s="129" t="s">
        <v>770</v>
      </c>
      <c r="B398" s="129" t="s">
        <v>2389</v>
      </c>
      <c r="C398" s="130" t="s">
        <v>600</v>
      </c>
      <c r="D398" s="60">
        <f>'MANPR2001-04 £'!D397</f>
        <v>276790</v>
      </c>
      <c r="E398" s="61">
        <f>'MANPR2001-04 £'!E397/$A$4</f>
        <v>2742.3053134087627</v>
      </c>
      <c r="F398" s="60">
        <f>'MANPR2001-04 £'!F397</f>
        <v>219537</v>
      </c>
      <c r="G398" s="61">
        <f>'MANPR2001-04 £'!G397/$A$4</f>
        <v>2267.314112706186</v>
      </c>
      <c r="H398" s="60">
        <f>'MANPR2001-04 £'!H397</f>
        <v>165520</v>
      </c>
      <c r="I398" s="61">
        <f>'MANPR2001-04 £'!I397/$A$4</f>
        <v>1804.283122093242</v>
      </c>
      <c r="J398" s="60">
        <f>'MANPR2001-04 £'!J397</f>
        <v>150104</v>
      </c>
      <c r="K398" s="61">
        <f>'MANPR2001-04 £'!K397/$A$4</f>
        <v>1665.8864053417717</v>
      </c>
      <c r="L398" s="44" t="s">
        <v>1211</v>
      </c>
      <c r="M398" s="487"/>
      <c r="N398" s="488"/>
    </row>
    <row r="399" spans="1:14" s="36" customFormat="1" ht="12" customHeight="1">
      <c r="A399" s="129" t="s">
        <v>1673</v>
      </c>
      <c r="B399" s="129" t="s">
        <v>771</v>
      </c>
      <c r="C399" s="130" t="s">
        <v>126</v>
      </c>
      <c r="D399" s="60">
        <f>'MANPR2001-04 £'!D398</f>
        <v>64190</v>
      </c>
      <c r="E399" s="61">
        <f>'MANPR2001-04 £'!E398/$A$4</f>
        <v>557.0040698886334</v>
      </c>
      <c r="F399" s="60">
        <f>'MANPR2001-04 £'!F398</f>
        <v>43020</v>
      </c>
      <c r="G399" s="61">
        <f>'MANPR2001-04 £'!G398/$A$4</f>
        <v>266.54182485468345</v>
      </c>
      <c r="H399" s="60">
        <f>'MANPR2001-04 £'!H398</f>
        <v>31970</v>
      </c>
      <c r="I399" s="61">
        <f>'MANPR2001-04 £'!I398/$A$4</f>
        <v>213.57518017202202</v>
      </c>
      <c r="J399" s="60">
        <f>'MANPR2001-04 £'!J398</f>
        <v>25500</v>
      </c>
      <c r="K399" s="61">
        <f>'MANPR2001-04 £'!K398/$A$4</f>
        <v>184.52895566862702</v>
      </c>
      <c r="L399" s="44" t="s">
        <v>772</v>
      </c>
      <c r="M399" s="487"/>
      <c r="N399" s="488"/>
    </row>
    <row r="400" spans="1:14" s="36" customFormat="1" ht="12" customHeight="1">
      <c r="A400" s="129" t="s">
        <v>773</v>
      </c>
      <c r="B400" s="129" t="s">
        <v>774</v>
      </c>
      <c r="C400" s="130" t="s">
        <v>109</v>
      </c>
      <c r="D400" s="114"/>
      <c r="E400" s="127"/>
      <c r="F400" s="73"/>
      <c r="G400" s="74"/>
      <c r="H400" s="71"/>
      <c r="I400" s="72"/>
      <c r="J400" s="60"/>
      <c r="K400" s="61"/>
      <c r="L400" s="44" t="s">
        <v>775</v>
      </c>
      <c r="M400" s="487"/>
      <c r="N400" s="488"/>
    </row>
    <row r="401" spans="1:14" s="36" customFormat="1" ht="11.25" customHeight="1">
      <c r="A401" s="110"/>
      <c r="B401" s="129" t="s">
        <v>776</v>
      </c>
      <c r="C401" s="130" t="s">
        <v>109</v>
      </c>
      <c r="D401" s="114"/>
      <c r="E401" s="127"/>
      <c r="F401" s="73"/>
      <c r="G401" s="74"/>
      <c r="H401" s="71"/>
      <c r="I401" s="72"/>
      <c r="J401" s="60"/>
      <c r="K401" s="61"/>
      <c r="L401" s="44" t="s">
        <v>777</v>
      </c>
      <c r="M401" s="487"/>
      <c r="N401" s="488"/>
    </row>
    <row r="402" spans="1:14" s="36" customFormat="1" ht="11.25" customHeight="1">
      <c r="A402" s="110"/>
      <c r="B402" s="129" t="s">
        <v>778</v>
      </c>
      <c r="C402" s="130" t="s">
        <v>132</v>
      </c>
      <c r="D402" s="60" t="str">
        <f>'MANPR2001-04 £'!D401</f>
        <v>…</v>
      </c>
      <c r="E402" s="61">
        <f>'MANPR2001-04 £'!E401/$A$4</f>
        <v>146.93972395835115</v>
      </c>
      <c r="F402" s="60" t="str">
        <f>'MANPR2001-04 £'!F401</f>
        <v>…</v>
      </c>
      <c r="G402" s="61">
        <f>'MANPR2001-04 £'!G401/$A$4</f>
        <v>150.3569268411035</v>
      </c>
      <c r="H402" s="60" t="str">
        <f>'MANPR2001-04 £'!H401</f>
        <v>…</v>
      </c>
      <c r="I402" s="61">
        <f>'MANPR2001-04 £'!I401/$A$4</f>
        <v>158.89993404798437</v>
      </c>
      <c r="J402" s="60" t="str">
        <f>'MANPR2001-04 £'!J401</f>
        <v>…</v>
      </c>
      <c r="K402" s="61">
        <f>'MANPR2001-04 £'!K401/$A$4</f>
        <v>155.48273116523202</v>
      </c>
      <c r="L402" s="44" t="s">
        <v>784</v>
      </c>
      <c r="M402" s="487"/>
      <c r="N402" s="488"/>
    </row>
    <row r="403" spans="1:14" s="36" customFormat="1" ht="12" customHeight="1">
      <c r="A403" s="129" t="s">
        <v>1674</v>
      </c>
      <c r="B403" s="129" t="s">
        <v>2063</v>
      </c>
      <c r="C403" s="111"/>
      <c r="D403" s="132"/>
      <c r="E403" s="132"/>
      <c r="F403" s="73"/>
      <c r="G403" s="74"/>
      <c r="H403" s="71"/>
      <c r="I403" s="72"/>
      <c r="J403" s="175"/>
      <c r="K403" s="176"/>
      <c r="L403" s="45"/>
      <c r="M403" s="487"/>
      <c r="N403" s="488"/>
    </row>
    <row r="404" spans="1:14" s="36" customFormat="1" ht="11.25" customHeight="1">
      <c r="A404" s="129" t="s">
        <v>109</v>
      </c>
      <c r="B404" s="129" t="s">
        <v>2064</v>
      </c>
      <c r="C404" s="130" t="s">
        <v>600</v>
      </c>
      <c r="D404" s="60">
        <f>'MANPR2001-04 £'!D403</f>
        <v>41060</v>
      </c>
      <c r="E404" s="61">
        <f>'MANPR2001-04 £'!E403/$A$4</f>
        <v>246.03860755816936</v>
      </c>
      <c r="F404" s="60">
        <f>'MANPR2001-04 £'!F403</f>
        <v>68596</v>
      </c>
      <c r="G404" s="61">
        <f>'MANPR2001-04 £'!G403/$A$4</f>
        <v>333.1772810683543</v>
      </c>
      <c r="H404" s="60">
        <f>'MANPR2001-04 £'!H403</f>
        <v>60000</v>
      </c>
      <c r="I404" s="61">
        <f>'MANPR2001-04 £'!I403/$A$4</f>
        <v>307.5482594477117</v>
      </c>
      <c r="J404" s="60">
        <f>'MANPR2001-04 £'!J403</f>
        <v>38834</v>
      </c>
      <c r="K404" s="61">
        <f>'MANPR2001-04 £'!K403/$A$4</f>
        <v>220.4095859375267</v>
      </c>
      <c r="L404" s="44" t="s">
        <v>2065</v>
      </c>
      <c r="M404" s="487"/>
      <c r="N404" s="488"/>
    </row>
    <row r="405" spans="1:14" s="36" customFormat="1" ht="12" customHeight="1">
      <c r="A405" s="129" t="s">
        <v>2066</v>
      </c>
      <c r="B405" s="129" t="s">
        <v>2067</v>
      </c>
      <c r="C405" s="130" t="s">
        <v>126</v>
      </c>
      <c r="D405" s="60">
        <f>'MANPR2001-04 £'!D404</f>
        <v>37170</v>
      </c>
      <c r="E405" s="61">
        <f>'MANPR2001-04 £'!E404/$A$4</f>
        <v>208.4493758478935</v>
      </c>
      <c r="F405" s="60">
        <f>'MANPR2001-04 £'!F404</f>
        <v>37300</v>
      </c>
      <c r="G405" s="61">
        <f>'MANPR2001-04 £'!G404/$A$4</f>
        <v>213.57518017202202</v>
      </c>
      <c r="H405" s="60">
        <f>'MANPR2001-04 £'!H404</f>
        <v>15587</v>
      </c>
      <c r="I405" s="61">
        <f>'MANPR2001-04 £'!I404/$A$4</f>
        <v>102.51608648257056</v>
      </c>
      <c r="J405" s="60">
        <f>'MANPR2001-04 £'!J404</f>
        <v>14197</v>
      </c>
      <c r="K405" s="61">
        <f>'MANPR2001-04 £'!K404/$A$4</f>
        <v>92.26447783431351</v>
      </c>
      <c r="L405" s="44" t="s">
        <v>2068</v>
      </c>
      <c r="M405" s="487"/>
      <c r="N405" s="488"/>
    </row>
    <row r="406" spans="1:14" s="36" customFormat="1" ht="12" customHeight="1">
      <c r="A406" s="129" t="s">
        <v>2069</v>
      </c>
      <c r="B406" s="129" t="s">
        <v>2070</v>
      </c>
      <c r="C406" s="130" t="s">
        <v>126</v>
      </c>
      <c r="D406" s="60">
        <f>'MANPR2001-04 £'!D405</f>
        <v>44200</v>
      </c>
      <c r="E406" s="61">
        <f>'MANPR2001-04 £'!E405/$A$4</f>
        <v>514.289033854229</v>
      </c>
      <c r="F406" s="60">
        <f>'MANPR2001-04 £'!F405</f>
        <v>26600</v>
      </c>
      <c r="G406" s="61">
        <f>'MANPR2001-04 £'!G405/$A$4</f>
        <v>295.5880493580785</v>
      </c>
      <c r="H406" s="60">
        <f>'MANPR2001-04 £'!H405</f>
        <v>17597</v>
      </c>
      <c r="I406" s="61">
        <f>'MANPR2001-04 £'!I405/$A$4</f>
        <v>199.9063686410126</v>
      </c>
      <c r="J406" s="60">
        <f>'MANPR2001-04 £'!J405</f>
        <v>19230</v>
      </c>
      <c r="K406" s="61">
        <f>'MANPR2001-04 £'!K405/$A$4</f>
        <v>220.4095859375267</v>
      </c>
      <c r="L406" s="44" t="s">
        <v>2071</v>
      </c>
      <c r="M406" s="487"/>
      <c r="N406" s="488"/>
    </row>
    <row r="407" spans="1:14" s="36" customFormat="1" ht="12" customHeight="1">
      <c r="A407" s="129"/>
      <c r="B407" s="129" t="s">
        <v>2365</v>
      </c>
      <c r="C407" s="130"/>
      <c r="D407" s="114"/>
      <c r="E407" s="127"/>
      <c r="F407" s="73"/>
      <c r="G407" s="74"/>
      <c r="H407" s="71"/>
      <c r="I407" s="72"/>
      <c r="J407" s="60"/>
      <c r="K407" s="61"/>
      <c r="L407" s="44" t="s">
        <v>2380</v>
      </c>
      <c r="M407" s="487"/>
      <c r="N407" s="488"/>
    </row>
    <row r="408" spans="1:14" s="36" customFormat="1" ht="12" customHeight="1">
      <c r="A408" s="129" t="s">
        <v>2020</v>
      </c>
      <c r="B408" s="129" t="s">
        <v>2364</v>
      </c>
      <c r="C408" s="130" t="s">
        <v>132</v>
      </c>
      <c r="D408" s="60" t="str">
        <f>'MANPR2001-04 £'!D407</f>
        <v>...</v>
      </c>
      <c r="E408" s="61">
        <f>'MANPR2001-04 £'!E407/$A$4</f>
        <v>148.64832539972733</v>
      </c>
      <c r="F408" s="60" t="str">
        <f>'MANPR2001-04 £'!F407</f>
        <v>...</v>
      </c>
      <c r="G408" s="61">
        <f>'MANPR2001-04 £'!G407/$A$4</f>
        <v>155.48273116523202</v>
      </c>
      <c r="H408" s="60" t="str">
        <f>'MANPR2001-04 £'!H407</f>
        <v>...</v>
      </c>
      <c r="I408" s="61">
        <f>'MANPR2001-04 £'!I407/$A$4</f>
        <v>189.65475999275554</v>
      </c>
      <c r="J408" s="60" t="str">
        <f>'MANPR2001-04 £'!J407</f>
        <v>...</v>
      </c>
      <c r="K408" s="61">
        <f>'MANPR2001-04 £'!K407/$A$4</f>
        <v>153.77412972385585</v>
      </c>
      <c r="L408" s="44" t="s">
        <v>2379</v>
      </c>
      <c r="M408" s="487"/>
      <c r="N408" s="488"/>
    </row>
    <row r="409" spans="1:14" s="36" customFormat="1" ht="12" customHeight="1">
      <c r="A409" s="129" t="s">
        <v>2072</v>
      </c>
      <c r="B409" s="129" t="s">
        <v>2073</v>
      </c>
      <c r="C409" s="130" t="s">
        <v>109</v>
      </c>
      <c r="D409" s="132"/>
      <c r="E409" s="132"/>
      <c r="F409" s="73"/>
      <c r="G409" s="74"/>
      <c r="H409" s="71"/>
      <c r="I409" s="72"/>
      <c r="J409" s="175"/>
      <c r="K409" s="176"/>
      <c r="L409" s="44" t="s">
        <v>2074</v>
      </c>
      <c r="M409" s="487"/>
      <c r="N409" s="488"/>
    </row>
    <row r="410" spans="1:14" s="36" customFormat="1" ht="11.25" customHeight="1">
      <c r="A410" s="129" t="s">
        <v>109</v>
      </c>
      <c r="B410" s="129" t="s">
        <v>2075</v>
      </c>
      <c r="C410" s="130" t="s">
        <v>600</v>
      </c>
      <c r="D410" s="60">
        <f>'MANPR2001-04 £'!D409</f>
        <v>56850</v>
      </c>
      <c r="E410" s="61">
        <f>'MANPR2001-04 £'!E409/$A$4</f>
        <v>288.7536435925738</v>
      </c>
      <c r="F410" s="60">
        <f>'MANPR2001-04 £'!F409</f>
        <v>52500</v>
      </c>
      <c r="G410" s="61">
        <f>'MANPR2001-04 £'!G409/$A$4</f>
        <v>295.5880493580785</v>
      </c>
      <c r="H410" s="60">
        <f>'MANPR2001-04 £'!H409</f>
        <v>52500</v>
      </c>
      <c r="I410" s="61">
        <f>'MANPR2001-04 £'!I409/$A$4</f>
        <v>322.92567242009727</v>
      </c>
      <c r="J410" s="60">
        <f>'MANPR2001-04 £'!J409</f>
        <v>65000</v>
      </c>
      <c r="K410" s="61">
        <f>'MANPR2001-04 £'!K409/$A$4</f>
        <v>444.2363747578058</v>
      </c>
      <c r="L410" s="44" t="s">
        <v>2076</v>
      </c>
      <c r="M410" s="487"/>
      <c r="N410" s="488"/>
    </row>
    <row r="411" spans="1:14" s="36" customFormat="1" ht="12" customHeight="1">
      <c r="A411" s="129" t="s">
        <v>2077</v>
      </c>
      <c r="B411" s="129" t="s">
        <v>2078</v>
      </c>
      <c r="C411" s="130"/>
      <c r="D411" s="132"/>
      <c r="E411" s="132"/>
      <c r="F411" s="73"/>
      <c r="G411" s="74"/>
      <c r="H411" s="73"/>
      <c r="I411" s="74"/>
      <c r="J411" s="175"/>
      <c r="K411" s="176"/>
      <c r="L411" s="44"/>
      <c r="M411" s="487"/>
      <c r="N411" s="488"/>
    </row>
    <row r="412" spans="1:14" s="36" customFormat="1" ht="11.25" customHeight="1">
      <c r="A412" s="110"/>
      <c r="B412" s="129" t="s">
        <v>2079</v>
      </c>
      <c r="C412" s="130" t="s">
        <v>126</v>
      </c>
      <c r="D412" s="60">
        <f>'MANPR2001-04 £'!D411</f>
        <v>44880</v>
      </c>
      <c r="E412" s="61">
        <f>'MANPR2001-04 £'!E411/$A$4</f>
        <v>191.36336143413172</v>
      </c>
      <c r="F412" s="60">
        <f>'MANPR2001-04 £'!F411</f>
        <v>53530</v>
      </c>
      <c r="G412" s="61">
        <f>'MANPR2001-04 £'!G411/$A$4</f>
        <v>228.9525931444076</v>
      </c>
      <c r="H412" s="60">
        <f>'MANPR2001-04 £'!H411</f>
        <v>58139</v>
      </c>
      <c r="I412" s="61">
        <f>'MANPR2001-04 £'!I411/$A$4</f>
        <v>256.2902162064264</v>
      </c>
      <c r="J412" s="60">
        <f>'MANPR2001-04 £'!J411</f>
        <v>53923</v>
      </c>
      <c r="K412" s="61">
        <f>'MANPR2001-04 £'!K411/$A$4</f>
        <v>239.20420179266466</v>
      </c>
      <c r="L412" s="44" t="s">
        <v>2080</v>
      </c>
      <c r="M412" s="487"/>
      <c r="N412" s="488"/>
    </row>
    <row r="413" spans="1:14" s="36" customFormat="1" ht="0.75" customHeight="1">
      <c r="A413" s="110"/>
      <c r="B413" s="110"/>
      <c r="C413" s="111"/>
      <c r="D413" s="60">
        <f>'MANPR2001-04 £'!D412</f>
        <v>0</v>
      </c>
      <c r="E413" s="61">
        <f>'MANPR2001-04 £'!E412/$A$4</f>
        <v>0</v>
      </c>
      <c r="F413" s="60">
        <f>'MANPR2001-04 £'!F412</f>
        <v>0</v>
      </c>
      <c r="G413" s="61">
        <f>'MANPR2001-04 £'!G412/$A$4</f>
        <v>0</v>
      </c>
      <c r="H413" s="60">
        <f>'MANPR2001-04 £'!H412</f>
        <v>0</v>
      </c>
      <c r="I413" s="61">
        <f>'MANPR2001-04 £'!I412/$A$4</f>
        <v>0</v>
      </c>
      <c r="J413" s="60">
        <f>'MANPR2001-04 £'!J412</f>
        <v>0</v>
      </c>
      <c r="K413" s="61">
        <f>'MANPR2001-04 £'!K412/$A$4</f>
        <v>0</v>
      </c>
      <c r="L413" s="45"/>
      <c r="M413" s="487"/>
      <c r="N413" s="488"/>
    </row>
    <row r="414" spans="1:14" s="36" customFormat="1" ht="12" customHeight="1">
      <c r="A414" s="177" t="s">
        <v>2081</v>
      </c>
      <c r="B414" s="116" t="s">
        <v>2082</v>
      </c>
      <c r="C414" s="117"/>
      <c r="D414" s="122"/>
      <c r="E414" s="122"/>
      <c r="F414" s="77"/>
      <c r="G414" s="78"/>
      <c r="H414" s="79"/>
      <c r="I414" s="80"/>
      <c r="J414" s="200"/>
      <c r="K414" s="167"/>
      <c r="L414" s="46" t="s">
        <v>2083</v>
      </c>
      <c r="M414" s="487"/>
      <c r="N414" s="488"/>
    </row>
    <row r="415" spans="1:14" s="36" customFormat="1" ht="12" customHeight="1">
      <c r="A415" s="177"/>
      <c r="B415" s="116" t="s">
        <v>2084</v>
      </c>
      <c r="C415" s="117"/>
      <c r="D415" s="119"/>
      <c r="E415" s="120">
        <f>E417+E425+E446</f>
        <v>22644.094902558463</v>
      </c>
      <c r="F415" s="119"/>
      <c r="G415" s="120">
        <f>G417+G425+G446</f>
        <v>19713.843430598317</v>
      </c>
      <c r="H415" s="119"/>
      <c r="I415" s="120">
        <f>I417+I425+I446</f>
        <v>13520.163205609682</v>
      </c>
      <c r="J415" s="119"/>
      <c r="K415" s="121">
        <f>K417+K425+K446</f>
        <v>9233.282189196854</v>
      </c>
      <c r="L415" s="46" t="s">
        <v>2085</v>
      </c>
      <c r="M415" s="487"/>
      <c r="N415" s="488"/>
    </row>
    <row r="416" spans="1:14" s="36" customFormat="1" ht="0.75" customHeight="1">
      <c r="A416" s="110"/>
      <c r="B416" s="110"/>
      <c r="C416" s="111"/>
      <c r="D416" s="132"/>
      <c r="E416" s="132"/>
      <c r="F416" s="73"/>
      <c r="G416" s="74"/>
      <c r="H416" s="71"/>
      <c r="I416" s="72"/>
      <c r="J416" s="175"/>
      <c r="K416" s="176"/>
      <c r="L416" s="45"/>
      <c r="M416" s="487"/>
      <c r="N416" s="488"/>
    </row>
    <row r="417" spans="1:14" s="36" customFormat="1" ht="12" customHeight="1">
      <c r="A417" s="124" t="s">
        <v>2086</v>
      </c>
      <c r="B417" s="124" t="s">
        <v>2087</v>
      </c>
      <c r="C417" s="125"/>
      <c r="D417" s="201"/>
      <c r="E417" s="106">
        <f>SUM(E419:E422)</f>
        <v>929.4791841086397</v>
      </c>
      <c r="F417" s="75"/>
      <c r="G417" s="106">
        <f>SUM(G419:G422)</f>
        <v>690.2749823159751</v>
      </c>
      <c r="H417" s="81"/>
      <c r="I417" s="106">
        <f>SUM(I419:I422)</f>
        <v>340.011686833859</v>
      </c>
      <c r="J417" s="202"/>
      <c r="K417" s="126">
        <f>SUM(K419:K422)</f>
        <v>256.2902162064264</v>
      </c>
      <c r="L417" s="49" t="s">
        <v>2088</v>
      </c>
      <c r="M417" s="487"/>
      <c r="N417" s="488"/>
    </row>
    <row r="418" spans="1:14" s="36" customFormat="1" ht="0.75" customHeight="1">
      <c r="A418" s="110"/>
      <c r="B418" s="110"/>
      <c r="C418" s="111"/>
      <c r="D418" s="114"/>
      <c r="E418" s="127"/>
      <c r="F418" s="73"/>
      <c r="G418" s="74"/>
      <c r="H418" s="71"/>
      <c r="I418" s="72"/>
      <c r="J418" s="60"/>
      <c r="K418" s="61"/>
      <c r="L418" s="45"/>
      <c r="M418" s="487"/>
      <c r="N418" s="488"/>
    </row>
    <row r="419" spans="1:14" s="36" customFormat="1" ht="12" customHeight="1">
      <c r="A419" s="129" t="s">
        <v>1675</v>
      </c>
      <c r="B419" s="129" t="s">
        <v>273</v>
      </c>
      <c r="C419" s="130" t="s">
        <v>812</v>
      </c>
      <c r="D419" s="60">
        <f>'MANPR2001-04 £'!D418</f>
        <v>4760</v>
      </c>
      <c r="E419" s="61">
        <f>'MANPR2001-04 £'!E418/$A$4</f>
        <v>85.4300720688088</v>
      </c>
      <c r="F419" s="60">
        <f>'MANPR2001-04 £'!F418</f>
        <v>4500</v>
      </c>
      <c r="G419" s="61">
        <f>'MANPR2001-04 £'!G418/$A$4</f>
        <v>76.88706486192793</v>
      </c>
      <c r="H419" s="60">
        <f>'MANPR2001-04 £'!H418</f>
        <v>0</v>
      </c>
      <c r="I419" s="61">
        <f>'MANPR2001-04 £'!I418/$A$4</f>
        <v>0</v>
      </c>
      <c r="J419" s="60">
        <f>'MANPR2001-04 £'!J418</f>
        <v>0</v>
      </c>
      <c r="K419" s="61">
        <f>'MANPR2001-04 £'!K418/$A$4</f>
        <v>0</v>
      </c>
      <c r="L419" s="44" t="s">
        <v>813</v>
      </c>
      <c r="M419" s="487"/>
      <c r="N419" s="488"/>
    </row>
    <row r="420" spans="1:14" s="36" customFormat="1" ht="12" customHeight="1">
      <c r="A420" s="129" t="s">
        <v>1321</v>
      </c>
      <c r="B420" s="129" t="s">
        <v>1322</v>
      </c>
      <c r="C420" s="130"/>
      <c r="D420" s="114"/>
      <c r="E420" s="127"/>
      <c r="F420" s="73"/>
      <c r="G420" s="74"/>
      <c r="H420" s="71"/>
      <c r="I420" s="72"/>
      <c r="J420" s="60"/>
      <c r="K420" s="61"/>
      <c r="L420" s="44" t="s">
        <v>109</v>
      </c>
      <c r="M420" s="487"/>
      <c r="N420" s="488"/>
    </row>
    <row r="421" spans="1:14" s="36" customFormat="1" ht="12" customHeight="1">
      <c r="A421" s="129" t="s">
        <v>1676</v>
      </c>
      <c r="B421" s="129" t="s">
        <v>2390</v>
      </c>
      <c r="C421" s="130" t="s">
        <v>132</v>
      </c>
      <c r="D421" s="60" t="str">
        <f>'MANPR2001-04 £'!D420</f>
        <v>…</v>
      </c>
      <c r="E421" s="61">
        <f>'MANPR2001-04 £'!E420/$A$4</f>
        <v>560.4212727713857</v>
      </c>
      <c r="F421" s="60" t="str">
        <f>'MANPR2001-04 £'!F420</f>
        <v>…</v>
      </c>
      <c r="G421" s="61">
        <f>'MANPR2001-04 £'!G420/$A$4</f>
        <v>280.21063638569285</v>
      </c>
      <c r="H421" s="60" t="str">
        <f>'MANPR2001-04 £'!H420</f>
        <v>…</v>
      </c>
      <c r="I421" s="61">
        <f>'MANPR2001-04 £'!I420/$A$4</f>
        <v>201.61497008238877</v>
      </c>
      <c r="J421" s="60" t="str">
        <f>'MANPR2001-04 £'!J420</f>
        <v>…</v>
      </c>
      <c r="K421" s="61">
        <f>'MANPR2001-04 £'!K420/$A$4</f>
        <v>109.35049224807527</v>
      </c>
      <c r="L421" s="44" t="s">
        <v>1323</v>
      </c>
      <c r="M421" s="487"/>
      <c r="N421" s="488"/>
    </row>
    <row r="422" spans="1:14" s="36" customFormat="1" ht="12" customHeight="1">
      <c r="A422" s="129" t="s">
        <v>1677</v>
      </c>
      <c r="B422" s="129" t="s">
        <v>274</v>
      </c>
      <c r="C422" s="130" t="s">
        <v>2445</v>
      </c>
      <c r="D422" s="60">
        <f>'MANPR2001-04 £'!D421</f>
        <v>1587</v>
      </c>
      <c r="E422" s="61">
        <f>'MANPR2001-04 £'!E421/$A$4</f>
        <v>283.6278392684452</v>
      </c>
      <c r="F422" s="60">
        <f>'MANPR2001-04 £'!F421</f>
        <v>1578</v>
      </c>
      <c r="G422" s="61">
        <f>'MANPR2001-04 £'!G421/$A$4</f>
        <v>333.1772810683543</v>
      </c>
      <c r="H422" s="60">
        <f>'MANPR2001-04 £'!H421</f>
        <v>586</v>
      </c>
      <c r="I422" s="61">
        <f>'MANPR2001-04 £'!I421/$A$4</f>
        <v>138.39671675147025</v>
      </c>
      <c r="J422" s="60">
        <f>'MANPR2001-04 £'!J421</f>
        <v>575</v>
      </c>
      <c r="K422" s="61">
        <f>'MANPR2001-04 £'!K421/$A$4</f>
        <v>146.93972395835115</v>
      </c>
      <c r="L422" s="44" t="s">
        <v>1678</v>
      </c>
      <c r="M422" s="487"/>
      <c r="N422" s="488"/>
    </row>
    <row r="423" spans="1:14" s="36" customFormat="1" ht="0.75" customHeight="1">
      <c r="A423" s="110"/>
      <c r="B423" s="110"/>
      <c r="C423" s="111"/>
      <c r="D423" s="114"/>
      <c r="E423" s="127"/>
      <c r="F423" s="73"/>
      <c r="G423" s="74"/>
      <c r="H423" s="71"/>
      <c r="I423" s="72"/>
      <c r="J423" s="60"/>
      <c r="K423" s="61"/>
      <c r="L423" s="45"/>
      <c r="M423" s="487"/>
      <c r="N423" s="488"/>
    </row>
    <row r="424" spans="1:14" s="36" customFormat="1" ht="12" customHeight="1">
      <c r="A424" s="124" t="s">
        <v>814</v>
      </c>
      <c r="B424" s="124" t="s">
        <v>815</v>
      </c>
      <c r="C424" s="125"/>
      <c r="D424" s="114"/>
      <c r="E424" s="127"/>
      <c r="F424" s="75"/>
      <c r="G424" s="76"/>
      <c r="H424" s="81"/>
      <c r="I424" s="82"/>
      <c r="J424" s="60"/>
      <c r="K424" s="61"/>
      <c r="L424" s="49" t="s">
        <v>816</v>
      </c>
      <c r="M424" s="487"/>
      <c r="N424" s="488"/>
    </row>
    <row r="425" spans="1:14" s="36" customFormat="1" ht="11.25" customHeight="1">
      <c r="A425" s="145"/>
      <c r="B425" s="124" t="s">
        <v>817</v>
      </c>
      <c r="C425" s="125"/>
      <c r="D425" s="202"/>
      <c r="E425" s="201">
        <f>E427+E437+E438+E441+E444</f>
        <v>2267.3141127061854</v>
      </c>
      <c r="F425" s="75"/>
      <c r="G425" s="201">
        <f>G427+G437+G438+G441+G444</f>
        <v>1888.0045927206745</v>
      </c>
      <c r="H425" s="81"/>
      <c r="I425" s="201">
        <f>I427+I437+I438+I441+I444</f>
        <v>1201.1468132874518</v>
      </c>
      <c r="J425" s="202"/>
      <c r="K425" s="203">
        <f>K427+K437+K438+K441+K444</f>
        <v>1143.0543642806617</v>
      </c>
      <c r="L425" s="49" t="s">
        <v>818</v>
      </c>
      <c r="M425" s="487"/>
      <c r="N425" s="488"/>
    </row>
    <row r="426" spans="1:14" s="36" customFormat="1" ht="0.75" customHeight="1">
      <c r="A426" s="110"/>
      <c r="B426" s="110"/>
      <c r="C426" s="111"/>
      <c r="D426" s="114"/>
      <c r="E426" s="127"/>
      <c r="F426" s="73"/>
      <c r="G426" s="74"/>
      <c r="H426" s="71"/>
      <c r="I426" s="72"/>
      <c r="J426" s="60"/>
      <c r="K426" s="61"/>
      <c r="L426" s="45"/>
      <c r="M426" s="487"/>
      <c r="N426" s="488"/>
    </row>
    <row r="427" spans="1:14" s="36" customFormat="1" ht="12" customHeight="1">
      <c r="A427" s="129" t="s">
        <v>819</v>
      </c>
      <c r="B427" s="129" t="s">
        <v>820</v>
      </c>
      <c r="C427" s="130" t="s">
        <v>600</v>
      </c>
      <c r="D427" s="60">
        <f>'MANPR2001-04 £'!D426</f>
        <v>9960</v>
      </c>
      <c r="E427" s="61">
        <f>'MANPR2001-04 £'!E426/$A$4</f>
        <v>126.43650666183703</v>
      </c>
      <c r="F427" s="60">
        <f>'MANPR2001-04 £'!F426</f>
        <v>11484</v>
      </c>
      <c r="G427" s="61">
        <f>'MANPR2001-04 £'!G426/$A$4</f>
        <v>146.93972395835115</v>
      </c>
      <c r="H427" s="60">
        <f>'MANPR2001-04 £'!H426</f>
        <v>15641</v>
      </c>
      <c r="I427" s="61">
        <f>'MANPR2001-04 £'!I426/$A$4</f>
        <v>162.31713693073672</v>
      </c>
      <c r="J427" s="60">
        <f>'MANPR2001-04 £'!J426</f>
        <v>19660</v>
      </c>
      <c r="K427" s="61">
        <f>'MANPR2001-04 £'!K426/$A$4</f>
        <v>216.99238305477436</v>
      </c>
      <c r="L427" s="44" t="s">
        <v>821</v>
      </c>
      <c r="M427" s="487"/>
      <c r="N427" s="488"/>
    </row>
    <row r="428" spans="1:14" s="36" customFormat="1" ht="3" customHeight="1">
      <c r="A428" s="133"/>
      <c r="B428" s="133"/>
      <c r="C428" s="134"/>
      <c r="D428" s="136"/>
      <c r="E428" s="136"/>
      <c r="F428" s="171"/>
      <c r="G428" s="193"/>
      <c r="H428" s="83"/>
      <c r="I428" s="84"/>
      <c r="J428" s="135"/>
      <c r="K428" s="152"/>
      <c r="L428" s="51"/>
      <c r="M428" s="487"/>
      <c r="N428" s="488"/>
    </row>
    <row r="429" spans="1:14" s="36" customFormat="1" ht="12.75" customHeight="1">
      <c r="A429" s="139"/>
      <c r="B429" s="139"/>
      <c r="C429" s="140"/>
      <c r="D429" s="141"/>
      <c r="E429" s="141"/>
      <c r="F429" s="72"/>
      <c r="G429" s="72"/>
      <c r="H429" s="72"/>
      <c r="I429" s="72"/>
      <c r="J429" s="142"/>
      <c r="K429" s="142"/>
      <c r="L429" s="43" t="s">
        <v>471</v>
      </c>
      <c r="M429" s="487"/>
      <c r="N429" s="488"/>
    </row>
    <row r="430" spans="1:14" s="36" customFormat="1" ht="12.75" customHeight="1">
      <c r="A430" s="153"/>
      <c r="B430" s="153"/>
      <c r="C430" s="154"/>
      <c r="D430" s="127"/>
      <c r="E430" s="127"/>
      <c r="F430" s="72"/>
      <c r="G430" s="72"/>
      <c r="H430" s="72"/>
      <c r="I430" s="72"/>
      <c r="J430" s="172"/>
      <c r="K430" s="172"/>
      <c r="L430" s="55"/>
      <c r="M430" s="487"/>
      <c r="N430" s="488"/>
    </row>
    <row r="431" spans="12:14" ht="24" customHeight="1">
      <c r="L431" s="31" t="s">
        <v>2342</v>
      </c>
      <c r="M431" s="487" t="s">
        <v>1694</v>
      </c>
      <c r="N431" s="488"/>
    </row>
    <row r="432" spans="1:14" ht="29.25" customHeight="1">
      <c r="A432" s="479" t="s">
        <v>1133</v>
      </c>
      <c r="B432" s="479"/>
      <c r="C432" s="479"/>
      <c r="D432" s="479"/>
      <c r="E432" s="479"/>
      <c r="F432" s="479"/>
      <c r="G432" s="479"/>
      <c r="H432" s="479"/>
      <c r="I432" s="479"/>
      <c r="J432" s="479"/>
      <c r="K432" s="479"/>
      <c r="L432" s="479"/>
      <c r="M432" s="487"/>
      <c r="N432" s="488"/>
    </row>
    <row r="433" spans="1:14" ht="9" customHeight="1">
      <c r="A433" s="92"/>
      <c r="B433" s="92"/>
      <c r="C433" s="92"/>
      <c r="D433" s="92"/>
      <c r="J433" s="92"/>
      <c r="K433" s="92"/>
      <c r="M433" s="487"/>
      <c r="N433" s="488"/>
    </row>
    <row r="434" spans="1:14" ht="24" customHeight="1">
      <c r="A434" s="94" t="s">
        <v>1652</v>
      </c>
      <c r="B434" s="474" t="s">
        <v>1653</v>
      </c>
      <c r="C434" s="94" t="s">
        <v>1119</v>
      </c>
      <c r="D434" s="477" t="s">
        <v>491</v>
      </c>
      <c r="E434" s="478"/>
      <c r="F434" s="477" t="s">
        <v>2372</v>
      </c>
      <c r="G434" s="478"/>
      <c r="H434" s="483" t="s">
        <v>1123</v>
      </c>
      <c r="I434" s="484"/>
      <c r="J434" s="477" t="s">
        <v>2381</v>
      </c>
      <c r="K434" s="485"/>
      <c r="L434" s="480" t="s">
        <v>95</v>
      </c>
      <c r="M434" s="487"/>
      <c r="N434" s="488"/>
    </row>
    <row r="435" spans="1:14" ht="14.25" customHeight="1">
      <c r="A435" s="472" t="s">
        <v>1382</v>
      </c>
      <c r="B435" s="475"/>
      <c r="C435" s="472" t="s">
        <v>1121</v>
      </c>
      <c r="D435" s="97" t="s">
        <v>92</v>
      </c>
      <c r="E435" s="98" t="s">
        <v>94</v>
      </c>
      <c r="F435" s="97" t="s">
        <v>92</v>
      </c>
      <c r="G435" s="98" t="s">
        <v>94</v>
      </c>
      <c r="H435" s="97" t="s">
        <v>92</v>
      </c>
      <c r="I435" s="98" t="s">
        <v>94</v>
      </c>
      <c r="J435" s="97" t="s">
        <v>92</v>
      </c>
      <c r="K435" s="99" t="s">
        <v>94</v>
      </c>
      <c r="L435" s="481"/>
      <c r="M435" s="487"/>
      <c r="N435" s="488"/>
    </row>
    <row r="436" spans="1:14" ht="24.75" customHeight="1">
      <c r="A436" s="473"/>
      <c r="B436" s="476"/>
      <c r="C436" s="473"/>
      <c r="D436" s="100" t="s">
        <v>93</v>
      </c>
      <c r="E436" s="101" t="s">
        <v>2450</v>
      </c>
      <c r="F436" s="100" t="s">
        <v>93</v>
      </c>
      <c r="G436" s="101" t="s">
        <v>2450</v>
      </c>
      <c r="H436" s="100" t="s">
        <v>93</v>
      </c>
      <c r="I436" s="101" t="s">
        <v>2450</v>
      </c>
      <c r="J436" s="100" t="s">
        <v>93</v>
      </c>
      <c r="K436" s="101" t="s">
        <v>2450</v>
      </c>
      <c r="L436" s="482"/>
      <c r="M436" s="487"/>
      <c r="N436" s="488"/>
    </row>
    <row r="437" spans="1:14" s="36" customFormat="1" ht="15" customHeight="1">
      <c r="A437" s="129" t="s">
        <v>822</v>
      </c>
      <c r="B437" s="129" t="s">
        <v>823</v>
      </c>
      <c r="C437" s="130" t="s">
        <v>600</v>
      </c>
      <c r="D437" s="60">
        <f>'MANPR2001-04 £'!D436</f>
        <v>90080</v>
      </c>
      <c r="E437" s="61">
        <f>'MANPR2001-04 £'!E436/$A$4</f>
        <v>1619.7541664246148</v>
      </c>
      <c r="F437" s="60">
        <f>'MANPR2001-04 £'!F436</f>
        <v>63116</v>
      </c>
      <c r="G437" s="61">
        <f>'MANPR2001-04 £'!G436/$A$4</f>
        <v>1187.4780017564424</v>
      </c>
      <c r="H437" s="60">
        <f>'MANPR2001-04 £'!H436</f>
        <v>60730</v>
      </c>
      <c r="I437" s="61">
        <f>'MANPR2001-04 £'!I436/$A$4</f>
        <v>879.9297423087306</v>
      </c>
      <c r="J437" s="60">
        <f>'MANPR2001-04 £'!J436</f>
        <v>46770</v>
      </c>
      <c r="K437" s="61">
        <f>'MANPR2001-04 £'!K436/$A$4</f>
        <v>719.3212068193701</v>
      </c>
      <c r="L437" s="54" t="s">
        <v>824</v>
      </c>
      <c r="M437" s="487"/>
      <c r="N437" s="488"/>
    </row>
    <row r="438" spans="1:14" s="36" customFormat="1" ht="12" customHeight="1">
      <c r="A438" s="129" t="s">
        <v>825</v>
      </c>
      <c r="B438" s="129" t="s">
        <v>826</v>
      </c>
      <c r="C438" s="130" t="s">
        <v>126</v>
      </c>
      <c r="D438" s="60">
        <f>'MANPR2001-04 £'!D437</f>
        <v>2260</v>
      </c>
      <c r="E438" s="61">
        <f>'MANPR2001-04 £'!E437/$A$4</f>
        <v>59.801050448166166</v>
      </c>
      <c r="F438" s="60">
        <f>'MANPR2001-04 £'!F437</f>
        <v>316</v>
      </c>
      <c r="G438" s="61">
        <f>'MANPR2001-04 £'!G437/$A$4</f>
        <v>22.21181873789029</v>
      </c>
      <c r="H438" s="60">
        <f>'MANPR2001-04 £'!H437</f>
        <v>250</v>
      </c>
      <c r="I438" s="61">
        <f>'MANPR2001-04 £'!I437/$A$4</f>
        <v>17.08601441376176</v>
      </c>
      <c r="J438" s="60">
        <f>'MANPR2001-04 £'!J437</f>
        <v>300</v>
      </c>
      <c r="K438" s="61">
        <f>'MANPR2001-04 £'!K437/$A$4</f>
        <v>22.21181873789029</v>
      </c>
      <c r="L438" s="44" t="s">
        <v>827</v>
      </c>
      <c r="M438" s="487"/>
      <c r="N438" s="488"/>
    </row>
    <row r="439" spans="1:14" ht="12" customHeight="1">
      <c r="A439" s="95"/>
      <c r="B439" s="96"/>
      <c r="C439" s="95"/>
      <c r="D439" s="188"/>
      <c r="E439" s="188"/>
      <c r="F439" s="189"/>
      <c r="G439" s="190"/>
      <c r="H439" s="191"/>
      <c r="I439" s="188"/>
      <c r="J439" s="191"/>
      <c r="K439" s="192"/>
      <c r="L439" s="62" t="s">
        <v>1131</v>
      </c>
      <c r="M439" s="487"/>
      <c r="N439" s="488"/>
    </row>
    <row r="440" spans="1:14" s="36" customFormat="1" ht="12" customHeight="1">
      <c r="A440" s="129" t="s">
        <v>828</v>
      </c>
      <c r="B440" s="129" t="s">
        <v>1122</v>
      </c>
      <c r="C440" s="130"/>
      <c r="D440" s="114"/>
      <c r="E440" s="127"/>
      <c r="F440" s="73"/>
      <c r="G440" s="74"/>
      <c r="H440" s="71"/>
      <c r="I440" s="72"/>
      <c r="J440" s="60"/>
      <c r="K440" s="61"/>
      <c r="L440" s="44" t="s">
        <v>2391</v>
      </c>
      <c r="M440" s="487"/>
      <c r="N440" s="488"/>
    </row>
    <row r="441" spans="1:14" s="36" customFormat="1" ht="11.25" customHeight="1">
      <c r="A441" s="129"/>
      <c r="B441" s="129" t="s">
        <v>829</v>
      </c>
      <c r="C441" s="130" t="s">
        <v>132</v>
      </c>
      <c r="D441" s="60" t="str">
        <f>'MANPR2001-04 £'!D440</f>
        <v>…</v>
      </c>
      <c r="E441" s="61">
        <f>'MANPR2001-04 £'!E440/$A$4</f>
        <v>169.15154269624142</v>
      </c>
      <c r="F441" s="60" t="str">
        <f>'MANPR2001-04 £'!F440</f>
        <v>…</v>
      </c>
      <c r="G441" s="61">
        <f>'MANPR2001-04 £'!G440/$A$4</f>
        <v>88.84727495156116</v>
      </c>
      <c r="H441" s="60" t="str">
        <f>'MANPR2001-04 £'!H440</f>
        <v>…</v>
      </c>
      <c r="I441" s="61">
        <f>'MANPR2001-04 £'!I440/$A$4</f>
        <v>17.08601441376176</v>
      </c>
      <c r="J441" s="60" t="str">
        <f>'MANPR2001-04 £'!J440</f>
        <v>…</v>
      </c>
      <c r="K441" s="61">
        <f>'MANPR2001-04 £'!K440/$A$4</f>
        <v>25.62902162064264</v>
      </c>
      <c r="L441" s="44" t="s">
        <v>2392</v>
      </c>
      <c r="M441" s="487"/>
      <c r="N441" s="488"/>
    </row>
    <row r="442" spans="1:14" s="36" customFormat="1" ht="12" customHeight="1">
      <c r="A442" s="129" t="s">
        <v>830</v>
      </c>
      <c r="B442" s="129" t="s">
        <v>831</v>
      </c>
      <c r="C442" s="111"/>
      <c r="D442" s="114"/>
      <c r="E442" s="127"/>
      <c r="F442" s="73"/>
      <c r="G442" s="74"/>
      <c r="H442" s="71"/>
      <c r="I442" s="72"/>
      <c r="J442" s="60"/>
      <c r="K442" s="61"/>
      <c r="L442" s="44" t="s">
        <v>2112</v>
      </c>
      <c r="M442" s="487"/>
      <c r="N442" s="488"/>
    </row>
    <row r="443" spans="1:14" s="36" customFormat="1" ht="11.25" customHeight="1">
      <c r="A443" s="129"/>
      <c r="B443" s="129" t="s">
        <v>2113</v>
      </c>
      <c r="C443" s="130" t="s">
        <v>109</v>
      </c>
      <c r="D443" s="114"/>
      <c r="E443" s="127"/>
      <c r="F443" s="73"/>
      <c r="G443" s="74"/>
      <c r="H443" s="71"/>
      <c r="I443" s="72"/>
      <c r="J443" s="60"/>
      <c r="K443" s="61"/>
      <c r="L443" s="44" t="s">
        <v>2114</v>
      </c>
      <c r="M443" s="487"/>
      <c r="N443" s="488"/>
    </row>
    <row r="444" spans="1:14" s="36" customFormat="1" ht="11.25" customHeight="1">
      <c r="A444" s="129" t="s">
        <v>109</v>
      </c>
      <c r="B444" s="129" t="s">
        <v>2115</v>
      </c>
      <c r="C444" s="130" t="s">
        <v>132</v>
      </c>
      <c r="D444" s="60" t="str">
        <f>'MANPR2001-04 £'!D443</f>
        <v>…</v>
      </c>
      <c r="E444" s="61">
        <f>'MANPR2001-04 £'!E443/$A$4</f>
        <v>292.17084647532613</v>
      </c>
      <c r="F444" s="60" t="str">
        <f>'MANPR2001-04 £'!F443</f>
        <v>…</v>
      </c>
      <c r="G444" s="61">
        <f>'MANPR2001-04 £'!G443/$A$4</f>
        <v>442.5277733164296</v>
      </c>
      <c r="H444" s="60" t="str">
        <f>'MANPR2001-04 £'!H443</f>
        <v>…</v>
      </c>
      <c r="I444" s="61">
        <f>'MANPR2001-04 £'!I443/$A$4</f>
        <v>124.72790522046085</v>
      </c>
      <c r="J444" s="60" t="str">
        <f>'MANPR2001-04 £'!J443</f>
        <v>…</v>
      </c>
      <c r="K444" s="61">
        <f>'MANPR2001-04 £'!K443/$A$4</f>
        <v>158.89993404798437</v>
      </c>
      <c r="L444" s="44" t="s">
        <v>2116</v>
      </c>
      <c r="M444" s="487"/>
      <c r="N444" s="488"/>
    </row>
    <row r="445" spans="1:14" s="36" customFormat="1" ht="0.75" customHeight="1">
      <c r="A445" s="129" t="s">
        <v>109</v>
      </c>
      <c r="B445" s="110"/>
      <c r="C445" s="111"/>
      <c r="D445" s="114"/>
      <c r="E445" s="127"/>
      <c r="F445" s="73"/>
      <c r="G445" s="74"/>
      <c r="H445" s="71"/>
      <c r="I445" s="72"/>
      <c r="J445" s="60"/>
      <c r="K445" s="61"/>
      <c r="L445" s="45"/>
      <c r="M445" s="487"/>
      <c r="N445" s="488"/>
    </row>
    <row r="446" spans="1:14" s="36" customFormat="1" ht="12" customHeight="1">
      <c r="A446" s="124" t="s">
        <v>2117</v>
      </c>
      <c r="B446" s="124" t="s">
        <v>2118</v>
      </c>
      <c r="C446" s="125"/>
      <c r="D446" s="114"/>
      <c r="E446" s="106">
        <f>SUM(E448:E459)</f>
        <v>19447.301605743636</v>
      </c>
      <c r="F446" s="75"/>
      <c r="G446" s="106">
        <f>SUM(G448:G459)</f>
        <v>17135.563855561668</v>
      </c>
      <c r="H446" s="81"/>
      <c r="I446" s="106">
        <f>SUM(I448:I459)</f>
        <v>11979.004705488373</v>
      </c>
      <c r="J446" s="60"/>
      <c r="K446" s="126">
        <f>SUM(K448:K459)</f>
        <v>7833.937608709766</v>
      </c>
      <c r="L446" s="49" t="s">
        <v>2119</v>
      </c>
      <c r="M446" s="487"/>
      <c r="N446" s="488"/>
    </row>
    <row r="447" spans="1:14" s="36" customFormat="1" ht="0.75" customHeight="1">
      <c r="A447" s="129" t="s">
        <v>109</v>
      </c>
      <c r="B447" s="110"/>
      <c r="C447" s="111"/>
      <c r="D447" s="114"/>
      <c r="E447" s="127"/>
      <c r="F447" s="73"/>
      <c r="G447" s="74"/>
      <c r="H447" s="71"/>
      <c r="I447" s="72"/>
      <c r="J447" s="60"/>
      <c r="K447" s="61"/>
      <c r="L447" s="45"/>
      <c r="M447" s="487"/>
      <c r="N447" s="488"/>
    </row>
    <row r="448" spans="1:14" s="36" customFormat="1" ht="12" customHeight="1">
      <c r="A448" s="129" t="s">
        <v>2120</v>
      </c>
      <c r="B448" s="129" t="s">
        <v>2121</v>
      </c>
      <c r="C448" s="130" t="s">
        <v>605</v>
      </c>
      <c r="D448" s="60">
        <f>'MANPR2001-04 £'!D447</f>
        <v>251210</v>
      </c>
      <c r="E448" s="61">
        <f>'MANPR2001-04 £'!E447/$A$4</f>
        <v>6901.041221718375</v>
      </c>
      <c r="F448" s="60">
        <f>'MANPR2001-04 £'!F447</f>
        <v>165200</v>
      </c>
      <c r="G448" s="61">
        <f>'MANPR2001-04 £'!G447/$A$4</f>
        <v>5107.00970827339</v>
      </c>
      <c r="H448" s="60">
        <f>'MANPR2001-04 £'!H447</f>
        <v>122568</v>
      </c>
      <c r="I448" s="61">
        <f>'MANPR2001-04 £'!I447/$A$4</f>
        <v>3430.8716942833616</v>
      </c>
      <c r="J448" s="60">
        <f>'MANPR2001-04 £'!J447</f>
        <v>42127</v>
      </c>
      <c r="K448" s="61">
        <f>'MANPR2001-04 £'!K447/$A$4</f>
        <v>1259.2392622942418</v>
      </c>
      <c r="L448" s="44" t="s">
        <v>2122</v>
      </c>
      <c r="M448" s="487"/>
      <c r="N448" s="488"/>
    </row>
    <row r="449" spans="1:14" s="36" customFormat="1" ht="12" customHeight="1">
      <c r="A449" s="129" t="s">
        <v>2123</v>
      </c>
      <c r="B449" s="129" t="s">
        <v>2124</v>
      </c>
      <c r="C449" s="130" t="s">
        <v>126</v>
      </c>
      <c r="D449" s="60">
        <f>'MANPR2001-04 £'!D448</f>
        <v>145340</v>
      </c>
      <c r="E449" s="61">
        <f>'MANPR2001-04 £'!E448/$A$4</f>
        <v>2769.6429364707815</v>
      </c>
      <c r="F449" s="60">
        <f>'MANPR2001-04 £'!F448</f>
        <v>72667</v>
      </c>
      <c r="G449" s="61">
        <f>'MANPR2001-04 £'!G448/$A$4</f>
        <v>2086.2023599203108</v>
      </c>
      <c r="H449" s="60">
        <f>'MANPR2001-04 £'!H448</f>
        <v>52440</v>
      </c>
      <c r="I449" s="61">
        <f>'MANPR2001-04 £'!I448/$A$4</f>
        <v>1433.5166093146117</v>
      </c>
      <c r="J449" s="60">
        <f>'MANPR2001-04 £'!J448</f>
        <v>72941</v>
      </c>
      <c r="K449" s="61">
        <f>'MANPR2001-04 £'!K448/$A$4</f>
        <v>2118.6657873064582</v>
      </c>
      <c r="L449" s="44" t="s">
        <v>2125</v>
      </c>
      <c r="M449" s="487"/>
      <c r="N449" s="488"/>
    </row>
    <row r="450" spans="1:14" s="36" customFormat="1" ht="12" customHeight="1">
      <c r="A450" s="129" t="s">
        <v>2126</v>
      </c>
      <c r="B450" s="129" t="s">
        <v>2127</v>
      </c>
      <c r="C450" s="130" t="s">
        <v>126</v>
      </c>
      <c r="D450" s="60">
        <f>'MANPR2001-04 £'!D449</f>
        <v>162410</v>
      </c>
      <c r="E450" s="61">
        <f>'MANPR2001-04 £'!E449/$A$4</f>
        <v>2429.6312496369223</v>
      </c>
      <c r="F450" s="60">
        <f>'MANPR2001-04 £'!F449</f>
        <v>123836</v>
      </c>
      <c r="G450" s="61">
        <f>'MANPR2001-04 £'!G449/$A$4</f>
        <v>2301.486141533709</v>
      </c>
      <c r="H450" s="60">
        <f>'MANPR2001-04 £'!H449</f>
        <v>97790</v>
      </c>
      <c r="I450" s="61">
        <f>'MANPR2001-04 £'!I449/$A$4</f>
        <v>1888.0045927206745</v>
      </c>
      <c r="J450" s="60">
        <f>'MANPR2001-04 £'!J449</f>
        <v>51468</v>
      </c>
      <c r="K450" s="61">
        <f>'MANPR2001-04 £'!K449/$A$4</f>
        <v>1107.173734011762</v>
      </c>
      <c r="L450" s="44" t="s">
        <v>2128</v>
      </c>
      <c r="M450" s="487"/>
      <c r="N450" s="488"/>
    </row>
    <row r="451" spans="1:14" s="36" customFormat="1" ht="12" customHeight="1">
      <c r="A451" s="129" t="s">
        <v>2129</v>
      </c>
      <c r="B451" s="129" t="s">
        <v>2130</v>
      </c>
      <c r="C451" s="130" t="s">
        <v>126</v>
      </c>
      <c r="D451" s="60">
        <f>'MANPR2001-04 £'!D450</f>
        <v>21375</v>
      </c>
      <c r="E451" s="61">
        <f>'MANPR2001-04 £'!E450/$A$4</f>
        <v>199.9063686410126</v>
      </c>
      <c r="F451" s="60">
        <f>'MANPR2001-04 £'!F450</f>
        <v>22900</v>
      </c>
      <c r="G451" s="61">
        <f>'MANPR2001-04 £'!G450/$A$4</f>
        <v>254.58161476505023</v>
      </c>
      <c r="H451" s="60">
        <f>'MANPR2001-04 £'!H450</f>
        <v>8450</v>
      </c>
      <c r="I451" s="61">
        <f>'MANPR2001-04 £'!I450/$A$4</f>
        <v>93.97307927568968</v>
      </c>
      <c r="J451" s="60">
        <f>'MANPR2001-04 £'!J450</f>
        <v>6150</v>
      </c>
      <c r="K451" s="61">
        <f>'MANPR2001-04 £'!K450/$A$4</f>
        <v>68.34405765504704</v>
      </c>
      <c r="L451" s="44" t="s">
        <v>2131</v>
      </c>
      <c r="M451" s="487"/>
      <c r="N451" s="488"/>
    </row>
    <row r="452" spans="1:14" s="36" customFormat="1" ht="12" customHeight="1">
      <c r="A452" s="129" t="s">
        <v>2132</v>
      </c>
      <c r="B452" s="129" t="s">
        <v>2133</v>
      </c>
      <c r="C452" s="130" t="s">
        <v>126</v>
      </c>
      <c r="D452" s="60">
        <f>'MANPR2001-04 £'!D451</f>
        <v>103725</v>
      </c>
      <c r="E452" s="61">
        <f>'MANPR2001-04 £'!E451/$A$4</f>
        <v>973.9028215844204</v>
      </c>
      <c r="F452" s="60">
        <f>'MANPR2001-04 £'!F451</f>
        <v>152432</v>
      </c>
      <c r="G452" s="61">
        <f>'MANPR2001-04 £'!G451/$A$4</f>
        <v>1549.7015073281916</v>
      </c>
      <c r="H452" s="60">
        <f>'MANPR2001-04 £'!H451</f>
        <v>27230</v>
      </c>
      <c r="I452" s="61">
        <f>'MANPR2001-04 £'!I451/$A$4</f>
        <v>302.4224551235832</v>
      </c>
      <c r="J452" s="60">
        <f>'MANPR2001-04 £'!J451</f>
        <v>17230</v>
      </c>
      <c r="K452" s="61">
        <f>'MANPR2001-04 £'!K451/$A$4</f>
        <v>191.36336143413172</v>
      </c>
      <c r="L452" s="44" t="s">
        <v>2134</v>
      </c>
      <c r="M452" s="487"/>
      <c r="N452" s="488"/>
    </row>
    <row r="453" spans="1:14" s="36" customFormat="1" ht="12" customHeight="1">
      <c r="A453" s="129" t="s">
        <v>2135</v>
      </c>
      <c r="B453" s="129" t="s">
        <v>2136</v>
      </c>
      <c r="C453" s="130" t="s">
        <v>126</v>
      </c>
      <c r="D453" s="60">
        <f>'MANPR2001-04 £'!D452</f>
        <v>9620</v>
      </c>
      <c r="E453" s="61">
        <f>'MANPR2001-04 £'!E452/$A$4</f>
        <v>78.5956663033041</v>
      </c>
      <c r="F453" s="60">
        <f>'MANPR2001-04 £'!F452</f>
        <v>10600</v>
      </c>
      <c r="G453" s="61">
        <f>'MANPR2001-04 £'!G452/$A$4</f>
        <v>90.55587639293734</v>
      </c>
      <c r="H453" s="60">
        <f>'MANPR2001-04 £'!H452</f>
        <v>5000</v>
      </c>
      <c r="I453" s="61">
        <f>'MANPR2001-04 £'!I452/$A$4</f>
        <v>42.7150360344044</v>
      </c>
      <c r="J453" s="60">
        <f>'MANPR2001-04 £'!J452</f>
        <v>4000</v>
      </c>
      <c r="K453" s="61">
        <f>'MANPR2001-04 £'!K452/$A$4</f>
        <v>34.17202882752352</v>
      </c>
      <c r="L453" s="44" t="s">
        <v>2137</v>
      </c>
      <c r="M453" s="487"/>
      <c r="N453" s="488"/>
    </row>
    <row r="454" spans="1:14" s="36" customFormat="1" ht="12" customHeight="1">
      <c r="A454" s="129" t="s">
        <v>2138</v>
      </c>
      <c r="B454" s="129" t="s">
        <v>1295</v>
      </c>
      <c r="C454" s="204"/>
      <c r="D454" s="114"/>
      <c r="E454" s="127"/>
      <c r="F454" s="73"/>
      <c r="G454" s="74"/>
      <c r="H454" s="73"/>
      <c r="I454" s="74"/>
      <c r="J454" s="60"/>
      <c r="K454" s="61"/>
      <c r="L454" s="44" t="s">
        <v>109</v>
      </c>
      <c r="M454" s="487"/>
      <c r="N454" s="488"/>
    </row>
    <row r="455" spans="1:14" s="36" customFormat="1" ht="11.25" customHeight="1">
      <c r="A455" s="129"/>
      <c r="B455" s="129" t="s">
        <v>1296</v>
      </c>
      <c r="C455" s="130" t="s">
        <v>126</v>
      </c>
      <c r="D455" s="60">
        <f>'MANPR2001-04 £'!D454</f>
        <v>374565</v>
      </c>
      <c r="E455" s="61">
        <f>'MANPR2001-04 £'!E454/$A$4</f>
        <v>2889.2450373671136</v>
      </c>
      <c r="F455" s="60">
        <f>'MANPR2001-04 £'!F454</f>
        <v>455778</v>
      </c>
      <c r="G455" s="61">
        <f>'MANPR2001-04 £'!G454/$A$4</f>
        <v>2745.722516291515</v>
      </c>
      <c r="H455" s="60">
        <f>'MANPR2001-04 £'!H454</f>
        <v>415065</v>
      </c>
      <c r="I455" s="61">
        <f>'MANPR2001-04 £'!I454/$A$4</f>
        <v>2730.3451033191295</v>
      </c>
      <c r="J455" s="60">
        <f>'MANPR2001-04 £'!J454</f>
        <v>211460</v>
      </c>
      <c r="K455" s="61">
        <f>'MANPR2001-04 £'!K454/$A$4</f>
        <v>1481.3574496731446</v>
      </c>
      <c r="L455" s="44" t="s">
        <v>1297</v>
      </c>
      <c r="M455" s="487"/>
      <c r="N455" s="488"/>
    </row>
    <row r="456" spans="1:14" s="36" customFormat="1" ht="12" customHeight="1">
      <c r="A456" s="129" t="s">
        <v>2140</v>
      </c>
      <c r="B456" s="129" t="s">
        <v>2141</v>
      </c>
      <c r="C456" s="130"/>
      <c r="D456" s="132"/>
      <c r="E456" s="132"/>
      <c r="F456" s="73"/>
      <c r="G456" s="74"/>
      <c r="H456" s="73"/>
      <c r="I456" s="74"/>
      <c r="J456" s="175"/>
      <c r="K456" s="176"/>
      <c r="L456" s="44"/>
      <c r="M456" s="487"/>
      <c r="N456" s="488"/>
    </row>
    <row r="457" spans="1:14" s="36" customFormat="1" ht="11.25" customHeight="1">
      <c r="A457" s="129"/>
      <c r="B457" s="129" t="s">
        <v>2142</v>
      </c>
      <c r="C457" s="130" t="s">
        <v>126</v>
      </c>
      <c r="D457" s="60">
        <f>'MANPR2001-04 £'!D456</f>
        <v>13310</v>
      </c>
      <c r="E457" s="61">
        <f>'MANPR2001-04 £'!E456/$A$4</f>
        <v>107.6418908066991</v>
      </c>
      <c r="F457" s="60">
        <f>'MANPR2001-04 £'!F456</f>
        <v>10120</v>
      </c>
      <c r="G457" s="61">
        <f>'MANPR2001-04 £'!G456/$A$4</f>
        <v>85.4300720688088</v>
      </c>
      <c r="H457" s="60">
        <f>'MANPR2001-04 £'!H456</f>
        <v>15385</v>
      </c>
      <c r="I457" s="61">
        <f>'MANPR2001-04 £'!I456/$A$4</f>
        <v>136.68811531009408</v>
      </c>
      <c r="J457" s="60">
        <f>'MANPR2001-04 £'!J456</f>
        <v>8168</v>
      </c>
      <c r="K457" s="61">
        <f>'MANPR2001-04 £'!K456/$A$4</f>
        <v>70.05265909642321</v>
      </c>
      <c r="L457" s="44" t="s">
        <v>2143</v>
      </c>
      <c r="M457" s="487"/>
      <c r="N457" s="488"/>
    </row>
    <row r="458" spans="1:14" s="36" customFormat="1" ht="12" customHeight="1">
      <c r="A458" s="129" t="s">
        <v>1884</v>
      </c>
      <c r="B458" s="129" t="s">
        <v>1885</v>
      </c>
      <c r="C458" s="130" t="s">
        <v>109</v>
      </c>
      <c r="D458" s="114"/>
      <c r="E458" s="127"/>
      <c r="F458" s="73"/>
      <c r="G458" s="74"/>
      <c r="H458" s="73"/>
      <c r="I458" s="74"/>
      <c r="J458" s="60"/>
      <c r="K458" s="61"/>
      <c r="L458" s="44" t="s">
        <v>109</v>
      </c>
      <c r="M458" s="487"/>
      <c r="N458" s="488"/>
    </row>
    <row r="459" spans="1:14" s="36" customFormat="1" ht="11.25" customHeight="1">
      <c r="A459" s="129" t="s">
        <v>109</v>
      </c>
      <c r="B459" s="129" t="s">
        <v>1407</v>
      </c>
      <c r="C459" s="130" t="s">
        <v>132</v>
      </c>
      <c r="D459" s="60" t="str">
        <f>'MANPR2001-04 £'!D458</f>
        <v>…</v>
      </c>
      <c r="E459" s="61">
        <f>'MANPR2001-04 £'!E458/$A$4</f>
        <v>3097.694413215007</v>
      </c>
      <c r="F459" s="60" t="str">
        <f>'MANPR2001-04 £'!F458</f>
        <v>…</v>
      </c>
      <c r="G459" s="61">
        <f>'MANPR2001-04 £'!G458/$A$4</f>
        <v>2914.874058987756</v>
      </c>
      <c r="H459" s="60" t="str">
        <f>'MANPR2001-04 £'!H458</f>
        <v>…</v>
      </c>
      <c r="I459" s="61">
        <f>'MANPR2001-04 £'!I458/$A$4</f>
        <v>1920.468020106822</v>
      </c>
      <c r="J459" s="60" t="str">
        <f>'MANPR2001-04 £'!J458</f>
        <v>…</v>
      </c>
      <c r="K459" s="61">
        <f>'MANPR2001-04 £'!K458/$A$4</f>
        <v>1503.569268411035</v>
      </c>
      <c r="L459" s="44" t="s">
        <v>2144</v>
      </c>
      <c r="M459" s="487"/>
      <c r="N459" s="488"/>
    </row>
    <row r="460" spans="1:14" s="36" customFormat="1" ht="0.75" customHeight="1">
      <c r="A460" s="129"/>
      <c r="B460" s="129"/>
      <c r="C460" s="130"/>
      <c r="D460" s="114"/>
      <c r="E460" s="127"/>
      <c r="F460" s="73"/>
      <c r="G460" s="74"/>
      <c r="H460" s="71"/>
      <c r="I460" s="72"/>
      <c r="J460" s="60"/>
      <c r="K460" s="61"/>
      <c r="L460" s="44"/>
      <c r="M460" s="487"/>
      <c r="N460" s="488"/>
    </row>
    <row r="461" spans="1:14" s="36" customFormat="1" ht="12" customHeight="1">
      <c r="A461" s="116" t="s">
        <v>2145</v>
      </c>
      <c r="B461" s="116" t="s">
        <v>2146</v>
      </c>
      <c r="C461" s="117"/>
      <c r="D461" s="114"/>
      <c r="E461" s="127"/>
      <c r="F461" s="77"/>
      <c r="G461" s="78"/>
      <c r="H461" s="79"/>
      <c r="I461" s="80"/>
      <c r="J461" s="60"/>
      <c r="K461" s="61"/>
      <c r="L461" s="46" t="s">
        <v>2147</v>
      </c>
      <c r="M461" s="487"/>
      <c r="N461" s="488"/>
    </row>
    <row r="462" spans="1:14" s="36" customFormat="1" ht="9.75" customHeight="1">
      <c r="A462" s="116" t="s">
        <v>109</v>
      </c>
      <c r="B462" s="116" t="s">
        <v>2148</v>
      </c>
      <c r="C462" s="117"/>
      <c r="D462" s="114"/>
      <c r="E462" s="127"/>
      <c r="F462" s="77"/>
      <c r="G462" s="78"/>
      <c r="H462" s="79"/>
      <c r="I462" s="80"/>
      <c r="J462" s="60"/>
      <c r="K462" s="61"/>
      <c r="L462" s="46" t="s">
        <v>2149</v>
      </c>
      <c r="M462" s="487"/>
      <c r="N462" s="488"/>
    </row>
    <row r="463" spans="1:14" s="36" customFormat="1" ht="9.75" customHeight="1">
      <c r="A463" s="110"/>
      <c r="B463" s="116" t="s">
        <v>2150</v>
      </c>
      <c r="C463" s="111"/>
      <c r="D463" s="114"/>
      <c r="E463" s="127"/>
      <c r="F463" s="73"/>
      <c r="G463" s="74"/>
      <c r="H463" s="71"/>
      <c r="I463" s="72"/>
      <c r="J463" s="60"/>
      <c r="K463" s="61"/>
      <c r="L463" s="57" t="s">
        <v>2151</v>
      </c>
      <c r="M463" s="487"/>
      <c r="N463" s="488"/>
    </row>
    <row r="464" spans="1:14" s="36" customFormat="1" ht="9.75" customHeight="1">
      <c r="A464" s="178"/>
      <c r="B464" s="116" t="s">
        <v>2152</v>
      </c>
      <c r="C464" s="117"/>
      <c r="D464" s="114"/>
      <c r="E464" s="132"/>
      <c r="F464" s="77"/>
      <c r="G464" s="78"/>
      <c r="H464" s="79"/>
      <c r="I464" s="80"/>
      <c r="J464" s="60"/>
      <c r="K464" s="176"/>
      <c r="L464" s="46" t="s">
        <v>1657</v>
      </c>
      <c r="M464" s="487"/>
      <c r="N464" s="488"/>
    </row>
    <row r="465" spans="1:14" s="36" customFormat="1" ht="9.75" customHeight="1">
      <c r="A465" s="110"/>
      <c r="B465" s="116" t="s">
        <v>2153</v>
      </c>
      <c r="C465" s="117"/>
      <c r="D465" s="119"/>
      <c r="E465" s="120">
        <f>E467+E485+E495+E503+E508</f>
        <v>128353.5574790611</v>
      </c>
      <c r="F465" s="77"/>
      <c r="G465" s="120">
        <f>G467+G485+G495+G503+G508</f>
        <v>145507.9159504779</v>
      </c>
      <c r="H465" s="79"/>
      <c r="I465" s="120">
        <f>I467+I485+I495+I503+I508</f>
        <v>150994.23517873682</v>
      </c>
      <c r="J465" s="119"/>
      <c r="K465" s="121">
        <f>K467+K485+K495+K503+K508</f>
        <v>175782.6248902224</v>
      </c>
      <c r="L465" s="46" t="s">
        <v>2154</v>
      </c>
      <c r="M465" s="487"/>
      <c r="N465" s="488"/>
    </row>
    <row r="466" spans="1:14" ht="12" customHeight="1">
      <c r="A466" s="124" t="s">
        <v>2155</v>
      </c>
      <c r="B466" s="124" t="s">
        <v>2156</v>
      </c>
      <c r="C466" s="125"/>
      <c r="D466" s="114"/>
      <c r="E466" s="132"/>
      <c r="F466" s="75"/>
      <c r="G466" s="76"/>
      <c r="H466" s="81"/>
      <c r="I466" s="82"/>
      <c r="J466" s="60"/>
      <c r="K466" s="176"/>
      <c r="L466" s="49" t="s">
        <v>2157</v>
      </c>
      <c r="M466" s="487"/>
      <c r="N466" s="488"/>
    </row>
    <row r="467" spans="1:14" ht="12" customHeight="1">
      <c r="A467" s="145"/>
      <c r="B467" s="124" t="s">
        <v>865</v>
      </c>
      <c r="C467" s="125"/>
      <c r="D467" s="182"/>
      <c r="E467" s="106">
        <f>E470+E479+E480</f>
        <v>861.1351264535928</v>
      </c>
      <c r="F467" s="75"/>
      <c r="G467" s="106">
        <f>G470+G479+G480</f>
        <v>782.5394601502886</v>
      </c>
      <c r="H467" s="81"/>
      <c r="I467" s="106">
        <f>I470+I479+I480</f>
        <v>943.1479956396493</v>
      </c>
      <c r="J467" s="182"/>
      <c r="K467" s="126">
        <f>K470+K479+K480</f>
        <v>510.87183097147664</v>
      </c>
      <c r="L467" s="49" t="s">
        <v>866</v>
      </c>
      <c r="M467" s="487"/>
      <c r="N467" s="488"/>
    </row>
    <row r="468" spans="1:14" ht="0.75" customHeight="1">
      <c r="A468" s="145"/>
      <c r="B468" s="124"/>
      <c r="C468" s="125"/>
      <c r="D468" s="114"/>
      <c r="E468" s="106"/>
      <c r="F468" s="75"/>
      <c r="G468" s="76"/>
      <c r="H468" s="81"/>
      <c r="I468" s="82"/>
      <c r="J468" s="60"/>
      <c r="K468" s="126"/>
      <c r="L468" s="49"/>
      <c r="M468" s="487"/>
      <c r="N468" s="488"/>
    </row>
    <row r="469" spans="1:14" s="36" customFormat="1" ht="12" customHeight="1">
      <c r="A469" s="129" t="s">
        <v>867</v>
      </c>
      <c r="B469" s="129" t="s">
        <v>868</v>
      </c>
      <c r="C469" s="111"/>
      <c r="D469" s="132"/>
      <c r="E469" s="132"/>
      <c r="F469" s="73"/>
      <c r="G469" s="74"/>
      <c r="H469" s="71"/>
      <c r="I469" s="72"/>
      <c r="J469" s="175"/>
      <c r="K469" s="176"/>
      <c r="L469" s="44" t="s">
        <v>869</v>
      </c>
      <c r="M469" s="487"/>
      <c r="N469" s="488"/>
    </row>
    <row r="470" spans="1:14" s="36" customFormat="1" ht="11.25" customHeight="1">
      <c r="A470" s="110"/>
      <c r="B470" s="129" t="s">
        <v>870</v>
      </c>
      <c r="C470" s="130" t="s">
        <v>871</v>
      </c>
      <c r="D470" s="60">
        <f>'MANPR2001-04 £'!D469</f>
        <v>2200</v>
      </c>
      <c r="E470" s="61">
        <f>'MANPR2001-04 £'!E469/$A$4</f>
        <v>647.5599462815708</v>
      </c>
      <c r="F470" s="60">
        <f>'MANPR2001-04 £'!F469</f>
        <v>1947</v>
      </c>
      <c r="G470" s="61">
        <f>'MANPR2001-04 £'!G469/$A$4</f>
        <v>628.7653304264328</v>
      </c>
      <c r="H470" s="60">
        <f>'MANPR2001-04 £'!H469</f>
        <v>2294</v>
      </c>
      <c r="I470" s="61">
        <f>'MANPR2001-04 £'!I469/$A$4</f>
        <v>780.8308587089125</v>
      </c>
      <c r="J470" s="60">
        <f>'MANPR2001-04 £'!J469</f>
        <v>2221</v>
      </c>
      <c r="K470" s="61">
        <f>'MANPR2001-04 £'!K469/$A$4</f>
        <v>439.11057043367725</v>
      </c>
      <c r="L470" s="44" t="s">
        <v>872</v>
      </c>
      <c r="M470" s="487"/>
      <c r="N470" s="488"/>
    </row>
    <row r="471" spans="1:14" s="36" customFormat="1" ht="3" customHeight="1">
      <c r="A471" s="133"/>
      <c r="B471" s="133"/>
      <c r="C471" s="134"/>
      <c r="D471" s="136"/>
      <c r="E471" s="136"/>
      <c r="F471" s="83"/>
      <c r="G471" s="84"/>
      <c r="H471" s="83"/>
      <c r="I471" s="84"/>
      <c r="J471" s="135"/>
      <c r="K471" s="152"/>
      <c r="L471" s="51"/>
      <c r="M471" s="487"/>
      <c r="N471" s="488"/>
    </row>
    <row r="472" spans="1:14" s="36" customFormat="1" ht="12.75" customHeight="1">
      <c r="A472" s="139"/>
      <c r="B472" s="139"/>
      <c r="C472" s="140"/>
      <c r="D472" s="141"/>
      <c r="E472" s="141"/>
      <c r="F472" s="72"/>
      <c r="G472" s="72"/>
      <c r="H472" s="72"/>
      <c r="I472" s="72"/>
      <c r="J472" s="142"/>
      <c r="K472" s="142"/>
      <c r="L472" s="43" t="s">
        <v>471</v>
      </c>
      <c r="M472" s="487"/>
      <c r="N472" s="488"/>
    </row>
    <row r="473" spans="12:14" ht="24" customHeight="1">
      <c r="L473" s="31" t="s">
        <v>2342</v>
      </c>
      <c r="M473" s="487" t="s">
        <v>1695</v>
      </c>
      <c r="N473" s="488"/>
    </row>
    <row r="474" spans="1:14" ht="29.25" customHeight="1">
      <c r="A474" s="479" t="s">
        <v>1133</v>
      </c>
      <c r="B474" s="479"/>
      <c r="C474" s="479"/>
      <c r="D474" s="479"/>
      <c r="E474" s="479"/>
      <c r="F474" s="479"/>
      <c r="G474" s="479"/>
      <c r="H474" s="479"/>
      <c r="I474" s="479"/>
      <c r="J474" s="479"/>
      <c r="K474" s="479"/>
      <c r="L474" s="479"/>
      <c r="M474" s="487"/>
      <c r="N474" s="488"/>
    </row>
    <row r="475" spans="1:14" ht="9.75" customHeight="1">
      <c r="A475" s="92"/>
      <c r="B475" s="92"/>
      <c r="C475" s="92"/>
      <c r="D475" s="92"/>
      <c r="J475" s="92"/>
      <c r="K475" s="92"/>
      <c r="M475" s="487"/>
      <c r="N475" s="488"/>
    </row>
    <row r="476" spans="1:14" ht="24.75" customHeight="1">
      <c r="A476" s="94" t="s">
        <v>1652</v>
      </c>
      <c r="B476" s="474" t="s">
        <v>1653</v>
      </c>
      <c r="C476" s="94" t="s">
        <v>1119</v>
      </c>
      <c r="D476" s="477" t="s">
        <v>491</v>
      </c>
      <c r="E476" s="478"/>
      <c r="F476" s="477" t="s">
        <v>2372</v>
      </c>
      <c r="G476" s="478"/>
      <c r="H476" s="483" t="s">
        <v>1123</v>
      </c>
      <c r="I476" s="484"/>
      <c r="J476" s="477" t="s">
        <v>2381</v>
      </c>
      <c r="K476" s="485"/>
      <c r="L476" s="480" t="s">
        <v>95</v>
      </c>
      <c r="M476" s="487"/>
      <c r="N476" s="488"/>
    </row>
    <row r="477" spans="1:14" ht="15" customHeight="1">
      <c r="A477" s="472" t="s">
        <v>1382</v>
      </c>
      <c r="B477" s="475"/>
      <c r="C477" s="472" t="s">
        <v>1121</v>
      </c>
      <c r="D477" s="97" t="s">
        <v>92</v>
      </c>
      <c r="E477" s="98" t="s">
        <v>94</v>
      </c>
      <c r="F477" s="97" t="s">
        <v>92</v>
      </c>
      <c r="G477" s="98" t="s">
        <v>94</v>
      </c>
      <c r="H477" s="97" t="s">
        <v>92</v>
      </c>
      <c r="I477" s="98" t="s">
        <v>94</v>
      </c>
      <c r="J477" s="97" t="s">
        <v>92</v>
      </c>
      <c r="K477" s="99" t="s">
        <v>94</v>
      </c>
      <c r="L477" s="481"/>
      <c r="M477" s="487"/>
      <c r="N477" s="488"/>
    </row>
    <row r="478" spans="1:14" ht="24.75" customHeight="1">
      <c r="A478" s="473"/>
      <c r="B478" s="476"/>
      <c r="C478" s="473"/>
      <c r="D478" s="100" t="s">
        <v>93</v>
      </c>
      <c r="E478" s="101" t="s">
        <v>2450</v>
      </c>
      <c r="F478" s="100" t="s">
        <v>93</v>
      </c>
      <c r="G478" s="101" t="s">
        <v>2450</v>
      </c>
      <c r="H478" s="100" t="s">
        <v>93</v>
      </c>
      <c r="I478" s="101" t="s">
        <v>2450</v>
      </c>
      <c r="J478" s="100" t="s">
        <v>93</v>
      </c>
      <c r="K478" s="101" t="s">
        <v>2450</v>
      </c>
      <c r="L478" s="482"/>
      <c r="M478" s="487"/>
      <c r="N478" s="488"/>
    </row>
    <row r="479" spans="1:14" s="36" customFormat="1" ht="1.5" customHeight="1">
      <c r="A479" s="129"/>
      <c r="B479" s="129"/>
      <c r="C479" s="130"/>
      <c r="D479" s="114"/>
      <c r="E479" s="127"/>
      <c r="F479" s="205"/>
      <c r="G479" s="206"/>
      <c r="H479" s="71"/>
      <c r="I479" s="72"/>
      <c r="J479" s="60"/>
      <c r="K479" s="61"/>
      <c r="L479" s="54"/>
      <c r="M479" s="487"/>
      <c r="N479" s="488"/>
    </row>
    <row r="480" spans="1:14" s="36" customFormat="1" ht="12" customHeight="1">
      <c r="A480" s="129" t="s">
        <v>1658</v>
      </c>
      <c r="B480" s="129" t="s">
        <v>1659</v>
      </c>
      <c r="C480" s="130" t="s">
        <v>1381</v>
      </c>
      <c r="D480" s="60" t="str">
        <f>'MANPR2001-04 £'!D479</f>
        <v>…</v>
      </c>
      <c r="E480" s="61">
        <f>'MANPR2001-04 £'!E479/$A$4</f>
        <v>213.57518017202202</v>
      </c>
      <c r="F480" s="60" t="str">
        <f>'MANPR2001-04 £'!F479</f>
        <v>…</v>
      </c>
      <c r="G480" s="61">
        <f>'MANPR2001-04 £'!G479/$A$4</f>
        <v>153.77412972385585</v>
      </c>
      <c r="H480" s="60" t="str">
        <f>'MANPR2001-04 £'!H479</f>
        <v>…</v>
      </c>
      <c r="I480" s="61">
        <f>'MANPR2001-04 £'!I479/$A$4</f>
        <v>162.31713693073672</v>
      </c>
      <c r="J480" s="60" t="str">
        <f>'MANPR2001-04 £'!J479</f>
        <v>…</v>
      </c>
      <c r="K480" s="61">
        <f>'MANPR2001-04 £'!K479/$A$4</f>
        <v>71.7612605377994</v>
      </c>
      <c r="L480" s="44" t="s">
        <v>1660</v>
      </c>
      <c r="M480" s="487"/>
      <c r="N480" s="488"/>
    </row>
    <row r="481" spans="1:14" s="36" customFormat="1" ht="0.75" customHeight="1">
      <c r="A481" s="129"/>
      <c r="B481" s="129"/>
      <c r="C481" s="130"/>
      <c r="D481" s="114"/>
      <c r="E481" s="127"/>
      <c r="F481" s="73"/>
      <c r="G481" s="74"/>
      <c r="H481" s="71"/>
      <c r="I481" s="72"/>
      <c r="J481" s="60"/>
      <c r="K481" s="61"/>
      <c r="L481" s="44"/>
      <c r="M481" s="487"/>
      <c r="N481" s="488"/>
    </row>
    <row r="482" spans="1:14" s="36" customFormat="1" ht="12" customHeight="1">
      <c r="A482" s="124" t="s">
        <v>873</v>
      </c>
      <c r="B482" s="124" t="s">
        <v>874</v>
      </c>
      <c r="C482" s="125"/>
      <c r="D482" s="114"/>
      <c r="E482" s="127"/>
      <c r="F482" s="75"/>
      <c r="G482" s="76"/>
      <c r="H482" s="81"/>
      <c r="I482" s="82"/>
      <c r="J482" s="60"/>
      <c r="K482" s="61"/>
      <c r="L482" s="49" t="s">
        <v>875</v>
      </c>
      <c r="M482" s="487"/>
      <c r="N482" s="488"/>
    </row>
    <row r="483" spans="1:14" s="36" customFormat="1" ht="11.25" customHeight="1">
      <c r="A483" s="145"/>
      <c r="B483" s="124" t="s">
        <v>876</v>
      </c>
      <c r="C483" s="125"/>
      <c r="D483" s="207"/>
      <c r="E483" s="207"/>
      <c r="F483" s="75"/>
      <c r="G483" s="76"/>
      <c r="H483" s="81"/>
      <c r="I483" s="82"/>
      <c r="J483" s="81"/>
      <c r="K483" s="166"/>
      <c r="L483" s="49" t="s">
        <v>877</v>
      </c>
      <c r="M483" s="487"/>
      <c r="N483" s="488"/>
    </row>
    <row r="484" spans="1:14" s="36" customFormat="1" ht="11.25" customHeight="1">
      <c r="A484" s="110"/>
      <c r="B484" s="124" t="s">
        <v>878</v>
      </c>
      <c r="C484" s="125"/>
      <c r="D484" s="207"/>
      <c r="E484" s="207"/>
      <c r="F484" s="75"/>
      <c r="G484" s="76"/>
      <c r="H484" s="81"/>
      <c r="I484" s="82"/>
      <c r="J484" s="81"/>
      <c r="K484" s="166"/>
      <c r="L484" s="49" t="s">
        <v>879</v>
      </c>
      <c r="M484" s="487"/>
      <c r="N484" s="488"/>
    </row>
    <row r="485" spans="1:14" s="36" customFormat="1" ht="11.25" customHeight="1">
      <c r="A485" s="145"/>
      <c r="B485" s="124" t="s">
        <v>880</v>
      </c>
      <c r="C485" s="125"/>
      <c r="D485" s="132"/>
      <c r="E485" s="106">
        <f>SUM(E487:E491)</f>
        <v>17856.593663822416</v>
      </c>
      <c r="F485" s="81"/>
      <c r="G485" s="106">
        <f>SUM(G487:G491)</f>
        <v>17355.973441499194</v>
      </c>
      <c r="H485" s="81"/>
      <c r="I485" s="106">
        <f>SUM(I487:I491)</f>
        <v>18425.557943800686</v>
      </c>
      <c r="J485" s="175"/>
      <c r="K485" s="126">
        <f>SUM(K487:K491)</f>
        <v>21958.945724566616</v>
      </c>
      <c r="L485" s="49" t="s">
        <v>881</v>
      </c>
      <c r="M485" s="487"/>
      <c r="N485" s="488"/>
    </row>
    <row r="486" spans="1:14" s="36" customFormat="1" ht="0.75" customHeight="1">
      <c r="A486" s="110"/>
      <c r="B486" s="129" t="s">
        <v>109</v>
      </c>
      <c r="C486" s="111"/>
      <c r="D486" s="132"/>
      <c r="E486" s="132"/>
      <c r="F486" s="71"/>
      <c r="G486" s="72"/>
      <c r="H486" s="71"/>
      <c r="I486" s="72"/>
      <c r="J486" s="175"/>
      <c r="K486" s="176"/>
      <c r="L486" s="44" t="s">
        <v>109</v>
      </c>
      <c r="M486" s="487"/>
      <c r="N486" s="488"/>
    </row>
    <row r="487" spans="1:14" s="36" customFormat="1" ht="12" customHeight="1">
      <c r="A487" s="129" t="s">
        <v>882</v>
      </c>
      <c r="B487" s="129" t="s">
        <v>883</v>
      </c>
      <c r="C487" s="130" t="s">
        <v>871</v>
      </c>
      <c r="D487" s="60">
        <f>'MANPR2001-04 £'!D486</f>
        <v>4590</v>
      </c>
      <c r="E487" s="61">
        <f>'MANPR2001-04 £'!E486/$A$4</f>
        <v>4040.8424088546562</v>
      </c>
      <c r="F487" s="60">
        <f>'MANPR2001-04 £'!F486</f>
        <v>4472</v>
      </c>
      <c r="G487" s="61">
        <f>'MANPR2001-04 £'!G486/$A$4</f>
        <v>3969.081148316857</v>
      </c>
      <c r="H487" s="60">
        <f>'MANPR2001-04 £'!H486</f>
        <v>4279</v>
      </c>
      <c r="I487" s="61">
        <f>'MANPR2001-04 £'!I486/$A$4</f>
        <v>3900.73709066181</v>
      </c>
      <c r="J487" s="60">
        <f>'MANPR2001-04 £'!J486</f>
        <v>4547</v>
      </c>
      <c r="K487" s="61">
        <f>'MANPR2001-04 £'!K486/$A$4</f>
        <v>4385.979900012644</v>
      </c>
      <c r="L487" s="44" t="s">
        <v>884</v>
      </c>
      <c r="M487" s="487"/>
      <c r="N487" s="488"/>
    </row>
    <row r="488" spans="1:14" s="36" customFormat="1" ht="0.75" customHeight="1">
      <c r="A488" s="129"/>
      <c r="B488" s="129"/>
      <c r="C488" s="130"/>
      <c r="D488" s="60">
        <f>'MANPR2001-04 £'!D487</f>
        <v>0</v>
      </c>
      <c r="E488" s="61">
        <f>'MANPR2001-04 £'!E487/$A$4</f>
        <v>0</v>
      </c>
      <c r="F488" s="60">
        <f>'MANPR2001-04 £'!F487</f>
        <v>0</v>
      </c>
      <c r="G488" s="61">
        <f>'MANPR2001-04 £'!G487/$A$4</f>
        <v>0</v>
      </c>
      <c r="H488" s="60">
        <f>'MANPR2001-04 £'!H487</f>
        <v>0</v>
      </c>
      <c r="I488" s="61">
        <f>'MANPR2001-04 £'!I487/$A$4</f>
        <v>0</v>
      </c>
      <c r="J488" s="60">
        <f>'MANPR2001-04 £'!J487</f>
        <v>0</v>
      </c>
      <c r="K488" s="61">
        <f>'MANPR2001-04 £'!K487/$A$4</f>
        <v>0</v>
      </c>
      <c r="L488" s="44"/>
      <c r="M488" s="487"/>
      <c r="N488" s="488"/>
    </row>
    <row r="489" spans="1:14" s="36" customFormat="1" ht="12" customHeight="1">
      <c r="A489" s="129" t="s">
        <v>885</v>
      </c>
      <c r="B489" s="129" t="s">
        <v>886</v>
      </c>
      <c r="C489" s="130" t="s">
        <v>126</v>
      </c>
      <c r="D489" s="60">
        <f>'MANPR2001-04 £'!D488</f>
        <v>11376</v>
      </c>
      <c r="E489" s="61">
        <f>'MANPR2001-04 £'!E488/$A$4</f>
        <v>5710.146017079181</v>
      </c>
      <c r="F489" s="60">
        <f>'MANPR2001-04 £'!F488</f>
        <v>10793</v>
      </c>
      <c r="G489" s="61">
        <f>'MANPR2001-04 £'!G488/$A$4</f>
        <v>5493.153634024406</v>
      </c>
      <c r="H489" s="60">
        <f>'MANPR2001-04 £'!H488</f>
        <v>10880</v>
      </c>
      <c r="I489" s="61">
        <f>'MANPR2001-04 £'!I488/$A$4</f>
        <v>5645.219162306886</v>
      </c>
      <c r="J489" s="60">
        <f>'MANPR2001-04 £'!J488</f>
        <v>15995</v>
      </c>
      <c r="K489" s="61">
        <f>'MANPR2001-04 £'!K488/$A$4</f>
        <v>7025.769126938836</v>
      </c>
      <c r="L489" s="44" t="s">
        <v>887</v>
      </c>
      <c r="M489" s="487"/>
      <c r="N489" s="488"/>
    </row>
    <row r="490" spans="1:14" s="36" customFormat="1" ht="12" customHeight="1">
      <c r="A490" s="129" t="s">
        <v>888</v>
      </c>
      <c r="B490" s="129" t="s">
        <v>889</v>
      </c>
      <c r="C490" s="130" t="s">
        <v>126</v>
      </c>
      <c r="D490" s="60">
        <f>'MANPR2001-04 £'!D489</f>
        <v>26489</v>
      </c>
      <c r="E490" s="61">
        <f>'MANPR2001-04 £'!E489/$A$4</f>
        <v>7536.640957910313</v>
      </c>
      <c r="F490" s="60">
        <f>'MANPR2001-04 £'!F489</f>
        <v>25345</v>
      </c>
      <c r="G490" s="61">
        <f>'MANPR2001-04 £'!G489/$A$4</f>
        <v>7191.503466752325</v>
      </c>
      <c r="H490" s="60">
        <f>'MANPR2001-04 £'!H489</f>
        <v>28674</v>
      </c>
      <c r="I490" s="61">
        <f>'MANPR2001-04 £'!I489/$A$4</f>
        <v>8038.9697816749085</v>
      </c>
      <c r="J490" s="60">
        <f>'MANPR2001-04 £'!J489</f>
        <v>29411</v>
      </c>
      <c r="K490" s="61">
        <f>'MANPR2001-04 £'!K489/$A$4</f>
        <v>9414.39394198273</v>
      </c>
      <c r="L490" s="44" t="s">
        <v>890</v>
      </c>
      <c r="M490" s="487"/>
      <c r="N490" s="488"/>
    </row>
    <row r="491" spans="1:14" s="36" customFormat="1" ht="12" customHeight="1">
      <c r="A491" s="129" t="s">
        <v>2474</v>
      </c>
      <c r="B491" s="129" t="s">
        <v>1124</v>
      </c>
      <c r="C491" s="130" t="s">
        <v>1381</v>
      </c>
      <c r="D491" s="60" t="str">
        <f>'MANPR2001-04 £'!D490</f>
        <v>…</v>
      </c>
      <c r="E491" s="61">
        <f>'MANPR2001-04 £'!E490/$A$4</f>
        <v>568.9642799782666</v>
      </c>
      <c r="F491" s="60" t="str">
        <f>'MANPR2001-04 £'!F490</f>
        <v>…</v>
      </c>
      <c r="G491" s="61">
        <f>'MANPR2001-04 £'!G490/$A$4</f>
        <v>702.2351924056084</v>
      </c>
      <c r="H491" s="60" t="str">
        <f>'MANPR2001-04 £'!H490</f>
        <v>…</v>
      </c>
      <c r="I491" s="61">
        <f>'MANPR2001-04 £'!I490/$A$4</f>
        <v>840.6319091570787</v>
      </c>
      <c r="J491" s="60" t="str">
        <f>'MANPR2001-04 £'!J490</f>
        <v>…</v>
      </c>
      <c r="K491" s="61">
        <f>'MANPR2001-04 £'!K490/$A$4</f>
        <v>1132.8027556324048</v>
      </c>
      <c r="L491" s="44" t="s">
        <v>2475</v>
      </c>
      <c r="M491" s="487"/>
      <c r="N491" s="488"/>
    </row>
    <row r="492" spans="1:14" s="36" customFormat="1" ht="0.75" customHeight="1">
      <c r="A492" s="110"/>
      <c r="B492" s="110"/>
      <c r="C492" s="130" t="s">
        <v>109</v>
      </c>
      <c r="D492" s="114"/>
      <c r="E492" s="132"/>
      <c r="F492" s="73"/>
      <c r="G492" s="74"/>
      <c r="H492" s="71"/>
      <c r="I492" s="72"/>
      <c r="J492" s="60"/>
      <c r="K492" s="176"/>
      <c r="L492" s="45"/>
      <c r="M492" s="487"/>
      <c r="N492" s="488"/>
    </row>
    <row r="493" spans="1:14" s="36" customFormat="1" ht="12" customHeight="1">
      <c r="A493" s="124" t="s">
        <v>891</v>
      </c>
      <c r="B493" s="124" t="s">
        <v>892</v>
      </c>
      <c r="C493" s="157" t="s">
        <v>109</v>
      </c>
      <c r="D493" s="114"/>
      <c r="E493" s="127"/>
      <c r="F493" s="75"/>
      <c r="G493" s="76"/>
      <c r="H493" s="81"/>
      <c r="I493" s="82"/>
      <c r="J493" s="60"/>
      <c r="K493" s="61"/>
      <c r="L493" s="49"/>
      <c r="M493" s="487"/>
      <c r="N493" s="488"/>
    </row>
    <row r="494" spans="1:14" s="36" customFormat="1" ht="11.25" customHeight="1">
      <c r="A494" s="145"/>
      <c r="B494" s="124" t="s">
        <v>893</v>
      </c>
      <c r="C494" s="157" t="s">
        <v>109</v>
      </c>
      <c r="D494" s="114"/>
      <c r="E494" s="127"/>
      <c r="F494" s="75"/>
      <c r="G494" s="76"/>
      <c r="H494" s="81"/>
      <c r="I494" s="82"/>
      <c r="J494" s="60"/>
      <c r="K494" s="61"/>
      <c r="L494" s="49" t="s">
        <v>894</v>
      </c>
      <c r="M494" s="487"/>
      <c r="N494" s="488"/>
    </row>
    <row r="495" spans="1:14" s="36" customFormat="1" ht="11.25" customHeight="1">
      <c r="A495" s="110"/>
      <c r="B495" s="124" t="s">
        <v>895</v>
      </c>
      <c r="C495" s="157" t="s">
        <v>109</v>
      </c>
      <c r="D495" s="132"/>
      <c r="E495" s="106">
        <f>SUM(E498:E501)</f>
        <v>105393.37130984805</v>
      </c>
      <c r="F495" s="75"/>
      <c r="G495" s="106">
        <f>SUM(G498:G501)</f>
        <v>122745.92754846449</v>
      </c>
      <c r="H495" s="81"/>
      <c r="I495" s="106">
        <f>SUM(I498:I501)</f>
        <v>126576.61198002988</v>
      </c>
      <c r="J495" s="175"/>
      <c r="K495" s="126">
        <f>SUM(K498:K501)</f>
        <v>148547.51791468615</v>
      </c>
      <c r="L495" s="49" t="s">
        <v>896</v>
      </c>
      <c r="M495" s="487"/>
      <c r="N495" s="488"/>
    </row>
    <row r="496" spans="1:14" s="36" customFormat="1" ht="0.75" customHeight="1">
      <c r="A496" s="110"/>
      <c r="B496" s="110"/>
      <c r="C496" s="111"/>
      <c r="D496" s="132"/>
      <c r="E496" s="132"/>
      <c r="F496" s="73"/>
      <c r="G496" s="74"/>
      <c r="H496" s="71"/>
      <c r="I496" s="72"/>
      <c r="J496" s="175"/>
      <c r="K496" s="176"/>
      <c r="L496" s="45"/>
      <c r="M496" s="487"/>
      <c r="N496" s="488"/>
    </row>
    <row r="497" spans="1:14" s="36" customFormat="1" ht="12" customHeight="1">
      <c r="A497" s="129" t="s">
        <v>897</v>
      </c>
      <c r="B497" s="129" t="s">
        <v>898</v>
      </c>
      <c r="C497" s="130" t="s">
        <v>109</v>
      </c>
      <c r="D497" s="132"/>
      <c r="E497" s="132"/>
      <c r="F497" s="73"/>
      <c r="G497" s="74"/>
      <c r="H497" s="71"/>
      <c r="I497" s="72"/>
      <c r="J497" s="175"/>
      <c r="K497" s="176"/>
      <c r="L497" s="44" t="s">
        <v>899</v>
      </c>
      <c r="M497" s="487"/>
      <c r="N497" s="488"/>
    </row>
    <row r="498" spans="1:14" s="36" customFormat="1" ht="11.25" customHeight="1">
      <c r="A498" s="129" t="s">
        <v>109</v>
      </c>
      <c r="B498" s="129" t="s">
        <v>900</v>
      </c>
      <c r="C498" s="130" t="s">
        <v>132</v>
      </c>
      <c r="D498" s="60" t="str">
        <f>'MANPR2001-04 £'!D497</f>
        <v>…</v>
      </c>
      <c r="E498" s="61">
        <f>'MANPR2001-04 £'!E497/$A$4</f>
        <v>95898.67310012064</v>
      </c>
      <c r="F498" s="60" t="str">
        <f>'MANPR2001-04 £'!F497</f>
        <v>…</v>
      </c>
      <c r="G498" s="61">
        <f>'MANPR2001-04 £'!G497/$A$4</f>
        <v>107377.05758328579</v>
      </c>
      <c r="H498" s="60" t="str">
        <f>'MANPR2001-04 £'!H497</f>
        <v>…</v>
      </c>
      <c r="I498" s="61">
        <f>'MANPR2001-04 £'!I497/$A$4</f>
        <v>111954.40084473256</v>
      </c>
      <c r="J498" s="60" t="str">
        <f>'MANPR2001-04 £'!J497</f>
        <v>…</v>
      </c>
      <c r="K498" s="61">
        <f>'MANPR2001-04 £'!K497/$A$4</f>
        <v>125882.91979483115</v>
      </c>
      <c r="L498" s="44" t="s">
        <v>932</v>
      </c>
      <c r="M498" s="487"/>
      <c r="N498" s="488"/>
    </row>
    <row r="499" spans="1:14" s="36" customFormat="1" ht="12" customHeight="1">
      <c r="A499" s="129" t="s">
        <v>901</v>
      </c>
      <c r="B499" s="129" t="s">
        <v>902</v>
      </c>
      <c r="C499" s="130"/>
      <c r="D499" s="114"/>
      <c r="E499" s="127"/>
      <c r="F499" s="73"/>
      <c r="G499" s="74"/>
      <c r="H499" s="73"/>
      <c r="I499" s="72"/>
      <c r="J499" s="60"/>
      <c r="K499" s="61"/>
      <c r="L499" s="44" t="s">
        <v>903</v>
      </c>
      <c r="M499" s="487"/>
      <c r="N499" s="488"/>
    </row>
    <row r="500" spans="1:14" s="36" customFormat="1" ht="11.25" customHeight="1">
      <c r="A500" s="129"/>
      <c r="B500" s="129" t="s">
        <v>907</v>
      </c>
      <c r="C500" s="130" t="s">
        <v>132</v>
      </c>
      <c r="D500" s="60" t="str">
        <f>'MANPR2001-04 £'!D499</f>
        <v>…</v>
      </c>
      <c r="E500" s="61">
        <f>'MANPR2001-04 £'!E499/$A$4</f>
        <v>5359.882721597064</v>
      </c>
      <c r="F500" s="60" t="str">
        <f>'MANPR2001-04 £'!F499</f>
        <v>…</v>
      </c>
      <c r="G500" s="61">
        <f>'MANPR2001-04 £'!G499/$A$4</f>
        <v>6029.654486616525</v>
      </c>
      <c r="H500" s="60" t="str">
        <f>'MANPR2001-04 £'!H499</f>
        <v>…</v>
      </c>
      <c r="I500" s="61">
        <f>'MANPR2001-04 £'!I499/$A$4</f>
        <v>6280.818898498823</v>
      </c>
      <c r="J500" s="60" t="str">
        <f>'MANPR2001-04 £'!J499</f>
        <v>…</v>
      </c>
      <c r="K500" s="61">
        <f>'MANPR2001-04 £'!K499/$A$4</f>
        <v>7323.06577773829</v>
      </c>
      <c r="L500" s="44" t="s">
        <v>908</v>
      </c>
      <c r="M500" s="487"/>
      <c r="N500" s="488"/>
    </row>
    <row r="501" spans="1:14" s="36" customFormat="1" ht="12" customHeight="1">
      <c r="A501" s="129" t="s">
        <v>159</v>
      </c>
      <c r="B501" s="110" t="s">
        <v>158</v>
      </c>
      <c r="C501" s="111" t="s">
        <v>1381</v>
      </c>
      <c r="D501" s="60" t="str">
        <f>'MANPR2001-04 £'!D500</f>
        <v>…</v>
      </c>
      <c r="E501" s="61">
        <f>'MANPR2001-04 £'!E500/$A$4</f>
        <v>4134.815488130346</v>
      </c>
      <c r="F501" s="60" t="str">
        <f>'MANPR2001-04 £'!F500</f>
        <v>…</v>
      </c>
      <c r="G501" s="61">
        <f>'MANPR2001-04 £'!G500/$A$4</f>
        <v>9339.215478562179</v>
      </c>
      <c r="H501" s="60" t="str">
        <f>'MANPR2001-04 £'!H500</f>
        <v>…</v>
      </c>
      <c r="I501" s="61">
        <f>'MANPR2001-04 £'!I500/$A$4</f>
        <v>8341.392236798492</v>
      </c>
      <c r="J501" s="60" t="str">
        <f>'MANPR2001-04 £'!J500</f>
        <v>…</v>
      </c>
      <c r="K501" s="61">
        <f>'MANPR2001-04 £'!K500/$A$4</f>
        <v>15341.532342116685</v>
      </c>
      <c r="L501" s="45" t="s">
        <v>1682</v>
      </c>
      <c r="M501" s="487"/>
      <c r="N501" s="488"/>
    </row>
    <row r="502" spans="1:14" s="36" customFormat="1" ht="0.75" customHeight="1">
      <c r="A502" s="129"/>
      <c r="B502" s="110"/>
      <c r="C502" s="111"/>
      <c r="D502" s="114"/>
      <c r="E502" s="127"/>
      <c r="F502" s="73"/>
      <c r="G502" s="74"/>
      <c r="H502" s="71"/>
      <c r="I502" s="72"/>
      <c r="J502" s="60"/>
      <c r="K502" s="61"/>
      <c r="L502" s="45"/>
      <c r="M502" s="487"/>
      <c r="N502" s="488"/>
    </row>
    <row r="503" spans="1:14" s="36" customFormat="1" ht="12" customHeight="1">
      <c r="A503" s="124" t="s">
        <v>909</v>
      </c>
      <c r="B503" s="124" t="s">
        <v>2194</v>
      </c>
      <c r="C503" s="125"/>
      <c r="D503" s="114"/>
      <c r="E503" s="106">
        <f>SUM(E504:E505)</f>
        <v>2111.8313815409533</v>
      </c>
      <c r="F503" s="75"/>
      <c r="G503" s="106">
        <f>SUM(G504:G505)</f>
        <v>2414.2538366645367</v>
      </c>
      <c r="H503" s="81"/>
      <c r="I503" s="106">
        <f>SUM(I504:I505)</f>
        <v>2477.4720899954555</v>
      </c>
      <c r="J503" s="60"/>
      <c r="K503" s="126">
        <f>SUM(K504:K505)</f>
        <v>2161.3808233408627</v>
      </c>
      <c r="L503" s="49" t="s">
        <v>2195</v>
      </c>
      <c r="M503" s="487"/>
      <c r="N503" s="488"/>
    </row>
    <row r="504" spans="1:14" s="36" customFormat="1" ht="12" customHeight="1">
      <c r="A504" s="129" t="s">
        <v>2196</v>
      </c>
      <c r="B504" s="129" t="s">
        <v>2197</v>
      </c>
      <c r="C504" s="130" t="s">
        <v>344</v>
      </c>
      <c r="D504" s="60">
        <f>'MANPR2001-04 £'!D503</f>
        <v>512</v>
      </c>
      <c r="E504" s="61">
        <f>'MANPR2001-04 £'!E503/$A$4</f>
        <v>1766.693890382966</v>
      </c>
      <c r="F504" s="60">
        <f>'MANPR2001-04 £'!F503</f>
        <v>630</v>
      </c>
      <c r="G504" s="61">
        <f>'MANPR2001-04 £'!G503/$A$4</f>
        <v>2134.043200278844</v>
      </c>
      <c r="H504" s="60">
        <f>'MANPR2001-04 £'!H503</f>
        <v>565</v>
      </c>
      <c r="I504" s="61">
        <f>'MANPR2001-04 £'!I503/$A$4</f>
        <v>1850.4153610103988</v>
      </c>
      <c r="J504" s="60">
        <f>'MANPR2001-04 £'!J503</f>
        <v>615</v>
      </c>
      <c r="K504" s="61">
        <f>'MANPR2001-04 £'!K503/$A$4</f>
        <v>2101.5797728926964</v>
      </c>
      <c r="L504" s="44" t="s">
        <v>2198</v>
      </c>
      <c r="M504" s="487"/>
      <c r="N504" s="488"/>
    </row>
    <row r="505" spans="1:14" s="36" customFormat="1" ht="12" customHeight="1">
      <c r="A505" s="129" t="s">
        <v>2199</v>
      </c>
      <c r="B505" s="129" t="s">
        <v>2200</v>
      </c>
      <c r="C505" s="130" t="s">
        <v>126</v>
      </c>
      <c r="D505" s="60">
        <f>'MANPR2001-04 £'!D504</f>
        <v>52</v>
      </c>
      <c r="E505" s="61">
        <f>'MANPR2001-04 £'!E504/$A$4</f>
        <v>345.13749115798754</v>
      </c>
      <c r="F505" s="60">
        <f>'MANPR2001-04 £'!F504</f>
        <v>71</v>
      </c>
      <c r="G505" s="61">
        <f>'MANPR2001-04 £'!G504/$A$4</f>
        <v>280.21063638569285</v>
      </c>
      <c r="H505" s="60">
        <f>'MANPR2001-04 £'!H504</f>
        <v>150</v>
      </c>
      <c r="I505" s="61">
        <f>'MANPR2001-04 £'!I504/$A$4</f>
        <v>627.0567289850566</v>
      </c>
      <c r="J505" s="60">
        <f>'MANPR2001-04 £'!J504</f>
        <v>13</v>
      </c>
      <c r="K505" s="61">
        <f>'MANPR2001-04 £'!K504/$A$4</f>
        <v>59.801050448166166</v>
      </c>
      <c r="L505" s="44" t="s">
        <v>2201</v>
      </c>
      <c r="M505" s="487"/>
      <c r="N505" s="488"/>
    </row>
    <row r="506" spans="1:14" ht="12" customHeight="1">
      <c r="A506" s="124" t="s">
        <v>2202</v>
      </c>
      <c r="B506" s="124" t="s">
        <v>2203</v>
      </c>
      <c r="C506" s="125"/>
      <c r="D506" s="132"/>
      <c r="E506" s="132"/>
      <c r="F506" s="75"/>
      <c r="G506" s="76"/>
      <c r="H506" s="81"/>
      <c r="I506" s="82"/>
      <c r="J506" s="175"/>
      <c r="K506" s="176"/>
      <c r="L506" s="49" t="s">
        <v>2204</v>
      </c>
      <c r="M506" s="487"/>
      <c r="N506" s="488"/>
    </row>
    <row r="507" spans="1:14" ht="11.25" customHeight="1">
      <c r="A507" s="145"/>
      <c r="B507" s="124" t="s">
        <v>2205</v>
      </c>
      <c r="C507" s="125"/>
      <c r="D507" s="71"/>
      <c r="E507" s="185"/>
      <c r="F507" s="75"/>
      <c r="G507" s="76"/>
      <c r="H507" s="81"/>
      <c r="I507" s="82"/>
      <c r="J507" s="71"/>
      <c r="K507" s="113"/>
      <c r="L507" s="49" t="s">
        <v>2206</v>
      </c>
      <c r="M507" s="487"/>
      <c r="N507" s="488"/>
    </row>
    <row r="508" spans="1:14" ht="11.25" customHeight="1">
      <c r="A508" s="110"/>
      <c r="B508" s="124" t="s">
        <v>2207</v>
      </c>
      <c r="C508" s="125"/>
      <c r="D508" s="182"/>
      <c r="E508" s="106">
        <f>E510+E511+E522</f>
        <v>2130.6259973960914</v>
      </c>
      <c r="F508" s="75"/>
      <c r="G508" s="106">
        <f>G510+G511+G522</f>
        <v>2209.221663699396</v>
      </c>
      <c r="H508" s="81"/>
      <c r="I508" s="106">
        <f>I510+I511+I522</f>
        <v>2571.445169271145</v>
      </c>
      <c r="J508" s="182"/>
      <c r="K508" s="126">
        <f>K510+K511+K522</f>
        <v>2603.908596657292</v>
      </c>
      <c r="L508" s="49" t="s">
        <v>2208</v>
      </c>
      <c r="M508" s="487"/>
      <c r="N508" s="488"/>
    </row>
    <row r="509" spans="1:14" ht="0.75" customHeight="1">
      <c r="A509" s="95"/>
      <c r="B509" s="96"/>
      <c r="C509" s="95"/>
      <c r="D509" s="195"/>
      <c r="E509" s="195"/>
      <c r="F509" s="208"/>
      <c r="G509" s="209"/>
      <c r="H509" s="194"/>
      <c r="I509" s="195"/>
      <c r="J509" s="194"/>
      <c r="K509" s="210"/>
      <c r="L509" s="34"/>
      <c r="M509" s="487"/>
      <c r="N509" s="488"/>
    </row>
    <row r="510" spans="1:14" s="36" customFormat="1" ht="12" customHeight="1">
      <c r="A510" s="129" t="s">
        <v>2209</v>
      </c>
      <c r="B510" s="129" t="s">
        <v>2210</v>
      </c>
      <c r="C510" s="130" t="s">
        <v>132</v>
      </c>
      <c r="D510" s="60" t="str">
        <f>'MANPR2001-04 £'!D509</f>
        <v>…</v>
      </c>
      <c r="E510" s="61">
        <f>'MANPR2001-04 £'!E509/$A$4</f>
        <v>1269.4908709424988</v>
      </c>
      <c r="F510" s="60" t="str">
        <f>'MANPR2001-04 £'!F509</f>
        <v>…</v>
      </c>
      <c r="G510" s="61">
        <f>'MANPR2001-04 £'!G509/$A$4</f>
        <v>1291.702689680389</v>
      </c>
      <c r="H510" s="60" t="str">
        <f>'MANPR2001-04 £'!H509</f>
        <v>…</v>
      </c>
      <c r="I510" s="61">
        <f>'MANPR2001-04 £'!I509/$A$4</f>
        <v>1479.6488482317684</v>
      </c>
      <c r="J510" s="60" t="str">
        <f>'MANPR2001-04 £'!J509</f>
        <v>…</v>
      </c>
      <c r="K510" s="61">
        <f>'MANPR2001-04 £'!K509/$A$4</f>
        <v>1508.6950727351634</v>
      </c>
      <c r="L510" s="44" t="s">
        <v>2211</v>
      </c>
      <c r="M510" s="487"/>
      <c r="N510" s="488"/>
    </row>
    <row r="511" spans="1:14" s="36" customFormat="1" ht="12" customHeight="1">
      <c r="A511" s="129" t="s">
        <v>2212</v>
      </c>
      <c r="B511" s="129" t="s">
        <v>2213</v>
      </c>
      <c r="C511" s="130" t="s">
        <v>600</v>
      </c>
      <c r="D511" s="60">
        <f>'MANPR2001-04 £'!D510</f>
        <v>1100</v>
      </c>
      <c r="E511" s="61">
        <f>'MANPR2001-04 £'!E510/$A$4</f>
        <v>165.73433981348907</v>
      </c>
      <c r="F511" s="60">
        <f>'MANPR2001-04 £'!F510</f>
        <v>1155</v>
      </c>
      <c r="G511" s="61">
        <f>'MANPR2001-04 £'!G510/$A$4</f>
        <v>199.9063686410126</v>
      </c>
      <c r="H511" s="60">
        <f>'MANPR2001-04 £'!H510</f>
        <v>1164</v>
      </c>
      <c r="I511" s="61">
        <f>'MANPR2001-04 £'!I510/$A$4</f>
        <v>182.82035422725085</v>
      </c>
      <c r="J511" s="60">
        <f>'MANPR2001-04 £'!J510</f>
        <v>1060</v>
      </c>
      <c r="K511" s="61">
        <f>'MANPR2001-04 £'!K510/$A$4</f>
        <v>181.11175278587467</v>
      </c>
      <c r="L511" s="44" t="s">
        <v>2214</v>
      </c>
      <c r="M511" s="487"/>
      <c r="N511" s="488"/>
    </row>
    <row r="512" spans="1:14" s="36" customFormat="1" ht="3" customHeight="1">
      <c r="A512" s="133"/>
      <c r="B512" s="133"/>
      <c r="C512" s="134"/>
      <c r="D512" s="136"/>
      <c r="E512" s="136"/>
      <c r="F512" s="83"/>
      <c r="G512" s="84"/>
      <c r="H512" s="83"/>
      <c r="I512" s="84"/>
      <c r="J512" s="135"/>
      <c r="K512" s="152"/>
      <c r="L512" s="51"/>
      <c r="M512" s="487"/>
      <c r="N512" s="488"/>
    </row>
    <row r="513" spans="1:14" s="36" customFormat="1" ht="12.75" customHeight="1">
      <c r="A513" s="139"/>
      <c r="B513" s="139"/>
      <c r="C513" s="140"/>
      <c r="D513" s="141"/>
      <c r="E513" s="141"/>
      <c r="F513" s="72"/>
      <c r="G513" s="72"/>
      <c r="H513" s="72"/>
      <c r="I513" s="72"/>
      <c r="J513" s="142"/>
      <c r="K513" s="142"/>
      <c r="L513" s="43" t="s">
        <v>471</v>
      </c>
      <c r="M513" s="487"/>
      <c r="N513" s="488"/>
    </row>
    <row r="514" spans="1:14" s="36" customFormat="1" ht="12.75" customHeight="1">
      <c r="A514" s="153"/>
      <c r="B514" s="153"/>
      <c r="C514" s="154"/>
      <c r="D514" s="127"/>
      <c r="E514" s="127"/>
      <c r="F514" s="72"/>
      <c r="G514" s="72"/>
      <c r="H514" s="72"/>
      <c r="I514" s="72"/>
      <c r="J514" s="172"/>
      <c r="K514" s="172"/>
      <c r="L514" s="55"/>
      <c r="M514" s="32"/>
      <c r="N514" s="488"/>
    </row>
    <row r="515" spans="12:14" ht="24" customHeight="1">
      <c r="L515" s="31" t="s">
        <v>2342</v>
      </c>
      <c r="M515" s="487" t="s">
        <v>783</v>
      </c>
      <c r="N515" s="488"/>
    </row>
    <row r="516" spans="1:14" ht="29.25" customHeight="1">
      <c r="A516" s="479" t="s">
        <v>1133</v>
      </c>
      <c r="B516" s="479"/>
      <c r="C516" s="479"/>
      <c r="D516" s="479"/>
      <c r="E516" s="479"/>
      <c r="F516" s="479"/>
      <c r="G516" s="479"/>
      <c r="H516" s="479"/>
      <c r="I516" s="479"/>
      <c r="J516" s="479"/>
      <c r="K516" s="479"/>
      <c r="L516" s="479"/>
      <c r="M516" s="487"/>
      <c r="N516" s="488"/>
    </row>
    <row r="517" spans="1:14" ht="11.25" customHeight="1">
      <c r="A517" s="92"/>
      <c r="B517" s="92"/>
      <c r="C517" s="92"/>
      <c r="D517" s="92"/>
      <c r="J517" s="92"/>
      <c r="K517" s="92"/>
      <c r="M517" s="487"/>
      <c r="N517" s="488"/>
    </row>
    <row r="518" spans="1:14" ht="24.75" customHeight="1">
      <c r="A518" s="94" t="s">
        <v>1652</v>
      </c>
      <c r="B518" s="474" t="s">
        <v>1653</v>
      </c>
      <c r="C518" s="94" t="s">
        <v>1119</v>
      </c>
      <c r="D518" s="477" t="s">
        <v>491</v>
      </c>
      <c r="E518" s="478"/>
      <c r="F518" s="477" t="s">
        <v>2372</v>
      </c>
      <c r="G518" s="478"/>
      <c r="H518" s="483" t="s">
        <v>1123</v>
      </c>
      <c r="I518" s="484"/>
      <c r="J518" s="477" t="s">
        <v>2381</v>
      </c>
      <c r="K518" s="485"/>
      <c r="L518" s="480" t="s">
        <v>95</v>
      </c>
      <c r="M518" s="487"/>
      <c r="N518" s="488"/>
    </row>
    <row r="519" spans="1:14" ht="15" customHeight="1">
      <c r="A519" s="472" t="s">
        <v>1382</v>
      </c>
      <c r="B519" s="475"/>
      <c r="C519" s="472" t="s">
        <v>1121</v>
      </c>
      <c r="D519" s="97" t="s">
        <v>92</v>
      </c>
      <c r="E519" s="98" t="s">
        <v>94</v>
      </c>
      <c r="F519" s="97" t="s">
        <v>92</v>
      </c>
      <c r="G519" s="98" t="s">
        <v>94</v>
      </c>
      <c r="H519" s="97" t="s">
        <v>92</v>
      </c>
      <c r="I519" s="98" t="s">
        <v>94</v>
      </c>
      <c r="J519" s="97" t="s">
        <v>92</v>
      </c>
      <c r="K519" s="99" t="s">
        <v>94</v>
      </c>
      <c r="L519" s="481"/>
      <c r="M519" s="487"/>
      <c r="N519" s="488"/>
    </row>
    <row r="520" spans="1:14" ht="24.75" customHeight="1">
      <c r="A520" s="473"/>
      <c r="B520" s="476"/>
      <c r="C520" s="473"/>
      <c r="D520" s="100" t="s">
        <v>93</v>
      </c>
      <c r="E520" s="101" t="s">
        <v>2450</v>
      </c>
      <c r="F520" s="100" t="s">
        <v>93</v>
      </c>
      <c r="G520" s="101" t="s">
        <v>2450</v>
      </c>
      <c r="H520" s="100" t="s">
        <v>93</v>
      </c>
      <c r="I520" s="101" t="s">
        <v>2450</v>
      </c>
      <c r="J520" s="100" t="s">
        <v>93</v>
      </c>
      <c r="K520" s="101" t="s">
        <v>2450</v>
      </c>
      <c r="L520" s="482"/>
      <c r="M520" s="487"/>
      <c r="N520" s="488"/>
    </row>
    <row r="521" spans="1:14" s="36" customFormat="1" ht="15" customHeight="1">
      <c r="A521" s="129" t="s">
        <v>2394</v>
      </c>
      <c r="B521" s="129" t="s">
        <v>2393</v>
      </c>
      <c r="C521" s="130"/>
      <c r="D521" s="114"/>
      <c r="E521" s="127"/>
      <c r="F521" s="69"/>
      <c r="G521" s="70"/>
      <c r="H521" s="71"/>
      <c r="I521" s="72"/>
      <c r="J521" s="60"/>
      <c r="K521" s="61"/>
      <c r="L521" s="54" t="s">
        <v>2396</v>
      </c>
      <c r="M521" s="487"/>
      <c r="N521" s="488"/>
    </row>
    <row r="522" spans="1:14" s="36" customFormat="1" ht="11.25" customHeight="1">
      <c r="A522" s="129" t="s">
        <v>1679</v>
      </c>
      <c r="B522" s="129" t="s">
        <v>1125</v>
      </c>
      <c r="C522" s="130" t="s">
        <v>132</v>
      </c>
      <c r="D522" s="60" t="str">
        <f>'MANPR2001-04 £'!D521</f>
        <v>…</v>
      </c>
      <c r="E522" s="61">
        <f>'MANPR2001-04 £'!E521/$A$4</f>
        <v>695.4007866401037</v>
      </c>
      <c r="F522" s="60" t="str">
        <f>'MANPR2001-04 £'!F521</f>
        <v>…</v>
      </c>
      <c r="G522" s="61">
        <f>'MANPR2001-04 £'!G521/$A$4</f>
        <v>717.612605377994</v>
      </c>
      <c r="H522" s="60" t="str">
        <f>'MANPR2001-04 £'!H521</f>
        <v>…</v>
      </c>
      <c r="I522" s="61">
        <f>'MANPR2001-04 £'!I521/$A$4</f>
        <v>908.9759668121256</v>
      </c>
      <c r="J522" s="60" t="str">
        <f>'MANPR2001-04 £'!J521</f>
        <v>…</v>
      </c>
      <c r="K522" s="61">
        <f>'MANPR2001-04 £'!K521/$A$4</f>
        <v>914.1017711362542</v>
      </c>
      <c r="L522" s="44" t="s">
        <v>2395</v>
      </c>
      <c r="M522" s="487"/>
      <c r="N522" s="488"/>
    </row>
    <row r="523" spans="1:14" s="36" customFormat="1" ht="3" customHeight="1">
      <c r="A523" s="110"/>
      <c r="B523" s="110"/>
      <c r="C523" s="111"/>
      <c r="D523" s="114"/>
      <c r="E523" s="127"/>
      <c r="F523" s="73"/>
      <c r="G523" s="74"/>
      <c r="H523" s="71"/>
      <c r="I523" s="72"/>
      <c r="J523" s="60"/>
      <c r="K523" s="61"/>
      <c r="L523" s="45"/>
      <c r="M523" s="487"/>
      <c r="N523" s="488"/>
    </row>
    <row r="524" spans="1:14" s="36" customFormat="1" ht="12" customHeight="1">
      <c r="A524" s="177" t="s">
        <v>2215</v>
      </c>
      <c r="B524" s="116" t="s">
        <v>2216</v>
      </c>
      <c r="C524" s="117"/>
      <c r="D524" s="114"/>
      <c r="E524" s="127"/>
      <c r="F524" s="77"/>
      <c r="G524" s="78"/>
      <c r="H524" s="79"/>
      <c r="I524" s="80"/>
      <c r="J524" s="60"/>
      <c r="K524" s="61"/>
      <c r="L524" s="46" t="s">
        <v>2217</v>
      </c>
      <c r="M524" s="487"/>
      <c r="N524" s="488"/>
    </row>
    <row r="525" spans="1:14" s="36" customFormat="1" ht="12" customHeight="1">
      <c r="A525" s="177"/>
      <c r="B525" s="116" t="s">
        <v>2218</v>
      </c>
      <c r="C525" s="117"/>
      <c r="D525" s="114"/>
      <c r="E525" s="120">
        <f>SUM(E527)</f>
        <v>61224.315448832516</v>
      </c>
      <c r="F525" s="77"/>
      <c r="G525" s="120">
        <f>SUM(G527)</f>
        <v>59631.89890546993</v>
      </c>
      <c r="H525" s="79"/>
      <c r="I525" s="120">
        <f>SUM(I527)</f>
        <v>61044.912297488016</v>
      </c>
      <c r="J525" s="60"/>
      <c r="K525" s="121">
        <f>SUM(K527)</f>
        <v>58707.545525685404</v>
      </c>
      <c r="L525" s="46" t="s">
        <v>2085</v>
      </c>
      <c r="M525" s="487"/>
      <c r="N525" s="488"/>
    </row>
    <row r="526" spans="1:14" s="36" customFormat="1" ht="3" customHeight="1">
      <c r="A526" s="178"/>
      <c r="B526" s="178"/>
      <c r="C526" s="117"/>
      <c r="D526" s="114"/>
      <c r="E526" s="179"/>
      <c r="F526" s="79"/>
      <c r="G526" s="80"/>
      <c r="H526" s="79"/>
      <c r="I526" s="80"/>
      <c r="J526" s="60"/>
      <c r="K526" s="118"/>
      <c r="L526" s="57"/>
      <c r="M526" s="487"/>
      <c r="N526" s="488"/>
    </row>
    <row r="527" spans="1:14" s="36" customFormat="1" ht="12" customHeight="1">
      <c r="A527" s="124" t="s">
        <v>2220</v>
      </c>
      <c r="B527" s="124" t="s">
        <v>2221</v>
      </c>
      <c r="C527" s="125"/>
      <c r="D527" s="114"/>
      <c r="E527" s="106">
        <f>SUM(E529:E563)</f>
        <v>61224.315448832516</v>
      </c>
      <c r="F527" s="81"/>
      <c r="G527" s="106">
        <f>SUM(G529:G563)</f>
        <v>59631.89890546993</v>
      </c>
      <c r="H527" s="81"/>
      <c r="I527" s="106">
        <f>SUM(I529:I563)</f>
        <v>61044.912297488016</v>
      </c>
      <c r="J527" s="60"/>
      <c r="K527" s="126">
        <f>SUM(K529:K563)</f>
        <v>58707.545525685404</v>
      </c>
      <c r="L527" s="49" t="s">
        <v>2222</v>
      </c>
      <c r="M527" s="487"/>
      <c r="N527" s="488"/>
    </row>
    <row r="528" spans="1:14" s="36" customFormat="1" ht="3" customHeight="1">
      <c r="A528" s="110"/>
      <c r="B528" s="110"/>
      <c r="C528" s="111"/>
      <c r="D528" s="114"/>
      <c r="E528" s="127"/>
      <c r="F528" s="71"/>
      <c r="G528" s="72"/>
      <c r="H528" s="71"/>
      <c r="I528" s="72"/>
      <c r="J528" s="60"/>
      <c r="K528" s="61"/>
      <c r="L528" s="45"/>
      <c r="M528" s="487"/>
      <c r="N528" s="488"/>
    </row>
    <row r="529" spans="1:14" s="36" customFormat="1" ht="12" customHeight="1">
      <c r="A529" s="129" t="s">
        <v>2223</v>
      </c>
      <c r="B529" s="129" t="s">
        <v>2035</v>
      </c>
      <c r="C529" s="130" t="s">
        <v>344</v>
      </c>
      <c r="D529" s="60">
        <f>'MANPR2001-04 £'!D528</f>
        <v>42070</v>
      </c>
      <c r="E529" s="61">
        <f>'MANPR2001-04 £'!E528/$A$4</f>
        <v>2096.453968568568</v>
      </c>
      <c r="F529" s="60">
        <f>'MANPR2001-04 £'!F528</f>
        <v>42500</v>
      </c>
      <c r="G529" s="61">
        <f>'MANPR2001-04 £'!G528/$A$4</f>
        <v>1787.1971076794803</v>
      </c>
      <c r="H529" s="60">
        <f>'MANPR2001-04 £'!H528</f>
        <v>21200</v>
      </c>
      <c r="I529" s="61">
        <f>'MANPR2001-04 £'!I528/$A$4</f>
        <v>905.5587639293733</v>
      </c>
      <c r="J529" s="60">
        <f>'MANPR2001-04 £'!J528</f>
        <v>16685</v>
      </c>
      <c r="K529" s="61">
        <f>'MANPR2001-04 £'!K528/$A$4</f>
        <v>748.3674313227651</v>
      </c>
      <c r="L529" s="44" t="s">
        <v>2224</v>
      </c>
      <c r="M529" s="487"/>
      <c r="N529" s="488"/>
    </row>
    <row r="530" spans="1:14" s="36" customFormat="1" ht="12" customHeight="1">
      <c r="A530" s="129"/>
      <c r="B530" s="129"/>
      <c r="C530" s="130"/>
      <c r="D530" s="114"/>
      <c r="E530" s="127"/>
      <c r="F530" s="73"/>
      <c r="G530" s="74"/>
      <c r="H530" s="71"/>
      <c r="I530" s="72"/>
      <c r="J530" s="60"/>
      <c r="K530" s="61"/>
      <c r="L530" s="44" t="s">
        <v>2225</v>
      </c>
      <c r="M530" s="487"/>
      <c r="N530" s="488"/>
    </row>
    <row r="531" spans="1:14" s="36" customFormat="1" ht="12" customHeight="1">
      <c r="A531" s="129" t="s">
        <v>2226</v>
      </c>
      <c r="B531" s="129" t="s">
        <v>2227</v>
      </c>
      <c r="C531" s="130" t="s">
        <v>2445</v>
      </c>
      <c r="D531" s="60">
        <f>'MANPR2001-04 £'!D530</f>
        <v>16195</v>
      </c>
      <c r="E531" s="61">
        <f>'MANPR2001-04 £'!E530/$A$4</f>
        <v>14388.132737828779</v>
      </c>
      <c r="F531" s="60">
        <f>'MANPR2001-04 £'!F530</f>
        <v>13100</v>
      </c>
      <c r="G531" s="61">
        <f>'MANPR2001-04 £'!G530/$A$4</f>
        <v>14097.670492794829</v>
      </c>
      <c r="H531" s="60">
        <f>'MANPR2001-04 £'!H530</f>
        <v>13344</v>
      </c>
      <c r="I531" s="61">
        <f>'MANPR2001-04 £'!I530/$A$4</f>
        <v>14389.841339270155</v>
      </c>
      <c r="J531" s="60">
        <f>'MANPR2001-04 £'!J530</f>
        <v>13653</v>
      </c>
      <c r="K531" s="61">
        <f>'MANPR2001-04 £'!K530/$A$4</f>
        <v>14852.8723298831</v>
      </c>
      <c r="L531" s="44" t="s">
        <v>2228</v>
      </c>
      <c r="M531" s="487"/>
      <c r="N531" s="488"/>
    </row>
    <row r="532" spans="1:14" s="36" customFormat="1" ht="12" customHeight="1">
      <c r="A532" s="129" t="s">
        <v>2229</v>
      </c>
      <c r="B532" s="129" t="s">
        <v>2230</v>
      </c>
      <c r="C532" s="130" t="s">
        <v>344</v>
      </c>
      <c r="D532" s="60">
        <f>'MANPR2001-04 £'!D531</f>
        <v>44960</v>
      </c>
      <c r="E532" s="61">
        <f>'MANPR2001-04 £'!E531/$A$4</f>
        <v>2957.5890950221606</v>
      </c>
      <c r="F532" s="60">
        <f>'MANPR2001-04 £'!F531</f>
        <v>46500</v>
      </c>
      <c r="G532" s="61">
        <f>'MANPR2001-04 £'!G531/$A$4</f>
        <v>3251.4685429388633</v>
      </c>
      <c r="H532" s="60">
        <f>'MANPR2001-04 £'!H531</f>
        <v>42300</v>
      </c>
      <c r="I532" s="61">
        <f>'MANPR2001-04 £'!I531/$A$4</f>
        <v>3107.9460218632644</v>
      </c>
      <c r="J532" s="60">
        <f>'MANPR2001-04 £'!J531</f>
        <v>45500</v>
      </c>
      <c r="K532" s="61">
        <f>'MANPR2001-04 £'!K531/$A$4</f>
        <v>3420.6200856351043</v>
      </c>
      <c r="L532" s="44" t="s">
        <v>2231</v>
      </c>
      <c r="M532" s="487"/>
      <c r="N532" s="488"/>
    </row>
    <row r="533" spans="1:14" s="36" customFormat="1" ht="12" customHeight="1">
      <c r="A533" s="129" t="s">
        <v>2232</v>
      </c>
      <c r="B533" s="129" t="s">
        <v>2233</v>
      </c>
      <c r="C533" s="130" t="s">
        <v>126</v>
      </c>
      <c r="D533" s="60">
        <f>'MANPR2001-04 £'!D532</f>
        <v>44110</v>
      </c>
      <c r="E533" s="61">
        <f>'MANPR2001-04 £'!E532/$A$4</f>
        <v>9658.723948099523</v>
      </c>
      <c r="F533" s="60">
        <f>'MANPR2001-04 £'!F532</f>
        <v>44000</v>
      </c>
      <c r="G533" s="61">
        <f>'MANPR2001-04 £'!G532/$A$4</f>
        <v>9773.200244671727</v>
      </c>
      <c r="H533" s="60">
        <f>'MANPR2001-04 £'!H532</f>
        <v>48300</v>
      </c>
      <c r="I533" s="61">
        <f>'MANPR2001-04 £'!I532/$A$4</f>
        <v>11140.081397772668</v>
      </c>
      <c r="J533" s="60">
        <f>'MANPR2001-04 £'!J532</f>
        <v>43550</v>
      </c>
      <c r="K533" s="61">
        <f>'MANPR2001-04 £'!K532/$A$4</f>
        <v>10603.580545180548</v>
      </c>
      <c r="L533" s="44" t="s">
        <v>2234</v>
      </c>
      <c r="M533" s="487"/>
      <c r="N533" s="488"/>
    </row>
    <row r="534" spans="1:14" s="36" customFormat="1" ht="12" customHeight="1">
      <c r="A534" s="129" t="s">
        <v>2235</v>
      </c>
      <c r="B534" s="129" t="s">
        <v>2236</v>
      </c>
      <c r="C534" s="130" t="s">
        <v>126</v>
      </c>
      <c r="D534" s="60">
        <f>'MANPR2001-04 £'!D533</f>
        <v>747980</v>
      </c>
      <c r="E534" s="61">
        <f>'MANPR2001-04 £'!E533/$A$4</f>
        <v>5060.877469356234</v>
      </c>
      <c r="F534" s="60">
        <f>'MANPR2001-04 £'!F533</f>
        <v>742230</v>
      </c>
      <c r="G534" s="61">
        <f>'MANPR2001-04 £'!G533/$A$4</f>
        <v>4895.143129542745</v>
      </c>
      <c r="H534" s="60">
        <f>'MANPR2001-04 £'!H533</f>
        <v>654210</v>
      </c>
      <c r="I534" s="61">
        <f>'MANPR2001-04 £'!I533/$A$4</f>
        <v>4281.755212088698</v>
      </c>
      <c r="J534" s="60">
        <f>'MANPR2001-04 £'!J533</f>
        <v>612560</v>
      </c>
      <c r="K534" s="61">
        <f>'MANPR2001-04 £'!K533/$A$4</f>
        <v>4081.8488434476844</v>
      </c>
      <c r="L534" s="44" t="s">
        <v>2237</v>
      </c>
      <c r="M534" s="487"/>
      <c r="N534" s="488"/>
    </row>
    <row r="535" spans="1:14" s="36" customFormat="1" ht="12" customHeight="1">
      <c r="A535" s="129" t="s">
        <v>2238</v>
      </c>
      <c r="B535" s="129" t="s">
        <v>947</v>
      </c>
      <c r="C535" s="130" t="s">
        <v>126</v>
      </c>
      <c r="D535" s="60">
        <f>'MANPR2001-04 £'!D534</f>
        <v>670400</v>
      </c>
      <c r="E535" s="61">
        <f>'MANPR2001-04 £'!E534/$A$4</f>
        <v>2863.616015746471</v>
      </c>
      <c r="F535" s="60">
        <f>'MANPR2001-04 £'!F534</f>
        <v>535670</v>
      </c>
      <c r="G535" s="61">
        <f>'MANPR2001-04 £'!G534/$A$4</f>
        <v>2660.2924442227063</v>
      </c>
      <c r="H535" s="60">
        <f>'MANPR2001-04 £'!H534</f>
        <v>416940</v>
      </c>
      <c r="I535" s="61">
        <f>'MANPR2001-04 £'!I534/$A$4</f>
        <v>2082.7851570375587</v>
      </c>
      <c r="J535" s="60">
        <f>'MANPR2001-04 £'!J534</f>
        <v>502310</v>
      </c>
      <c r="K535" s="61">
        <f>'MANPR2001-04 £'!K534/$A$4</f>
        <v>2597.0741908917876</v>
      </c>
      <c r="L535" s="44" t="s">
        <v>948</v>
      </c>
      <c r="M535" s="487"/>
      <c r="N535" s="488"/>
    </row>
    <row r="536" spans="1:14" s="36" customFormat="1" ht="12" customHeight="1">
      <c r="A536" s="129" t="s">
        <v>949</v>
      </c>
      <c r="B536" s="129" t="s">
        <v>950</v>
      </c>
      <c r="C536" s="130" t="s">
        <v>126</v>
      </c>
      <c r="D536" s="60">
        <f>'MANPR2001-04 £'!D535</f>
        <v>940</v>
      </c>
      <c r="E536" s="61">
        <f>'MANPR2001-04 £'!E535/$A$4</f>
        <v>949.9824014051538</v>
      </c>
      <c r="F536" s="60">
        <f>'MANPR2001-04 £'!F535</f>
        <v>1500</v>
      </c>
      <c r="G536" s="61">
        <f>'MANPR2001-04 £'!G535/$A$4</f>
        <v>1788.9057091208563</v>
      </c>
      <c r="H536" s="60">
        <f>'MANPR2001-04 £'!H535</f>
        <v>1240</v>
      </c>
      <c r="I536" s="61">
        <f>'MANPR2001-04 £'!I535/$A$4</f>
        <v>1501.8606669696587</v>
      </c>
      <c r="J536" s="60">
        <f>'MANPR2001-04 £'!J535</f>
        <v>1220</v>
      </c>
      <c r="K536" s="61">
        <f>'MANPR2001-04 £'!K535/$A$4</f>
        <v>1508.6950727351634</v>
      </c>
      <c r="L536" s="44" t="s">
        <v>951</v>
      </c>
      <c r="M536" s="487"/>
      <c r="N536" s="488"/>
    </row>
    <row r="537" spans="1:14" s="36" customFormat="1" ht="12" customHeight="1">
      <c r="A537" s="129" t="s">
        <v>952</v>
      </c>
      <c r="B537" s="129" t="s">
        <v>953</v>
      </c>
      <c r="C537" s="130" t="s">
        <v>126</v>
      </c>
      <c r="D537" s="60">
        <f>'MANPR2001-04 £'!D536</f>
        <v>13300</v>
      </c>
      <c r="E537" s="61">
        <f>'MANPR2001-04 £'!E536/$A$4</f>
        <v>533.0836497093669</v>
      </c>
      <c r="F537" s="60">
        <f>'MANPR2001-04 £'!F536</f>
        <v>10700</v>
      </c>
      <c r="G537" s="61">
        <f>'MANPR2001-04 £'!G536/$A$4</f>
        <v>502.32882376459577</v>
      </c>
      <c r="H537" s="60">
        <f>'MANPR2001-04 £'!H536</f>
        <v>8560</v>
      </c>
      <c r="I537" s="61">
        <f>'MANPR2001-04 £'!I536/$A$4</f>
        <v>427.15036034404403</v>
      </c>
      <c r="J537" s="60">
        <f>'MANPR2001-04 £'!J536</f>
        <v>7016</v>
      </c>
      <c r="K537" s="61">
        <f>'MANPR2001-04 £'!K536/$A$4</f>
        <v>360.51490413037317</v>
      </c>
      <c r="L537" s="44" t="s">
        <v>954</v>
      </c>
      <c r="M537" s="487"/>
      <c r="N537" s="488"/>
    </row>
    <row r="538" spans="1:14" s="36" customFormat="1" ht="12" customHeight="1">
      <c r="A538" s="129" t="s">
        <v>955</v>
      </c>
      <c r="B538" s="129" t="s">
        <v>956</v>
      </c>
      <c r="C538" s="130"/>
      <c r="D538" s="169"/>
      <c r="E538" s="169"/>
      <c r="F538" s="73"/>
      <c r="G538" s="74"/>
      <c r="H538" s="73"/>
      <c r="I538" s="74"/>
      <c r="J538" s="168"/>
      <c r="K538" s="170"/>
      <c r="L538" s="44"/>
      <c r="M538" s="487"/>
      <c r="N538" s="488"/>
    </row>
    <row r="539" spans="1:14" s="36" customFormat="1" ht="11.25" customHeight="1">
      <c r="A539" s="129"/>
      <c r="B539" s="129" t="s">
        <v>957</v>
      </c>
      <c r="C539" s="130" t="s">
        <v>126</v>
      </c>
      <c r="D539" s="60">
        <f>'MANPR2001-04 £'!D538</f>
        <v>69856</v>
      </c>
      <c r="E539" s="61">
        <f>'MANPR2001-04 £'!E538/$A$4</f>
        <v>11502.304903344417</v>
      </c>
      <c r="F539" s="60">
        <f>'MANPR2001-04 £'!F538</f>
        <v>67778</v>
      </c>
      <c r="G539" s="61">
        <f>'MANPR2001-04 £'!G538/$A$4</f>
        <v>11198.173846779458</v>
      </c>
      <c r="H539" s="60">
        <f>'MANPR2001-04 £'!H538</f>
        <v>73410</v>
      </c>
      <c r="I539" s="61">
        <f>'MANPR2001-04 £'!I538/$A$4</f>
        <v>11953.375683867727</v>
      </c>
      <c r="J539" s="60">
        <f>'MANPR2001-04 £'!J538</f>
        <v>55676</v>
      </c>
      <c r="K539" s="61">
        <f>'MANPR2001-04 £'!K538/$A$4</f>
        <v>9492.989608286034</v>
      </c>
      <c r="L539" s="44" t="s">
        <v>958</v>
      </c>
      <c r="M539" s="487"/>
      <c r="N539" s="488"/>
    </row>
    <row r="540" spans="1:14" s="36" customFormat="1" ht="12" customHeight="1">
      <c r="A540" s="129" t="s">
        <v>1886</v>
      </c>
      <c r="B540" s="129" t="s">
        <v>1887</v>
      </c>
      <c r="C540" s="130" t="s">
        <v>132</v>
      </c>
      <c r="D540" s="60" t="str">
        <f>'MANPR2001-04 £'!D539</f>
        <v>...</v>
      </c>
      <c r="E540" s="61">
        <f>'MANPR2001-04 £'!E539/$A$4</f>
        <v>615.0965188954234</v>
      </c>
      <c r="F540" s="60" t="str">
        <f>'MANPR2001-04 £'!F539</f>
        <v>...</v>
      </c>
      <c r="G540" s="61">
        <f>'MANPR2001-04 £'!G539/$A$4</f>
        <v>903.8501624879972</v>
      </c>
      <c r="H540" s="60" t="str">
        <f>'MANPR2001-04 £'!H539</f>
        <v>...</v>
      </c>
      <c r="I540" s="61">
        <f>'MANPR2001-04 £'!I539/$A$4</f>
        <v>1013.2006547360724</v>
      </c>
      <c r="J540" s="60" t="str">
        <f>'MANPR2001-04 £'!J539</f>
        <v>...</v>
      </c>
      <c r="K540" s="61">
        <f>'MANPR2001-04 £'!K539/$A$4</f>
        <v>975.6114230257965</v>
      </c>
      <c r="L540" s="44" t="s">
        <v>735</v>
      </c>
      <c r="M540" s="487"/>
      <c r="N540" s="488"/>
    </row>
    <row r="541" spans="1:14" s="36" customFormat="1" ht="12" customHeight="1">
      <c r="A541" s="129" t="s">
        <v>962</v>
      </c>
      <c r="B541" s="129" t="s">
        <v>963</v>
      </c>
      <c r="C541" s="130" t="s">
        <v>132</v>
      </c>
      <c r="D541" s="60" t="str">
        <f>'MANPR2001-04 £'!D540</f>
        <v>...</v>
      </c>
      <c r="E541" s="61">
        <f>'MANPR2001-04 £'!E540/$A$4</f>
        <v>194.78056431688407</v>
      </c>
      <c r="F541" s="60" t="str">
        <f>'MANPR2001-04 £'!F540</f>
        <v>...</v>
      </c>
      <c r="G541" s="61">
        <f>'MANPR2001-04 £'!G540/$A$4</f>
        <v>155.48273116523202</v>
      </c>
      <c r="H541" s="60" t="str">
        <f>'MANPR2001-04 £'!H540</f>
        <v>...</v>
      </c>
      <c r="I541" s="61">
        <f>'MANPR2001-04 £'!I540/$A$4</f>
        <v>112.76769513082762</v>
      </c>
      <c r="J541" s="60" t="str">
        <f>'MANPR2001-04 £'!J540</f>
        <v>...</v>
      </c>
      <c r="K541" s="61">
        <f>'MANPR2001-04 £'!K540/$A$4</f>
        <v>35.8806302688997</v>
      </c>
      <c r="L541" s="44" t="s">
        <v>964</v>
      </c>
      <c r="M541" s="487"/>
      <c r="N541" s="488"/>
    </row>
    <row r="542" spans="1:14" s="36" customFormat="1" ht="12" customHeight="1">
      <c r="A542" s="129" t="s">
        <v>965</v>
      </c>
      <c r="B542" s="129" t="s">
        <v>1212</v>
      </c>
      <c r="C542" s="130" t="s">
        <v>132</v>
      </c>
      <c r="D542" s="60" t="str">
        <f>'MANPR2001-04 £'!D541</f>
        <v>...</v>
      </c>
      <c r="E542" s="61">
        <f>'MANPR2001-04 £'!E541/$A$4</f>
        <v>463.0309906129437</v>
      </c>
      <c r="F542" s="60" t="str">
        <f>'MANPR2001-04 £'!F541</f>
        <v>...</v>
      </c>
      <c r="G542" s="61">
        <f>'MANPR2001-04 £'!G541/$A$4</f>
        <v>567.2556785368904</v>
      </c>
      <c r="H542" s="60" t="str">
        <f>'MANPR2001-04 £'!H541</f>
        <v>...</v>
      </c>
      <c r="I542" s="61">
        <f>'MANPR2001-04 £'!I541/$A$4</f>
        <v>606.5535116885425</v>
      </c>
      <c r="J542" s="60" t="str">
        <f>'MANPR2001-04 £'!J541</f>
        <v>...</v>
      </c>
      <c r="K542" s="61">
        <f>'MANPR2001-04 £'!K541/$A$4</f>
        <v>483.53420790945785</v>
      </c>
      <c r="L542" s="44" t="s">
        <v>1213</v>
      </c>
      <c r="M542" s="487"/>
      <c r="N542" s="488"/>
    </row>
    <row r="543" spans="1:14" ht="12" customHeight="1">
      <c r="A543" s="129" t="s">
        <v>966</v>
      </c>
      <c r="B543" s="129" t="s">
        <v>967</v>
      </c>
      <c r="C543" s="130" t="s">
        <v>109</v>
      </c>
      <c r="D543" s="114"/>
      <c r="E543" s="127"/>
      <c r="F543" s="73"/>
      <c r="G543" s="74"/>
      <c r="H543" s="73"/>
      <c r="I543" s="74"/>
      <c r="J543" s="60"/>
      <c r="K543" s="61"/>
      <c r="L543" s="44" t="s">
        <v>968</v>
      </c>
      <c r="M543" s="487"/>
      <c r="N543" s="488"/>
    </row>
    <row r="544" spans="1:14" ht="11.25" customHeight="1">
      <c r="A544" s="110"/>
      <c r="B544" s="129" t="s">
        <v>969</v>
      </c>
      <c r="C544" s="111"/>
      <c r="D544" s="114"/>
      <c r="E544" s="127"/>
      <c r="F544" s="73"/>
      <c r="G544" s="74"/>
      <c r="H544" s="73"/>
      <c r="I544" s="74"/>
      <c r="J544" s="60"/>
      <c r="K544" s="61"/>
      <c r="L544" s="44" t="s">
        <v>970</v>
      </c>
      <c r="M544" s="487"/>
      <c r="N544" s="488"/>
    </row>
    <row r="545" spans="1:14" ht="11.25" customHeight="1">
      <c r="A545" s="110"/>
      <c r="B545" s="129" t="s">
        <v>971</v>
      </c>
      <c r="C545" s="130" t="s">
        <v>132</v>
      </c>
      <c r="D545" s="60" t="str">
        <f>'MANPR2001-04 £'!D544</f>
        <v>...</v>
      </c>
      <c r="E545" s="61">
        <f>'MANPR2001-04 £'!E544/$A$4</f>
        <v>5966.436233285607</v>
      </c>
      <c r="F545" s="60" t="str">
        <f>'MANPR2001-04 £'!F544</f>
        <v>...</v>
      </c>
      <c r="G545" s="61">
        <f>'MANPR2001-04 £'!G544/$A$4</f>
        <v>4327.887451005854</v>
      </c>
      <c r="H545" s="60" t="str">
        <f>'MANPR2001-04 £'!H544</f>
        <v>...</v>
      </c>
      <c r="I545" s="61">
        <f>'MANPR2001-04 £'!I544/$A$4</f>
        <v>5906.635182837441</v>
      </c>
      <c r="J545" s="60" t="str">
        <f>'MANPR2001-04 £'!J544</f>
        <v>...</v>
      </c>
      <c r="K545" s="61">
        <f>'MANPR2001-04 £'!K544/$A$4</f>
        <v>6056.992109678544</v>
      </c>
      <c r="L545" s="44" t="s">
        <v>972</v>
      </c>
      <c r="M545" s="487"/>
      <c r="N545" s="488"/>
    </row>
    <row r="546" spans="1:14" s="36" customFormat="1" ht="12" customHeight="1">
      <c r="A546" s="129" t="s">
        <v>973</v>
      </c>
      <c r="B546" s="129" t="s">
        <v>974</v>
      </c>
      <c r="C546" s="111"/>
      <c r="D546" s="114"/>
      <c r="E546" s="127"/>
      <c r="F546" s="73"/>
      <c r="G546" s="74"/>
      <c r="H546" s="73"/>
      <c r="I546" s="74"/>
      <c r="J546" s="60"/>
      <c r="K546" s="61"/>
      <c r="L546" s="44" t="s">
        <v>975</v>
      </c>
      <c r="M546" s="487"/>
      <c r="N546" s="488"/>
    </row>
    <row r="547" spans="1:14" s="36" customFormat="1" ht="11.25" customHeight="1">
      <c r="A547" s="110"/>
      <c r="B547" s="129" t="s">
        <v>976</v>
      </c>
      <c r="C547" s="130" t="s">
        <v>132</v>
      </c>
      <c r="D547" s="60" t="str">
        <f>'MANPR2001-04 £'!D546</f>
        <v>...</v>
      </c>
      <c r="E547" s="61">
        <f>'MANPR2001-04 £'!E546/$A$4</f>
        <v>1725.6874557899378</v>
      </c>
      <c r="F547" s="60" t="str">
        <f>'MANPR2001-04 £'!F546</f>
        <v>...</v>
      </c>
      <c r="G547" s="61">
        <f>'MANPR2001-04 £'!G546/$A$4</f>
        <v>1095.2135239221288</v>
      </c>
      <c r="H547" s="60" t="str">
        <f>'MANPR2001-04 £'!H546</f>
        <v>...</v>
      </c>
      <c r="I547" s="61">
        <f>'MANPR2001-04 £'!I546/$A$4</f>
        <v>1201.1468132874518</v>
      </c>
      <c r="J547" s="60" t="str">
        <f>'MANPR2001-04 £'!J546</f>
        <v>...</v>
      </c>
      <c r="K547" s="61">
        <f>'MANPR2001-04 £'!K546/$A$4</f>
        <v>1002.9490460878153</v>
      </c>
      <c r="L547" s="44" t="s">
        <v>933</v>
      </c>
      <c r="M547" s="487"/>
      <c r="N547" s="488"/>
    </row>
    <row r="548" spans="1:14" s="36" customFormat="1" ht="12" customHeight="1">
      <c r="A548" s="129" t="s">
        <v>977</v>
      </c>
      <c r="B548" s="129" t="s">
        <v>974</v>
      </c>
      <c r="C548" s="130" t="s">
        <v>109</v>
      </c>
      <c r="D548" s="114"/>
      <c r="E548" s="127"/>
      <c r="F548" s="73"/>
      <c r="G548" s="74"/>
      <c r="H548" s="73"/>
      <c r="I548" s="74"/>
      <c r="J548" s="60"/>
      <c r="K548" s="61"/>
      <c r="L548" s="44" t="s">
        <v>975</v>
      </c>
      <c r="M548" s="487"/>
      <c r="N548" s="488"/>
    </row>
    <row r="549" spans="1:14" s="36" customFormat="1" ht="11.25" customHeight="1">
      <c r="A549" s="110"/>
      <c r="B549" s="129" t="s">
        <v>978</v>
      </c>
      <c r="C549" s="130" t="s">
        <v>132</v>
      </c>
      <c r="D549" s="60" t="str">
        <f>'MANPR2001-04 £'!D548</f>
        <v>...</v>
      </c>
      <c r="E549" s="61">
        <f>'MANPR2001-04 £'!E548/$A$4</f>
        <v>105.93328936532292</v>
      </c>
      <c r="F549" s="60" t="str">
        <f>'MANPR2001-04 £'!F548</f>
        <v>...</v>
      </c>
      <c r="G549" s="61">
        <f>'MANPR2001-04 £'!G548/$A$4</f>
        <v>85.4300720688088</v>
      </c>
      <c r="H549" s="60" t="str">
        <f>'MANPR2001-04 £'!H548</f>
        <v>...</v>
      </c>
      <c r="I549" s="61">
        <f>'MANPR2001-04 £'!I548/$A$4</f>
        <v>68.34405765504704</v>
      </c>
      <c r="J549" s="60" t="str">
        <f>'MANPR2001-04 £'!J548</f>
        <v>...</v>
      </c>
      <c r="K549" s="61">
        <f>'MANPR2001-04 £'!K548/$A$4</f>
        <v>51.25804324128528</v>
      </c>
      <c r="L549" s="44" t="s">
        <v>979</v>
      </c>
      <c r="M549" s="487"/>
      <c r="N549" s="488"/>
    </row>
    <row r="550" spans="1:14" s="36" customFormat="1" ht="3" customHeight="1">
      <c r="A550" s="133"/>
      <c r="B550" s="133"/>
      <c r="C550" s="134"/>
      <c r="D550" s="136"/>
      <c r="E550" s="136"/>
      <c r="F550" s="171"/>
      <c r="G550" s="193"/>
      <c r="H550" s="83"/>
      <c r="I550" s="84"/>
      <c r="J550" s="173"/>
      <c r="K550" s="174"/>
      <c r="L550" s="51"/>
      <c r="M550" s="487"/>
      <c r="N550" s="488"/>
    </row>
    <row r="551" spans="1:14" s="36" customFormat="1" ht="12.75" customHeight="1">
      <c r="A551" s="139"/>
      <c r="B551" s="139"/>
      <c r="C551" s="140"/>
      <c r="D551" s="141"/>
      <c r="E551" s="141"/>
      <c r="F551" s="72"/>
      <c r="G551" s="72"/>
      <c r="H551" s="72"/>
      <c r="I551" s="72"/>
      <c r="J551" s="142"/>
      <c r="K551" s="142"/>
      <c r="L551" s="43" t="s">
        <v>471</v>
      </c>
      <c r="M551" s="487"/>
      <c r="N551" s="488"/>
    </row>
    <row r="552" spans="1:14" s="36" customFormat="1" ht="12.75" customHeight="1">
      <c r="A552" s="153"/>
      <c r="B552" s="153"/>
      <c r="C552" s="154"/>
      <c r="D552" s="127"/>
      <c r="E552" s="127"/>
      <c r="F552" s="72"/>
      <c r="G552" s="72"/>
      <c r="H552" s="72"/>
      <c r="I552" s="72"/>
      <c r="J552" s="172"/>
      <c r="K552" s="172"/>
      <c r="L552" s="55"/>
      <c r="M552" s="487"/>
      <c r="N552" s="488"/>
    </row>
    <row r="553" spans="12:14" ht="24" customHeight="1">
      <c r="L553" s="31" t="s">
        <v>2342</v>
      </c>
      <c r="M553" s="487" t="s">
        <v>1696</v>
      </c>
      <c r="N553" s="488"/>
    </row>
    <row r="554" spans="1:14" ht="29.25" customHeight="1">
      <c r="A554" s="479" t="s">
        <v>1133</v>
      </c>
      <c r="B554" s="479"/>
      <c r="C554" s="479"/>
      <c r="D554" s="479"/>
      <c r="E554" s="479"/>
      <c r="F554" s="479"/>
      <c r="G554" s="479"/>
      <c r="H554" s="479"/>
      <c r="I554" s="479"/>
      <c r="J554" s="479"/>
      <c r="K554" s="479"/>
      <c r="L554" s="479"/>
      <c r="M554" s="487"/>
      <c r="N554" s="488"/>
    </row>
    <row r="555" spans="1:14" ht="9.75" customHeight="1">
      <c r="A555" s="92"/>
      <c r="B555" s="92"/>
      <c r="C555" s="92"/>
      <c r="D555" s="92"/>
      <c r="J555" s="92"/>
      <c r="K555" s="92"/>
      <c r="M555" s="487"/>
      <c r="N555" s="488"/>
    </row>
    <row r="556" spans="1:14" ht="24.75" customHeight="1">
      <c r="A556" s="94" t="s">
        <v>1652</v>
      </c>
      <c r="B556" s="474" t="s">
        <v>1653</v>
      </c>
      <c r="C556" s="94" t="s">
        <v>1119</v>
      </c>
      <c r="D556" s="477" t="s">
        <v>491</v>
      </c>
      <c r="E556" s="478"/>
      <c r="F556" s="477" t="s">
        <v>2372</v>
      </c>
      <c r="G556" s="478"/>
      <c r="H556" s="483" t="s">
        <v>1123</v>
      </c>
      <c r="I556" s="484"/>
      <c r="J556" s="477" t="s">
        <v>2381</v>
      </c>
      <c r="K556" s="485"/>
      <c r="L556" s="480" t="s">
        <v>95</v>
      </c>
      <c r="M556" s="487"/>
      <c r="N556" s="488"/>
    </row>
    <row r="557" spans="1:14" ht="15" customHeight="1">
      <c r="A557" s="472" t="s">
        <v>1382</v>
      </c>
      <c r="B557" s="475"/>
      <c r="C557" s="472" t="s">
        <v>1121</v>
      </c>
      <c r="D557" s="97" t="s">
        <v>92</v>
      </c>
      <c r="E557" s="98" t="s">
        <v>94</v>
      </c>
      <c r="F557" s="97" t="s">
        <v>92</v>
      </c>
      <c r="G557" s="98" t="s">
        <v>94</v>
      </c>
      <c r="H557" s="97" t="s">
        <v>92</v>
      </c>
      <c r="I557" s="98" t="s">
        <v>94</v>
      </c>
      <c r="J557" s="97" t="s">
        <v>92</v>
      </c>
      <c r="K557" s="99" t="s">
        <v>94</v>
      </c>
      <c r="L557" s="481"/>
      <c r="M557" s="487"/>
      <c r="N557" s="488"/>
    </row>
    <row r="558" spans="1:14" ht="24.75" customHeight="1">
      <c r="A558" s="473"/>
      <c r="B558" s="476"/>
      <c r="C558" s="473"/>
      <c r="D558" s="100" t="s">
        <v>93</v>
      </c>
      <c r="E558" s="101" t="s">
        <v>2450</v>
      </c>
      <c r="F558" s="100" t="s">
        <v>93</v>
      </c>
      <c r="G558" s="101" t="s">
        <v>2450</v>
      </c>
      <c r="H558" s="100" t="s">
        <v>93</v>
      </c>
      <c r="I558" s="101" t="s">
        <v>2450</v>
      </c>
      <c r="J558" s="100" t="s">
        <v>93</v>
      </c>
      <c r="K558" s="101" t="s">
        <v>2450</v>
      </c>
      <c r="L558" s="482"/>
      <c r="M558" s="487"/>
      <c r="N558" s="488"/>
    </row>
    <row r="559" spans="1:14" s="36" customFormat="1" ht="15" customHeight="1">
      <c r="A559" s="129" t="s">
        <v>1684</v>
      </c>
      <c r="B559" s="129" t="s">
        <v>1683</v>
      </c>
      <c r="C559" s="130" t="s">
        <v>109</v>
      </c>
      <c r="D559" s="114"/>
      <c r="E559" s="127"/>
      <c r="F559" s="69"/>
      <c r="G559" s="70"/>
      <c r="H559" s="71"/>
      <c r="I559" s="72"/>
      <c r="J559" s="60"/>
      <c r="K559" s="61"/>
      <c r="L559" s="54" t="s">
        <v>109</v>
      </c>
      <c r="M559" s="487"/>
      <c r="N559" s="488"/>
    </row>
    <row r="560" spans="1:14" s="36" customFormat="1" ht="12" customHeight="1">
      <c r="A560" s="129" t="s">
        <v>272</v>
      </c>
      <c r="B560" s="129" t="s">
        <v>271</v>
      </c>
      <c r="C560" s="164"/>
      <c r="D560" s="149"/>
      <c r="E560" s="164"/>
      <c r="F560" s="149"/>
      <c r="G560" s="211"/>
      <c r="H560" s="149"/>
      <c r="I560" s="211"/>
      <c r="J560" s="149"/>
      <c r="K560" s="150"/>
      <c r="L560" s="50"/>
      <c r="M560" s="487"/>
      <c r="N560" s="488"/>
    </row>
    <row r="561" spans="1:14" s="36" customFormat="1" ht="12" customHeight="1">
      <c r="A561" s="129" t="s">
        <v>269</v>
      </c>
      <c r="B561" s="129" t="s">
        <v>270</v>
      </c>
      <c r="C561" s="130" t="s">
        <v>132</v>
      </c>
      <c r="D561" s="60" t="str">
        <f>'MANPR2001-04 £'!D560</f>
        <v>…</v>
      </c>
      <c r="E561" s="61">
        <f>'MANPR2001-04 £'!E560/$A$4</f>
        <v>1107.173734011762</v>
      </c>
      <c r="F561" s="60" t="str">
        <f>'MANPR2001-04 £'!F560</f>
        <v>…</v>
      </c>
      <c r="G561" s="61">
        <f>'MANPR2001-04 £'!G560/$A$4</f>
        <v>1570.2047246247057</v>
      </c>
      <c r="H561" s="60" t="str">
        <f>'MANPR2001-04 £'!H560</f>
        <v>…</v>
      </c>
      <c r="I561" s="61">
        <f>'MANPR2001-04 £'!I560/$A$4</f>
        <v>972.1942201430442</v>
      </c>
      <c r="J561" s="60" t="str">
        <f>'MANPR2001-04 £'!J560</f>
        <v>…</v>
      </c>
      <c r="K561" s="61">
        <f>'MANPR2001-04 £'!K560/$A$4</f>
        <v>982.4458287913012</v>
      </c>
      <c r="L561" s="44" t="s">
        <v>160</v>
      </c>
      <c r="M561" s="487"/>
      <c r="N561" s="488"/>
    </row>
    <row r="562" spans="1:14" s="36" customFormat="1" ht="12" customHeight="1">
      <c r="A562" s="129" t="s">
        <v>980</v>
      </c>
      <c r="B562" s="129" t="s">
        <v>981</v>
      </c>
      <c r="C562" s="111"/>
      <c r="D562" s="132"/>
      <c r="E562" s="132"/>
      <c r="F562" s="73"/>
      <c r="G562" s="74"/>
      <c r="H562" s="71"/>
      <c r="I562" s="72"/>
      <c r="J562" s="175"/>
      <c r="K562" s="176"/>
      <c r="L562" s="45"/>
      <c r="M562" s="487"/>
      <c r="N562" s="488"/>
    </row>
    <row r="563" spans="1:14" s="36" customFormat="1" ht="11.25" customHeight="1">
      <c r="A563" s="129" t="s">
        <v>109</v>
      </c>
      <c r="B563" s="129" t="s">
        <v>934</v>
      </c>
      <c r="C563" s="130" t="s">
        <v>2445</v>
      </c>
      <c r="D563" s="60">
        <f>'MANPR2001-04 £'!D562</f>
        <v>303</v>
      </c>
      <c r="E563" s="61">
        <f>'MANPR2001-04 £'!E562/$A$4</f>
        <v>1035.4124734739628</v>
      </c>
      <c r="F563" s="60">
        <f>'MANPR2001-04 £'!F562</f>
        <v>271</v>
      </c>
      <c r="G563" s="61">
        <f>'MANPR2001-04 £'!G562/$A$4</f>
        <v>972.1942201430442</v>
      </c>
      <c r="H563" s="60">
        <f>'MANPR2001-04 £'!H562</f>
        <v>374</v>
      </c>
      <c r="I563" s="61">
        <f>'MANPR2001-04 £'!I562/$A$4</f>
        <v>1373.7155588664455</v>
      </c>
      <c r="J563" s="60">
        <f>'MANPR2001-04 £'!J562</f>
        <v>373</v>
      </c>
      <c r="K563" s="61">
        <f>'MANPR2001-04 £'!K562/$A$4</f>
        <v>1452.3112251697496</v>
      </c>
      <c r="L563" s="44" t="s">
        <v>982</v>
      </c>
      <c r="M563" s="487"/>
      <c r="N563" s="488"/>
    </row>
    <row r="564" spans="1:14" s="36" customFormat="1" ht="0.75" customHeight="1">
      <c r="A564" s="110"/>
      <c r="B564" s="110"/>
      <c r="C564" s="111"/>
      <c r="D564" s="114"/>
      <c r="E564" s="127"/>
      <c r="F564" s="73"/>
      <c r="G564" s="74"/>
      <c r="H564" s="71"/>
      <c r="I564" s="72"/>
      <c r="J564" s="60"/>
      <c r="K564" s="61"/>
      <c r="L564" s="45"/>
      <c r="M564" s="487"/>
      <c r="N564" s="488"/>
    </row>
    <row r="565" spans="1:14" s="36" customFormat="1" ht="12" customHeight="1">
      <c r="A565" s="177" t="s">
        <v>983</v>
      </c>
      <c r="B565" s="116" t="s">
        <v>984</v>
      </c>
      <c r="C565" s="117"/>
      <c r="D565" s="114"/>
      <c r="E565" s="212"/>
      <c r="F565" s="77"/>
      <c r="G565" s="78"/>
      <c r="H565" s="79"/>
      <c r="I565" s="80"/>
      <c r="J565" s="60"/>
      <c r="K565" s="213"/>
      <c r="L565" s="46" t="s">
        <v>2271</v>
      </c>
      <c r="M565" s="487"/>
      <c r="N565" s="488"/>
    </row>
    <row r="566" spans="1:14" s="36" customFormat="1" ht="12" customHeight="1">
      <c r="A566" s="177"/>
      <c r="B566" s="116" t="s">
        <v>2272</v>
      </c>
      <c r="C566" s="117"/>
      <c r="D566" s="119"/>
      <c r="E566" s="120">
        <f>E570+E584</f>
        <v>108803.73978683489</v>
      </c>
      <c r="F566" s="77"/>
      <c r="G566" s="120">
        <f>G570+G584</f>
        <v>104619.37485690464</v>
      </c>
      <c r="H566" s="79"/>
      <c r="I566" s="120">
        <f>I570+I584</f>
        <v>105552.27124389603</v>
      </c>
      <c r="J566" s="119"/>
      <c r="K566" s="121">
        <f>K570+K584</f>
        <v>112097.92336580816</v>
      </c>
      <c r="L566" s="46" t="s">
        <v>2273</v>
      </c>
      <c r="M566" s="487"/>
      <c r="N566" s="488"/>
    </row>
    <row r="567" spans="1:14" s="36" customFormat="1" ht="0.75" customHeight="1">
      <c r="A567" s="110"/>
      <c r="B567" s="110"/>
      <c r="C567" s="111"/>
      <c r="D567" s="114"/>
      <c r="E567" s="185"/>
      <c r="F567" s="73"/>
      <c r="G567" s="74"/>
      <c r="H567" s="71"/>
      <c r="I567" s="72"/>
      <c r="J567" s="60"/>
      <c r="K567" s="113"/>
      <c r="L567" s="45"/>
      <c r="M567" s="487"/>
      <c r="N567" s="488"/>
    </row>
    <row r="568" spans="1:14" s="36" customFormat="1" ht="12" customHeight="1">
      <c r="A568" s="124" t="s">
        <v>2274</v>
      </c>
      <c r="B568" s="124" t="s">
        <v>2275</v>
      </c>
      <c r="C568" s="125"/>
      <c r="D568" s="114"/>
      <c r="E568" s="207"/>
      <c r="F568" s="75"/>
      <c r="G568" s="76"/>
      <c r="H568" s="81"/>
      <c r="I568" s="82"/>
      <c r="J568" s="60"/>
      <c r="K568" s="166"/>
      <c r="L568" s="49" t="s">
        <v>2276</v>
      </c>
      <c r="M568" s="487"/>
      <c r="N568" s="488"/>
    </row>
    <row r="569" spans="1:14" s="36" customFormat="1" ht="11.25" customHeight="1">
      <c r="A569" s="110"/>
      <c r="B569" s="124" t="s">
        <v>2277</v>
      </c>
      <c r="C569" s="111"/>
      <c r="D569" s="114"/>
      <c r="E569" s="185"/>
      <c r="F569" s="73"/>
      <c r="G569" s="74"/>
      <c r="H569" s="71"/>
      <c r="I569" s="72"/>
      <c r="J569" s="60"/>
      <c r="K569" s="113"/>
      <c r="L569" s="49" t="s">
        <v>2278</v>
      </c>
      <c r="M569" s="487"/>
      <c r="N569" s="488"/>
    </row>
    <row r="570" spans="1:14" s="36" customFormat="1" ht="11.25" customHeight="1">
      <c r="A570" s="145"/>
      <c r="B570" s="124" t="s">
        <v>2279</v>
      </c>
      <c r="C570" s="125"/>
      <c r="D570" s="106"/>
      <c r="E570" s="106">
        <f>SUM(E573:E581)</f>
        <v>21256.710532161003</v>
      </c>
      <c r="F570" s="81"/>
      <c r="G570" s="106">
        <f>SUM(G573:G581)</f>
        <v>21945.276913035606</v>
      </c>
      <c r="H570" s="81"/>
      <c r="I570" s="106">
        <f>SUM(I573:I581)</f>
        <v>24619.238168789318</v>
      </c>
      <c r="J570" s="182"/>
      <c r="K570" s="126">
        <f>SUM(K573:K581)</f>
        <v>25864.80861955255</v>
      </c>
      <c r="L570" s="49" t="s">
        <v>2280</v>
      </c>
      <c r="M570" s="487"/>
      <c r="N570" s="488"/>
    </row>
    <row r="571" spans="1:14" s="36" customFormat="1" ht="0.75" customHeight="1">
      <c r="A571" s="110"/>
      <c r="B571" s="110"/>
      <c r="C571" s="111"/>
      <c r="D571" s="114"/>
      <c r="E571" s="127"/>
      <c r="F571" s="71"/>
      <c r="G571" s="72"/>
      <c r="H571" s="71"/>
      <c r="I571" s="72"/>
      <c r="J571" s="60"/>
      <c r="K571" s="61"/>
      <c r="L571" s="45"/>
      <c r="M571" s="487"/>
      <c r="N571" s="488"/>
    </row>
    <row r="572" spans="1:14" s="36" customFormat="1" ht="12" customHeight="1">
      <c r="A572" s="129" t="s">
        <v>2397</v>
      </c>
      <c r="B572" s="129" t="s">
        <v>2398</v>
      </c>
      <c r="C572" s="111"/>
      <c r="D572" s="185"/>
      <c r="E572" s="185"/>
      <c r="F572" s="71"/>
      <c r="G572" s="72"/>
      <c r="H572" s="71"/>
      <c r="I572" s="72"/>
      <c r="J572" s="71"/>
      <c r="K572" s="113"/>
      <c r="L572" s="45" t="s">
        <v>2401</v>
      </c>
      <c r="M572" s="487"/>
      <c r="N572" s="488"/>
    </row>
    <row r="573" spans="1:14" s="36" customFormat="1" ht="11.25" customHeight="1">
      <c r="A573" s="129"/>
      <c r="B573" s="129" t="s">
        <v>2399</v>
      </c>
      <c r="C573" s="130"/>
      <c r="D573" s="114"/>
      <c r="E573" s="127"/>
      <c r="F573" s="73"/>
      <c r="G573" s="74"/>
      <c r="H573" s="71"/>
      <c r="I573" s="72"/>
      <c r="J573" s="60"/>
      <c r="K573" s="61"/>
      <c r="L573" s="44" t="s">
        <v>2402</v>
      </c>
      <c r="M573" s="487"/>
      <c r="N573" s="488"/>
    </row>
    <row r="574" spans="1:14" s="36" customFormat="1" ht="11.25" customHeight="1">
      <c r="A574" s="129"/>
      <c r="B574" s="129" t="s">
        <v>2400</v>
      </c>
      <c r="C574" s="130" t="s">
        <v>132</v>
      </c>
      <c r="D574" s="60" t="str">
        <f>'MANPR2001-04 £'!D573</f>
        <v>...</v>
      </c>
      <c r="E574" s="61">
        <f>'MANPR2001-04 £'!E573/$A$4</f>
        <v>990.9888359981821</v>
      </c>
      <c r="F574" s="60" t="str">
        <f>'MANPR2001-04 £'!F573</f>
        <v>...</v>
      </c>
      <c r="G574" s="61">
        <f>'MANPR2001-04 £'!G573/$A$4</f>
        <v>850.8835178053357</v>
      </c>
      <c r="H574" s="60" t="str">
        <f>'MANPR2001-04 £'!H573</f>
        <v>...</v>
      </c>
      <c r="I574" s="61">
        <f>'MANPR2001-04 £'!I573/$A$4</f>
        <v>673.1889679022133</v>
      </c>
      <c r="J574" s="60" t="str">
        <f>'MANPR2001-04 £'!J573</f>
        <v>...</v>
      </c>
      <c r="K574" s="61">
        <f>'MANPR2001-04 £'!K573/$A$4</f>
        <v>695.4007866401037</v>
      </c>
      <c r="L574" s="44" t="s">
        <v>2403</v>
      </c>
      <c r="M574" s="487"/>
      <c r="N574" s="488"/>
    </row>
    <row r="575" spans="1:14" s="36" customFormat="1" ht="12" customHeight="1">
      <c r="A575" s="129" t="s">
        <v>2281</v>
      </c>
      <c r="B575" s="129" t="s">
        <v>2282</v>
      </c>
      <c r="C575" s="130" t="s">
        <v>344</v>
      </c>
      <c r="D575" s="60">
        <f>'MANPR2001-04 £'!D574</f>
        <v>19675</v>
      </c>
      <c r="E575" s="61">
        <f>'MANPR2001-04 £'!E574/$A$4</f>
        <v>10581.368726442659</v>
      </c>
      <c r="F575" s="60">
        <f>'MANPR2001-04 £'!F574</f>
        <v>19906</v>
      </c>
      <c r="G575" s="61">
        <f>'MANPR2001-04 £'!G574/$A$4</f>
        <v>11454.464062985884</v>
      </c>
      <c r="H575" s="60">
        <f>'MANPR2001-04 £'!H574</f>
        <v>21869</v>
      </c>
      <c r="I575" s="61">
        <f>'MANPR2001-04 £'!I574/$A$4</f>
        <v>12547.968985466638</v>
      </c>
      <c r="J575" s="60">
        <f>'MANPR2001-04 £'!J574</f>
        <v>21350</v>
      </c>
      <c r="K575" s="61">
        <f>'MANPR2001-04 £'!K574/$A$4</f>
        <v>13470.613763809772</v>
      </c>
      <c r="L575" s="44" t="s">
        <v>2283</v>
      </c>
      <c r="M575" s="487"/>
      <c r="N575" s="488"/>
    </row>
    <row r="576" spans="1:14" s="36" customFormat="1" ht="12" customHeight="1">
      <c r="A576" s="129" t="s">
        <v>2284</v>
      </c>
      <c r="B576" s="129" t="s">
        <v>2285</v>
      </c>
      <c r="C576" s="111"/>
      <c r="D576" s="114"/>
      <c r="E576" s="127"/>
      <c r="F576" s="73"/>
      <c r="G576" s="74"/>
      <c r="H576" s="71"/>
      <c r="I576" s="72"/>
      <c r="J576" s="60"/>
      <c r="K576" s="61"/>
      <c r="L576" s="44" t="s">
        <v>2286</v>
      </c>
      <c r="M576" s="487"/>
      <c r="N576" s="488"/>
    </row>
    <row r="577" spans="1:14" s="36" customFormat="1" ht="11.25" customHeight="1">
      <c r="A577" s="110"/>
      <c r="B577" s="129" t="s">
        <v>2287</v>
      </c>
      <c r="C577" s="130" t="s">
        <v>126</v>
      </c>
      <c r="D577" s="60">
        <f>'MANPR2001-04 £'!D576</f>
        <v>3107</v>
      </c>
      <c r="E577" s="61">
        <f>'MANPR2001-04 £'!E576/$A$4</f>
        <v>2222.890475230405</v>
      </c>
      <c r="F577" s="60">
        <f>'MANPR2001-04 £'!F576</f>
        <v>3268</v>
      </c>
      <c r="G577" s="61">
        <f>'MANPR2001-04 £'!G576/$A$4</f>
        <v>2492.849502967841</v>
      </c>
      <c r="H577" s="60">
        <f>'MANPR2001-04 £'!H576</f>
        <v>3829</v>
      </c>
      <c r="I577" s="61">
        <f>'MANPR2001-04 £'!I576/$A$4</f>
        <v>3934.9091194893335</v>
      </c>
      <c r="J577" s="60">
        <f>'MANPR2001-04 £'!J576</f>
        <v>3184</v>
      </c>
      <c r="K577" s="61">
        <f>'MANPR2001-04 £'!K576/$A$4</f>
        <v>3335.190013566296</v>
      </c>
      <c r="L577" s="44" t="s">
        <v>2288</v>
      </c>
      <c r="M577" s="487"/>
      <c r="N577" s="488"/>
    </row>
    <row r="578" spans="1:14" s="36" customFormat="1" ht="12" customHeight="1">
      <c r="A578" s="129" t="s">
        <v>2290</v>
      </c>
      <c r="B578" s="129" t="s">
        <v>2291</v>
      </c>
      <c r="C578" s="130"/>
      <c r="D578" s="132"/>
      <c r="E578" s="132"/>
      <c r="F578" s="73"/>
      <c r="G578" s="74"/>
      <c r="H578" s="73"/>
      <c r="I578" s="74"/>
      <c r="J578" s="175"/>
      <c r="K578" s="176"/>
      <c r="L578" s="44"/>
      <c r="M578" s="487"/>
      <c r="N578" s="488"/>
    </row>
    <row r="579" spans="1:14" s="36" customFormat="1" ht="11.25" customHeight="1">
      <c r="A579" s="129"/>
      <c r="B579" s="129" t="s">
        <v>2292</v>
      </c>
      <c r="C579" s="130" t="s">
        <v>126</v>
      </c>
      <c r="D579" s="60">
        <f>'MANPR2001-04 £'!D578</f>
        <v>2568</v>
      </c>
      <c r="E579" s="61">
        <f>'MANPR2001-04 £'!E578/$A$4</f>
        <v>7165.8744451316825</v>
      </c>
      <c r="F579" s="60">
        <f>'MANPR2001-04 £'!F578</f>
        <v>2637</v>
      </c>
      <c r="G579" s="61">
        <f>'MANPR2001-04 £'!G578/$A$4</f>
        <v>6805.3595410013095</v>
      </c>
      <c r="H579" s="60">
        <f>'MANPR2001-04 £'!H578</f>
        <v>2617</v>
      </c>
      <c r="I579" s="61">
        <f>'MANPR2001-04 £'!I578/$A$4</f>
        <v>7155.622836483425</v>
      </c>
      <c r="J579" s="60">
        <f>'MANPR2001-04 £'!J578</f>
        <v>2949</v>
      </c>
      <c r="K579" s="61">
        <f>'MANPR2001-04 £'!K578/$A$4</f>
        <v>8021.883767261146</v>
      </c>
      <c r="L579" s="44" t="s">
        <v>2293</v>
      </c>
      <c r="M579" s="487"/>
      <c r="N579" s="488"/>
    </row>
    <row r="580" spans="1:14" s="36" customFormat="1" ht="12" customHeight="1">
      <c r="A580" s="129" t="s">
        <v>2104</v>
      </c>
      <c r="B580" s="129" t="s">
        <v>2105</v>
      </c>
      <c r="C580" s="130"/>
      <c r="D580" s="114"/>
      <c r="E580" s="127"/>
      <c r="F580" s="73"/>
      <c r="G580" s="74"/>
      <c r="H580" s="71"/>
      <c r="I580" s="72"/>
      <c r="J580" s="60"/>
      <c r="K580" s="61"/>
      <c r="L580" s="44"/>
      <c r="M580" s="487"/>
      <c r="N580" s="488"/>
    </row>
    <row r="581" spans="1:14" s="36" customFormat="1" ht="11.25" customHeight="1">
      <c r="A581" s="129"/>
      <c r="B581" s="129" t="s">
        <v>2106</v>
      </c>
      <c r="C581" s="130" t="s">
        <v>132</v>
      </c>
      <c r="D581" s="60" t="str">
        <f>'MANPR2001-04 £'!D580</f>
        <v>...</v>
      </c>
      <c r="E581" s="61">
        <f>'MANPR2001-04 £'!E580/$A$4</f>
        <v>295.5880493580785</v>
      </c>
      <c r="F581" s="60" t="str">
        <f>'MANPR2001-04 £'!F580</f>
        <v>...</v>
      </c>
      <c r="G581" s="61">
        <f>'MANPR2001-04 £'!G580/$A$4</f>
        <v>341.7202882752352</v>
      </c>
      <c r="H581" s="60" t="str">
        <f>'MANPR2001-04 £'!H580</f>
        <v>...</v>
      </c>
      <c r="I581" s="61">
        <f>'MANPR2001-04 £'!I580/$A$4</f>
        <v>307.5482594477117</v>
      </c>
      <c r="J581" s="60" t="str">
        <f>'MANPR2001-04 £'!J580</f>
        <v>...</v>
      </c>
      <c r="K581" s="61">
        <f>'MANPR2001-04 £'!K580/$A$4</f>
        <v>341.7202882752352</v>
      </c>
      <c r="L581" s="44" t="s">
        <v>2107</v>
      </c>
      <c r="M581" s="487"/>
      <c r="N581" s="488"/>
    </row>
    <row r="582" spans="1:14" s="36" customFormat="1" ht="0.75" customHeight="1">
      <c r="A582" s="110"/>
      <c r="B582" s="110"/>
      <c r="C582" s="111"/>
      <c r="D582" s="114"/>
      <c r="E582" s="127"/>
      <c r="F582" s="73"/>
      <c r="G582" s="74"/>
      <c r="H582" s="71"/>
      <c r="I582" s="72"/>
      <c r="J582" s="60"/>
      <c r="K582" s="61"/>
      <c r="L582" s="45"/>
      <c r="M582" s="487"/>
      <c r="N582" s="488"/>
    </row>
    <row r="583" spans="1:14" s="36" customFormat="1" ht="12" customHeight="1">
      <c r="A583" s="124" t="s">
        <v>2294</v>
      </c>
      <c r="B583" s="124" t="s">
        <v>2295</v>
      </c>
      <c r="C583" s="125"/>
      <c r="D583" s="114"/>
      <c r="E583" s="132"/>
      <c r="F583" s="75"/>
      <c r="G583" s="76"/>
      <c r="H583" s="81"/>
      <c r="I583" s="82"/>
      <c r="J583" s="60"/>
      <c r="K583" s="176"/>
      <c r="L583" s="49" t="s">
        <v>2296</v>
      </c>
      <c r="M583" s="487"/>
      <c r="N583" s="488"/>
    </row>
    <row r="584" spans="1:14" s="36" customFormat="1" ht="11.25" customHeight="1">
      <c r="A584" s="145"/>
      <c r="B584" s="124" t="s">
        <v>1008</v>
      </c>
      <c r="C584" s="125"/>
      <c r="D584" s="182"/>
      <c r="E584" s="106">
        <f>E586+E588+E589+E590+E599+E601+E602+E604</f>
        <v>87547.0292546739</v>
      </c>
      <c r="F584" s="75"/>
      <c r="G584" s="106">
        <f>G586+G588+G589+G590+G599+G601+G602+G604</f>
        <v>82674.09794386904</v>
      </c>
      <c r="H584" s="81"/>
      <c r="I584" s="106">
        <f>I586+I588+I589+I590+I599+I601+I602+I604</f>
        <v>80933.03307510671</v>
      </c>
      <c r="J584" s="182"/>
      <c r="K584" s="126">
        <f>K586+K588+K589+K590+K599+K601+K602+K604</f>
        <v>86233.11474625561</v>
      </c>
      <c r="L584" s="49" t="s">
        <v>1009</v>
      </c>
      <c r="M584" s="487"/>
      <c r="N584" s="488"/>
    </row>
    <row r="585" spans="1:14" ht="12" customHeight="1">
      <c r="A585" s="129" t="s">
        <v>2354</v>
      </c>
      <c r="B585" s="216" t="s">
        <v>2103</v>
      </c>
      <c r="C585" s="95"/>
      <c r="D585" s="195"/>
      <c r="E585" s="195"/>
      <c r="F585" s="208"/>
      <c r="G585" s="209"/>
      <c r="H585" s="194"/>
      <c r="I585" s="195"/>
      <c r="J585" s="194"/>
      <c r="K585" s="210"/>
      <c r="L585" s="63"/>
      <c r="M585" s="487"/>
      <c r="N585" s="488"/>
    </row>
    <row r="586" spans="1:14" ht="11.25" customHeight="1">
      <c r="A586" s="95"/>
      <c r="B586" s="216" t="s">
        <v>2102</v>
      </c>
      <c r="C586" s="130" t="s">
        <v>132</v>
      </c>
      <c r="D586" s="60" t="str">
        <f>'MANPR2001-04 £'!D585</f>
        <v>...</v>
      </c>
      <c r="E586" s="61">
        <f>'MANPR2001-04 £'!E585/$A$4</f>
        <v>442.5277733164296</v>
      </c>
      <c r="F586" s="60" t="str">
        <f>'MANPR2001-04 £'!F585</f>
        <v>...</v>
      </c>
      <c r="G586" s="61">
        <f>'MANPR2001-04 £'!G585/$A$4</f>
        <v>461.3223891715675</v>
      </c>
      <c r="H586" s="60" t="str">
        <f>'MANPR2001-04 £'!H585</f>
        <v>...</v>
      </c>
      <c r="I586" s="61">
        <f>'MANPR2001-04 £'!I585/$A$4</f>
        <v>444.2363747578058</v>
      </c>
      <c r="J586" s="60" t="str">
        <f>'MANPR2001-04 £'!J585</f>
        <v>...</v>
      </c>
      <c r="K586" s="61">
        <f>'MANPR2001-04 £'!K585/$A$4</f>
        <v>461.3223891715675</v>
      </c>
      <c r="L586" s="64" t="s">
        <v>2404</v>
      </c>
      <c r="M586" s="487"/>
      <c r="N586" s="488"/>
    </row>
    <row r="587" spans="1:14" ht="12" customHeight="1">
      <c r="A587" s="129" t="s">
        <v>1010</v>
      </c>
      <c r="B587" s="129" t="s">
        <v>1011</v>
      </c>
      <c r="C587" s="130" t="s">
        <v>109</v>
      </c>
      <c r="D587" s="114"/>
      <c r="E587" s="132"/>
      <c r="F587" s="73"/>
      <c r="G587" s="74"/>
      <c r="H587" s="73"/>
      <c r="I587" s="72"/>
      <c r="J587" s="60"/>
      <c r="K587" s="176"/>
      <c r="L587" s="44" t="s">
        <v>1012</v>
      </c>
      <c r="M587" s="487"/>
      <c r="N587" s="488"/>
    </row>
    <row r="588" spans="1:14" ht="11.25" customHeight="1">
      <c r="A588" s="110"/>
      <c r="B588" s="129" t="s">
        <v>1013</v>
      </c>
      <c r="C588" s="130" t="s">
        <v>132</v>
      </c>
      <c r="D588" s="60" t="str">
        <f>'MANPR2001-04 £'!D587</f>
        <v>...</v>
      </c>
      <c r="E588" s="61">
        <f>'MANPR2001-04 £'!E587/$A$4</f>
        <v>9120.514494066028</v>
      </c>
      <c r="F588" s="60" t="str">
        <f>'MANPR2001-04 £'!F587</f>
        <v>...</v>
      </c>
      <c r="G588" s="61">
        <f>'MANPR2001-04 £'!G587/$A$4</f>
        <v>9255.494007934745</v>
      </c>
      <c r="H588" s="60" t="str">
        <f>'MANPR2001-04 £'!H587</f>
        <v>...</v>
      </c>
      <c r="I588" s="61">
        <f>'MANPR2001-04 £'!I587/$A$4</f>
        <v>6619.121983891306</v>
      </c>
      <c r="J588" s="60" t="str">
        <f>'MANPR2001-04 £'!J587</f>
        <v>...</v>
      </c>
      <c r="K588" s="61">
        <f>'MANPR2001-04 £'!K587/$A$4</f>
        <v>7652.825855923893</v>
      </c>
      <c r="L588" s="44" t="s">
        <v>1014</v>
      </c>
      <c r="M588" s="487"/>
      <c r="N588" s="488"/>
    </row>
    <row r="589" spans="1:14" ht="12" customHeight="1">
      <c r="A589" s="129" t="s">
        <v>268</v>
      </c>
      <c r="B589" s="129" t="s">
        <v>1015</v>
      </c>
      <c r="C589" s="130" t="s">
        <v>132</v>
      </c>
      <c r="D589" s="60" t="str">
        <f>'MANPR2001-04 £'!D588</f>
        <v>...</v>
      </c>
      <c r="E589" s="61">
        <f>'MANPR2001-04 £'!E588/$A$4</f>
        <v>69704.10440238248</v>
      </c>
      <c r="F589" s="60" t="str">
        <f>'MANPR2001-04 £'!F588</f>
        <v>...</v>
      </c>
      <c r="G589" s="61">
        <f>'MANPR2001-04 £'!G588/$A$4</f>
        <v>65637.63297190718</v>
      </c>
      <c r="H589" s="60" t="str">
        <f>'MANPR2001-04 £'!H588</f>
        <v>...</v>
      </c>
      <c r="I589" s="61">
        <f>'MANPR2001-04 £'!I588/$A$4</f>
        <v>66469.72187385737</v>
      </c>
      <c r="J589" s="60" t="str">
        <f>'MANPR2001-04 £'!J588</f>
        <v>...</v>
      </c>
      <c r="K589" s="61">
        <f>'MANPR2001-04 £'!K588/$A$4</f>
        <v>71089.78017133856</v>
      </c>
      <c r="L589" s="44" t="s">
        <v>1016</v>
      </c>
      <c r="M589" s="487"/>
      <c r="N589" s="488"/>
    </row>
    <row r="590" spans="1:14" ht="12" customHeight="1">
      <c r="A590" s="129" t="s">
        <v>1017</v>
      </c>
      <c r="B590" s="129" t="s">
        <v>1018</v>
      </c>
      <c r="C590" s="130" t="s">
        <v>132</v>
      </c>
      <c r="D590" s="60" t="str">
        <f>'MANPR2001-04 £'!D589</f>
        <v>...</v>
      </c>
      <c r="E590" s="61">
        <f>'MANPR2001-04 £'!E589/$A$4</f>
        <v>410.06434593028223</v>
      </c>
      <c r="F590" s="60" t="str">
        <f>'MANPR2001-04 £'!F589</f>
        <v>...</v>
      </c>
      <c r="G590" s="61">
        <f>'MANPR2001-04 £'!G589/$A$4</f>
        <v>427.15036034404403</v>
      </c>
      <c r="H590" s="60" t="str">
        <f>'MANPR2001-04 £'!H589</f>
        <v>...</v>
      </c>
      <c r="I590" s="61">
        <f>'MANPR2001-04 £'!I589/$A$4</f>
        <v>435.6933675509249</v>
      </c>
      <c r="J590" s="60" t="str">
        <f>'MANPR2001-04 £'!J589</f>
        <v>...</v>
      </c>
      <c r="K590" s="61">
        <f>'MANPR2001-04 £'!K589/$A$4</f>
        <v>461.3223891715675</v>
      </c>
      <c r="L590" s="44" t="s">
        <v>935</v>
      </c>
      <c r="M590" s="487"/>
      <c r="N590" s="488"/>
    </row>
    <row r="591" spans="1:14" s="36" customFormat="1" ht="3" customHeight="1">
      <c r="A591" s="133"/>
      <c r="B591" s="133"/>
      <c r="C591" s="134"/>
      <c r="D591" s="136"/>
      <c r="E591" s="136"/>
      <c r="F591" s="83"/>
      <c r="G591" s="84"/>
      <c r="H591" s="83"/>
      <c r="I591" s="84"/>
      <c r="J591" s="135"/>
      <c r="K591" s="152"/>
      <c r="L591" s="51"/>
      <c r="M591" s="487"/>
      <c r="N591" s="488"/>
    </row>
    <row r="592" spans="1:14" s="36" customFormat="1" ht="12.75" customHeight="1">
      <c r="A592" s="139"/>
      <c r="B592" s="139"/>
      <c r="C592" s="140"/>
      <c r="D592" s="141"/>
      <c r="E592" s="141"/>
      <c r="F592" s="72"/>
      <c r="G592" s="72"/>
      <c r="H592" s="72"/>
      <c r="I592" s="72"/>
      <c r="J592" s="142"/>
      <c r="K592" s="142"/>
      <c r="L592" s="43" t="s">
        <v>471</v>
      </c>
      <c r="M592" s="487"/>
      <c r="N592" s="488"/>
    </row>
    <row r="593" spans="12:14" ht="24" customHeight="1">
      <c r="L593" s="31" t="s">
        <v>2342</v>
      </c>
      <c r="M593" s="487" t="s">
        <v>1697</v>
      </c>
      <c r="N593" s="488"/>
    </row>
    <row r="594" spans="1:14" ht="29.25" customHeight="1">
      <c r="A594" s="479" t="s">
        <v>1133</v>
      </c>
      <c r="B594" s="479"/>
      <c r="C594" s="479"/>
      <c r="D594" s="479"/>
      <c r="E594" s="479"/>
      <c r="F594" s="479"/>
      <c r="G594" s="479"/>
      <c r="H594" s="479"/>
      <c r="I594" s="479"/>
      <c r="J594" s="479"/>
      <c r="K594" s="479"/>
      <c r="L594" s="479"/>
      <c r="M594" s="487"/>
      <c r="N594" s="488"/>
    </row>
    <row r="595" spans="1:14" ht="11.25" customHeight="1">
      <c r="A595" s="92"/>
      <c r="B595" s="92"/>
      <c r="C595" s="92"/>
      <c r="D595" s="92"/>
      <c r="J595" s="92"/>
      <c r="K595" s="92"/>
      <c r="M595" s="487"/>
      <c r="N595" s="488"/>
    </row>
    <row r="596" spans="1:14" ht="24.75" customHeight="1">
      <c r="A596" s="94" t="s">
        <v>1652</v>
      </c>
      <c r="B596" s="474" t="s">
        <v>1653</v>
      </c>
      <c r="C596" s="94" t="s">
        <v>1119</v>
      </c>
      <c r="D596" s="477" t="s">
        <v>491</v>
      </c>
      <c r="E596" s="478"/>
      <c r="F596" s="477" t="s">
        <v>2372</v>
      </c>
      <c r="G596" s="478"/>
      <c r="H596" s="483" t="s">
        <v>1123</v>
      </c>
      <c r="I596" s="484"/>
      <c r="J596" s="477" t="s">
        <v>2381</v>
      </c>
      <c r="K596" s="485"/>
      <c r="L596" s="480" t="s">
        <v>95</v>
      </c>
      <c r="M596" s="487"/>
      <c r="N596" s="488"/>
    </row>
    <row r="597" spans="1:14" ht="15" customHeight="1">
      <c r="A597" s="472" t="s">
        <v>1382</v>
      </c>
      <c r="B597" s="475"/>
      <c r="C597" s="472" t="s">
        <v>1121</v>
      </c>
      <c r="D597" s="97" t="s">
        <v>92</v>
      </c>
      <c r="E597" s="98" t="s">
        <v>94</v>
      </c>
      <c r="F597" s="97" t="s">
        <v>92</v>
      </c>
      <c r="G597" s="98" t="s">
        <v>94</v>
      </c>
      <c r="H597" s="97" t="s">
        <v>92</v>
      </c>
      <c r="I597" s="98" t="s">
        <v>94</v>
      </c>
      <c r="J597" s="97" t="s">
        <v>92</v>
      </c>
      <c r="K597" s="99" t="s">
        <v>94</v>
      </c>
      <c r="L597" s="481"/>
      <c r="M597" s="487"/>
      <c r="N597" s="488"/>
    </row>
    <row r="598" spans="1:14" ht="24.75" customHeight="1">
      <c r="A598" s="473"/>
      <c r="B598" s="476"/>
      <c r="C598" s="473"/>
      <c r="D598" s="100" t="s">
        <v>93</v>
      </c>
      <c r="E598" s="101" t="s">
        <v>2450</v>
      </c>
      <c r="F598" s="100" t="s">
        <v>93</v>
      </c>
      <c r="G598" s="101" t="s">
        <v>2450</v>
      </c>
      <c r="H598" s="100" t="s">
        <v>93</v>
      </c>
      <c r="I598" s="101" t="s">
        <v>2450</v>
      </c>
      <c r="J598" s="100" t="s">
        <v>93</v>
      </c>
      <c r="K598" s="101" t="s">
        <v>2450</v>
      </c>
      <c r="L598" s="482"/>
      <c r="M598" s="487"/>
      <c r="N598" s="488"/>
    </row>
    <row r="599" spans="1:14" s="36" customFormat="1" ht="15" customHeight="1">
      <c r="A599" s="129" t="s">
        <v>1019</v>
      </c>
      <c r="B599" s="129" t="s">
        <v>1020</v>
      </c>
      <c r="C599" s="130" t="s">
        <v>132</v>
      </c>
      <c r="D599" s="60" t="str">
        <f>'MANPR2001-04 £'!D598</f>
        <v>...</v>
      </c>
      <c r="E599" s="61">
        <f>'MANPR2001-04 £'!E598/$A$4</f>
        <v>2392.0420179266466</v>
      </c>
      <c r="F599" s="60" t="str">
        <f>'MANPR2001-04 £'!F598</f>
        <v>...</v>
      </c>
      <c r="G599" s="61">
        <f>'MANPR2001-04 £'!G598/$A$4</f>
        <v>2380.0818078370135</v>
      </c>
      <c r="H599" s="60" t="str">
        <f>'MANPR2001-04 £'!H598</f>
        <v>...</v>
      </c>
      <c r="I599" s="61">
        <f>'MANPR2001-04 £'!I598/$A$4</f>
        <v>2098.1625700099444</v>
      </c>
      <c r="J599" s="60" t="str">
        <f>'MANPR2001-04 £'!J598</f>
        <v>...</v>
      </c>
      <c r="K599" s="61">
        <f>'MANPR2001-04 £'!K598/$A$4</f>
        <v>1794.031513444985</v>
      </c>
      <c r="L599" s="54" t="s">
        <v>1021</v>
      </c>
      <c r="M599" s="487"/>
      <c r="N599" s="488"/>
    </row>
    <row r="600" spans="1:14" s="36" customFormat="1" ht="12" customHeight="1">
      <c r="A600" s="129"/>
      <c r="B600" s="129"/>
      <c r="C600" s="130"/>
      <c r="D600" s="114"/>
      <c r="E600" s="132"/>
      <c r="F600" s="73"/>
      <c r="G600" s="74"/>
      <c r="H600" s="73"/>
      <c r="I600" s="72"/>
      <c r="J600" s="60"/>
      <c r="K600" s="176"/>
      <c r="L600" s="44" t="s">
        <v>1022</v>
      </c>
      <c r="M600" s="487"/>
      <c r="N600" s="488"/>
    </row>
    <row r="601" spans="1:14" s="36" customFormat="1" ht="12" customHeight="1">
      <c r="A601" s="129" t="s">
        <v>1023</v>
      </c>
      <c r="B601" s="129" t="s">
        <v>1024</v>
      </c>
      <c r="C601" s="130" t="s">
        <v>132</v>
      </c>
      <c r="D601" s="60" t="str">
        <f>'MANPR2001-04 £'!D600</f>
        <v>...</v>
      </c>
      <c r="E601" s="61">
        <f>'MANPR2001-04 £'!E600/$A$4</f>
        <v>1628.2971736314958</v>
      </c>
      <c r="F601" s="60" t="str">
        <f>'MANPR2001-04 £'!F600</f>
        <v>...</v>
      </c>
      <c r="G601" s="61">
        <f>'MANPR2001-04 £'!G600/$A$4</f>
        <v>914.1017711362542</v>
      </c>
      <c r="H601" s="60" t="str">
        <f>'MANPR2001-04 £'!H600</f>
        <v>...</v>
      </c>
      <c r="I601" s="61">
        <f>'MANPR2001-04 £'!I600/$A$4</f>
        <v>1597.5423476867247</v>
      </c>
      <c r="J601" s="60" t="str">
        <f>'MANPR2001-04 £'!J600</f>
        <v>...</v>
      </c>
      <c r="K601" s="61">
        <f>'MANPR2001-04 £'!K600/$A$4</f>
        <v>1189.1866031978186</v>
      </c>
      <c r="L601" s="44" t="s">
        <v>1025</v>
      </c>
      <c r="M601" s="487"/>
      <c r="N601" s="488"/>
    </row>
    <row r="602" spans="1:14" s="36" customFormat="1" ht="12" customHeight="1">
      <c r="A602" s="129" t="s">
        <v>1026</v>
      </c>
      <c r="B602" s="129" t="s">
        <v>1027</v>
      </c>
      <c r="C602" s="130" t="s">
        <v>132</v>
      </c>
      <c r="D602" s="60" t="str">
        <f>'MANPR2001-04 £'!D601</f>
        <v>...</v>
      </c>
      <c r="E602" s="61">
        <f>'MANPR2001-04 £'!E601/$A$4</f>
        <v>3555.5995995038224</v>
      </c>
      <c r="F602" s="60" t="str">
        <f>'MANPR2001-04 £'!F601</f>
        <v>...</v>
      </c>
      <c r="G602" s="61">
        <f>'MANPR2001-04 £'!G601/$A$4</f>
        <v>2896.0794431326185</v>
      </c>
      <c r="H602" s="60" t="str">
        <f>'MANPR2001-04 £'!H601</f>
        <v>...</v>
      </c>
      <c r="I602" s="61">
        <f>'MANPR2001-04 £'!I601/$A$4</f>
        <v>2607.3257995400445</v>
      </c>
      <c r="J602" s="60" t="str">
        <f>'MANPR2001-04 £'!J601</f>
        <v>...</v>
      </c>
      <c r="K602" s="61">
        <f>'MANPR2001-04 £'!K601/$A$4</f>
        <v>3136.9922463666594</v>
      </c>
      <c r="L602" s="44" t="s">
        <v>1028</v>
      </c>
      <c r="M602" s="487"/>
      <c r="N602" s="488"/>
    </row>
    <row r="603" spans="1:14" s="36" customFormat="1" ht="12" customHeight="1">
      <c r="A603" s="129" t="s">
        <v>1029</v>
      </c>
      <c r="B603" s="129" t="s">
        <v>2098</v>
      </c>
      <c r="C603" s="130"/>
      <c r="D603" s="114"/>
      <c r="E603" s="132"/>
      <c r="F603" s="73"/>
      <c r="G603" s="74"/>
      <c r="H603" s="73"/>
      <c r="I603" s="72"/>
      <c r="J603" s="60"/>
      <c r="K603" s="176"/>
      <c r="L603" s="44" t="s">
        <v>2101</v>
      </c>
      <c r="M603" s="487"/>
      <c r="N603" s="488"/>
    </row>
    <row r="604" spans="1:14" s="36" customFormat="1" ht="11.25" customHeight="1">
      <c r="A604" s="110"/>
      <c r="B604" s="129" t="s">
        <v>2099</v>
      </c>
      <c r="C604" s="130" t="s">
        <v>132</v>
      </c>
      <c r="D604" s="60" t="str">
        <f>'MANPR2001-04 £'!D603</f>
        <v>...</v>
      </c>
      <c r="E604" s="61">
        <f>'MANPR2001-04 £'!E603/$A$4</f>
        <v>293.8794479167023</v>
      </c>
      <c r="F604" s="60" t="str">
        <f>'MANPR2001-04 £'!F603</f>
        <v>...</v>
      </c>
      <c r="G604" s="61">
        <f>'MANPR2001-04 £'!G603/$A$4</f>
        <v>702.2351924056084</v>
      </c>
      <c r="H604" s="60" t="str">
        <f>'MANPR2001-04 £'!H603</f>
        <v>...</v>
      </c>
      <c r="I604" s="61">
        <f>'MANPR2001-04 £'!I603/$A$4</f>
        <v>661.2287578125802</v>
      </c>
      <c r="J604" s="60" t="str">
        <f>'MANPR2001-04 £'!J603</f>
        <v>...</v>
      </c>
      <c r="K604" s="61">
        <f>'MANPR2001-04 £'!K603/$A$4</f>
        <v>447.6535776405581</v>
      </c>
      <c r="L604" s="44" t="s">
        <v>2100</v>
      </c>
      <c r="M604" s="487"/>
      <c r="N604" s="488"/>
    </row>
    <row r="605" spans="1:14" s="36" customFormat="1" ht="0.75" customHeight="1">
      <c r="A605" s="145"/>
      <c r="B605" s="145"/>
      <c r="C605" s="125"/>
      <c r="D605" s="114"/>
      <c r="E605" s="147"/>
      <c r="F605" s="75"/>
      <c r="G605" s="76"/>
      <c r="H605" s="81"/>
      <c r="I605" s="82"/>
      <c r="J605" s="60"/>
      <c r="K605" s="148"/>
      <c r="L605" s="47"/>
      <c r="M605" s="487"/>
      <c r="N605" s="488"/>
    </row>
    <row r="606" spans="1:14" s="36" customFormat="1" ht="12" customHeight="1">
      <c r="A606" s="177" t="s">
        <v>1030</v>
      </c>
      <c r="B606" s="116" t="s">
        <v>1031</v>
      </c>
      <c r="C606" s="117"/>
      <c r="D606" s="179"/>
      <c r="E606" s="179"/>
      <c r="F606" s="77"/>
      <c r="G606" s="78"/>
      <c r="H606" s="79"/>
      <c r="I606" s="80"/>
      <c r="J606" s="79"/>
      <c r="K606" s="118"/>
      <c r="L606" s="46"/>
      <c r="M606" s="487"/>
      <c r="N606" s="488"/>
    </row>
    <row r="607" spans="1:14" s="36" customFormat="1" ht="11.25" customHeight="1">
      <c r="A607" s="178"/>
      <c r="B607" s="116" t="s">
        <v>1032</v>
      </c>
      <c r="C607" s="111"/>
      <c r="D607" s="185"/>
      <c r="E607" s="185"/>
      <c r="F607" s="73"/>
      <c r="G607" s="74"/>
      <c r="H607" s="71"/>
      <c r="I607" s="72"/>
      <c r="J607" s="71"/>
      <c r="K607" s="113"/>
      <c r="L607" s="46" t="s">
        <v>1033</v>
      </c>
      <c r="M607" s="487"/>
      <c r="N607" s="488"/>
    </row>
    <row r="608" spans="1:14" s="36" customFormat="1" ht="11.25" customHeight="1">
      <c r="A608" s="110"/>
      <c r="B608" s="116" t="s">
        <v>1034</v>
      </c>
      <c r="C608" s="117"/>
      <c r="D608" s="185"/>
      <c r="E608" s="185"/>
      <c r="F608" s="79"/>
      <c r="G608" s="80"/>
      <c r="H608" s="79"/>
      <c r="I608" s="80"/>
      <c r="J608" s="71"/>
      <c r="K608" s="113"/>
      <c r="L608" s="46" t="s">
        <v>1035</v>
      </c>
      <c r="M608" s="487"/>
      <c r="N608" s="488"/>
    </row>
    <row r="609" spans="1:14" s="36" customFormat="1" ht="11.25" customHeight="1">
      <c r="A609" s="110"/>
      <c r="B609" s="116" t="s">
        <v>1036</v>
      </c>
      <c r="C609" s="111"/>
      <c r="D609" s="114"/>
      <c r="E609" s="120">
        <f>SUM(E611)</f>
        <v>237755.30777037764</v>
      </c>
      <c r="F609" s="71"/>
      <c r="G609" s="120">
        <f>SUM(G611)</f>
        <v>226242.75125838496</v>
      </c>
      <c r="H609" s="71"/>
      <c r="I609" s="120">
        <f>SUM(I611)</f>
        <v>205462.7405283679</v>
      </c>
      <c r="J609" s="60"/>
      <c r="K609" s="121">
        <f>SUM(K611)</f>
        <v>63983.70677665504</v>
      </c>
      <c r="L609" s="46" t="s">
        <v>1037</v>
      </c>
      <c r="M609" s="487"/>
      <c r="N609" s="488"/>
    </row>
    <row r="610" spans="1:14" s="36" customFormat="1" ht="0.75" customHeight="1">
      <c r="A610" s="145"/>
      <c r="B610" s="145"/>
      <c r="C610" s="125"/>
      <c r="D610" s="114"/>
      <c r="E610" s="207"/>
      <c r="F610" s="81"/>
      <c r="G610" s="82"/>
      <c r="H610" s="81"/>
      <c r="I610" s="82"/>
      <c r="J610" s="60"/>
      <c r="K610" s="166"/>
      <c r="L610" s="47"/>
      <c r="M610" s="487"/>
      <c r="N610" s="488"/>
    </row>
    <row r="611" spans="1:14" s="36" customFormat="1" ht="12" customHeight="1">
      <c r="A611" s="124" t="s">
        <v>1038</v>
      </c>
      <c r="B611" s="124" t="s">
        <v>1039</v>
      </c>
      <c r="C611" s="125"/>
      <c r="D611" s="114"/>
      <c r="E611" s="106">
        <f>SUM(E613:E614)</f>
        <v>237755.30777037764</v>
      </c>
      <c r="F611" s="81"/>
      <c r="G611" s="106">
        <f>SUM(G613:G614)</f>
        <v>226242.75125838496</v>
      </c>
      <c r="H611" s="81"/>
      <c r="I611" s="106">
        <f>SUM(I613:I614)</f>
        <v>205462.7405283679</v>
      </c>
      <c r="J611" s="60"/>
      <c r="K611" s="126">
        <f>SUM(K613:K614)</f>
        <v>63983.70677665504</v>
      </c>
      <c r="L611" s="49" t="s">
        <v>1040</v>
      </c>
      <c r="M611" s="487"/>
      <c r="N611" s="488"/>
    </row>
    <row r="612" spans="1:14" s="36" customFormat="1" ht="0.75" customHeight="1">
      <c r="A612" s="178"/>
      <c r="B612" s="178"/>
      <c r="C612" s="117"/>
      <c r="D612" s="114"/>
      <c r="E612" s="127"/>
      <c r="F612" s="79"/>
      <c r="G612" s="80"/>
      <c r="H612" s="79"/>
      <c r="I612" s="80"/>
      <c r="J612" s="60"/>
      <c r="K612" s="61"/>
      <c r="L612" s="57"/>
      <c r="M612" s="487"/>
      <c r="N612" s="488"/>
    </row>
    <row r="613" spans="1:14" s="36" customFormat="1" ht="12" customHeight="1">
      <c r="A613" s="129" t="s">
        <v>1042</v>
      </c>
      <c r="B613" s="129" t="s">
        <v>1039</v>
      </c>
      <c r="C613" s="130" t="s">
        <v>1043</v>
      </c>
      <c r="D613" s="60">
        <f>'MANPR2001-04 £'!D612</f>
        <v>1115</v>
      </c>
      <c r="E613" s="61">
        <f>'MANPR2001-04 £'!E612/$A$4</f>
        <v>233799.8954335918</v>
      </c>
      <c r="F613" s="60">
        <f>'MANPR2001-04 £'!F612</f>
        <v>1046</v>
      </c>
      <c r="G613" s="61">
        <f>'MANPR2001-04 £'!G612/$A$4</f>
        <v>223085.2557947218</v>
      </c>
      <c r="H613" s="60">
        <f>'MANPR2001-04 £'!H612</f>
        <v>932</v>
      </c>
      <c r="I613" s="61">
        <f>'MANPR2001-04 £'!I612/$A$4</f>
        <v>202170.26555083602</v>
      </c>
      <c r="J613" s="60">
        <f>'MANPR2001-04 £'!J612</f>
        <v>267</v>
      </c>
      <c r="K613" s="61">
        <f>'MANPR2001-04 £'!K612/$A$4</f>
        <v>60484.49102471663</v>
      </c>
      <c r="L613" s="44" t="s">
        <v>1040</v>
      </c>
      <c r="M613" s="487"/>
      <c r="N613" s="488"/>
    </row>
    <row r="614" spans="1:14" s="36" customFormat="1" ht="12" customHeight="1">
      <c r="A614" s="129" t="s">
        <v>1044</v>
      </c>
      <c r="B614" s="129" t="s">
        <v>1045</v>
      </c>
      <c r="C614" s="130" t="s">
        <v>2445</v>
      </c>
      <c r="D614" s="60">
        <f>'MANPR2001-04 £'!D613</f>
        <v>6425</v>
      </c>
      <c r="E614" s="61">
        <f>'MANPR2001-04 £'!E613/$A$4</f>
        <v>3955.4123367858474</v>
      </c>
      <c r="F614" s="60">
        <f>'MANPR2001-04 £'!F613</f>
        <v>3928</v>
      </c>
      <c r="G614" s="61">
        <f>'MANPR2001-04 £'!G613/$A$4</f>
        <v>3157.4954636631733</v>
      </c>
      <c r="H614" s="60">
        <f>'MANPR2001-04 £'!H613</f>
        <v>2583</v>
      </c>
      <c r="I614" s="61">
        <f>'MANPR2001-04 £'!I613/$A$4</f>
        <v>3292.4749775318915</v>
      </c>
      <c r="J614" s="60">
        <f>'MANPR2001-04 £'!J613</f>
        <v>3530</v>
      </c>
      <c r="K614" s="61">
        <f>'MANPR2001-04 £'!K613/$A$4</f>
        <v>3499.2157519384086</v>
      </c>
      <c r="L614" s="44" t="s">
        <v>1046</v>
      </c>
      <c r="M614" s="487"/>
      <c r="N614" s="488"/>
    </row>
    <row r="615" spans="1:14" s="36" customFormat="1" ht="0.75" customHeight="1">
      <c r="A615" s="145"/>
      <c r="B615" s="145"/>
      <c r="C615" s="125"/>
      <c r="D615" s="114"/>
      <c r="E615" s="127"/>
      <c r="F615" s="75"/>
      <c r="G615" s="76"/>
      <c r="H615" s="81"/>
      <c r="I615" s="82"/>
      <c r="J615" s="60"/>
      <c r="K615" s="61"/>
      <c r="L615" s="47"/>
      <c r="M615" s="487"/>
      <c r="N615" s="488"/>
    </row>
    <row r="616" spans="1:14" s="36" customFormat="1" ht="12" customHeight="1">
      <c r="A616" s="177" t="s">
        <v>1047</v>
      </c>
      <c r="B616" s="116" t="s">
        <v>1048</v>
      </c>
      <c r="C616" s="117"/>
      <c r="D616" s="114"/>
      <c r="E616" s="127"/>
      <c r="F616" s="77"/>
      <c r="G616" s="78"/>
      <c r="H616" s="79"/>
      <c r="I616" s="80"/>
      <c r="J616" s="60"/>
      <c r="K616" s="61"/>
      <c r="L616" s="46"/>
      <c r="M616" s="487"/>
      <c r="N616" s="488"/>
    </row>
    <row r="617" spans="1:14" s="36" customFormat="1" ht="11.25" customHeight="1">
      <c r="A617" s="178"/>
      <c r="B617" s="116" t="s">
        <v>2407</v>
      </c>
      <c r="C617" s="117"/>
      <c r="D617" s="114"/>
      <c r="E617" s="132"/>
      <c r="F617" s="77"/>
      <c r="G617" s="78"/>
      <c r="H617" s="79"/>
      <c r="I617" s="80"/>
      <c r="J617" s="60"/>
      <c r="K617" s="176"/>
      <c r="L617" s="46" t="s">
        <v>1104</v>
      </c>
      <c r="M617" s="487"/>
      <c r="N617" s="488"/>
    </row>
    <row r="618" spans="1:14" s="36" customFormat="1" ht="11.25" customHeight="1">
      <c r="A618" s="110"/>
      <c r="B618" s="116" t="s">
        <v>1105</v>
      </c>
      <c r="C618" s="111"/>
      <c r="D618" s="119"/>
      <c r="E618" s="120">
        <f>SUM(E620+E628+E644+E657+E669+E718)</f>
        <v>150025.4581614765</v>
      </c>
      <c r="F618" s="73"/>
      <c r="G618" s="120">
        <f>SUM(G620+G628+G644+G657+G669+G718)</f>
        <v>145019.25593824434</v>
      </c>
      <c r="H618" s="71"/>
      <c r="I618" s="120">
        <f>SUM(I620+I628+I644+I657+I669+I718)</f>
        <v>139319.3615298134</v>
      </c>
      <c r="J618" s="119"/>
      <c r="K618" s="121">
        <f>SUM(K620+K628+K644+K657+K669+K718)</f>
        <v>157768.83989379337</v>
      </c>
      <c r="L618" s="46" t="s">
        <v>1106</v>
      </c>
      <c r="M618" s="487"/>
      <c r="N618" s="488"/>
    </row>
    <row r="619" spans="1:14" s="36" customFormat="1" ht="0.75" customHeight="1">
      <c r="A619" s="178"/>
      <c r="B619" s="178"/>
      <c r="C619" s="117"/>
      <c r="D619" s="114"/>
      <c r="E619" s="198"/>
      <c r="F619" s="77"/>
      <c r="G619" s="78"/>
      <c r="H619" s="79"/>
      <c r="I619" s="80"/>
      <c r="J619" s="60"/>
      <c r="K619" s="199"/>
      <c r="L619" s="57"/>
      <c r="M619" s="487"/>
      <c r="N619" s="488"/>
    </row>
    <row r="620" spans="1:14" s="36" customFormat="1" ht="12" customHeight="1">
      <c r="A620" s="124" t="s">
        <v>1107</v>
      </c>
      <c r="B620" s="124" t="s">
        <v>1108</v>
      </c>
      <c r="C620" s="125"/>
      <c r="D620" s="217"/>
      <c r="E620" s="106">
        <f>SUM(E626)</f>
        <v>2726.927900436377</v>
      </c>
      <c r="F620" s="75"/>
      <c r="G620" s="106">
        <f>SUM(G626)</f>
        <v>2568.0279663883925</v>
      </c>
      <c r="H620" s="81"/>
      <c r="I620" s="106">
        <f>SUM(I626)</f>
        <v>3010.5557397048224</v>
      </c>
      <c r="J620" s="218"/>
      <c r="K620" s="126">
        <f>SUM(K626)</f>
        <v>3400.1168683385904</v>
      </c>
      <c r="L620" s="49" t="s">
        <v>1109</v>
      </c>
      <c r="M620" s="487"/>
      <c r="N620" s="488"/>
    </row>
    <row r="621" spans="1:14" s="36" customFormat="1" ht="0.75" customHeight="1">
      <c r="A621" s="110"/>
      <c r="B621" s="110"/>
      <c r="C621" s="111"/>
      <c r="D621" s="114"/>
      <c r="E621" s="127"/>
      <c r="F621" s="73"/>
      <c r="G621" s="74"/>
      <c r="H621" s="71"/>
      <c r="I621" s="72"/>
      <c r="J621" s="60"/>
      <c r="K621" s="61"/>
      <c r="L621" s="45"/>
      <c r="M621" s="487"/>
      <c r="N621" s="488"/>
    </row>
    <row r="622" spans="1:14" s="36" customFormat="1" ht="12" customHeight="1">
      <c r="A622" s="129" t="s">
        <v>1110</v>
      </c>
      <c r="B622" s="129"/>
      <c r="C622" s="130"/>
      <c r="D622" s="114"/>
      <c r="E622" s="127"/>
      <c r="F622" s="73"/>
      <c r="G622" s="74"/>
      <c r="H622" s="71"/>
      <c r="I622" s="72"/>
      <c r="J622" s="60"/>
      <c r="K622" s="61"/>
      <c r="L622" s="44"/>
      <c r="M622" s="487"/>
      <c r="N622" s="488"/>
    </row>
    <row r="623" spans="1:14" s="36" customFormat="1" ht="12" customHeight="1">
      <c r="A623" s="129" t="s">
        <v>1111</v>
      </c>
      <c r="B623" s="129" t="s">
        <v>1112</v>
      </c>
      <c r="C623" s="130"/>
      <c r="D623" s="114"/>
      <c r="E623" s="127"/>
      <c r="F623" s="73"/>
      <c r="G623" s="74"/>
      <c r="H623" s="71"/>
      <c r="I623" s="72"/>
      <c r="J623" s="60"/>
      <c r="K623" s="61"/>
      <c r="L623" s="44"/>
      <c r="M623" s="487"/>
      <c r="N623" s="488"/>
    </row>
    <row r="624" spans="1:14" s="36" customFormat="1" ht="12" customHeight="1">
      <c r="A624" s="129" t="s">
        <v>1113</v>
      </c>
      <c r="B624" s="129" t="s">
        <v>1114</v>
      </c>
      <c r="C624" s="130"/>
      <c r="D624" s="114"/>
      <c r="E624" s="127"/>
      <c r="F624" s="73"/>
      <c r="G624" s="74"/>
      <c r="H624" s="71"/>
      <c r="I624" s="72"/>
      <c r="J624" s="60"/>
      <c r="K624" s="61"/>
      <c r="L624" s="44" t="s">
        <v>1066</v>
      </c>
      <c r="M624" s="487"/>
      <c r="N624" s="488"/>
    </row>
    <row r="625" spans="1:14" s="36" customFormat="1" ht="12" customHeight="1">
      <c r="A625" s="129" t="s">
        <v>1067</v>
      </c>
      <c r="B625" s="129" t="s">
        <v>1068</v>
      </c>
      <c r="C625" s="130"/>
      <c r="D625" s="114"/>
      <c r="E625" s="132"/>
      <c r="F625" s="73"/>
      <c r="G625" s="74"/>
      <c r="H625" s="71"/>
      <c r="I625" s="72"/>
      <c r="J625" s="60"/>
      <c r="K625" s="176"/>
      <c r="L625" s="44" t="s">
        <v>2340</v>
      </c>
      <c r="M625" s="487"/>
      <c r="N625" s="488"/>
    </row>
    <row r="626" spans="1:14" s="36" customFormat="1" ht="12" customHeight="1">
      <c r="A626" s="129" t="s">
        <v>2341</v>
      </c>
      <c r="B626" s="129" t="s">
        <v>2343</v>
      </c>
      <c r="C626" s="130" t="s">
        <v>132</v>
      </c>
      <c r="D626" s="60" t="str">
        <f>'MANPR2001-04 £'!D625</f>
        <v>...</v>
      </c>
      <c r="E626" s="61">
        <f>'MANPR2001-04 £'!E625/$A$4</f>
        <v>2726.927900436377</v>
      </c>
      <c r="F626" s="60" t="str">
        <f>'MANPR2001-04 £'!F625</f>
        <v>...</v>
      </c>
      <c r="G626" s="61">
        <f>'MANPR2001-04 £'!G625/$A$4</f>
        <v>2568.0279663883925</v>
      </c>
      <c r="H626" s="60" t="str">
        <f>'MANPR2001-04 £'!H625</f>
        <v>...</v>
      </c>
      <c r="I626" s="61">
        <f>'MANPR2001-04 £'!I625/$A$4</f>
        <v>3010.5557397048224</v>
      </c>
      <c r="J626" s="60" t="str">
        <f>'MANPR2001-04 £'!J625</f>
        <v>...</v>
      </c>
      <c r="K626" s="61">
        <f>'MANPR2001-04 £'!K625/$A$4</f>
        <v>3400.1168683385904</v>
      </c>
      <c r="L626" s="44" t="s">
        <v>2344</v>
      </c>
      <c r="M626" s="487"/>
      <c r="N626" s="488"/>
    </row>
    <row r="627" spans="1:14" ht="12" customHeight="1">
      <c r="A627" s="124" t="s">
        <v>2345</v>
      </c>
      <c r="B627" s="124" t="s">
        <v>2346</v>
      </c>
      <c r="C627" s="125"/>
      <c r="D627" s="114"/>
      <c r="E627" s="127"/>
      <c r="F627" s="75"/>
      <c r="G627" s="76"/>
      <c r="H627" s="75"/>
      <c r="I627" s="82"/>
      <c r="J627" s="60"/>
      <c r="K627" s="61"/>
      <c r="L627" s="49" t="s">
        <v>2347</v>
      </c>
      <c r="M627" s="487"/>
      <c r="N627" s="488"/>
    </row>
    <row r="628" spans="1:14" ht="11.25" customHeight="1">
      <c r="A628" s="145"/>
      <c r="B628" s="124" t="s">
        <v>2348</v>
      </c>
      <c r="C628" s="125"/>
      <c r="D628" s="114"/>
      <c r="E628" s="106">
        <f>SUM(E630:E631)</f>
        <v>6321.8253330918515</v>
      </c>
      <c r="F628" s="75"/>
      <c r="G628" s="106">
        <f>SUM(G630:G631)</f>
        <v>5981.813646257992</v>
      </c>
      <c r="H628" s="75"/>
      <c r="I628" s="106">
        <f>SUM(I630:I631)</f>
        <v>4158.735908309613</v>
      </c>
      <c r="J628" s="60"/>
      <c r="K628" s="126">
        <f>SUM(K630:K631)</f>
        <v>4977.155998728801</v>
      </c>
      <c r="L628" s="49" t="s">
        <v>2349</v>
      </c>
      <c r="M628" s="487"/>
      <c r="N628" s="488"/>
    </row>
    <row r="629" spans="1:14" ht="0.75" customHeight="1">
      <c r="A629" s="110"/>
      <c r="B629" s="110"/>
      <c r="C629" s="111"/>
      <c r="D629" s="114"/>
      <c r="E629" s="127"/>
      <c r="F629" s="73"/>
      <c r="G629" s="74"/>
      <c r="H629" s="73"/>
      <c r="I629" s="72"/>
      <c r="J629" s="60"/>
      <c r="K629" s="61"/>
      <c r="L629" s="45"/>
      <c r="M629" s="487"/>
      <c r="N629" s="488"/>
    </row>
    <row r="630" spans="1:14" ht="12" customHeight="1">
      <c r="A630" s="129" t="s">
        <v>1094</v>
      </c>
      <c r="B630" s="129" t="s">
        <v>1095</v>
      </c>
      <c r="C630" s="130" t="s">
        <v>132</v>
      </c>
      <c r="D630" s="60" t="str">
        <f>'MANPR2001-04 £'!D629</f>
        <v>...</v>
      </c>
      <c r="E630" s="61">
        <f>'MANPR2001-04 £'!E629/$A$4</f>
        <v>309.2568608890879</v>
      </c>
      <c r="F630" s="60" t="str">
        <f>'MANPR2001-04 £'!F629</f>
        <v>...</v>
      </c>
      <c r="G630" s="61">
        <f>'MANPR2001-04 £'!G629/$A$4</f>
        <v>273.37623062018815</v>
      </c>
      <c r="H630" s="60" t="str">
        <f>'MANPR2001-04 £'!H629</f>
        <v>...</v>
      </c>
      <c r="I630" s="61">
        <f>'MANPR2001-04 £'!I629/$A$4</f>
        <v>293.8794479167023</v>
      </c>
      <c r="J630" s="60" t="str">
        <f>'MANPR2001-04 £'!J629</f>
        <v>...</v>
      </c>
      <c r="K630" s="61">
        <f>'MANPR2001-04 £'!K629/$A$4</f>
        <v>369.05791133725404</v>
      </c>
      <c r="L630" s="44" t="s">
        <v>937</v>
      </c>
      <c r="M630" s="487"/>
      <c r="N630" s="488"/>
    </row>
    <row r="631" spans="1:14" ht="12" customHeight="1">
      <c r="A631" s="129" t="s">
        <v>1096</v>
      </c>
      <c r="B631" s="129" t="s">
        <v>1097</v>
      </c>
      <c r="C631" s="130" t="s">
        <v>132</v>
      </c>
      <c r="D631" s="60" t="str">
        <f>'MANPR2001-04 £'!D630</f>
        <v>...</v>
      </c>
      <c r="E631" s="61">
        <f>'MANPR2001-04 £'!E630/$A$4</f>
        <v>6012.568472202764</v>
      </c>
      <c r="F631" s="60" t="str">
        <f>'MANPR2001-04 £'!F630</f>
        <v>...</v>
      </c>
      <c r="G631" s="61">
        <f>'MANPR2001-04 £'!G630/$A$4</f>
        <v>5708.437415637804</v>
      </c>
      <c r="H631" s="60" t="str">
        <f>'MANPR2001-04 £'!H630</f>
        <v>...</v>
      </c>
      <c r="I631" s="61">
        <f>'MANPR2001-04 £'!I630/$A$4</f>
        <v>3864.8564603929103</v>
      </c>
      <c r="J631" s="60" t="str">
        <f>'MANPR2001-04 £'!J630</f>
        <v>...</v>
      </c>
      <c r="K631" s="61">
        <f>'MANPR2001-04 £'!K630/$A$4</f>
        <v>4608.098087391547</v>
      </c>
      <c r="L631" s="44" t="s">
        <v>938</v>
      </c>
      <c r="M631" s="487"/>
      <c r="N631" s="488"/>
    </row>
    <row r="632" spans="1:14" s="36" customFormat="1" ht="3" customHeight="1">
      <c r="A632" s="133"/>
      <c r="B632" s="133"/>
      <c r="C632" s="134"/>
      <c r="D632" s="136"/>
      <c r="E632" s="136"/>
      <c r="F632" s="83"/>
      <c r="G632" s="84"/>
      <c r="H632" s="83"/>
      <c r="I632" s="84"/>
      <c r="J632" s="173"/>
      <c r="K632" s="174"/>
      <c r="L632" s="51"/>
      <c r="M632" s="487"/>
      <c r="N632" s="488"/>
    </row>
    <row r="633" spans="1:14" s="36" customFormat="1" ht="12.75" customHeight="1">
      <c r="A633" s="139"/>
      <c r="B633" s="139"/>
      <c r="C633" s="140"/>
      <c r="D633" s="141"/>
      <c r="E633" s="141"/>
      <c r="F633" s="72"/>
      <c r="G633" s="72"/>
      <c r="H633" s="72"/>
      <c r="I633" s="72"/>
      <c r="J633" s="142"/>
      <c r="K633" s="142"/>
      <c r="L633" s="43" t="s">
        <v>471</v>
      </c>
      <c r="M633" s="487"/>
      <c r="N633" s="488"/>
    </row>
    <row r="634" spans="1:14" s="36" customFormat="1" ht="12.75" customHeight="1">
      <c r="A634" s="153"/>
      <c r="B634" s="153"/>
      <c r="C634" s="154"/>
      <c r="D634" s="127"/>
      <c r="E634" s="127"/>
      <c r="F634" s="72"/>
      <c r="G634" s="72"/>
      <c r="H634" s="72"/>
      <c r="I634" s="72"/>
      <c r="J634" s="172"/>
      <c r="K634" s="172"/>
      <c r="L634" s="55"/>
      <c r="M634" s="32"/>
      <c r="N634" s="488"/>
    </row>
    <row r="635" spans="1:14" s="36" customFormat="1" ht="12.75" customHeight="1">
      <c r="A635" s="153"/>
      <c r="B635" s="153"/>
      <c r="C635" s="154"/>
      <c r="D635" s="127"/>
      <c r="E635" s="127"/>
      <c r="F635" s="72"/>
      <c r="G635" s="72"/>
      <c r="H635" s="72"/>
      <c r="I635" s="72"/>
      <c r="J635" s="172"/>
      <c r="K635" s="172"/>
      <c r="L635" s="55"/>
      <c r="M635" s="32"/>
      <c r="N635" s="488"/>
    </row>
    <row r="636" spans="12:14" ht="24" customHeight="1">
      <c r="L636" s="31" t="s">
        <v>2342</v>
      </c>
      <c r="M636" s="487" t="s">
        <v>1698</v>
      </c>
      <c r="N636" s="488"/>
    </row>
    <row r="637" spans="1:14" ht="29.25" customHeight="1">
      <c r="A637" s="479" t="s">
        <v>1133</v>
      </c>
      <c r="B637" s="479"/>
      <c r="C637" s="479"/>
      <c r="D637" s="479"/>
      <c r="E637" s="479"/>
      <c r="F637" s="479"/>
      <c r="G637" s="479"/>
      <c r="H637" s="479"/>
      <c r="I637" s="479"/>
      <c r="J637" s="479"/>
      <c r="K637" s="479"/>
      <c r="L637" s="479"/>
      <c r="M637" s="487"/>
      <c r="N637" s="488"/>
    </row>
    <row r="638" spans="1:14" ht="9.75" customHeight="1">
      <c r="A638" s="92"/>
      <c r="B638" s="92"/>
      <c r="C638" s="92"/>
      <c r="D638" s="92"/>
      <c r="J638" s="92"/>
      <c r="K638" s="92"/>
      <c r="M638" s="487"/>
      <c r="N638" s="488"/>
    </row>
    <row r="639" spans="1:14" ht="24.75" customHeight="1">
      <c r="A639" s="94" t="s">
        <v>1652</v>
      </c>
      <c r="B639" s="474" t="s">
        <v>1653</v>
      </c>
      <c r="C639" s="94" t="s">
        <v>1119</v>
      </c>
      <c r="D639" s="477" t="s">
        <v>491</v>
      </c>
      <c r="E639" s="478"/>
      <c r="F639" s="477" t="s">
        <v>2372</v>
      </c>
      <c r="G639" s="478"/>
      <c r="H639" s="483" t="s">
        <v>1123</v>
      </c>
      <c r="I639" s="484"/>
      <c r="J639" s="477" t="s">
        <v>2381</v>
      </c>
      <c r="K639" s="485"/>
      <c r="L639" s="480" t="s">
        <v>95</v>
      </c>
      <c r="M639" s="487"/>
      <c r="N639" s="488"/>
    </row>
    <row r="640" spans="1:14" ht="15" customHeight="1">
      <c r="A640" s="472" t="s">
        <v>1382</v>
      </c>
      <c r="B640" s="475"/>
      <c r="C640" s="472" t="s">
        <v>1121</v>
      </c>
      <c r="D640" s="97" t="s">
        <v>92</v>
      </c>
      <c r="E640" s="98" t="s">
        <v>94</v>
      </c>
      <c r="F640" s="97" t="s">
        <v>92</v>
      </c>
      <c r="G640" s="98" t="s">
        <v>94</v>
      </c>
      <c r="H640" s="97" t="s">
        <v>92</v>
      </c>
      <c r="I640" s="98" t="s">
        <v>94</v>
      </c>
      <c r="J640" s="97" t="s">
        <v>92</v>
      </c>
      <c r="K640" s="99" t="s">
        <v>94</v>
      </c>
      <c r="L640" s="481"/>
      <c r="M640" s="487"/>
      <c r="N640" s="488"/>
    </row>
    <row r="641" spans="1:14" ht="24.75" customHeight="1">
      <c r="A641" s="473"/>
      <c r="B641" s="476"/>
      <c r="C641" s="473"/>
      <c r="D641" s="100" t="s">
        <v>93</v>
      </c>
      <c r="E641" s="101" t="s">
        <v>2450</v>
      </c>
      <c r="F641" s="100" t="s">
        <v>93</v>
      </c>
      <c r="G641" s="101" t="s">
        <v>2450</v>
      </c>
      <c r="H641" s="100" t="s">
        <v>93</v>
      </c>
      <c r="I641" s="101" t="s">
        <v>2450</v>
      </c>
      <c r="J641" s="100" t="s">
        <v>93</v>
      </c>
      <c r="K641" s="101" t="s">
        <v>2450</v>
      </c>
      <c r="L641" s="482"/>
      <c r="M641" s="487"/>
      <c r="N641" s="488"/>
    </row>
    <row r="642" spans="1:14" s="36" customFormat="1" ht="15" customHeight="1">
      <c r="A642" s="124" t="s">
        <v>1098</v>
      </c>
      <c r="B642" s="124" t="s">
        <v>1099</v>
      </c>
      <c r="C642" s="125"/>
      <c r="D642" s="114"/>
      <c r="E642" s="201"/>
      <c r="F642" s="196"/>
      <c r="G642" s="197"/>
      <c r="H642" s="81"/>
      <c r="I642" s="82"/>
      <c r="J642" s="60"/>
      <c r="K642" s="203"/>
      <c r="L642" s="59"/>
      <c r="M642" s="487"/>
      <c r="N642" s="488"/>
    </row>
    <row r="643" spans="1:14" s="36" customFormat="1" ht="11.25" customHeight="1">
      <c r="A643" s="145"/>
      <c r="B643" s="124" t="s">
        <v>1100</v>
      </c>
      <c r="C643" s="125"/>
      <c r="D643" s="207"/>
      <c r="E643" s="207"/>
      <c r="F643" s="81"/>
      <c r="G643" s="82"/>
      <c r="H643" s="81"/>
      <c r="I643" s="82"/>
      <c r="J643" s="81"/>
      <c r="K643" s="166"/>
      <c r="L643" s="49" t="s">
        <v>1101</v>
      </c>
      <c r="M643" s="487"/>
      <c r="N643" s="488"/>
    </row>
    <row r="644" spans="1:14" s="36" customFormat="1" ht="11.25" customHeight="1">
      <c r="A644" s="145"/>
      <c r="B644" s="124" t="s">
        <v>1102</v>
      </c>
      <c r="C644" s="125"/>
      <c r="D644" s="106"/>
      <c r="E644" s="106">
        <f>SUM(E646:E653)</f>
        <v>20889.361222265128</v>
      </c>
      <c r="F644" s="81"/>
      <c r="G644" s="106">
        <f>SUM(G646:G653)</f>
        <v>22746.61098904103</v>
      </c>
      <c r="H644" s="81"/>
      <c r="I644" s="106">
        <f>SUM(I646:I653)</f>
        <v>23645.335347204902</v>
      </c>
      <c r="J644" s="182"/>
      <c r="K644" s="126">
        <f>SUM(K646:K653)</f>
        <v>26450.85891394458</v>
      </c>
      <c r="L644" s="49" t="s">
        <v>1103</v>
      </c>
      <c r="M644" s="487"/>
      <c r="N644" s="488"/>
    </row>
    <row r="645" spans="1:14" s="36" customFormat="1" ht="0.75" customHeight="1">
      <c r="A645" s="145"/>
      <c r="B645" s="124"/>
      <c r="C645" s="125"/>
      <c r="D645" s="106"/>
      <c r="E645" s="106"/>
      <c r="F645" s="81"/>
      <c r="G645" s="82"/>
      <c r="H645" s="81"/>
      <c r="I645" s="82"/>
      <c r="J645" s="182"/>
      <c r="K645" s="126"/>
      <c r="L645" s="49"/>
      <c r="M645" s="487"/>
      <c r="N645" s="488"/>
    </row>
    <row r="646" spans="1:14" s="36" customFormat="1" ht="12" customHeight="1">
      <c r="A646" s="129" t="s">
        <v>2366</v>
      </c>
      <c r="B646" s="129" t="s">
        <v>2367</v>
      </c>
      <c r="C646" s="130" t="s">
        <v>1755</v>
      </c>
      <c r="D646" s="60">
        <f>'MANPR2001-04 £'!D645</f>
        <v>2960</v>
      </c>
      <c r="E646" s="61">
        <f>'MANPR2001-04 £'!E645/$A$4</f>
        <v>8317.471816619225</v>
      </c>
      <c r="F646" s="60">
        <f>'MANPR2001-04 £'!F645</f>
        <v>3200</v>
      </c>
      <c r="G646" s="61">
        <f>'MANPR2001-04 £'!G645/$A$4</f>
        <v>9687.770172602919</v>
      </c>
      <c r="H646" s="60">
        <f>'MANPR2001-04 £'!H645</f>
        <v>3360</v>
      </c>
      <c r="I646" s="61">
        <f>'MANPR2001-04 £'!I645/$A$4</f>
        <v>10466.892429870455</v>
      </c>
      <c r="J646" s="60">
        <f>'MANPR2001-04 £'!J645</f>
        <v>3640</v>
      </c>
      <c r="K646" s="61">
        <f>'MANPR2001-04 £'!K645/$A$4</f>
        <v>11206.71685398634</v>
      </c>
      <c r="L646" s="44" t="s">
        <v>2368</v>
      </c>
      <c r="M646" s="487"/>
      <c r="N646" s="488"/>
    </row>
    <row r="647" spans="1:14" s="36" customFormat="1" ht="12" customHeight="1">
      <c r="A647" s="129" t="s">
        <v>2369</v>
      </c>
      <c r="B647" s="129" t="s">
        <v>2370</v>
      </c>
      <c r="C647" s="130"/>
      <c r="D647" s="114"/>
      <c r="E647" s="127"/>
      <c r="F647" s="73"/>
      <c r="G647" s="74"/>
      <c r="H647" s="71"/>
      <c r="I647" s="72"/>
      <c r="J647" s="60"/>
      <c r="K647" s="61"/>
      <c r="L647" s="44" t="s">
        <v>2371</v>
      </c>
      <c r="M647" s="487"/>
      <c r="N647" s="488"/>
    </row>
    <row r="648" spans="1:14" s="36" customFormat="1" ht="11.25" customHeight="1">
      <c r="A648" s="129"/>
      <c r="B648" s="129" t="s">
        <v>936</v>
      </c>
      <c r="C648" s="130"/>
      <c r="D648" s="132"/>
      <c r="E648" s="132"/>
      <c r="F648" s="73"/>
      <c r="G648" s="74"/>
      <c r="H648" s="71"/>
      <c r="I648" s="72"/>
      <c r="J648" s="175"/>
      <c r="K648" s="176"/>
      <c r="L648" s="44" t="s">
        <v>1151</v>
      </c>
      <c r="M648" s="487"/>
      <c r="N648" s="488"/>
    </row>
    <row r="649" spans="1:14" s="36" customFormat="1" ht="11.25" customHeight="1">
      <c r="A649" s="129"/>
      <c r="B649" s="129" t="s">
        <v>1152</v>
      </c>
      <c r="C649" s="130" t="s">
        <v>126</v>
      </c>
      <c r="D649" s="60">
        <f>'MANPR2001-04 £'!D648</f>
        <v>1600</v>
      </c>
      <c r="E649" s="61">
        <f>'MANPR2001-04 £'!E648/$A$4</f>
        <v>5761.404060320466</v>
      </c>
      <c r="F649" s="60">
        <f>'MANPR2001-04 £'!F648</f>
        <v>1580</v>
      </c>
      <c r="G649" s="61">
        <f>'MANPR2001-04 £'!G648/$A$4</f>
        <v>5590.543916182848</v>
      </c>
      <c r="H649" s="60">
        <f>'MANPR2001-04 £'!H648</f>
        <v>1483</v>
      </c>
      <c r="I649" s="61">
        <f>'MANPR2001-04 £'!I648/$A$4</f>
        <v>5448.729996548625</v>
      </c>
      <c r="J649" s="60">
        <f>'MANPR2001-04 £'!J648</f>
        <v>1640</v>
      </c>
      <c r="K649" s="61">
        <f>'MANPR2001-04 £'!K648/$A$4</f>
        <v>6173.177007692124</v>
      </c>
      <c r="L649" s="44" t="s">
        <v>1153</v>
      </c>
      <c r="M649" s="487"/>
      <c r="N649" s="488"/>
    </row>
    <row r="650" spans="1:14" s="36" customFormat="1" ht="12" customHeight="1">
      <c r="A650" s="129" t="s">
        <v>1154</v>
      </c>
      <c r="B650" s="129" t="s">
        <v>1174</v>
      </c>
      <c r="C650" s="130" t="s">
        <v>126</v>
      </c>
      <c r="D650" s="60">
        <f>'MANPR2001-04 £'!D649</f>
        <v>868</v>
      </c>
      <c r="E650" s="61">
        <f>'MANPR2001-04 £'!E649/$A$4</f>
        <v>3034.4761598840887</v>
      </c>
      <c r="F650" s="60">
        <f>'MANPR2001-04 £'!F649</f>
        <v>1004</v>
      </c>
      <c r="G650" s="61">
        <f>'MANPR2001-04 £'!G649/$A$4</f>
        <v>3278.806166000882</v>
      </c>
      <c r="H650" s="60">
        <f>'MANPR2001-04 £'!H649</f>
        <v>839</v>
      </c>
      <c r="I650" s="61">
        <f>'MANPR2001-04 £'!I649/$A$4</f>
        <v>2937.0858777256467</v>
      </c>
      <c r="J650" s="60">
        <f>'MANPR2001-04 £'!J649</f>
        <v>850</v>
      </c>
      <c r="K650" s="61">
        <f>'MANPR2001-04 £'!K649/$A$4</f>
        <v>3196.793296814825</v>
      </c>
      <c r="L650" s="44" t="s">
        <v>1175</v>
      </c>
      <c r="M650" s="487"/>
      <c r="N650" s="488"/>
    </row>
    <row r="651" spans="1:14" s="36" customFormat="1" ht="12" customHeight="1">
      <c r="A651" s="129" t="s">
        <v>1178</v>
      </c>
      <c r="B651" s="129" t="s">
        <v>2476</v>
      </c>
      <c r="C651" s="130" t="s">
        <v>2445</v>
      </c>
      <c r="D651" s="60">
        <f>'MANPR2001-04 £'!D650</f>
        <v>3867</v>
      </c>
      <c r="E651" s="61">
        <f>'MANPR2001-04 £'!E650/$A$4</f>
        <v>1177.2263931081852</v>
      </c>
      <c r="F651" s="60">
        <f>'MANPR2001-04 £'!F650</f>
        <v>4195</v>
      </c>
      <c r="G651" s="61">
        <f>'MANPR2001-04 £'!G650/$A$4</f>
        <v>1324.1661170665363</v>
      </c>
      <c r="H651" s="60">
        <f>'MANPR2001-04 £'!H650</f>
        <v>4630</v>
      </c>
      <c r="I651" s="61">
        <f>'MANPR2001-04 £'!I650/$A$4</f>
        <v>1505.2778698524112</v>
      </c>
      <c r="J651" s="60">
        <f>'MANPR2001-04 £'!J650</f>
        <v>6640</v>
      </c>
      <c r="K651" s="61">
        <f>'MANPR2001-04 £'!K650/$A$4</f>
        <v>2219.4732723476527</v>
      </c>
      <c r="L651" s="44" t="s">
        <v>1179</v>
      </c>
      <c r="M651" s="487"/>
      <c r="N651" s="488"/>
    </row>
    <row r="652" spans="1:14" s="36" customFormat="1" ht="12" customHeight="1">
      <c r="A652" s="129" t="s">
        <v>261</v>
      </c>
      <c r="B652" s="129" t="s">
        <v>1176</v>
      </c>
      <c r="C652" s="130" t="s">
        <v>1755</v>
      </c>
      <c r="D652" s="60">
        <f>'MANPR2001-04 £'!D651</f>
        <v>557</v>
      </c>
      <c r="E652" s="61">
        <f>'MANPR2001-04 £'!E651/$A$4</f>
        <v>1484.774652555897</v>
      </c>
      <c r="F652" s="60">
        <f>'MANPR2001-04 £'!F651</f>
        <v>610</v>
      </c>
      <c r="G652" s="61">
        <f>'MANPR2001-04 £'!G651/$A$4</f>
        <v>1792.3229120036087</v>
      </c>
      <c r="H652" s="60">
        <f>'MANPR2001-04 £'!H651</f>
        <v>676</v>
      </c>
      <c r="I652" s="61">
        <f>'MANPR2001-04 £'!I651/$A$4</f>
        <v>2135.75180172022</v>
      </c>
      <c r="J652" s="60">
        <f>'MANPR2001-04 £'!J651</f>
        <v>725</v>
      </c>
      <c r="K652" s="61">
        <f>'MANPR2001-04 £'!K651/$A$4</f>
        <v>2354.4527862163704</v>
      </c>
      <c r="L652" s="44" t="s">
        <v>1177</v>
      </c>
      <c r="M652" s="487"/>
      <c r="N652" s="488"/>
    </row>
    <row r="653" spans="1:14" s="36" customFormat="1" ht="12" customHeight="1">
      <c r="A653" s="129" t="s">
        <v>1180</v>
      </c>
      <c r="B653" s="129" t="s">
        <v>1181</v>
      </c>
      <c r="C653" s="130" t="s">
        <v>126</v>
      </c>
      <c r="D653" s="60">
        <f>'MANPR2001-04 £'!D652</f>
        <v>828</v>
      </c>
      <c r="E653" s="61">
        <f>'MANPR2001-04 £'!E652/$A$4</f>
        <v>1114.0081397772667</v>
      </c>
      <c r="F653" s="60">
        <f>'MANPR2001-04 £'!F652</f>
        <v>763</v>
      </c>
      <c r="G653" s="61">
        <f>'MANPR2001-04 £'!G652/$A$4</f>
        <v>1073.0017051842385</v>
      </c>
      <c r="H653" s="60">
        <f>'MANPR2001-04 £'!H652</f>
        <v>853</v>
      </c>
      <c r="I653" s="61">
        <f>'MANPR2001-04 £'!I652/$A$4</f>
        <v>1151.5973714875427</v>
      </c>
      <c r="J653" s="60">
        <f>'MANPR2001-04 £'!J652</f>
        <v>1010</v>
      </c>
      <c r="K653" s="61">
        <f>'MANPR2001-04 £'!K652/$A$4</f>
        <v>1300.24569688727</v>
      </c>
      <c r="L653" s="44" t="s">
        <v>1182</v>
      </c>
      <c r="M653" s="487"/>
      <c r="N653" s="488"/>
    </row>
    <row r="654" spans="1:14" s="36" customFormat="1" ht="0.75" customHeight="1">
      <c r="A654" s="110"/>
      <c r="B654" s="110"/>
      <c r="C654" s="111"/>
      <c r="D654" s="114"/>
      <c r="E654" s="127"/>
      <c r="F654" s="73"/>
      <c r="G654" s="74"/>
      <c r="H654" s="71"/>
      <c r="I654" s="72"/>
      <c r="J654" s="60"/>
      <c r="K654" s="61"/>
      <c r="L654" s="45"/>
      <c r="M654" s="487"/>
      <c r="N654" s="488"/>
    </row>
    <row r="655" spans="1:14" s="36" customFormat="1" ht="12" customHeight="1">
      <c r="A655" s="124" t="s">
        <v>1183</v>
      </c>
      <c r="B655" s="124" t="s">
        <v>1184</v>
      </c>
      <c r="C655" s="125"/>
      <c r="D655" s="114"/>
      <c r="E655" s="127"/>
      <c r="F655" s="75"/>
      <c r="G655" s="76"/>
      <c r="H655" s="81"/>
      <c r="I655" s="82"/>
      <c r="J655" s="60"/>
      <c r="K655" s="61"/>
      <c r="L655" s="49"/>
      <c r="M655" s="487"/>
      <c r="N655" s="488"/>
    </row>
    <row r="656" spans="1:14" s="36" customFormat="1" ht="11.25" customHeight="1">
      <c r="A656" s="145"/>
      <c r="B656" s="124" t="s">
        <v>1185</v>
      </c>
      <c r="C656" s="125"/>
      <c r="D656" s="114"/>
      <c r="E656" s="132"/>
      <c r="F656" s="75"/>
      <c r="G656" s="76"/>
      <c r="H656" s="81"/>
      <c r="I656" s="82"/>
      <c r="J656" s="60"/>
      <c r="K656" s="176"/>
      <c r="L656" s="49" t="s">
        <v>1186</v>
      </c>
      <c r="M656" s="487"/>
      <c r="N656" s="488"/>
    </row>
    <row r="657" spans="1:14" s="36" customFormat="1" ht="11.25" customHeight="1">
      <c r="A657" s="110"/>
      <c r="B657" s="124" t="s">
        <v>1187</v>
      </c>
      <c r="C657" s="125"/>
      <c r="D657" s="114"/>
      <c r="E657" s="106">
        <f>SUM(E659:E663)</f>
        <v>78990.353236262</v>
      </c>
      <c r="F657" s="75"/>
      <c r="G657" s="106">
        <f>SUM(G659:G663)</f>
        <v>81196.15769707864</v>
      </c>
      <c r="H657" s="81"/>
      <c r="I657" s="106">
        <f>SUM(I659:I663)</f>
        <v>78429.93196349061</v>
      </c>
      <c r="J657" s="60"/>
      <c r="K657" s="126">
        <f>SUM(K659:K663)</f>
        <v>92618.15833267839</v>
      </c>
      <c r="L657" s="49" t="s">
        <v>1188</v>
      </c>
      <c r="M657" s="487"/>
      <c r="N657" s="488"/>
    </row>
    <row r="658" spans="1:14" s="36" customFormat="1" ht="0.75" customHeight="1">
      <c r="A658" s="110"/>
      <c r="B658" s="110"/>
      <c r="C658" s="111"/>
      <c r="D658" s="114"/>
      <c r="E658" s="127"/>
      <c r="F658" s="73"/>
      <c r="G658" s="74"/>
      <c r="H658" s="71"/>
      <c r="I658" s="72"/>
      <c r="J658" s="60"/>
      <c r="K658" s="61"/>
      <c r="L658" s="45"/>
      <c r="M658" s="487"/>
      <c r="N658" s="488"/>
    </row>
    <row r="659" spans="1:14" s="36" customFormat="1" ht="12" customHeight="1">
      <c r="A659" s="204"/>
      <c r="B659" s="129"/>
      <c r="C659" s="111"/>
      <c r="D659" s="114"/>
      <c r="E659" s="127"/>
      <c r="F659" s="73"/>
      <c r="G659" s="74"/>
      <c r="H659" s="71"/>
      <c r="I659" s="72"/>
      <c r="J659" s="60"/>
      <c r="K659" s="61"/>
      <c r="L659" s="44" t="s">
        <v>1190</v>
      </c>
      <c r="M659" s="487"/>
      <c r="N659" s="488"/>
    </row>
    <row r="660" spans="1:14" s="36" customFormat="1" ht="12" customHeight="1">
      <c r="A660" s="129" t="s">
        <v>1189</v>
      </c>
      <c r="B660" s="129" t="s">
        <v>1192</v>
      </c>
      <c r="C660" s="130"/>
      <c r="D660" s="114"/>
      <c r="E660" s="132"/>
      <c r="F660" s="73"/>
      <c r="G660" s="74"/>
      <c r="H660" s="71"/>
      <c r="I660" s="72"/>
      <c r="J660" s="60"/>
      <c r="K660" s="176"/>
      <c r="L660" s="44" t="s">
        <v>1193</v>
      </c>
      <c r="M660" s="487"/>
      <c r="N660" s="488"/>
    </row>
    <row r="661" spans="1:14" s="36" customFormat="1" ht="11.25" customHeight="1">
      <c r="A661" s="129" t="s">
        <v>1191</v>
      </c>
      <c r="B661" s="186" t="s">
        <v>1194</v>
      </c>
      <c r="C661" s="130" t="s">
        <v>132</v>
      </c>
      <c r="D661" s="60" t="str">
        <f>'MANPR2001-04 £'!D660</f>
        <v>...</v>
      </c>
      <c r="E661" s="61">
        <f>'MANPR2001-04 £'!E660/$A$4</f>
        <v>5597.378321948353</v>
      </c>
      <c r="F661" s="60" t="str">
        <f>'MANPR2001-04 £'!F660</f>
        <v>...</v>
      </c>
      <c r="G661" s="61">
        <f>'MANPR2001-04 £'!G660/$A$4</f>
        <v>4515.833609557233</v>
      </c>
      <c r="H661" s="60" t="str">
        <f>'MANPR2001-04 £'!H660</f>
        <v>...</v>
      </c>
      <c r="I661" s="61">
        <f>'MANPR2001-04 £'!I660/$A$4</f>
        <v>3456.500715904004</v>
      </c>
      <c r="J661" s="60" t="str">
        <f>'MANPR2001-04 £'!J660</f>
        <v>...</v>
      </c>
      <c r="K661" s="61">
        <f>'MANPR2001-04 £'!K660/$A$4</f>
        <v>4122.855278040713</v>
      </c>
      <c r="L661" s="44" t="s">
        <v>1195</v>
      </c>
      <c r="M661" s="487"/>
      <c r="N661" s="488"/>
    </row>
    <row r="662" spans="1:14" s="36" customFormat="1" ht="12" customHeight="1">
      <c r="A662" s="129" t="s">
        <v>262</v>
      </c>
      <c r="B662" s="129" t="s">
        <v>264</v>
      </c>
      <c r="C662" s="164"/>
      <c r="D662" s="149"/>
      <c r="E662" s="164"/>
      <c r="F662" s="73"/>
      <c r="G662" s="74"/>
      <c r="H662" s="73"/>
      <c r="I662" s="72"/>
      <c r="J662" s="149"/>
      <c r="K662" s="150"/>
      <c r="L662" s="50"/>
      <c r="M662" s="487"/>
      <c r="N662" s="488"/>
    </row>
    <row r="663" spans="1:14" s="36" customFormat="1" ht="12" customHeight="1">
      <c r="A663" s="129" t="s">
        <v>263</v>
      </c>
      <c r="B663" s="129" t="s">
        <v>265</v>
      </c>
      <c r="C663" s="130" t="s">
        <v>132</v>
      </c>
      <c r="D663" s="60" t="str">
        <f>'MANPR2001-04 £'!D662</f>
        <v>...</v>
      </c>
      <c r="E663" s="61">
        <f>'MANPR2001-04 £'!E662/$A$4</f>
        <v>73392.97491431364</v>
      </c>
      <c r="F663" s="60" t="str">
        <f>'MANPR2001-04 £'!F662</f>
        <v>...</v>
      </c>
      <c r="G663" s="61">
        <f>'MANPR2001-04 £'!G662/$A$4</f>
        <v>76680.32408752141</v>
      </c>
      <c r="H663" s="60" t="str">
        <f>'MANPR2001-04 £'!H662</f>
        <v>...</v>
      </c>
      <c r="I663" s="61">
        <f>'MANPR2001-04 £'!I662/$A$4</f>
        <v>74973.4312475866</v>
      </c>
      <c r="J663" s="60" t="str">
        <f>'MANPR2001-04 £'!J662</f>
        <v>...</v>
      </c>
      <c r="K663" s="61">
        <f>'MANPR2001-04 £'!K662/$A$4</f>
        <v>88495.30305463767</v>
      </c>
      <c r="L663" s="44" t="s">
        <v>266</v>
      </c>
      <c r="M663" s="487"/>
      <c r="N663" s="488"/>
    </row>
    <row r="664" spans="1:14" s="36" customFormat="1" ht="0.75" customHeight="1">
      <c r="A664" s="110"/>
      <c r="B664" s="110"/>
      <c r="C664" s="111"/>
      <c r="D664" s="114"/>
      <c r="E664" s="127"/>
      <c r="F664" s="73"/>
      <c r="G664" s="74"/>
      <c r="H664" s="71"/>
      <c r="I664" s="72"/>
      <c r="J664" s="60"/>
      <c r="K664" s="61"/>
      <c r="L664" s="45"/>
      <c r="M664" s="487"/>
      <c r="N664" s="488"/>
    </row>
    <row r="665" spans="1:14" s="36" customFormat="1" ht="12" customHeight="1">
      <c r="A665" s="124" t="s">
        <v>1196</v>
      </c>
      <c r="B665" s="124" t="s">
        <v>1197</v>
      </c>
      <c r="C665" s="125"/>
      <c r="D665" s="114"/>
      <c r="E665" s="127"/>
      <c r="F665" s="75"/>
      <c r="G665" s="76"/>
      <c r="H665" s="81"/>
      <c r="I665" s="82"/>
      <c r="J665" s="60"/>
      <c r="K665" s="61"/>
      <c r="L665" s="49"/>
      <c r="M665" s="487"/>
      <c r="N665" s="488"/>
    </row>
    <row r="666" spans="1:14" s="36" customFormat="1" ht="11.25" customHeight="1">
      <c r="A666" s="145"/>
      <c r="B666" s="124" t="s">
        <v>1198</v>
      </c>
      <c r="C666" s="125"/>
      <c r="D666" s="114"/>
      <c r="E666" s="127"/>
      <c r="F666" s="75"/>
      <c r="G666" s="76"/>
      <c r="H666" s="81"/>
      <c r="I666" s="82"/>
      <c r="J666" s="60"/>
      <c r="K666" s="61"/>
      <c r="L666" s="49" t="s">
        <v>1199</v>
      </c>
      <c r="M666" s="487"/>
      <c r="N666" s="488"/>
    </row>
    <row r="667" spans="1:14" s="36" customFormat="1" ht="11.25" customHeight="1">
      <c r="A667" s="145"/>
      <c r="B667" s="124" t="s">
        <v>1200</v>
      </c>
      <c r="C667" s="125"/>
      <c r="D667" s="114"/>
      <c r="E667" s="127"/>
      <c r="F667" s="75"/>
      <c r="G667" s="76"/>
      <c r="H667" s="81"/>
      <c r="I667" s="82"/>
      <c r="J667" s="60"/>
      <c r="K667" s="61"/>
      <c r="L667" s="49" t="s">
        <v>1201</v>
      </c>
      <c r="M667" s="487"/>
      <c r="N667" s="488"/>
    </row>
    <row r="668" spans="1:14" s="36" customFormat="1" ht="11.25" customHeight="1">
      <c r="A668" s="110"/>
      <c r="B668" s="124" t="s">
        <v>1202</v>
      </c>
      <c r="C668" s="111"/>
      <c r="D668" s="132"/>
      <c r="E668" s="132"/>
      <c r="F668" s="73"/>
      <c r="G668" s="74"/>
      <c r="H668" s="71"/>
      <c r="I668" s="72"/>
      <c r="J668" s="175"/>
      <c r="K668" s="176"/>
      <c r="L668" s="49" t="s">
        <v>1203</v>
      </c>
      <c r="M668" s="487"/>
      <c r="N668" s="488"/>
    </row>
    <row r="669" spans="1:14" s="36" customFormat="1" ht="11.25" customHeight="1">
      <c r="A669" s="110"/>
      <c r="B669" s="124" t="s">
        <v>1204</v>
      </c>
      <c r="C669" s="111"/>
      <c r="D669" s="182"/>
      <c r="E669" s="106">
        <f>E670+E671+E673+E682+E683+E684+E685+E686+E687+E688+E689+E692+E693+E694+E695+E696+E697+E698+E699+E700+E701+E702+E704+E705+E706+E707</f>
        <v>36697.341757877504</v>
      </c>
      <c r="F669" s="182"/>
      <c r="G669" s="106">
        <f>G670+G671+G673+G682+G683+G684+G685+G686+G687+G688+G689+G692+G693+G694+G695+G696+G697+G698+G699+G700+G701+G702+G704+G705+G706+G707</f>
        <v>27974.93139965214</v>
      </c>
      <c r="H669" s="182"/>
      <c r="I669" s="106">
        <f>I670+I671+I673+I682+I683+I684+I685+I686+I687+I688+I689+I692+I693+I694+I695+I696+I697+I698+I699+I700+I701+I702+I704+I705+I706+I707</f>
        <v>24810.601530223452</v>
      </c>
      <c r="J669" s="182"/>
      <c r="K669" s="126">
        <f>K670+K671+K673+K682+K683+K684+K685+K686+K687+K688+K689+K692+K693+K694+K695+K696+K697+K698+K699+K700+K701+K702+K704+K705+K706+K707</f>
        <v>22948.225959123425</v>
      </c>
      <c r="L669" s="49" t="s">
        <v>1205</v>
      </c>
      <c r="M669" s="487"/>
      <c r="N669" s="488"/>
    </row>
    <row r="670" spans="1:14" ht="12" customHeight="1">
      <c r="A670" s="129" t="s">
        <v>1206</v>
      </c>
      <c r="B670" s="129" t="s">
        <v>31</v>
      </c>
      <c r="C670" s="130" t="s">
        <v>2445</v>
      </c>
      <c r="D670" s="60">
        <f>'MANPR2001-04 £'!D669</f>
        <v>382</v>
      </c>
      <c r="E670" s="61">
        <f>'MANPR2001-04 £'!E669/$A$4</f>
        <v>1120.8425455427714</v>
      </c>
      <c r="F670" s="60">
        <f>'MANPR2001-04 £'!F669</f>
        <v>360</v>
      </c>
      <c r="G670" s="61">
        <f>'MANPR2001-04 £'!G669/$A$4</f>
        <v>1078.127509508367</v>
      </c>
      <c r="H670" s="60">
        <f>'MANPR2001-04 £'!H669</f>
        <v>241</v>
      </c>
      <c r="I670" s="61">
        <f>'MANPR2001-04 £'!I669/$A$4</f>
        <v>565.5470770955143</v>
      </c>
      <c r="J670" s="60">
        <f>'MANPR2001-04 £'!J669</f>
        <v>315</v>
      </c>
      <c r="K670" s="61">
        <f>'MANPR2001-04 £'!K669/$A$4</f>
        <v>775.7050543847839</v>
      </c>
      <c r="L670" s="44" t="s">
        <v>32</v>
      </c>
      <c r="M670" s="487"/>
      <c r="N670" s="488"/>
    </row>
    <row r="671" spans="1:14" ht="12" customHeight="1">
      <c r="A671" s="129" t="s">
        <v>33</v>
      </c>
      <c r="B671" s="129" t="s">
        <v>34</v>
      </c>
      <c r="C671" s="130" t="s">
        <v>126</v>
      </c>
      <c r="D671" s="60">
        <f>'MANPR2001-04 £'!D670</f>
        <v>494</v>
      </c>
      <c r="E671" s="61">
        <f>'MANPR2001-04 £'!E670/$A$4</f>
        <v>1308.788704094151</v>
      </c>
      <c r="F671" s="60">
        <f>'MANPR2001-04 £'!F670</f>
        <v>460</v>
      </c>
      <c r="G671" s="61">
        <f>'MANPR2001-04 £'!G670/$A$4</f>
        <v>1238.7360449977277</v>
      </c>
      <c r="H671" s="60">
        <f>'MANPR2001-04 £'!H670</f>
        <v>463</v>
      </c>
      <c r="I671" s="61">
        <f>'MANPR2001-04 £'!I670/$A$4</f>
        <v>1305.3715012113985</v>
      </c>
      <c r="J671" s="60">
        <f>'MANPR2001-04 £'!J670</f>
        <v>350</v>
      </c>
      <c r="K671" s="61">
        <f>'MANPR2001-04 £'!K670/$A$4</f>
        <v>1047.372683563596</v>
      </c>
      <c r="L671" s="44" t="s">
        <v>35</v>
      </c>
      <c r="M671" s="487"/>
      <c r="N671" s="488"/>
    </row>
    <row r="672" spans="1:14" ht="12" customHeight="1">
      <c r="A672" s="129" t="s">
        <v>36</v>
      </c>
      <c r="B672" s="129" t="s">
        <v>939</v>
      </c>
      <c r="C672" s="111"/>
      <c r="D672" s="185"/>
      <c r="E672" s="185"/>
      <c r="F672" s="73"/>
      <c r="G672" s="74"/>
      <c r="H672" s="71"/>
      <c r="I672" s="72"/>
      <c r="J672" s="71"/>
      <c r="K672" s="113"/>
      <c r="L672" s="44" t="s">
        <v>37</v>
      </c>
      <c r="M672" s="487"/>
      <c r="N672" s="488"/>
    </row>
    <row r="673" spans="1:14" ht="11.25" customHeight="1">
      <c r="A673" s="129" t="s">
        <v>109</v>
      </c>
      <c r="B673" s="129" t="s">
        <v>38</v>
      </c>
      <c r="C673" s="130" t="s">
        <v>126</v>
      </c>
      <c r="D673" s="60">
        <f>'MANPR2001-04 £'!D672</f>
        <v>6896</v>
      </c>
      <c r="E673" s="61">
        <f>'MANPR2001-04 £'!E672/$A$4</f>
        <v>13192.111728865455</v>
      </c>
      <c r="F673" s="60">
        <f>'MANPR2001-04 £'!F672</f>
        <v>3690</v>
      </c>
      <c r="G673" s="61">
        <f>'MANPR2001-04 £'!G672/$A$4</f>
        <v>6942.047656311403</v>
      </c>
      <c r="H673" s="60">
        <f>'MANPR2001-04 £'!H672</f>
        <v>1550</v>
      </c>
      <c r="I673" s="61">
        <f>'MANPR2001-04 £'!I672/$A$4</f>
        <v>2679.087060077844</v>
      </c>
      <c r="J673" s="60">
        <f>'MANPR2001-04 £'!J672</f>
        <v>1845</v>
      </c>
      <c r="K673" s="61">
        <f>'MANPR2001-04 £'!K672/$A$4</f>
        <v>3342.0244193318003</v>
      </c>
      <c r="L673" s="44" t="s">
        <v>39</v>
      </c>
      <c r="M673" s="487"/>
      <c r="N673" s="488"/>
    </row>
    <row r="674" spans="1:14" s="36" customFormat="1" ht="3" customHeight="1">
      <c r="A674" s="133"/>
      <c r="B674" s="133"/>
      <c r="C674" s="134"/>
      <c r="D674" s="136"/>
      <c r="E674" s="136"/>
      <c r="F674" s="83"/>
      <c r="G674" s="84"/>
      <c r="H674" s="83"/>
      <c r="I674" s="84"/>
      <c r="J674" s="173"/>
      <c r="K674" s="174"/>
      <c r="L674" s="51"/>
      <c r="M674" s="487"/>
      <c r="N674" s="488"/>
    </row>
    <row r="675" spans="1:14" s="36" customFormat="1" ht="12.75" customHeight="1">
      <c r="A675" s="139"/>
      <c r="B675" s="139"/>
      <c r="C675" s="140"/>
      <c r="D675" s="141"/>
      <c r="E675" s="141"/>
      <c r="F675" s="72"/>
      <c r="G675" s="72"/>
      <c r="H675" s="72"/>
      <c r="I675" s="72"/>
      <c r="J675" s="142"/>
      <c r="K675" s="142"/>
      <c r="L675" s="43" t="s">
        <v>471</v>
      </c>
      <c r="M675" s="487"/>
      <c r="N675" s="488"/>
    </row>
    <row r="676" spans="12:14" ht="24" customHeight="1">
      <c r="L676" s="31" t="s">
        <v>2342</v>
      </c>
      <c r="M676" s="487" t="s">
        <v>1699</v>
      </c>
      <c r="N676" s="488"/>
    </row>
    <row r="677" spans="1:14" ht="29.25" customHeight="1">
      <c r="A677" s="479" t="s">
        <v>1133</v>
      </c>
      <c r="B677" s="479"/>
      <c r="C677" s="479"/>
      <c r="D677" s="479"/>
      <c r="E677" s="479"/>
      <c r="F677" s="479"/>
      <c r="G677" s="479"/>
      <c r="H677" s="479"/>
      <c r="I677" s="479"/>
      <c r="J677" s="479"/>
      <c r="K677" s="479"/>
      <c r="L677" s="479"/>
      <c r="M677" s="487"/>
      <c r="N677" s="488"/>
    </row>
    <row r="678" spans="1:14" ht="9.75" customHeight="1">
      <c r="A678" s="92"/>
      <c r="B678" s="92"/>
      <c r="C678" s="92"/>
      <c r="D678" s="92"/>
      <c r="J678" s="92"/>
      <c r="K678" s="92"/>
      <c r="M678" s="487"/>
      <c r="N678" s="488"/>
    </row>
    <row r="679" spans="1:14" ht="24.75" customHeight="1">
      <c r="A679" s="94" t="s">
        <v>1652</v>
      </c>
      <c r="B679" s="474" t="s">
        <v>1653</v>
      </c>
      <c r="C679" s="94" t="s">
        <v>1119</v>
      </c>
      <c r="D679" s="477" t="s">
        <v>491</v>
      </c>
      <c r="E679" s="478"/>
      <c r="F679" s="477" t="s">
        <v>2372</v>
      </c>
      <c r="G679" s="478"/>
      <c r="H679" s="477" t="s">
        <v>1123</v>
      </c>
      <c r="I679" s="478"/>
      <c r="J679" s="477" t="s">
        <v>2381</v>
      </c>
      <c r="K679" s="485"/>
      <c r="L679" s="480" t="s">
        <v>95</v>
      </c>
      <c r="M679" s="487"/>
      <c r="N679" s="488"/>
    </row>
    <row r="680" spans="1:14" ht="15" customHeight="1">
      <c r="A680" s="472" t="s">
        <v>1382</v>
      </c>
      <c r="B680" s="475"/>
      <c r="C680" s="472" t="s">
        <v>1121</v>
      </c>
      <c r="D680" s="97" t="s">
        <v>92</v>
      </c>
      <c r="E680" s="98" t="s">
        <v>94</v>
      </c>
      <c r="F680" s="97" t="s">
        <v>92</v>
      </c>
      <c r="G680" s="98" t="s">
        <v>94</v>
      </c>
      <c r="H680" s="194" t="s">
        <v>92</v>
      </c>
      <c r="I680" s="195" t="s">
        <v>94</v>
      </c>
      <c r="J680" s="97" t="s">
        <v>92</v>
      </c>
      <c r="K680" s="99" t="s">
        <v>94</v>
      </c>
      <c r="L680" s="481"/>
      <c r="M680" s="487"/>
      <c r="N680" s="488"/>
    </row>
    <row r="681" spans="1:14" ht="24.75" customHeight="1">
      <c r="A681" s="473"/>
      <c r="B681" s="476"/>
      <c r="C681" s="473"/>
      <c r="D681" s="100" t="s">
        <v>93</v>
      </c>
      <c r="E681" s="101" t="s">
        <v>2450</v>
      </c>
      <c r="F681" s="100" t="s">
        <v>93</v>
      </c>
      <c r="G681" s="101" t="s">
        <v>2450</v>
      </c>
      <c r="H681" s="100" t="s">
        <v>93</v>
      </c>
      <c r="I681" s="101" t="s">
        <v>2450</v>
      </c>
      <c r="J681" s="100" t="s">
        <v>93</v>
      </c>
      <c r="K681" s="101" t="s">
        <v>2450</v>
      </c>
      <c r="L681" s="482"/>
      <c r="M681" s="487"/>
      <c r="N681" s="488"/>
    </row>
    <row r="682" spans="1:14" s="36" customFormat="1" ht="15" customHeight="1">
      <c r="A682" s="129" t="s">
        <v>40</v>
      </c>
      <c r="B682" s="129" t="s">
        <v>41</v>
      </c>
      <c r="C682" s="130" t="s">
        <v>2445</v>
      </c>
      <c r="D682" s="60">
        <f>'MANPR2001-04 £'!D681</f>
        <v>3910</v>
      </c>
      <c r="E682" s="61">
        <f>'MANPR2001-04 £'!E681/$A$4</f>
        <v>3114.780427628769</v>
      </c>
      <c r="F682" s="60">
        <f>'MANPR2001-04 £'!F681</f>
        <v>3580</v>
      </c>
      <c r="G682" s="61">
        <f>'MANPR2001-04 £'!G681/$A$4</f>
        <v>3066.939587270236</v>
      </c>
      <c r="H682" s="60">
        <f>'MANPR2001-04 £'!H681</f>
        <v>3935</v>
      </c>
      <c r="I682" s="61">
        <f>'MANPR2001-04 £'!I681/$A$4</f>
        <v>3497.5071504970324</v>
      </c>
      <c r="J682" s="60">
        <f>'MANPR2001-04 £'!J681</f>
        <v>4880</v>
      </c>
      <c r="K682" s="61">
        <f>'MANPR2001-04 £'!K681/$A$4</f>
        <v>3999.835974261628</v>
      </c>
      <c r="L682" s="54" t="s">
        <v>42</v>
      </c>
      <c r="M682" s="487"/>
      <c r="N682" s="488"/>
    </row>
    <row r="683" spans="1:14" s="36" customFormat="1" ht="12" customHeight="1">
      <c r="A683" s="129" t="s">
        <v>43</v>
      </c>
      <c r="B683" s="129" t="s">
        <v>44</v>
      </c>
      <c r="C683" s="130" t="s">
        <v>126</v>
      </c>
      <c r="D683" s="60">
        <f>'MANPR2001-04 £'!D682</f>
        <v>250</v>
      </c>
      <c r="E683" s="61">
        <f>'MANPR2001-04 £'!E682/$A$4</f>
        <v>333.1772810683543</v>
      </c>
      <c r="F683" s="60">
        <f>'MANPR2001-04 £'!F682</f>
        <v>156</v>
      </c>
      <c r="G683" s="61">
        <f>'MANPR2001-04 £'!G682/$A$4</f>
        <v>218.70098449615054</v>
      </c>
      <c r="H683" s="60">
        <f>'MANPR2001-04 £'!H682</f>
        <v>214</v>
      </c>
      <c r="I683" s="61">
        <f>'MANPR2001-04 £'!I682/$A$4</f>
        <v>305.8396580063355</v>
      </c>
      <c r="J683" s="60">
        <f>'MANPR2001-04 £'!J682</f>
        <v>200</v>
      </c>
      <c r="K683" s="61">
        <f>'MANPR2001-04 £'!K682/$A$4</f>
        <v>288.7536435925738</v>
      </c>
      <c r="L683" s="44" t="s">
        <v>45</v>
      </c>
      <c r="M683" s="487"/>
      <c r="N683" s="488"/>
    </row>
    <row r="684" spans="1:14" s="36" customFormat="1" ht="12" customHeight="1">
      <c r="A684" s="129" t="s">
        <v>46</v>
      </c>
      <c r="B684" s="129" t="s">
        <v>47</v>
      </c>
      <c r="C684" s="130" t="s">
        <v>1755</v>
      </c>
      <c r="D684" s="60">
        <f>'MANPR2001-04 £'!D683</f>
        <v>1900</v>
      </c>
      <c r="E684" s="61">
        <f>'MANPR2001-04 £'!E683/$A$4</f>
        <v>787.6652644744172</v>
      </c>
      <c r="F684" s="60">
        <f>'MANPR2001-04 £'!F683</f>
        <v>1910</v>
      </c>
      <c r="G684" s="61">
        <f>'MANPR2001-04 £'!G683/$A$4</f>
        <v>830.3803005088216</v>
      </c>
      <c r="H684" s="60">
        <f>'MANPR2001-04 £'!H683</f>
        <v>1384</v>
      </c>
      <c r="I684" s="61">
        <f>'MANPR2001-04 £'!I683/$A$4</f>
        <v>714.1954024952416</v>
      </c>
      <c r="J684" s="60">
        <f>'MANPR2001-04 £'!J683</f>
        <v>1712</v>
      </c>
      <c r="K684" s="61">
        <f>'MANPR2001-04 £'!K683/$A$4</f>
        <v>912.393169694878</v>
      </c>
      <c r="L684" s="44" t="s">
        <v>48</v>
      </c>
      <c r="M684" s="487"/>
      <c r="N684" s="488"/>
    </row>
    <row r="685" spans="1:14" s="36" customFormat="1" ht="12" customHeight="1">
      <c r="A685" s="129" t="s">
        <v>49</v>
      </c>
      <c r="B685" s="129" t="s">
        <v>905</v>
      </c>
      <c r="C685" s="130" t="s">
        <v>2445</v>
      </c>
      <c r="D685" s="60">
        <f>'MANPR2001-04 £'!D684</f>
        <v>2150</v>
      </c>
      <c r="E685" s="61">
        <f>'MANPR2001-04 £'!E684/$A$4</f>
        <v>2024.6927080307687</v>
      </c>
      <c r="F685" s="60">
        <f>'MANPR2001-04 £'!F684</f>
        <v>1490</v>
      </c>
      <c r="G685" s="61">
        <f>'MANPR2001-04 £'!G684/$A$4</f>
        <v>1440.3510150801164</v>
      </c>
      <c r="H685" s="60">
        <f>'MANPR2001-04 £'!H684</f>
        <v>1500</v>
      </c>
      <c r="I685" s="61">
        <f>'MANPR2001-04 £'!I684/$A$4</f>
        <v>1520.6552828247966</v>
      </c>
      <c r="J685" s="60">
        <f>'MANPR2001-04 £'!J684</f>
        <v>1570</v>
      </c>
      <c r="K685" s="61">
        <f>'MANPR2001-04 £'!K684/$A$4</f>
        <v>1638.548782279753</v>
      </c>
      <c r="L685" s="44" t="s">
        <v>1214</v>
      </c>
      <c r="M685" s="487"/>
      <c r="N685" s="488"/>
    </row>
    <row r="686" spans="1:14" s="36" customFormat="1" ht="12" customHeight="1">
      <c r="A686" s="129" t="s">
        <v>50</v>
      </c>
      <c r="B686" s="129" t="s">
        <v>51</v>
      </c>
      <c r="C686" s="130" t="s">
        <v>126</v>
      </c>
      <c r="D686" s="60">
        <f>'MANPR2001-04 £'!D685</f>
        <v>2160</v>
      </c>
      <c r="E686" s="61">
        <f>'MANPR2001-04 £'!E685/$A$4</f>
        <v>2673.9612557537157</v>
      </c>
      <c r="F686" s="60">
        <f>'MANPR2001-04 £'!F685</f>
        <v>1720</v>
      </c>
      <c r="G686" s="61">
        <f>'MANPR2001-04 £'!G685/$A$4</f>
        <v>2234.8506853200383</v>
      </c>
      <c r="H686" s="60">
        <f>'MANPR2001-04 £'!H685</f>
        <v>1868</v>
      </c>
      <c r="I686" s="61">
        <f>'MANPR2001-04 £'!I685/$A$4</f>
        <v>2489.4323000850886</v>
      </c>
      <c r="J686" s="60">
        <f>'MANPR2001-04 £'!J685</f>
        <v>1235</v>
      </c>
      <c r="K686" s="61">
        <f>'MANPR2001-04 £'!K685/$A$4</f>
        <v>1594.1251448039723</v>
      </c>
      <c r="L686" s="44" t="s">
        <v>52</v>
      </c>
      <c r="M686" s="487"/>
      <c r="N686" s="488"/>
    </row>
    <row r="687" spans="1:14" s="36" customFormat="1" ht="12" customHeight="1">
      <c r="A687" s="129" t="s">
        <v>53</v>
      </c>
      <c r="B687" s="129" t="s">
        <v>54</v>
      </c>
      <c r="C687" s="130" t="s">
        <v>126</v>
      </c>
      <c r="D687" s="60">
        <f>'MANPR2001-04 £'!D686</f>
        <v>1246</v>
      </c>
      <c r="E687" s="61">
        <f>'MANPR2001-04 £'!E686/$A$4</f>
        <v>1876.0443826310413</v>
      </c>
      <c r="F687" s="60">
        <f>'MANPR2001-04 £'!F686</f>
        <v>820</v>
      </c>
      <c r="G687" s="61">
        <f>'MANPR2001-04 £'!G686/$A$4</f>
        <v>1260.9478637356178</v>
      </c>
      <c r="H687" s="60">
        <f>'MANPR2001-04 £'!H686</f>
        <v>904</v>
      </c>
      <c r="I687" s="61">
        <f>'MANPR2001-04 £'!I686/$A$4</f>
        <v>1428.3908049904833</v>
      </c>
      <c r="J687" s="60">
        <f>'MANPR2001-04 £'!J686</f>
        <v>735</v>
      </c>
      <c r="K687" s="61">
        <f>'MANPR2001-04 £'!K686/$A$4</f>
        <v>1180.6435959909377</v>
      </c>
      <c r="L687" s="44" t="s">
        <v>55</v>
      </c>
      <c r="M687" s="487"/>
      <c r="N687" s="488"/>
    </row>
    <row r="688" spans="1:14" s="36" customFormat="1" ht="12" customHeight="1">
      <c r="A688" s="129" t="s">
        <v>56</v>
      </c>
      <c r="B688" s="129" t="s">
        <v>57</v>
      </c>
      <c r="C688" s="130" t="s">
        <v>126</v>
      </c>
      <c r="D688" s="60">
        <f>'MANPR2001-04 £'!D687</f>
        <v>375</v>
      </c>
      <c r="E688" s="61">
        <f>'MANPR2001-04 £'!E687/$A$4</f>
        <v>538.2094540334955</v>
      </c>
      <c r="F688" s="60">
        <f>'MANPR2001-04 £'!F687</f>
        <v>398</v>
      </c>
      <c r="G688" s="61">
        <f>'MANPR2001-04 £'!G687/$A$4</f>
        <v>574.0900843023952</v>
      </c>
      <c r="H688" s="60">
        <f>'MANPR2001-04 £'!H687</f>
        <v>450</v>
      </c>
      <c r="I688" s="61">
        <f>'MANPR2001-04 £'!I687/$A$4</f>
        <v>644.1427433988184</v>
      </c>
      <c r="J688" s="60">
        <f>'MANPR2001-04 £'!J687</f>
        <v>350</v>
      </c>
      <c r="K688" s="61">
        <f>'MANPR2001-04 £'!K687/$A$4</f>
        <v>517.7062367369814</v>
      </c>
      <c r="L688" s="44" t="s">
        <v>58</v>
      </c>
      <c r="M688" s="487"/>
      <c r="N688" s="488"/>
    </row>
    <row r="689" spans="1:14" s="36" customFormat="1" ht="12" customHeight="1">
      <c r="A689" s="129" t="s">
        <v>59</v>
      </c>
      <c r="B689" s="129" t="s">
        <v>60</v>
      </c>
      <c r="C689" s="130" t="s">
        <v>126</v>
      </c>
      <c r="D689" s="60">
        <f>'MANPR2001-04 £'!D688</f>
        <v>58</v>
      </c>
      <c r="E689" s="61">
        <f>'MANPR2001-04 £'!E688/$A$4</f>
        <v>276.7934335029405</v>
      </c>
      <c r="F689" s="60">
        <f>'MANPR2001-04 £'!F688</f>
        <v>56</v>
      </c>
      <c r="G689" s="61">
        <f>'MANPR2001-04 £'!G688/$A$4</f>
        <v>269.9590277374358</v>
      </c>
      <c r="H689" s="60">
        <f>'MANPR2001-04 £'!H688</f>
        <v>42</v>
      </c>
      <c r="I689" s="61">
        <f>'MANPR2001-04 £'!I688/$A$4</f>
        <v>203.32357152376494</v>
      </c>
      <c r="J689" s="60">
        <f>'MANPR2001-04 £'!J688</f>
        <v>34</v>
      </c>
      <c r="K689" s="61">
        <f>'MANPR2001-04 £'!K688/$A$4</f>
        <v>169.15154269624142</v>
      </c>
      <c r="L689" s="44" t="s">
        <v>61</v>
      </c>
      <c r="M689" s="487"/>
      <c r="N689" s="488"/>
    </row>
    <row r="690" spans="1:14" s="36" customFormat="1" ht="12" customHeight="1">
      <c r="A690" s="129" t="s">
        <v>267</v>
      </c>
      <c r="B690" s="129" t="s">
        <v>62</v>
      </c>
      <c r="C690" s="130"/>
      <c r="D690" s="114"/>
      <c r="E690" s="127"/>
      <c r="F690" s="73"/>
      <c r="G690" s="74"/>
      <c r="H690" s="71"/>
      <c r="I690" s="72"/>
      <c r="J690" s="60"/>
      <c r="K690" s="61"/>
      <c r="L690" s="44"/>
      <c r="M690" s="487"/>
      <c r="N690" s="488"/>
    </row>
    <row r="691" spans="1:14" s="36" customFormat="1" ht="11.25" customHeight="1">
      <c r="A691" s="129"/>
      <c r="B691" s="129" t="s">
        <v>940</v>
      </c>
      <c r="C691" s="130"/>
      <c r="D691" s="132"/>
      <c r="E691" s="132"/>
      <c r="F691" s="73"/>
      <c r="G691" s="74"/>
      <c r="H691" s="71"/>
      <c r="I691" s="72"/>
      <c r="J691" s="175"/>
      <c r="K691" s="176"/>
      <c r="L691" s="44" t="s">
        <v>63</v>
      </c>
      <c r="M691" s="487"/>
      <c r="N691" s="488"/>
    </row>
    <row r="692" spans="1:14" s="36" customFormat="1" ht="11.25" customHeight="1">
      <c r="A692" s="129"/>
      <c r="B692" s="129" t="s">
        <v>64</v>
      </c>
      <c r="C692" s="130" t="s">
        <v>132</v>
      </c>
      <c r="D692" s="60" t="str">
        <f>'MANPR2001-04 £'!D691</f>
        <v>...</v>
      </c>
      <c r="E692" s="61">
        <f>'MANPR2001-04 £'!E691/$A$4</f>
        <v>247.74720899954553</v>
      </c>
      <c r="F692" s="60" t="str">
        <f>'MANPR2001-04 £'!F691</f>
        <v>...</v>
      </c>
      <c r="G692" s="61">
        <f>'MANPR2001-04 £'!G691/$A$4</f>
        <v>167.44294125486525</v>
      </c>
      <c r="H692" s="60" t="str">
        <f>'MANPR2001-04 £'!H691</f>
        <v>...</v>
      </c>
      <c r="I692" s="61">
        <f>'MANPR2001-04 £'!I691/$A$4</f>
        <v>256.2902162064264</v>
      </c>
      <c r="J692" s="60" t="str">
        <f>'MANPR2001-04 £'!J691</f>
        <v>...</v>
      </c>
      <c r="K692" s="61">
        <f>'MANPR2001-04 £'!K691/$A$4</f>
        <v>299.0052522408308</v>
      </c>
      <c r="L692" s="44" t="s">
        <v>65</v>
      </c>
      <c r="M692" s="487"/>
      <c r="N692" s="488"/>
    </row>
    <row r="693" spans="1:14" s="36" customFormat="1" ht="12" customHeight="1">
      <c r="A693" s="129" t="s">
        <v>66</v>
      </c>
      <c r="B693" s="129" t="s">
        <v>67</v>
      </c>
      <c r="C693" s="130" t="s">
        <v>132</v>
      </c>
      <c r="D693" s="60" t="str">
        <f>'MANPR2001-04 £'!D692</f>
        <v>...</v>
      </c>
      <c r="E693" s="61">
        <f>'MANPR2001-04 £'!E692/$A$4</f>
        <v>37.589231710275875</v>
      </c>
      <c r="F693" s="60" t="str">
        <f>'MANPR2001-04 £'!F692</f>
        <v>...</v>
      </c>
      <c r="G693" s="61">
        <f>'MANPR2001-04 £'!G692/$A$4</f>
        <v>47.84084035853293</v>
      </c>
      <c r="H693" s="60" t="str">
        <f>'MANPR2001-04 £'!H692</f>
        <v>...</v>
      </c>
      <c r="I693" s="61">
        <f>'MANPR2001-04 £'!I692/$A$4</f>
        <v>49.549441799909104</v>
      </c>
      <c r="J693" s="60" t="str">
        <f>'MANPR2001-04 £'!J692</f>
        <v>...</v>
      </c>
      <c r="K693" s="61">
        <f>'MANPR2001-04 £'!K692/$A$4</f>
        <v>99.09888359981821</v>
      </c>
      <c r="L693" s="44" t="s">
        <v>68</v>
      </c>
      <c r="M693" s="487"/>
      <c r="N693" s="488"/>
    </row>
    <row r="694" spans="1:14" s="36" customFormat="1" ht="12" customHeight="1">
      <c r="A694" s="129" t="s">
        <v>69</v>
      </c>
      <c r="B694" s="129" t="s">
        <v>70</v>
      </c>
      <c r="C694" s="130" t="s">
        <v>132</v>
      </c>
      <c r="D694" s="60" t="str">
        <f>'MANPR2001-04 £'!D693</f>
        <v>...</v>
      </c>
      <c r="E694" s="61">
        <f>'MANPR2001-04 £'!E693/$A$4</f>
        <v>158.89993404798437</v>
      </c>
      <c r="F694" s="60" t="str">
        <f>'MANPR2001-04 £'!F693</f>
        <v>...</v>
      </c>
      <c r="G694" s="61">
        <f>'MANPR2001-04 £'!G693/$A$4</f>
        <v>189.65475999275554</v>
      </c>
      <c r="H694" s="60" t="str">
        <f>'MANPR2001-04 £'!H693</f>
        <v>...</v>
      </c>
      <c r="I694" s="61">
        <f>'MANPR2001-04 £'!I693/$A$4</f>
        <v>170.8601441376176</v>
      </c>
      <c r="J694" s="60" t="str">
        <f>'MANPR2001-04 £'!J693</f>
        <v>...</v>
      </c>
      <c r="K694" s="61">
        <f>'MANPR2001-04 £'!K693/$A$4</f>
        <v>95.68168071706586</v>
      </c>
      <c r="L694" s="44" t="s">
        <v>71</v>
      </c>
      <c r="M694" s="487"/>
      <c r="N694" s="488"/>
    </row>
    <row r="695" spans="1:14" s="36" customFormat="1" ht="12" customHeight="1">
      <c r="A695" s="129" t="s">
        <v>72</v>
      </c>
      <c r="B695" s="129" t="s">
        <v>73</v>
      </c>
      <c r="C695" s="130" t="s">
        <v>132</v>
      </c>
      <c r="D695" s="60" t="str">
        <f>'MANPR2001-04 £'!D694</f>
        <v>...</v>
      </c>
      <c r="E695" s="61">
        <f>'MANPR2001-04 £'!E694/$A$4</f>
        <v>512.5804324128528</v>
      </c>
      <c r="F695" s="60" t="str">
        <f>'MANPR2001-04 £'!F694</f>
        <v>...</v>
      </c>
      <c r="G695" s="61">
        <f>'MANPR2001-04 £'!G694/$A$4</f>
        <v>457.9051862888152</v>
      </c>
      <c r="H695" s="60" t="str">
        <f>'MANPR2001-04 £'!H694</f>
        <v>...</v>
      </c>
      <c r="I695" s="61">
        <f>'MANPR2001-04 £'!I694/$A$4</f>
        <v>435.6933675509249</v>
      </c>
      <c r="J695" s="60" t="str">
        <f>'MANPR2001-04 £'!J694</f>
        <v>...</v>
      </c>
      <c r="K695" s="61">
        <f>'MANPR2001-04 £'!K694/$A$4</f>
        <v>473.28259926120074</v>
      </c>
      <c r="L695" s="44" t="s">
        <v>74</v>
      </c>
      <c r="M695" s="487"/>
      <c r="N695" s="488"/>
    </row>
    <row r="696" spans="1:14" s="36" customFormat="1" ht="12" customHeight="1">
      <c r="A696" s="129" t="s">
        <v>75</v>
      </c>
      <c r="B696" s="129" t="s">
        <v>76</v>
      </c>
      <c r="C696" s="130" t="s">
        <v>132</v>
      </c>
      <c r="D696" s="60" t="str">
        <f>'MANPR2001-04 £'!D695</f>
        <v>...</v>
      </c>
      <c r="E696" s="61">
        <f>'MANPR2001-04 £'!E695/$A$4</f>
        <v>2262.188308382057</v>
      </c>
      <c r="F696" s="60" t="str">
        <f>'MANPR2001-04 £'!F695</f>
        <v>...</v>
      </c>
      <c r="G696" s="61">
        <f>'MANPR2001-04 £'!G695/$A$4</f>
        <v>1734.2304629968187</v>
      </c>
      <c r="H696" s="60" t="str">
        <f>'MANPR2001-04 £'!H695</f>
        <v>...</v>
      </c>
      <c r="I696" s="61">
        <f>'MANPR2001-04 £'!I695/$A$4</f>
        <v>1997.35508496875</v>
      </c>
      <c r="J696" s="60" t="str">
        <f>'MANPR2001-04 £'!J695</f>
        <v>...</v>
      </c>
      <c r="K696" s="61">
        <f>'MANPR2001-04 £'!K695/$A$4</f>
        <v>2316.8635545060947</v>
      </c>
      <c r="L696" s="44" t="s">
        <v>77</v>
      </c>
      <c r="M696" s="487"/>
      <c r="N696" s="488"/>
    </row>
    <row r="697" spans="1:14" s="36" customFormat="1" ht="12" customHeight="1">
      <c r="A697" s="129" t="s">
        <v>78</v>
      </c>
      <c r="B697" s="129" t="s">
        <v>79</v>
      </c>
      <c r="C697" s="130" t="s">
        <v>132</v>
      </c>
      <c r="D697" s="60" t="str">
        <f>'MANPR2001-04 £'!D696</f>
        <v>...</v>
      </c>
      <c r="E697" s="61">
        <f>'MANPR2001-04 £'!E696/$A$4</f>
        <v>907.2673653707495</v>
      </c>
      <c r="F697" s="60" t="str">
        <f>'MANPR2001-04 £'!F696</f>
        <v>...</v>
      </c>
      <c r="G697" s="61">
        <f>'MANPR2001-04 £'!G696/$A$4</f>
        <v>1059.3328936532291</v>
      </c>
      <c r="H697" s="60" t="str">
        <f>'MANPR2001-04 £'!H696</f>
        <v>...</v>
      </c>
      <c r="I697" s="61">
        <f>'MANPR2001-04 £'!I696/$A$4</f>
        <v>1226.7758349080943</v>
      </c>
      <c r="J697" s="60" t="str">
        <f>'MANPR2001-04 £'!J696</f>
        <v>...</v>
      </c>
      <c r="K697" s="61">
        <f>'MANPR2001-04 £'!K696/$A$4</f>
        <v>1361.7553487768123</v>
      </c>
      <c r="L697" s="44" t="s">
        <v>80</v>
      </c>
      <c r="M697" s="487"/>
      <c r="N697" s="488"/>
    </row>
    <row r="698" spans="1:14" s="36" customFormat="1" ht="12" customHeight="1">
      <c r="A698" s="129" t="s">
        <v>81</v>
      </c>
      <c r="B698" s="129" t="s">
        <v>82</v>
      </c>
      <c r="C698" s="130" t="s">
        <v>132</v>
      </c>
      <c r="D698" s="60" t="str">
        <f>'MANPR2001-04 £'!D697</f>
        <v>...</v>
      </c>
      <c r="E698" s="61">
        <f>'MANPR2001-04 £'!E697/$A$4</f>
        <v>264.8332234133073</v>
      </c>
      <c r="F698" s="60" t="str">
        <f>'MANPR2001-04 £'!F697</f>
        <v>...</v>
      </c>
      <c r="G698" s="61">
        <f>'MANPR2001-04 £'!G697/$A$4</f>
        <v>350.26329548211606</v>
      </c>
      <c r="H698" s="60" t="str">
        <f>'MANPR2001-04 £'!H697</f>
        <v>...</v>
      </c>
      <c r="I698" s="61">
        <f>'MANPR2001-04 £'!I697/$A$4</f>
        <v>341.7202882752352</v>
      </c>
      <c r="J698" s="60" t="str">
        <f>'MANPR2001-04 £'!J697</f>
        <v>...</v>
      </c>
      <c r="K698" s="61">
        <f>'MANPR2001-04 £'!K697/$A$4</f>
        <v>287.0450421511976</v>
      </c>
      <c r="L698" s="44" t="s">
        <v>83</v>
      </c>
      <c r="M698" s="487"/>
      <c r="N698" s="488"/>
    </row>
    <row r="699" spans="1:14" s="36" customFormat="1" ht="12" customHeight="1">
      <c r="A699" s="129" t="s">
        <v>84</v>
      </c>
      <c r="B699" s="129" t="s">
        <v>85</v>
      </c>
      <c r="C699" s="130" t="s">
        <v>2445</v>
      </c>
      <c r="D699" s="60">
        <f>'MANPR2001-04 £'!D698</f>
        <v>800</v>
      </c>
      <c r="E699" s="61">
        <f>'MANPR2001-04 £'!E698/$A$4</f>
        <v>2012.7324979411353</v>
      </c>
      <c r="F699" s="60">
        <f>'MANPR2001-04 £'!F698</f>
        <v>750</v>
      </c>
      <c r="G699" s="61">
        <f>'MANPR2001-04 £'!G698/$A$4</f>
        <v>1725.6874557899378</v>
      </c>
      <c r="H699" s="60">
        <f>'MANPR2001-04 £'!H698</f>
        <v>758</v>
      </c>
      <c r="I699" s="61">
        <f>'MANPR2001-04 £'!I698/$A$4</f>
        <v>1794.031513444985</v>
      </c>
      <c r="J699" s="60">
        <f>'MANPR2001-04 £'!J698</f>
        <v>476</v>
      </c>
      <c r="K699" s="61">
        <f>'MANPR2001-04 £'!K698/$A$4</f>
        <v>1180.6435959909377</v>
      </c>
      <c r="L699" s="44" t="s">
        <v>86</v>
      </c>
      <c r="M699" s="487"/>
      <c r="N699" s="488"/>
    </row>
    <row r="700" spans="1:14" s="36" customFormat="1" ht="12" customHeight="1">
      <c r="A700" s="129" t="s">
        <v>87</v>
      </c>
      <c r="B700" s="129" t="s">
        <v>88</v>
      </c>
      <c r="C700" s="130" t="s">
        <v>126</v>
      </c>
      <c r="D700" s="60">
        <f>'MANPR2001-04 £'!D699</f>
        <v>68</v>
      </c>
      <c r="E700" s="61">
        <f>'MANPR2001-04 £'!E699/$A$4</f>
        <v>521.1234396197337</v>
      </c>
      <c r="F700" s="60">
        <f>'MANPR2001-04 £'!F699</f>
        <v>73</v>
      </c>
      <c r="G700" s="61">
        <f>'MANPR2001-04 £'!G699/$A$4</f>
        <v>558.7126713300096</v>
      </c>
      <c r="H700" s="60">
        <f>'MANPR2001-04 £'!H699</f>
        <v>65</v>
      </c>
      <c r="I700" s="61">
        <f>'MANPR2001-04 £'!I699/$A$4</f>
        <v>512.5804324128528</v>
      </c>
      <c r="J700" s="60">
        <f>'MANPR2001-04 £'!J699</f>
        <v>14</v>
      </c>
      <c r="K700" s="61">
        <f>'MANPR2001-04 £'!K699/$A$4</f>
        <v>112.76769513082762</v>
      </c>
      <c r="L700" s="44" t="s">
        <v>89</v>
      </c>
      <c r="M700" s="487"/>
      <c r="N700" s="488"/>
    </row>
    <row r="701" spans="1:14" s="36" customFormat="1" ht="12" customHeight="1">
      <c r="A701" s="129" t="s">
        <v>90</v>
      </c>
      <c r="B701" s="129" t="s">
        <v>91</v>
      </c>
      <c r="C701" s="130" t="s">
        <v>126</v>
      </c>
      <c r="D701" s="60">
        <f>'MANPR2001-04 £'!D700</f>
        <v>48</v>
      </c>
      <c r="E701" s="61">
        <f>'MANPR2001-04 £'!E700/$A$4</f>
        <v>254.58161476505023</v>
      </c>
      <c r="F701" s="60">
        <f>'MANPR2001-04 £'!F700</f>
        <v>45</v>
      </c>
      <c r="G701" s="61">
        <f>'MANPR2001-04 £'!G700/$A$4</f>
        <v>246.03860755816936</v>
      </c>
      <c r="H701" s="60">
        <f>'MANPR2001-04 £'!H700</f>
        <v>49</v>
      </c>
      <c r="I701" s="61">
        <f>'MANPR2001-04 £'!I700/$A$4</f>
        <v>275.0848320615643</v>
      </c>
      <c r="J701" s="60">
        <f>'MANPR2001-04 £'!J700</f>
        <v>25</v>
      </c>
      <c r="K701" s="61">
        <f>'MANPR2001-04 £'!K700/$A$4</f>
        <v>145.23112251697498</v>
      </c>
      <c r="L701" s="44" t="s">
        <v>1269</v>
      </c>
      <c r="M701" s="487"/>
      <c r="N701" s="488"/>
    </row>
    <row r="702" spans="1:14" s="36" customFormat="1" ht="12" customHeight="1">
      <c r="A702" s="129" t="s">
        <v>1270</v>
      </c>
      <c r="B702" s="129" t="s">
        <v>1271</v>
      </c>
      <c r="C702" s="130" t="s">
        <v>126</v>
      </c>
      <c r="D702" s="60">
        <f>'MANPR2001-04 £'!D701</f>
        <v>78</v>
      </c>
      <c r="E702" s="61">
        <f>'MANPR2001-04 £'!E701/$A$4</f>
        <v>773.9964529434078</v>
      </c>
      <c r="F702" s="60">
        <f>'MANPR2001-04 £'!F701</f>
        <v>83</v>
      </c>
      <c r="G702" s="61">
        <f>'MANPR2001-04 £'!G701/$A$4</f>
        <v>832.0889019501977</v>
      </c>
      <c r="H702" s="60">
        <f>'MANPR2001-04 £'!H701</f>
        <v>85</v>
      </c>
      <c r="I702" s="61">
        <f>'MANPR2001-04 £'!I701/$A$4</f>
        <v>874.8039379846022</v>
      </c>
      <c r="J702" s="60">
        <f>'MANPR2001-04 £'!J701</f>
        <v>14</v>
      </c>
      <c r="K702" s="61">
        <f>'MANPR2001-04 £'!K701/$A$4</f>
        <v>148.64832539972733</v>
      </c>
      <c r="L702" s="44" t="s">
        <v>1272</v>
      </c>
      <c r="M702" s="487"/>
      <c r="N702" s="488"/>
    </row>
    <row r="703" spans="1:14" ht="12" customHeight="1">
      <c r="A703" s="129" t="s">
        <v>1215</v>
      </c>
      <c r="B703" s="129" t="s">
        <v>1216</v>
      </c>
      <c r="C703" s="130" t="s">
        <v>109</v>
      </c>
      <c r="D703" s="114"/>
      <c r="E703" s="127"/>
      <c r="F703" s="73"/>
      <c r="G703" s="74"/>
      <c r="H703" s="71"/>
      <c r="I703" s="72"/>
      <c r="J703" s="60"/>
      <c r="K703" s="61"/>
      <c r="L703" s="44" t="s">
        <v>1218</v>
      </c>
      <c r="M703" s="487"/>
      <c r="N703" s="488"/>
    </row>
    <row r="704" spans="1:14" ht="12" customHeight="1">
      <c r="A704" s="129" t="s">
        <v>1273</v>
      </c>
      <c r="B704" s="129" t="s">
        <v>1274</v>
      </c>
      <c r="C704" s="130" t="s">
        <v>132</v>
      </c>
      <c r="D704" s="60" t="str">
        <f>'MANPR2001-04 £'!D703</f>
        <v>...</v>
      </c>
      <c r="E704" s="61">
        <f>'MANPR2001-04 £'!E703/$A$4</f>
        <v>126.43650666183703</v>
      </c>
      <c r="F704" s="60" t="str">
        <f>'MANPR2001-04 £'!F703</f>
        <v>...</v>
      </c>
      <c r="G704" s="61">
        <f>'MANPR2001-04 £'!G703/$A$4</f>
        <v>128.1451081032132</v>
      </c>
      <c r="H704" s="60" t="str">
        <f>'MANPR2001-04 £'!H703</f>
        <v>...</v>
      </c>
      <c r="I704" s="61">
        <f>'MANPR2001-04 £'!I703/$A$4</f>
        <v>124.72790522046085</v>
      </c>
      <c r="J704" s="60" t="str">
        <f>'MANPR2001-04 £'!J703</f>
        <v>...</v>
      </c>
      <c r="K704" s="61">
        <f>'MANPR2001-04 £'!K703/$A$4</f>
        <v>129.85370954458938</v>
      </c>
      <c r="L704" s="44" t="s">
        <v>1217</v>
      </c>
      <c r="M704" s="487"/>
      <c r="N704" s="488"/>
    </row>
    <row r="705" spans="1:14" ht="12" customHeight="1">
      <c r="A705" s="129" t="s">
        <v>1275</v>
      </c>
      <c r="B705" s="129" t="s">
        <v>1276</v>
      </c>
      <c r="C705" s="130" t="s">
        <v>132</v>
      </c>
      <c r="D705" s="60" t="str">
        <f>'MANPR2001-04 £'!D704</f>
        <v>...</v>
      </c>
      <c r="E705" s="61">
        <f>'MANPR2001-04 £'!E704/$A$4</f>
        <v>444.2363747578058</v>
      </c>
      <c r="F705" s="60" t="str">
        <f>'MANPR2001-04 £'!F704</f>
        <v>...</v>
      </c>
      <c r="G705" s="61">
        <f>'MANPR2001-04 £'!G704/$A$4</f>
        <v>396.39553439927283</v>
      </c>
      <c r="H705" s="60" t="str">
        <f>'MANPR2001-04 £'!H704</f>
        <v>...</v>
      </c>
      <c r="I705" s="61">
        <f>'MANPR2001-04 £'!I704/$A$4</f>
        <v>418.60735313716316</v>
      </c>
      <c r="J705" s="60" t="str">
        <f>'MANPR2001-04 £'!J704</f>
        <v>...</v>
      </c>
      <c r="K705" s="61">
        <f>'MANPR2001-04 £'!K704/$A$4</f>
        <v>64.92685477229469</v>
      </c>
      <c r="L705" s="44" t="s">
        <v>1277</v>
      </c>
      <c r="M705" s="487"/>
      <c r="N705" s="488"/>
    </row>
    <row r="706" spans="1:14" ht="12" customHeight="1">
      <c r="A706" s="129" t="s">
        <v>1278</v>
      </c>
      <c r="B706" s="129" t="s">
        <v>1279</v>
      </c>
      <c r="C706" s="130" t="s">
        <v>2445</v>
      </c>
      <c r="D706" s="60">
        <f>'MANPR2001-04 £'!D705</f>
        <v>32</v>
      </c>
      <c r="E706" s="61">
        <f>'MANPR2001-04 £'!E705/$A$4</f>
        <v>304.13105656495935</v>
      </c>
      <c r="F706" s="60">
        <f>'MANPR2001-04 £'!F705</f>
        <v>25</v>
      </c>
      <c r="G706" s="61">
        <f>'MANPR2001-04 £'!G705/$A$4</f>
        <v>257.9988176478026</v>
      </c>
      <c r="H706" s="60">
        <f>'MANPR2001-04 £'!H705</f>
        <v>27</v>
      </c>
      <c r="I706" s="61">
        <f>'MANPR2001-04 £'!I705/$A$4</f>
        <v>295.5880493580785</v>
      </c>
      <c r="J706" s="60">
        <f>'MANPR2001-04 £'!J705</f>
        <v>14</v>
      </c>
      <c r="K706" s="61">
        <f>'MANPR2001-04 £'!K705/$A$4</f>
        <v>160.60853548936055</v>
      </c>
      <c r="L706" s="44" t="s">
        <v>1280</v>
      </c>
      <c r="M706" s="487"/>
      <c r="N706" s="488"/>
    </row>
    <row r="707" spans="1:14" s="36" customFormat="1" ht="12" customHeight="1">
      <c r="A707" s="129" t="s">
        <v>1281</v>
      </c>
      <c r="B707" s="129" t="s">
        <v>2139</v>
      </c>
      <c r="C707" s="130" t="s">
        <v>132</v>
      </c>
      <c r="D707" s="60" t="str">
        <f>'MANPR2001-04 £'!D706</f>
        <v>...</v>
      </c>
      <c r="E707" s="61">
        <f>'MANPR2001-04 £'!E706/$A$4</f>
        <v>621.9309246609281</v>
      </c>
      <c r="F707" s="60" t="str">
        <f>'MANPR2001-04 £'!F706</f>
        <v>...</v>
      </c>
      <c r="G707" s="61">
        <f>'MANPR2001-04 £'!G706/$A$4</f>
        <v>668.0631635780849</v>
      </c>
      <c r="H707" s="60" t="str">
        <f>'MANPR2001-04 £'!H706</f>
        <v>...</v>
      </c>
      <c r="I707" s="61">
        <f>'MANPR2001-04 £'!I706/$A$4</f>
        <v>683.4405765504704</v>
      </c>
      <c r="J707" s="60" t="str">
        <f>'MANPR2001-04 £'!J706</f>
        <v>...</v>
      </c>
      <c r="K707" s="61">
        <f>'MANPR2001-04 £'!K706/$A$4</f>
        <v>606.5535116885425</v>
      </c>
      <c r="L707" s="44" t="s">
        <v>779</v>
      </c>
      <c r="M707" s="487"/>
      <c r="N707" s="488"/>
    </row>
    <row r="708" spans="1:14" s="36" customFormat="1" ht="3" customHeight="1">
      <c r="A708" s="133"/>
      <c r="B708" s="133"/>
      <c r="C708" s="134"/>
      <c r="D708" s="136"/>
      <c r="E708" s="136"/>
      <c r="F708" s="83"/>
      <c r="G708" s="84"/>
      <c r="H708" s="83"/>
      <c r="I708" s="84"/>
      <c r="J708" s="173"/>
      <c r="K708" s="174"/>
      <c r="L708" s="51"/>
      <c r="M708" s="487"/>
      <c r="N708" s="488"/>
    </row>
    <row r="709" spans="1:14" s="36" customFormat="1" ht="12.75" customHeight="1">
      <c r="A709" s="139"/>
      <c r="B709" s="139"/>
      <c r="C709" s="140"/>
      <c r="D709" s="141"/>
      <c r="E709" s="141"/>
      <c r="F709" s="72"/>
      <c r="G709" s="72"/>
      <c r="H709" s="72"/>
      <c r="I709" s="72"/>
      <c r="J709" s="142"/>
      <c r="K709" s="142"/>
      <c r="L709" s="43" t="s">
        <v>471</v>
      </c>
      <c r="M709" s="487"/>
      <c r="N709" s="488"/>
    </row>
    <row r="710" spans="1:14" s="36" customFormat="1" ht="12.75" customHeight="1">
      <c r="A710" s="153"/>
      <c r="B710" s="153"/>
      <c r="C710" s="154"/>
      <c r="D710" s="127"/>
      <c r="E710" s="127"/>
      <c r="F710" s="72"/>
      <c r="G710" s="72"/>
      <c r="H710" s="72"/>
      <c r="I710" s="72"/>
      <c r="J710" s="172"/>
      <c r="K710" s="172"/>
      <c r="L710" s="55"/>
      <c r="M710" s="32"/>
      <c r="N710" s="488"/>
    </row>
    <row r="711" spans="1:14" s="36" customFormat="1" ht="12.75" customHeight="1">
      <c r="A711" s="153"/>
      <c r="B711" s="153"/>
      <c r="C711" s="154"/>
      <c r="D711" s="127"/>
      <c r="E711" s="127"/>
      <c r="F711" s="72"/>
      <c r="G711" s="72"/>
      <c r="H711" s="72"/>
      <c r="I711" s="72"/>
      <c r="J711" s="172"/>
      <c r="K711" s="172"/>
      <c r="L711" s="55"/>
      <c r="M711" s="32"/>
      <c r="N711" s="488"/>
    </row>
    <row r="712" spans="12:14" ht="24" customHeight="1">
      <c r="L712" s="31" t="s">
        <v>2342</v>
      </c>
      <c r="M712" s="487" t="s">
        <v>1700</v>
      </c>
      <c r="N712" s="488"/>
    </row>
    <row r="713" spans="1:14" ht="29.25" customHeight="1">
      <c r="A713" s="479" t="s">
        <v>1133</v>
      </c>
      <c r="B713" s="479"/>
      <c r="C713" s="479"/>
      <c r="D713" s="479"/>
      <c r="E713" s="479"/>
      <c r="F713" s="479"/>
      <c r="G713" s="479"/>
      <c r="H713" s="479"/>
      <c r="I713" s="479"/>
      <c r="J713" s="479"/>
      <c r="K713" s="479"/>
      <c r="L713" s="479"/>
      <c r="M713" s="487"/>
      <c r="N713" s="488"/>
    </row>
    <row r="714" spans="1:14" ht="9.75" customHeight="1">
      <c r="A714" s="92"/>
      <c r="B714" s="92"/>
      <c r="C714" s="92"/>
      <c r="D714" s="92"/>
      <c r="J714" s="92"/>
      <c r="K714" s="92"/>
      <c r="M714" s="487"/>
      <c r="N714" s="488"/>
    </row>
    <row r="715" spans="1:14" ht="24" customHeight="1">
      <c r="A715" s="94" t="s">
        <v>1652</v>
      </c>
      <c r="B715" s="474" t="s">
        <v>1653</v>
      </c>
      <c r="C715" s="94" t="s">
        <v>1119</v>
      </c>
      <c r="D715" s="477" t="s">
        <v>491</v>
      </c>
      <c r="E715" s="478"/>
      <c r="F715" s="477" t="s">
        <v>2372</v>
      </c>
      <c r="G715" s="478"/>
      <c r="H715" s="483" t="s">
        <v>1123</v>
      </c>
      <c r="I715" s="484"/>
      <c r="J715" s="477" t="s">
        <v>2381</v>
      </c>
      <c r="K715" s="485"/>
      <c r="L715" s="480" t="s">
        <v>95</v>
      </c>
      <c r="M715" s="487"/>
      <c r="N715" s="488"/>
    </row>
    <row r="716" spans="1:14" ht="12" customHeight="1">
      <c r="A716" s="472" t="s">
        <v>1382</v>
      </c>
      <c r="B716" s="475"/>
      <c r="C716" s="472" t="s">
        <v>1121</v>
      </c>
      <c r="D716" s="97" t="s">
        <v>92</v>
      </c>
      <c r="E716" s="98" t="s">
        <v>94</v>
      </c>
      <c r="F716" s="97" t="s">
        <v>92</v>
      </c>
      <c r="G716" s="98" t="s">
        <v>94</v>
      </c>
      <c r="H716" s="97" t="s">
        <v>92</v>
      </c>
      <c r="I716" s="98" t="s">
        <v>94</v>
      </c>
      <c r="J716" s="97" t="s">
        <v>92</v>
      </c>
      <c r="K716" s="99" t="s">
        <v>94</v>
      </c>
      <c r="L716" s="481"/>
      <c r="M716" s="487"/>
      <c r="N716" s="488"/>
    </row>
    <row r="717" spans="1:14" ht="24.75" customHeight="1">
      <c r="A717" s="473"/>
      <c r="B717" s="476"/>
      <c r="C717" s="473"/>
      <c r="D717" s="100" t="s">
        <v>93</v>
      </c>
      <c r="E717" s="101" t="s">
        <v>2450</v>
      </c>
      <c r="F717" s="100" t="s">
        <v>93</v>
      </c>
      <c r="G717" s="101" t="s">
        <v>2450</v>
      </c>
      <c r="H717" s="100" t="s">
        <v>93</v>
      </c>
      <c r="I717" s="101" t="s">
        <v>2450</v>
      </c>
      <c r="J717" s="100" t="s">
        <v>93</v>
      </c>
      <c r="K717" s="101" t="s">
        <v>2450</v>
      </c>
      <c r="L717" s="482"/>
      <c r="M717" s="487"/>
      <c r="N717" s="488"/>
    </row>
    <row r="718" spans="1:14" s="36" customFormat="1" ht="15" customHeight="1">
      <c r="A718" s="124" t="s">
        <v>1282</v>
      </c>
      <c r="B718" s="124" t="s">
        <v>1283</v>
      </c>
      <c r="C718" s="125"/>
      <c r="D718" s="114"/>
      <c r="E718" s="201">
        <f>SUM(E720:E730)</f>
        <v>4399.648711543653</v>
      </c>
      <c r="F718" s="196"/>
      <c r="G718" s="201">
        <f>SUM(G720:G730)</f>
        <v>4551.714239826134</v>
      </c>
      <c r="H718" s="81"/>
      <c r="I718" s="201">
        <f>SUM(I720:I730)</f>
        <v>5264.201040879999</v>
      </c>
      <c r="J718" s="60"/>
      <c r="K718" s="203">
        <f>SUM(K720:K730)</f>
        <v>7374.323820979575</v>
      </c>
      <c r="L718" s="58" t="s">
        <v>1284</v>
      </c>
      <c r="M718" s="487"/>
      <c r="N718" s="488"/>
    </row>
    <row r="719" spans="1:14" s="36" customFormat="1" ht="0.75" customHeight="1">
      <c r="A719" s="110"/>
      <c r="B719" s="110"/>
      <c r="C719" s="111"/>
      <c r="D719" s="114"/>
      <c r="E719" s="127"/>
      <c r="F719" s="71"/>
      <c r="G719" s="72"/>
      <c r="H719" s="71"/>
      <c r="I719" s="72"/>
      <c r="J719" s="60"/>
      <c r="K719" s="61"/>
      <c r="L719" s="45"/>
      <c r="M719" s="487"/>
      <c r="N719" s="488"/>
    </row>
    <row r="720" spans="1:14" s="36" customFormat="1" ht="12" customHeight="1">
      <c r="A720" s="129" t="s">
        <v>1285</v>
      </c>
      <c r="B720" s="129" t="s">
        <v>1286</v>
      </c>
      <c r="C720" s="130" t="s">
        <v>2445</v>
      </c>
      <c r="D720" s="60">
        <f>'MANPR2001-04 £'!D719</f>
        <v>94</v>
      </c>
      <c r="E720" s="61">
        <f>'MANPR2001-04 £'!E719/$A$4</f>
        <v>201.61497008238877</v>
      </c>
      <c r="F720" s="60">
        <f>'MANPR2001-04 £'!F719</f>
        <v>122</v>
      </c>
      <c r="G720" s="61">
        <f>'MANPR2001-04 £'!G719/$A$4</f>
        <v>230.66119458578376</v>
      </c>
      <c r="H720" s="60">
        <f>'MANPR2001-04 £'!H719</f>
        <v>97</v>
      </c>
      <c r="I720" s="61">
        <f>'MANPR2001-04 £'!I719/$A$4</f>
        <v>182.82035422725085</v>
      </c>
      <c r="J720" s="60">
        <f>'MANPR2001-04 £'!J719</f>
        <v>108</v>
      </c>
      <c r="K720" s="61">
        <f>'MANPR2001-04 £'!K719/$A$4</f>
        <v>216.99238305477436</v>
      </c>
      <c r="L720" s="44" t="s">
        <v>1287</v>
      </c>
      <c r="M720" s="487"/>
      <c r="N720" s="488"/>
    </row>
    <row r="721" spans="1:14" s="36" customFormat="1" ht="12" customHeight="1">
      <c r="A721" s="129" t="s">
        <v>1288</v>
      </c>
      <c r="B721" s="129" t="s">
        <v>1289</v>
      </c>
      <c r="C721" s="130" t="s">
        <v>126</v>
      </c>
      <c r="D721" s="60">
        <f>'MANPR2001-04 £'!D720</f>
        <v>137</v>
      </c>
      <c r="E721" s="61">
        <f>'MANPR2001-04 £'!E720/$A$4</f>
        <v>220.4095859375267</v>
      </c>
      <c r="F721" s="60">
        <f>'MANPR2001-04 £'!F720</f>
        <v>100</v>
      </c>
      <c r="G721" s="61">
        <f>'MANPR2001-04 £'!G720/$A$4</f>
        <v>177.69454990312232</v>
      </c>
      <c r="H721" s="60">
        <f>'MANPR2001-04 £'!H720</f>
        <v>115</v>
      </c>
      <c r="I721" s="61">
        <f>'MANPR2001-04 £'!I720/$A$4</f>
        <v>199.9063686410126</v>
      </c>
      <c r="J721" s="60">
        <f>'MANPR2001-04 £'!J720</f>
        <v>127</v>
      </c>
      <c r="K721" s="61">
        <f>'MANPR2001-04 £'!K720/$A$4</f>
        <v>235.78699890991228</v>
      </c>
      <c r="L721" s="44" t="s">
        <v>1290</v>
      </c>
      <c r="M721" s="487"/>
      <c r="N721" s="488"/>
    </row>
    <row r="722" spans="1:14" s="36" customFormat="1" ht="12" customHeight="1">
      <c r="A722" s="129" t="s">
        <v>1291</v>
      </c>
      <c r="B722" s="129" t="s">
        <v>1292</v>
      </c>
      <c r="C722" s="130" t="s">
        <v>126</v>
      </c>
      <c r="D722" s="60">
        <f>'MANPR2001-04 £'!D721</f>
        <v>160</v>
      </c>
      <c r="E722" s="61">
        <f>'MANPR2001-04 £'!E721/$A$4</f>
        <v>237.49560035128846</v>
      </c>
      <c r="F722" s="60">
        <f>'MANPR2001-04 £'!F721</f>
        <v>148</v>
      </c>
      <c r="G722" s="61">
        <f>'MANPR2001-04 £'!G721/$A$4</f>
        <v>232.36979602715994</v>
      </c>
      <c r="H722" s="60">
        <f>'MANPR2001-04 £'!H721</f>
        <v>143</v>
      </c>
      <c r="I722" s="61">
        <f>'MANPR2001-04 £'!I721/$A$4</f>
        <v>225.53539026165524</v>
      </c>
      <c r="J722" s="60">
        <f>'MANPR2001-04 £'!J721</f>
        <v>150</v>
      </c>
      <c r="K722" s="61">
        <f>'MANPR2001-04 £'!K721/$A$4</f>
        <v>247.74720899954553</v>
      </c>
      <c r="L722" s="44" t="s">
        <v>1293</v>
      </c>
      <c r="M722" s="487"/>
      <c r="N722" s="488"/>
    </row>
    <row r="723" spans="1:14" s="36" customFormat="1" ht="12" customHeight="1">
      <c r="A723" s="129" t="s">
        <v>1294</v>
      </c>
      <c r="B723" s="129" t="s">
        <v>1299</v>
      </c>
      <c r="C723" s="130"/>
      <c r="D723" s="132"/>
      <c r="E723" s="132"/>
      <c r="F723" s="73"/>
      <c r="G723" s="74"/>
      <c r="H723" s="71"/>
      <c r="I723" s="72"/>
      <c r="J723" s="175"/>
      <c r="K723" s="176"/>
      <c r="L723" s="44"/>
      <c r="M723" s="487"/>
      <c r="N723" s="488"/>
    </row>
    <row r="724" spans="1:14" s="36" customFormat="1" ht="11.25" customHeight="1">
      <c r="A724" s="129"/>
      <c r="B724" s="129" t="s">
        <v>1300</v>
      </c>
      <c r="C724" s="130" t="s">
        <v>126</v>
      </c>
      <c r="D724" s="60">
        <f>'MANPR2001-04 £'!D723</f>
        <v>11410</v>
      </c>
      <c r="E724" s="61">
        <f>'MANPR2001-04 £'!E723/$A$4</f>
        <v>2339.075373243985</v>
      </c>
      <c r="F724" s="60">
        <f>'MANPR2001-04 £'!F723</f>
        <v>10060</v>
      </c>
      <c r="G724" s="61">
        <f>'MANPR2001-04 £'!G723/$A$4</f>
        <v>2096.453968568568</v>
      </c>
      <c r="H724" s="60">
        <f>'MANPR2001-04 £'!H723</f>
        <v>11765</v>
      </c>
      <c r="I724" s="61">
        <f>'MANPR2001-04 £'!I723/$A$4</f>
        <v>2573.1537707125212</v>
      </c>
      <c r="J724" s="60">
        <f>'MANPR2001-04 £'!J723</f>
        <v>15715</v>
      </c>
      <c r="K724" s="61">
        <f>'MANPR2001-04 £'!K723/$A$4</f>
        <v>3601.7318384209793</v>
      </c>
      <c r="L724" s="44" t="s">
        <v>1301</v>
      </c>
      <c r="M724" s="487"/>
      <c r="N724" s="488"/>
    </row>
    <row r="725" spans="1:14" s="36" customFormat="1" ht="12" customHeight="1">
      <c r="A725" s="129" t="s">
        <v>1302</v>
      </c>
      <c r="B725" s="129" t="s">
        <v>1303</v>
      </c>
      <c r="C725" s="130" t="s">
        <v>126</v>
      </c>
      <c r="D725" s="60">
        <f>'MANPR2001-04 £'!D724</f>
        <v>110</v>
      </c>
      <c r="E725" s="61">
        <f>'MANPR2001-04 £'!E724/$A$4</f>
        <v>228.9525931444076</v>
      </c>
      <c r="F725" s="60">
        <f>'MANPR2001-04 £'!F724</f>
        <v>115</v>
      </c>
      <c r="G725" s="61">
        <f>'MANPR2001-04 £'!G724/$A$4</f>
        <v>222.1181873789029</v>
      </c>
      <c r="H725" s="60">
        <f>'MANPR2001-04 £'!H724</f>
        <v>162</v>
      </c>
      <c r="I725" s="61">
        <f>'MANPR2001-04 £'!I724/$A$4</f>
        <v>316.0912666545926</v>
      </c>
      <c r="J725" s="60">
        <f>'MANPR2001-04 £'!J724</f>
        <v>169</v>
      </c>
      <c r="K725" s="61">
        <f>'MANPR2001-04 £'!K724/$A$4</f>
        <v>353.68049836486847</v>
      </c>
      <c r="L725" s="44" t="s">
        <v>1304</v>
      </c>
      <c r="M725" s="487"/>
      <c r="N725" s="488"/>
    </row>
    <row r="726" spans="1:14" s="36" customFormat="1" ht="12" customHeight="1">
      <c r="A726" s="129" t="s">
        <v>1305</v>
      </c>
      <c r="B726" s="129" t="s">
        <v>1306</v>
      </c>
      <c r="C726" s="130"/>
      <c r="D726" s="132"/>
      <c r="E726" s="132"/>
      <c r="F726" s="73"/>
      <c r="G726" s="74"/>
      <c r="H726" s="71"/>
      <c r="I726" s="72"/>
      <c r="J726" s="175"/>
      <c r="K726" s="176"/>
      <c r="L726" s="44"/>
      <c r="M726" s="487"/>
      <c r="N726" s="488"/>
    </row>
    <row r="727" spans="1:14" s="36" customFormat="1" ht="11.25" customHeight="1">
      <c r="A727" s="110"/>
      <c r="B727" s="129" t="s">
        <v>1307</v>
      </c>
      <c r="C727" s="130" t="s">
        <v>109</v>
      </c>
      <c r="D727" s="169"/>
      <c r="E727" s="169"/>
      <c r="F727" s="73"/>
      <c r="G727" s="74"/>
      <c r="H727" s="71"/>
      <c r="I727" s="72"/>
      <c r="J727" s="168"/>
      <c r="K727" s="170"/>
      <c r="L727" s="44" t="s">
        <v>109</v>
      </c>
      <c r="M727" s="487"/>
      <c r="N727" s="488"/>
    </row>
    <row r="728" spans="1:14" s="36" customFormat="1" ht="11.25" customHeight="1">
      <c r="A728" s="110"/>
      <c r="B728" s="129" t="s">
        <v>1308</v>
      </c>
      <c r="C728" s="130"/>
      <c r="D728" s="169"/>
      <c r="E728" s="169"/>
      <c r="F728" s="73"/>
      <c r="G728" s="74"/>
      <c r="H728" s="71"/>
      <c r="I728" s="72"/>
      <c r="J728" s="168"/>
      <c r="K728" s="170"/>
      <c r="L728" s="44"/>
      <c r="M728" s="487"/>
      <c r="N728" s="488"/>
    </row>
    <row r="729" spans="1:14" s="36" customFormat="1" ht="11.25" customHeight="1">
      <c r="A729" s="110"/>
      <c r="B729" s="129" t="s">
        <v>1309</v>
      </c>
      <c r="C729" s="130" t="s">
        <v>1755</v>
      </c>
      <c r="D729" s="60">
        <f>'MANPR2001-04 £'!D728</f>
        <v>2670</v>
      </c>
      <c r="E729" s="61">
        <f>'MANPR2001-04 £'!E728/$A$4</f>
        <v>775.7050543847839</v>
      </c>
      <c r="F729" s="60">
        <f>'MANPR2001-04 £'!F728</f>
        <v>4220</v>
      </c>
      <c r="G729" s="61">
        <f>'MANPR2001-04 £'!G728/$A$4</f>
        <v>1276.3252767080035</v>
      </c>
      <c r="H729" s="60">
        <f>'MANPR2001-04 £'!H728</f>
        <v>4346</v>
      </c>
      <c r="I729" s="61">
        <f>'MANPR2001-04 £'!I728/$A$4</f>
        <v>1329.291921390665</v>
      </c>
      <c r="J729" s="60">
        <f>'MANPR2001-04 £'!J728</f>
        <v>6780</v>
      </c>
      <c r="K729" s="61">
        <f>'MANPR2001-04 £'!K728/$A$4</f>
        <v>2178.4668377546245</v>
      </c>
      <c r="L729" s="44" t="s">
        <v>145</v>
      </c>
      <c r="M729" s="487"/>
      <c r="N729" s="488"/>
    </row>
    <row r="730" spans="1:14" s="36" customFormat="1" ht="12" customHeight="1">
      <c r="A730" s="110" t="s">
        <v>904</v>
      </c>
      <c r="B730" s="129" t="s">
        <v>1298</v>
      </c>
      <c r="C730" s="130" t="s">
        <v>132</v>
      </c>
      <c r="D730" s="60" t="str">
        <f>'MANPR2001-04 £'!D729</f>
        <v>...</v>
      </c>
      <c r="E730" s="61">
        <f>'MANPR2001-04 £'!E729/$A$4</f>
        <v>396.39553439927283</v>
      </c>
      <c r="F730" s="60" t="str">
        <f>'MANPR2001-04 £'!F729</f>
        <v>...</v>
      </c>
      <c r="G730" s="61">
        <f>'MANPR2001-04 £'!G729/$A$4</f>
        <v>316.0912666545926</v>
      </c>
      <c r="H730" s="60" t="str">
        <f>'MANPR2001-04 £'!H729</f>
        <v>...</v>
      </c>
      <c r="I730" s="61">
        <f>'MANPR2001-04 £'!I729/$A$4</f>
        <v>437.4019689923011</v>
      </c>
      <c r="J730" s="60" t="str">
        <f>'MANPR2001-04 £'!J729</f>
        <v>...</v>
      </c>
      <c r="K730" s="61">
        <f>'MANPR2001-04 £'!K729/$A$4</f>
        <v>539.9180554748716</v>
      </c>
      <c r="L730" s="44" t="s">
        <v>1284</v>
      </c>
      <c r="M730" s="487"/>
      <c r="N730" s="488"/>
    </row>
    <row r="731" spans="1:14" s="36" customFormat="1" ht="0.75" customHeight="1">
      <c r="A731" s="110"/>
      <c r="B731" s="129"/>
      <c r="C731" s="130"/>
      <c r="D731" s="114"/>
      <c r="E731" s="127"/>
      <c r="F731" s="73"/>
      <c r="G731" s="74"/>
      <c r="H731" s="71"/>
      <c r="I731" s="72"/>
      <c r="J731" s="60"/>
      <c r="K731" s="61"/>
      <c r="L731" s="44"/>
      <c r="M731" s="487"/>
      <c r="N731" s="488"/>
    </row>
    <row r="732" spans="1:14" s="36" customFormat="1" ht="12" customHeight="1">
      <c r="A732" s="116" t="s">
        <v>146</v>
      </c>
      <c r="B732" s="116" t="s">
        <v>147</v>
      </c>
      <c r="C732" s="117"/>
      <c r="D732" s="185"/>
      <c r="E732" s="185"/>
      <c r="F732" s="77"/>
      <c r="G732" s="78"/>
      <c r="H732" s="79"/>
      <c r="I732" s="80"/>
      <c r="J732" s="71"/>
      <c r="K732" s="113"/>
      <c r="L732" s="46" t="s">
        <v>148</v>
      </c>
      <c r="M732" s="487"/>
      <c r="N732" s="488"/>
    </row>
    <row r="733" spans="1:14" s="36" customFormat="1" ht="12" customHeight="1">
      <c r="A733" s="110"/>
      <c r="B733" s="116" t="s">
        <v>2084</v>
      </c>
      <c r="C733" s="111"/>
      <c r="D733" s="119"/>
      <c r="E733" s="120">
        <f>E735+E745</f>
        <v>68203.95233685418</v>
      </c>
      <c r="F733" s="73"/>
      <c r="G733" s="120">
        <f>G735+G745</f>
        <v>71530.59934321359</v>
      </c>
      <c r="H733" s="71"/>
      <c r="I733" s="120">
        <f>I735+I745</f>
        <v>71047.06513530418</v>
      </c>
      <c r="J733" s="119"/>
      <c r="K733" s="121">
        <f>K735+K745</f>
        <v>73102.51266927969</v>
      </c>
      <c r="L733" s="46" t="s">
        <v>2085</v>
      </c>
      <c r="M733" s="487"/>
      <c r="N733" s="488"/>
    </row>
    <row r="734" spans="1:14" s="36" customFormat="1" ht="0.75" customHeight="1">
      <c r="A734" s="178"/>
      <c r="B734" s="178"/>
      <c r="C734" s="117"/>
      <c r="D734" s="114"/>
      <c r="E734" s="179"/>
      <c r="F734" s="77"/>
      <c r="G734" s="78"/>
      <c r="H734" s="79"/>
      <c r="I734" s="80"/>
      <c r="J734" s="60"/>
      <c r="K734" s="118"/>
      <c r="L734" s="57"/>
      <c r="M734" s="487"/>
      <c r="N734" s="488"/>
    </row>
    <row r="735" spans="1:14" s="36" customFormat="1" ht="12" customHeight="1">
      <c r="A735" s="124" t="s">
        <v>149</v>
      </c>
      <c r="B735" s="124" t="s">
        <v>150</v>
      </c>
      <c r="C735" s="125"/>
      <c r="D735" s="114"/>
      <c r="E735" s="106">
        <f>SUM(E737:E743)</f>
        <v>1934.1368316378316</v>
      </c>
      <c r="F735" s="75"/>
      <c r="G735" s="106">
        <f>SUM(G737:G743)</f>
        <v>1838.4551509207654</v>
      </c>
      <c r="H735" s="81"/>
      <c r="I735" s="106">
        <f>SUM(I737:I743)</f>
        <v>1165.266183018552</v>
      </c>
      <c r="J735" s="60"/>
      <c r="K735" s="126">
        <f>SUM(K737:K743)</f>
        <v>1332.7091242734173</v>
      </c>
      <c r="L735" s="49" t="s">
        <v>151</v>
      </c>
      <c r="M735" s="487"/>
      <c r="N735" s="488"/>
    </row>
    <row r="736" spans="1:14" s="36" customFormat="1" ht="0.75" customHeight="1">
      <c r="A736" s="110"/>
      <c r="B736" s="110"/>
      <c r="C736" s="111"/>
      <c r="D736" s="114"/>
      <c r="E736" s="127"/>
      <c r="F736" s="73"/>
      <c r="G736" s="74"/>
      <c r="H736" s="71"/>
      <c r="I736" s="72"/>
      <c r="J736" s="60"/>
      <c r="K736" s="61"/>
      <c r="L736" s="45"/>
      <c r="M736" s="487"/>
      <c r="N736" s="488"/>
    </row>
    <row r="737" spans="1:14" s="36" customFormat="1" ht="12" customHeight="1">
      <c r="A737" s="129" t="s">
        <v>152</v>
      </c>
      <c r="B737" s="129" t="s">
        <v>153</v>
      </c>
      <c r="C737" s="130" t="s">
        <v>600</v>
      </c>
      <c r="D737" s="60">
        <f>'MANPR2001-04 £'!D736</f>
        <v>11680</v>
      </c>
      <c r="E737" s="61">
        <f>'MANPR2001-04 £'!E736/$A$4</f>
        <v>830.3803005088216</v>
      </c>
      <c r="F737" s="60">
        <f>'MANPR2001-04 £'!F736</f>
        <v>10498</v>
      </c>
      <c r="G737" s="61">
        <f>'MANPR2001-04 £'!G736/$A$4</f>
        <v>779.1222572675363</v>
      </c>
      <c r="H737" s="60">
        <f>'MANPR2001-04 £'!H736</f>
        <v>9215</v>
      </c>
      <c r="I737" s="61">
        <f>'MANPR2001-04 £'!I736/$A$4</f>
        <v>714.1954024952416</v>
      </c>
      <c r="J737" s="60">
        <f>'MANPR2001-04 £'!J736</f>
        <v>10880</v>
      </c>
      <c r="K737" s="61">
        <f>'MANPR2001-04 £'!K736/$A$4</f>
        <v>873.0953365432259</v>
      </c>
      <c r="L737" s="44" t="s">
        <v>154</v>
      </c>
      <c r="M737" s="487"/>
      <c r="N737" s="488"/>
    </row>
    <row r="738" spans="1:14" s="36" customFormat="1" ht="12" customHeight="1">
      <c r="A738" s="129" t="s">
        <v>1580</v>
      </c>
      <c r="B738" s="129" t="s">
        <v>163</v>
      </c>
      <c r="C738" s="130"/>
      <c r="D738" s="114"/>
      <c r="E738" s="132"/>
      <c r="F738" s="73"/>
      <c r="G738" s="74"/>
      <c r="H738" s="71"/>
      <c r="I738" s="72"/>
      <c r="J738" s="60"/>
      <c r="K738" s="176"/>
      <c r="L738" s="44" t="s">
        <v>109</v>
      </c>
      <c r="M738" s="487"/>
      <c r="N738" s="488"/>
    </row>
    <row r="739" spans="1:14" s="36" customFormat="1" ht="11.25" customHeight="1">
      <c r="A739" s="129"/>
      <c r="B739" s="129" t="s">
        <v>164</v>
      </c>
      <c r="C739" s="130" t="s">
        <v>132</v>
      </c>
      <c r="D739" s="60" t="str">
        <f>'MANPR2001-04 £'!D738</f>
        <v>…</v>
      </c>
      <c r="E739" s="61">
        <f>'MANPR2001-04 £'!E738/$A$4</f>
        <v>598.0105044816617</v>
      </c>
      <c r="F739" s="60" t="str">
        <f>'MANPR2001-04 £'!F738</f>
        <v>…</v>
      </c>
      <c r="G739" s="61">
        <f>'MANPR2001-04 £'!G738/$A$4</f>
        <v>710.7781996124893</v>
      </c>
      <c r="H739" s="60" t="str">
        <f>'MANPR2001-04 £'!H738</f>
        <v>…</v>
      </c>
      <c r="I739" s="61">
        <f>'MANPR2001-04 £'!I738/$A$4</f>
        <v>216.99238305477436</v>
      </c>
      <c r="J739" s="60" t="str">
        <f>'MANPR2001-04 £'!J738</f>
        <v>…</v>
      </c>
      <c r="K739" s="61">
        <f>'MANPR2001-04 £'!K738/$A$4</f>
        <v>193.0719628755079</v>
      </c>
      <c r="L739" s="44" t="s">
        <v>1661</v>
      </c>
      <c r="M739" s="487"/>
      <c r="N739" s="488"/>
    </row>
    <row r="740" spans="1:14" s="36" customFormat="1" ht="12" customHeight="1">
      <c r="A740" s="129" t="s">
        <v>165</v>
      </c>
      <c r="B740" s="129" t="s">
        <v>166</v>
      </c>
      <c r="C740" s="130"/>
      <c r="D740" s="114"/>
      <c r="E740" s="132"/>
      <c r="F740" s="73"/>
      <c r="G740" s="74"/>
      <c r="H740" s="73"/>
      <c r="I740" s="72"/>
      <c r="J740" s="60"/>
      <c r="K740" s="176"/>
      <c r="L740" s="44"/>
      <c r="M740" s="487"/>
      <c r="N740" s="488"/>
    </row>
    <row r="741" spans="1:14" s="36" customFormat="1" ht="11.25" customHeight="1">
      <c r="A741" s="129"/>
      <c r="B741" s="129" t="s">
        <v>167</v>
      </c>
      <c r="C741" s="130"/>
      <c r="D741" s="114"/>
      <c r="E741" s="132"/>
      <c r="F741" s="73"/>
      <c r="G741" s="74"/>
      <c r="H741" s="73"/>
      <c r="I741" s="72"/>
      <c r="J741" s="60"/>
      <c r="K741" s="176"/>
      <c r="L741" s="44" t="s">
        <v>465</v>
      </c>
      <c r="M741" s="487"/>
      <c r="N741" s="488"/>
    </row>
    <row r="742" spans="1:14" s="36" customFormat="1" ht="11.25" customHeight="1">
      <c r="A742" s="129"/>
      <c r="B742" s="129" t="s">
        <v>164</v>
      </c>
      <c r="C742" s="130" t="s">
        <v>132</v>
      </c>
      <c r="D742" s="60" t="str">
        <f>'MANPR2001-04 £'!D741</f>
        <v>…</v>
      </c>
      <c r="E742" s="61">
        <f>'MANPR2001-04 £'!E741/$A$4</f>
        <v>375.89231710275874</v>
      </c>
      <c r="F742" s="60" t="str">
        <f>'MANPR2001-04 £'!F741</f>
        <v>…</v>
      </c>
      <c r="G742" s="61">
        <f>'MANPR2001-04 £'!G741/$A$4</f>
        <v>223.82678882027906</v>
      </c>
      <c r="H742" s="60" t="str">
        <f>'MANPR2001-04 £'!H741</f>
        <v>…</v>
      </c>
      <c r="I742" s="61">
        <f>'MANPR2001-04 £'!I741/$A$4</f>
        <v>97.39028215844203</v>
      </c>
      <c r="J742" s="60" t="str">
        <f>'MANPR2001-04 £'!J741</f>
        <v>…</v>
      </c>
      <c r="K742" s="61">
        <f>'MANPR2001-04 £'!K741/$A$4</f>
        <v>112.76769513082762</v>
      </c>
      <c r="L742" s="44" t="s">
        <v>1662</v>
      </c>
      <c r="M742" s="487"/>
      <c r="N742" s="488"/>
    </row>
    <row r="743" spans="1:14" s="36" customFormat="1" ht="12" customHeight="1">
      <c r="A743" s="129" t="s">
        <v>780</v>
      </c>
      <c r="B743" s="129" t="s">
        <v>1581</v>
      </c>
      <c r="C743" s="130" t="s">
        <v>132</v>
      </c>
      <c r="D743" s="60" t="str">
        <f>'MANPR2001-04 £'!D742</f>
        <v>…</v>
      </c>
      <c r="E743" s="61">
        <f>'MANPR2001-04 £'!E742/$A$4</f>
        <v>129.85370954458938</v>
      </c>
      <c r="F743" s="60" t="str">
        <f>'MANPR2001-04 £'!F742</f>
        <v>…</v>
      </c>
      <c r="G743" s="61">
        <f>'MANPR2001-04 £'!G742/$A$4</f>
        <v>124.72790522046085</v>
      </c>
      <c r="H743" s="60" t="str">
        <f>'MANPR2001-04 £'!H742</f>
        <v>…</v>
      </c>
      <c r="I743" s="61">
        <f>'MANPR2001-04 £'!I742/$A$4</f>
        <v>136.68811531009408</v>
      </c>
      <c r="J743" s="60" t="str">
        <f>'MANPR2001-04 £'!J742</f>
        <v>…</v>
      </c>
      <c r="K743" s="61">
        <f>'MANPR2001-04 £'!K742/$A$4</f>
        <v>153.77412972385585</v>
      </c>
      <c r="L743" s="44" t="s">
        <v>781</v>
      </c>
      <c r="M743" s="487"/>
      <c r="N743" s="488"/>
    </row>
    <row r="744" spans="1:14" s="36" customFormat="1" ht="0.75" customHeight="1">
      <c r="A744" s="129"/>
      <c r="B744" s="129"/>
      <c r="C744" s="130"/>
      <c r="D744" s="114"/>
      <c r="E744" s="127"/>
      <c r="F744" s="73"/>
      <c r="G744" s="74"/>
      <c r="H744" s="71"/>
      <c r="I744" s="72"/>
      <c r="J744" s="60"/>
      <c r="K744" s="61"/>
      <c r="L744" s="44"/>
      <c r="M744" s="487"/>
      <c r="N744" s="488"/>
    </row>
    <row r="745" spans="1:14" s="36" customFormat="1" ht="12" customHeight="1">
      <c r="A745" s="124" t="s">
        <v>168</v>
      </c>
      <c r="B745" s="124" t="s">
        <v>169</v>
      </c>
      <c r="C745" s="125"/>
      <c r="D745" s="114"/>
      <c r="E745" s="106">
        <f>E746+E748+E750+E751+E760+E761+E762+E764+E765+E766+E768+E769+E770+E771+E772+E773+E774+E775+E776+E777+E778+E779+E780+E782+E783+E784+E797+E799+E800</f>
        <v>66269.81550521635</v>
      </c>
      <c r="F745" s="75"/>
      <c r="G745" s="106">
        <f>G746+G748+G750+G751+G760+G761+G762+G764+G765+G766+G768+G769+G770+G771+G772+G773+G774+G775+G776+G777+G778+G779+G780+G782+G783+G784+G797+G799+G800</f>
        <v>69692.14419229282</v>
      </c>
      <c r="H745" s="81"/>
      <c r="I745" s="106">
        <f>I746+I748+I750+I751+I760+I761+I762+I764+I765+I766+I768+I769+I770+I771+I772+I773+I774+I775+I776+I777+I778+I779+I780+I782+I783+I784+I797+I799+I800</f>
        <v>69881.79895228562</v>
      </c>
      <c r="J745" s="60"/>
      <c r="K745" s="126">
        <f>K746+K748+K750+K751+K760+K761+K762+K764+K765+K766+K768+K769+K770+K772+K773+K775+K776+K777+K778+K779+K780+K782+K783+K784+K797+K799+K800</f>
        <v>71769.80354500627</v>
      </c>
      <c r="L745" s="49" t="s">
        <v>170</v>
      </c>
      <c r="M745" s="487"/>
      <c r="N745" s="488"/>
    </row>
    <row r="746" spans="1:14" ht="12" customHeight="1">
      <c r="A746" s="129" t="s">
        <v>171</v>
      </c>
      <c r="B746" s="129" t="s">
        <v>172</v>
      </c>
      <c r="C746" s="130" t="s">
        <v>2445</v>
      </c>
      <c r="D746" s="60">
        <f>'MANPR2001-04 £'!D745</f>
        <v>7700</v>
      </c>
      <c r="E746" s="61">
        <f>'MANPR2001-04 £'!E745/$A$4</f>
        <v>11659.496235951025</v>
      </c>
      <c r="F746" s="60">
        <f>'MANPR2001-04 £'!F745</f>
        <v>7600</v>
      </c>
      <c r="G746" s="61">
        <f>'MANPR2001-04 £'!G745/$A$4</f>
        <v>11849.15099594378</v>
      </c>
      <c r="H746" s="60">
        <f>'MANPR2001-04 £'!H745</f>
        <v>5680</v>
      </c>
      <c r="I746" s="61">
        <f>'MANPR2001-04 £'!I745/$A$4</f>
        <v>9219.613377665846</v>
      </c>
      <c r="J746" s="60">
        <f>'MANPR2001-04 £'!J745</f>
        <v>5140</v>
      </c>
      <c r="K746" s="61">
        <f>'MANPR2001-04 £'!K745/$A$4</f>
        <v>8601.09965588767</v>
      </c>
      <c r="L746" s="44" t="s">
        <v>173</v>
      </c>
      <c r="M746" s="487"/>
      <c r="N746" s="488"/>
    </row>
    <row r="747" spans="1:14" s="36" customFormat="1" ht="12" customHeight="1">
      <c r="A747" s="129" t="s">
        <v>1584</v>
      </c>
      <c r="B747" s="129" t="s">
        <v>1582</v>
      </c>
      <c r="C747" s="164"/>
      <c r="D747" s="149"/>
      <c r="E747" s="164"/>
      <c r="F747" s="73"/>
      <c r="G747" s="74"/>
      <c r="H747" s="71"/>
      <c r="I747" s="72"/>
      <c r="J747" s="149"/>
      <c r="K747" s="150"/>
      <c r="L747" s="44" t="s">
        <v>1585</v>
      </c>
      <c r="M747" s="487"/>
      <c r="N747" s="488"/>
    </row>
    <row r="748" spans="1:14" s="36" customFormat="1" ht="11.25" customHeight="1">
      <c r="A748" s="129"/>
      <c r="B748" s="129" t="s">
        <v>1583</v>
      </c>
      <c r="C748" s="130" t="s">
        <v>132</v>
      </c>
      <c r="D748" s="60" t="str">
        <f>'MANPR2001-04 £'!D747</f>
        <v>…</v>
      </c>
      <c r="E748" s="61">
        <f>'MANPR2001-04 £'!E747/$A$4</f>
        <v>2433.048452519675</v>
      </c>
      <c r="F748" s="60" t="str">
        <f>'MANPR2001-04 £'!F747</f>
        <v>…</v>
      </c>
      <c r="G748" s="61">
        <f>'MANPR2001-04 £'!G747/$A$4</f>
        <v>2793.563356650048</v>
      </c>
      <c r="H748" s="60" t="str">
        <f>'MANPR2001-04 £'!H747</f>
        <v>…</v>
      </c>
      <c r="I748" s="61">
        <f>'MANPR2001-04 £'!I747/$A$4</f>
        <v>3015.6815440289506</v>
      </c>
      <c r="J748" s="60" t="str">
        <f>'MANPR2001-04 £'!J747</f>
        <v>…</v>
      </c>
      <c r="K748" s="61">
        <f>'MANPR2001-04 £'!K747/$A$4</f>
        <v>3617.1092513933645</v>
      </c>
      <c r="L748" s="44" t="s">
        <v>1586</v>
      </c>
      <c r="M748" s="487"/>
      <c r="N748" s="488"/>
    </row>
    <row r="749" spans="1:14" s="36" customFormat="1" ht="12" customHeight="1">
      <c r="A749" s="129" t="s">
        <v>174</v>
      </c>
      <c r="B749" s="129" t="s">
        <v>1587</v>
      </c>
      <c r="C749" s="111"/>
      <c r="D749" s="132"/>
      <c r="E749" s="132"/>
      <c r="F749" s="73"/>
      <c r="G749" s="74"/>
      <c r="H749" s="73"/>
      <c r="I749" s="72"/>
      <c r="J749" s="175"/>
      <c r="K749" s="176"/>
      <c r="L749" s="44" t="s">
        <v>1590</v>
      </c>
      <c r="M749" s="487"/>
      <c r="N749" s="488"/>
    </row>
    <row r="750" spans="1:14" s="36" customFormat="1" ht="11.25" customHeight="1">
      <c r="A750" s="110"/>
      <c r="B750" s="129" t="s">
        <v>1588</v>
      </c>
      <c r="C750" s="130" t="s">
        <v>132</v>
      </c>
      <c r="D750" s="60" t="str">
        <f>'MANPR2001-04 £'!D749</f>
        <v>…</v>
      </c>
      <c r="E750" s="61">
        <f>'MANPR2001-04 £'!E749/$A$4</f>
        <v>4341.556262536863</v>
      </c>
      <c r="F750" s="60" t="str">
        <f>'MANPR2001-04 £'!F749</f>
        <v>…</v>
      </c>
      <c r="G750" s="61">
        <f>'MANPR2001-04 £'!G749/$A$4</f>
        <v>5851.959936713403</v>
      </c>
      <c r="H750" s="60" t="str">
        <f>'MANPR2001-04 £'!H749</f>
        <v>…</v>
      </c>
      <c r="I750" s="61">
        <f>'MANPR2001-04 £'!I749/$A$4</f>
        <v>4954.944179990911</v>
      </c>
      <c r="J750" s="60" t="str">
        <f>'MANPR2001-04 £'!J749</f>
        <v>…</v>
      </c>
      <c r="K750" s="61">
        <f>'MANPR2001-04 £'!K749/$A$4</f>
        <v>5424.809576369359</v>
      </c>
      <c r="L750" s="44" t="s">
        <v>1589</v>
      </c>
      <c r="M750" s="487"/>
      <c r="N750" s="488"/>
    </row>
    <row r="751" spans="1:14" s="36" customFormat="1" ht="12" customHeight="1">
      <c r="A751" s="129" t="s">
        <v>175</v>
      </c>
      <c r="B751" s="129" t="s">
        <v>176</v>
      </c>
      <c r="C751" s="130" t="s">
        <v>2445</v>
      </c>
      <c r="D751" s="60">
        <f>'MANPR2001-04 £'!D750</f>
        <v>1275</v>
      </c>
      <c r="E751" s="61">
        <f>'MANPR2001-04 £'!E750/$A$4</f>
        <v>2528.7301332367406</v>
      </c>
      <c r="F751" s="60">
        <f>'MANPR2001-04 £'!F750</f>
        <v>1100</v>
      </c>
      <c r="G751" s="61">
        <f>'MANPR2001-04 £'!G750/$A$4</f>
        <v>1862.375571100032</v>
      </c>
      <c r="H751" s="60">
        <f>'MANPR2001-04 £'!H750</f>
        <v>1203</v>
      </c>
      <c r="I751" s="61">
        <f>'MANPR2001-04 £'!I750/$A$4</f>
        <v>1993.9378820859974</v>
      </c>
      <c r="J751" s="60">
        <f>'MANPR2001-04 £'!J750</f>
        <v>826</v>
      </c>
      <c r="K751" s="61">
        <f>'MANPR2001-04 £'!K750/$A$4</f>
        <v>1539.4498986799347</v>
      </c>
      <c r="L751" s="44" t="s">
        <v>177</v>
      </c>
      <c r="M751" s="487"/>
      <c r="N751" s="488"/>
    </row>
    <row r="752" spans="1:14" s="36" customFormat="1" ht="3" customHeight="1">
      <c r="A752" s="133"/>
      <c r="B752" s="133"/>
      <c r="C752" s="134"/>
      <c r="D752" s="136"/>
      <c r="E752" s="136" t="s">
        <v>109</v>
      </c>
      <c r="F752" s="171"/>
      <c r="G752" s="193"/>
      <c r="H752" s="83"/>
      <c r="I752" s="84"/>
      <c r="J752" s="173"/>
      <c r="K752" s="174"/>
      <c r="L752" s="51"/>
      <c r="M752" s="487"/>
      <c r="N752" s="488"/>
    </row>
    <row r="753" spans="1:14" s="36" customFormat="1" ht="12.75" customHeight="1">
      <c r="A753" s="139"/>
      <c r="B753" s="139"/>
      <c r="C753" s="140"/>
      <c r="D753" s="141"/>
      <c r="E753" s="141"/>
      <c r="F753" s="72"/>
      <c r="G753" s="72"/>
      <c r="H753" s="72"/>
      <c r="I753" s="72"/>
      <c r="J753" s="142"/>
      <c r="K753" s="142"/>
      <c r="L753" s="43" t="s">
        <v>471</v>
      </c>
      <c r="M753" s="487"/>
      <c r="N753" s="488"/>
    </row>
    <row r="754" spans="12:14" ht="24" customHeight="1">
      <c r="L754" s="31" t="s">
        <v>2342</v>
      </c>
      <c r="M754" s="487" t="s">
        <v>1701</v>
      </c>
      <c r="N754" s="488"/>
    </row>
    <row r="755" spans="1:14" ht="29.25" customHeight="1">
      <c r="A755" s="479" t="s">
        <v>1133</v>
      </c>
      <c r="B755" s="479"/>
      <c r="C755" s="479"/>
      <c r="D755" s="479"/>
      <c r="E755" s="479"/>
      <c r="F755" s="479"/>
      <c r="G755" s="479"/>
      <c r="H755" s="479"/>
      <c r="I755" s="479"/>
      <c r="J755" s="479"/>
      <c r="K755" s="479"/>
      <c r="L755" s="479"/>
      <c r="M755" s="487"/>
      <c r="N755" s="488"/>
    </row>
    <row r="756" spans="1:14" ht="11.25" customHeight="1">
      <c r="A756" s="92"/>
      <c r="B756" s="92"/>
      <c r="C756" s="92"/>
      <c r="D756" s="92"/>
      <c r="J756" s="92"/>
      <c r="K756" s="92"/>
      <c r="M756" s="487"/>
      <c r="N756" s="488"/>
    </row>
    <row r="757" spans="1:14" ht="24.75" customHeight="1">
      <c r="A757" s="94" t="s">
        <v>1652</v>
      </c>
      <c r="B757" s="474" t="s">
        <v>1653</v>
      </c>
      <c r="C757" s="94" t="s">
        <v>1119</v>
      </c>
      <c r="D757" s="477" t="s">
        <v>491</v>
      </c>
      <c r="E757" s="478"/>
      <c r="F757" s="477" t="s">
        <v>2372</v>
      </c>
      <c r="G757" s="478"/>
      <c r="H757" s="477" t="s">
        <v>1123</v>
      </c>
      <c r="I757" s="478"/>
      <c r="J757" s="477" t="s">
        <v>2381</v>
      </c>
      <c r="K757" s="485"/>
      <c r="L757" s="480" t="s">
        <v>95</v>
      </c>
      <c r="M757" s="487"/>
      <c r="N757" s="488"/>
    </row>
    <row r="758" spans="1:14" ht="15" customHeight="1">
      <c r="A758" s="472" t="s">
        <v>1382</v>
      </c>
      <c r="B758" s="475"/>
      <c r="C758" s="472" t="s">
        <v>1121</v>
      </c>
      <c r="D758" s="97" t="s">
        <v>92</v>
      </c>
      <c r="E758" s="98" t="s">
        <v>94</v>
      </c>
      <c r="F758" s="97" t="s">
        <v>92</v>
      </c>
      <c r="G758" s="98" t="s">
        <v>94</v>
      </c>
      <c r="H758" s="194" t="s">
        <v>92</v>
      </c>
      <c r="I758" s="195" t="s">
        <v>94</v>
      </c>
      <c r="J758" s="97" t="s">
        <v>92</v>
      </c>
      <c r="K758" s="99" t="s">
        <v>94</v>
      </c>
      <c r="L758" s="481"/>
      <c r="M758" s="487"/>
      <c r="N758" s="488"/>
    </row>
    <row r="759" spans="1:14" ht="24.75" customHeight="1">
      <c r="A759" s="473"/>
      <c r="B759" s="476"/>
      <c r="C759" s="473"/>
      <c r="D759" s="100" t="s">
        <v>93</v>
      </c>
      <c r="E759" s="101" t="s">
        <v>2450</v>
      </c>
      <c r="F759" s="100" t="s">
        <v>93</v>
      </c>
      <c r="G759" s="101" t="s">
        <v>2450</v>
      </c>
      <c r="H759" s="100" t="s">
        <v>93</v>
      </c>
      <c r="I759" s="101" t="s">
        <v>2450</v>
      </c>
      <c r="J759" s="100" t="s">
        <v>93</v>
      </c>
      <c r="K759" s="101" t="s">
        <v>2450</v>
      </c>
      <c r="L759" s="482"/>
      <c r="M759" s="487"/>
      <c r="N759" s="488"/>
    </row>
    <row r="760" spans="1:14" s="36" customFormat="1" ht="14.25" customHeight="1">
      <c r="A760" s="129" t="s">
        <v>178</v>
      </c>
      <c r="B760" s="129" t="s">
        <v>179</v>
      </c>
      <c r="C760" s="130" t="s">
        <v>2445</v>
      </c>
      <c r="D760" s="60">
        <f>'MANPR2001-04 £'!D759</f>
        <v>1055</v>
      </c>
      <c r="E760" s="61">
        <f>'MANPR2001-04 £'!E759/$A$4</f>
        <v>2342.4925761267373</v>
      </c>
      <c r="F760" s="60">
        <f>'MANPR2001-04 £'!F759</f>
        <v>1300</v>
      </c>
      <c r="G760" s="61">
        <f>'MANPR2001-04 £'!G759/$A$4</f>
        <v>2844.821399891333</v>
      </c>
      <c r="H760" s="60">
        <f>'MANPR2001-04 £'!H759</f>
        <v>1167</v>
      </c>
      <c r="I760" s="61">
        <f>'MANPR2001-04 £'!I759/$A$4</f>
        <v>2644.9150312503207</v>
      </c>
      <c r="J760" s="60">
        <f>'MANPR2001-04 £'!J759</f>
        <v>1044</v>
      </c>
      <c r="K760" s="61">
        <f>'MANPR2001-04 £'!K759/$A$4</f>
        <v>2663.7096471054583</v>
      </c>
      <c r="L760" s="54" t="s">
        <v>180</v>
      </c>
      <c r="M760" s="487"/>
      <c r="N760" s="488"/>
    </row>
    <row r="761" spans="1:14" s="36" customFormat="1" ht="12" customHeight="1">
      <c r="A761" s="129" t="s">
        <v>181</v>
      </c>
      <c r="B761" s="129" t="s">
        <v>182</v>
      </c>
      <c r="C761" s="130" t="s">
        <v>871</v>
      </c>
      <c r="D761" s="60">
        <f>'MANPR2001-04 £'!D760</f>
        <v>29520</v>
      </c>
      <c r="E761" s="61">
        <f>'MANPR2001-04 £'!E760/$A$4</f>
        <v>1037.1210749153388</v>
      </c>
      <c r="F761" s="60">
        <f>'MANPR2001-04 £'!F760</f>
        <v>33318</v>
      </c>
      <c r="G761" s="61">
        <f>'MANPR2001-04 £'!G760/$A$4</f>
        <v>1264.3650666183703</v>
      </c>
      <c r="H761" s="60">
        <f>'MANPR2001-04 £'!H760</f>
        <v>38580</v>
      </c>
      <c r="I761" s="61">
        <f>'MANPR2001-04 £'!I760/$A$4</f>
        <v>1529.1982900316775</v>
      </c>
      <c r="J761" s="60">
        <f>'MANPR2001-04 £'!J760</f>
        <v>36440</v>
      </c>
      <c r="K761" s="61">
        <f>'MANPR2001-04 £'!K760/$A$4</f>
        <v>1577.0391303902104</v>
      </c>
      <c r="L761" s="44" t="s">
        <v>183</v>
      </c>
      <c r="M761" s="487"/>
      <c r="N761" s="488"/>
    </row>
    <row r="762" spans="1:14" s="36" customFormat="1" ht="12" customHeight="1">
      <c r="A762" s="129" t="s">
        <v>184</v>
      </c>
      <c r="B762" s="129" t="s">
        <v>185</v>
      </c>
      <c r="C762" s="130" t="s">
        <v>126</v>
      </c>
      <c r="D762" s="60">
        <f>'MANPR2001-04 £'!D761</f>
        <v>30200</v>
      </c>
      <c r="E762" s="61">
        <f>'MANPR2001-04 £'!E761/$A$4</f>
        <v>2270.731315588938</v>
      </c>
      <c r="F762" s="60">
        <f>'MANPR2001-04 £'!F761</f>
        <v>28300</v>
      </c>
      <c r="G762" s="61">
        <f>'MANPR2001-04 £'!G761/$A$4</f>
        <v>2417.671039547289</v>
      </c>
      <c r="H762" s="60">
        <f>'MANPR2001-04 £'!H761</f>
        <v>17375</v>
      </c>
      <c r="I762" s="61">
        <f>'MANPR2001-04 £'!I761/$A$4</f>
        <v>1556.5359130936963</v>
      </c>
      <c r="J762" s="60">
        <f>'MANPR2001-04 £'!J761</f>
        <v>24600</v>
      </c>
      <c r="K762" s="61">
        <f>'MANPR2001-04 £'!K761/$A$4</f>
        <v>2402.2936265749036</v>
      </c>
      <c r="L762" s="44" t="s">
        <v>186</v>
      </c>
      <c r="M762" s="487"/>
      <c r="N762" s="488"/>
    </row>
    <row r="763" spans="1:14" s="36" customFormat="1" ht="12" customHeight="1">
      <c r="A763" s="129" t="s">
        <v>187</v>
      </c>
      <c r="B763" s="129" t="s">
        <v>188</v>
      </c>
      <c r="C763" s="130"/>
      <c r="D763" s="132"/>
      <c r="E763" s="132"/>
      <c r="F763" s="73"/>
      <c r="G763" s="74"/>
      <c r="H763" s="73"/>
      <c r="I763" s="131"/>
      <c r="J763" s="175"/>
      <c r="K763" s="176"/>
      <c r="L763" s="44"/>
      <c r="M763" s="487"/>
      <c r="N763" s="488"/>
    </row>
    <row r="764" spans="1:14" s="36" customFormat="1" ht="11.25" customHeight="1">
      <c r="A764" s="129"/>
      <c r="B764" s="129" t="s">
        <v>189</v>
      </c>
      <c r="C764" s="130" t="s">
        <v>2445</v>
      </c>
      <c r="D764" s="60">
        <f>'MANPR2001-04 £'!D763</f>
        <v>6610</v>
      </c>
      <c r="E764" s="61">
        <f>'MANPR2001-04 £'!E763/$A$4</f>
        <v>15295.400103199529</v>
      </c>
      <c r="F764" s="60">
        <f>'MANPR2001-04 £'!F763</f>
        <v>6170</v>
      </c>
      <c r="G764" s="61">
        <f>'MANPR2001-04 £'!G763/$A$4</f>
        <v>14372.755324856393</v>
      </c>
      <c r="H764" s="60">
        <f>'MANPR2001-04 £'!H763</f>
        <v>6450</v>
      </c>
      <c r="I764" s="61">
        <f>'MANPR2001-04 £'!I763/$A$4</f>
        <v>15245.85066139962</v>
      </c>
      <c r="J764" s="60">
        <f>'MANPR2001-04 £'!J763</f>
        <v>6274</v>
      </c>
      <c r="K764" s="61">
        <f>'MANPR2001-04 £'!K763/$A$4</f>
        <v>15543.147312199073</v>
      </c>
      <c r="L764" s="44" t="s">
        <v>190</v>
      </c>
      <c r="M764" s="487"/>
      <c r="N764" s="488"/>
    </row>
    <row r="765" spans="1:14" s="36" customFormat="1" ht="12" customHeight="1">
      <c r="A765" s="129" t="s">
        <v>191</v>
      </c>
      <c r="B765" s="129" t="s">
        <v>192</v>
      </c>
      <c r="C765" s="130" t="s">
        <v>132</v>
      </c>
      <c r="D765" s="60" t="str">
        <f>'MANPR2001-04 £'!D764</f>
        <v>…</v>
      </c>
      <c r="E765" s="61">
        <f>'MANPR2001-04 £'!E764/$A$4</f>
        <v>1944.3884402860883</v>
      </c>
      <c r="F765" s="60" t="str">
        <f>'MANPR2001-04 £'!F764</f>
        <v>…</v>
      </c>
      <c r="G765" s="61">
        <f>'MANPR2001-04 £'!G764/$A$4</f>
        <v>1600.959550569477</v>
      </c>
      <c r="H765" s="60" t="str">
        <f>'MANPR2001-04 £'!H764</f>
        <v>…</v>
      </c>
      <c r="I765" s="61">
        <f>'MANPR2001-04 £'!I764/$A$4</f>
        <v>2409.128032340408</v>
      </c>
      <c r="J765" s="60" t="str">
        <f>'MANPR2001-04 £'!J764</f>
        <v>…</v>
      </c>
      <c r="K765" s="61">
        <f>'MANPR2001-04 £'!K764/$A$4</f>
        <v>2680.79566151922</v>
      </c>
      <c r="L765" s="44" t="s">
        <v>193</v>
      </c>
      <c r="M765" s="487"/>
      <c r="N765" s="488"/>
    </row>
    <row r="766" spans="1:14" s="36" customFormat="1" ht="12" customHeight="1">
      <c r="A766" s="129" t="s">
        <v>194</v>
      </c>
      <c r="B766" s="129" t="s">
        <v>195</v>
      </c>
      <c r="C766" s="130" t="s">
        <v>344</v>
      </c>
      <c r="D766" s="60">
        <f>'MANPR2001-04 £'!D765</f>
        <v>238</v>
      </c>
      <c r="E766" s="61">
        <f>'MANPR2001-04 £'!E765/$A$4</f>
        <v>956.8168071706586</v>
      </c>
      <c r="F766" s="60">
        <f>'MANPR2001-04 £'!F765</f>
        <v>280</v>
      </c>
      <c r="G766" s="61">
        <f>'MANPR2001-04 £'!G765/$A$4</f>
        <v>1136.219958515157</v>
      </c>
      <c r="H766" s="60">
        <f>'MANPR2001-04 £'!H765</f>
        <v>278</v>
      </c>
      <c r="I766" s="61">
        <f>'MANPR2001-04 £'!I765/$A$4</f>
        <v>1057.624292211853</v>
      </c>
      <c r="J766" s="60">
        <f>'MANPR2001-04 £'!J765</f>
        <v>235</v>
      </c>
      <c r="K766" s="61">
        <f>'MANPR2001-04 £'!K765/$A$4</f>
        <v>965.3598143775395</v>
      </c>
      <c r="L766" s="44" t="s">
        <v>196</v>
      </c>
      <c r="M766" s="487"/>
      <c r="N766" s="488"/>
    </row>
    <row r="767" spans="1:14" s="36" customFormat="1" ht="12" customHeight="1">
      <c r="A767" s="129" t="s">
        <v>197</v>
      </c>
      <c r="B767" s="129" t="s">
        <v>198</v>
      </c>
      <c r="C767" s="130"/>
      <c r="D767" s="114"/>
      <c r="E767" s="127"/>
      <c r="F767" s="73"/>
      <c r="G767" s="74"/>
      <c r="H767" s="73"/>
      <c r="I767" s="131"/>
      <c r="J767" s="60"/>
      <c r="K767" s="61"/>
      <c r="L767" s="44" t="s">
        <v>199</v>
      </c>
      <c r="M767" s="487"/>
      <c r="N767" s="488"/>
    </row>
    <row r="768" spans="1:14" s="36" customFormat="1" ht="11.25" customHeight="1">
      <c r="A768" s="129"/>
      <c r="B768" s="129" t="s">
        <v>200</v>
      </c>
      <c r="C768" s="130" t="s">
        <v>132</v>
      </c>
      <c r="D768" s="60" t="str">
        <f>'MANPR2001-04 £'!D767</f>
        <v>…</v>
      </c>
      <c r="E768" s="61">
        <f>'MANPR2001-04 £'!E767/$A$4</f>
        <v>3943.4521266962142</v>
      </c>
      <c r="F768" s="60" t="str">
        <f>'MANPR2001-04 £'!F767</f>
        <v>…</v>
      </c>
      <c r="G768" s="61">
        <f>'MANPR2001-04 £'!G767/$A$4</f>
        <v>4864.388303597973</v>
      </c>
      <c r="H768" s="60" t="str">
        <f>'MANPR2001-04 £'!H767</f>
        <v>…</v>
      </c>
      <c r="I768" s="61">
        <f>'MANPR2001-04 £'!I767/$A$4</f>
        <v>7387.992632510585</v>
      </c>
      <c r="J768" s="60" t="str">
        <f>'MANPR2001-04 £'!J767</f>
        <v>…</v>
      </c>
      <c r="K768" s="61">
        <f>'MANPR2001-04 £'!K767/$A$4</f>
        <v>6793.399330911676</v>
      </c>
      <c r="L768" s="44" t="s">
        <v>1383</v>
      </c>
      <c r="M768" s="487"/>
      <c r="N768" s="488"/>
    </row>
    <row r="769" spans="1:14" s="36" customFormat="1" ht="12" customHeight="1">
      <c r="A769" s="129" t="s">
        <v>1384</v>
      </c>
      <c r="B769" s="129" t="s">
        <v>1385</v>
      </c>
      <c r="C769" s="130" t="s">
        <v>344</v>
      </c>
      <c r="D769" s="60">
        <f>'MANPR2001-04 £'!D768</f>
        <v>17910</v>
      </c>
      <c r="E769" s="61">
        <f>'MANPR2001-04 £'!E768/$A$4</f>
        <v>1888.0045927206745</v>
      </c>
      <c r="F769" s="60">
        <f>'MANPR2001-04 £'!F768</f>
        <v>12490</v>
      </c>
      <c r="G769" s="61">
        <f>'MANPR2001-04 £'!G768/$A$4</f>
        <v>1387.3843703974549</v>
      </c>
      <c r="H769" s="60">
        <f>'MANPR2001-04 £'!H768</f>
        <v>12920</v>
      </c>
      <c r="I769" s="61">
        <f>'MANPR2001-04 £'!I768/$A$4</f>
        <v>1489.9004568800256</v>
      </c>
      <c r="J769" s="60">
        <f>'MANPR2001-04 £'!J768</f>
        <v>11560</v>
      </c>
      <c r="K769" s="61">
        <f>'MANPR2001-04 £'!K768/$A$4</f>
        <v>1413.0133920180976</v>
      </c>
      <c r="L769" s="44" t="s">
        <v>1386</v>
      </c>
      <c r="M769" s="487"/>
      <c r="N769" s="488"/>
    </row>
    <row r="770" spans="1:14" s="36" customFormat="1" ht="12" customHeight="1">
      <c r="A770" s="129" t="s">
        <v>1387</v>
      </c>
      <c r="B770" s="129" t="s">
        <v>1324</v>
      </c>
      <c r="C770" s="130" t="s">
        <v>126</v>
      </c>
      <c r="D770" s="60">
        <f>'MANPR2001-04 £'!D769</f>
        <v>980</v>
      </c>
      <c r="E770" s="61">
        <f>'MANPR2001-04 £'!E769/$A$4</f>
        <v>955.1082057292824</v>
      </c>
      <c r="F770" s="60">
        <f>'MANPR2001-04 £'!F769</f>
        <v>800</v>
      </c>
      <c r="G770" s="61">
        <f>'MANPR2001-04 £'!G769/$A$4</f>
        <v>825.254496184693</v>
      </c>
      <c r="H770" s="60">
        <f>'MANPR2001-04 £'!H769</f>
        <v>824</v>
      </c>
      <c r="I770" s="61">
        <f>'MANPR2001-04 £'!I769/$A$4</f>
        <v>866.2609307777212</v>
      </c>
      <c r="J770" s="60">
        <f>'MANPR2001-04 £'!J769</f>
        <v>1100</v>
      </c>
      <c r="K770" s="61">
        <f>'MANPR2001-04 £'!K769/$A$4</f>
        <v>1218.2328277012136</v>
      </c>
      <c r="L770" s="44" t="s">
        <v>1388</v>
      </c>
      <c r="M770" s="487"/>
      <c r="N770" s="488"/>
    </row>
    <row r="771" spans="1:14" s="36" customFormat="1" ht="12" customHeight="1">
      <c r="A771" s="129" t="s">
        <v>1591</v>
      </c>
      <c r="B771" s="129" t="s">
        <v>1592</v>
      </c>
      <c r="C771" s="130" t="s">
        <v>132</v>
      </c>
      <c r="D771" s="60" t="str">
        <f>'MANPR2001-04 £'!D770</f>
        <v>...</v>
      </c>
      <c r="E771" s="61">
        <f>'MANPR2001-04 £'!E770/$A$4</f>
        <v>399.8127372820252</v>
      </c>
      <c r="F771" s="60" t="str">
        <f>'MANPR2001-04 £'!F770</f>
        <v>...</v>
      </c>
      <c r="G771" s="61">
        <f>'MANPR2001-04 £'!G770/$A$4</f>
        <v>285.3364407098214</v>
      </c>
      <c r="H771" s="60" t="str">
        <f>'MANPR2001-04 £'!H770</f>
        <v>...</v>
      </c>
      <c r="I771" s="61">
        <f>'MANPR2001-04 £'!I770/$A$4</f>
        <v>290.46224503394996</v>
      </c>
      <c r="J771" s="60" t="str">
        <f>'MANPR2001-04 £'!J770</f>
        <v>...</v>
      </c>
      <c r="K771" s="61">
        <f>'MANPR2001-04 £'!K770/$A$4</f>
        <v>198.19776719963642</v>
      </c>
      <c r="L771" s="44" t="s">
        <v>1219</v>
      </c>
      <c r="M771" s="487"/>
      <c r="N771" s="488"/>
    </row>
    <row r="772" spans="1:14" s="36" customFormat="1" ht="12" customHeight="1">
      <c r="A772" s="129" t="s">
        <v>959</v>
      </c>
      <c r="B772" s="129" t="s">
        <v>960</v>
      </c>
      <c r="C772" s="130" t="s">
        <v>132</v>
      </c>
      <c r="D772" s="60" t="str">
        <f>'MANPR2001-04 £'!D771</f>
        <v>...</v>
      </c>
      <c r="E772" s="61">
        <f>'MANPR2001-04 £'!E771/$A$4</f>
        <v>309.2568608890879</v>
      </c>
      <c r="F772" s="60" t="str">
        <f>'MANPR2001-04 £'!F771</f>
        <v>...</v>
      </c>
      <c r="G772" s="61">
        <f>'MANPR2001-04 £'!G771/$A$4</f>
        <v>160.60853548936055</v>
      </c>
      <c r="H772" s="60" t="str">
        <f>'MANPR2001-04 £'!H771</f>
        <v>...</v>
      </c>
      <c r="I772" s="61">
        <f>'MANPR2001-04 £'!I771/$A$4</f>
        <v>218.70098449615054</v>
      </c>
      <c r="J772" s="60" t="str">
        <f>'MANPR2001-04 £'!J771</f>
        <v>...</v>
      </c>
      <c r="K772" s="61">
        <f>'MANPR2001-04 £'!K771/$A$4</f>
        <v>280.21063638569285</v>
      </c>
      <c r="L772" s="44" t="s">
        <v>961</v>
      </c>
      <c r="M772" s="487"/>
      <c r="N772" s="488"/>
    </row>
    <row r="773" spans="1:14" s="36" customFormat="1" ht="12" customHeight="1">
      <c r="A773" s="129" t="s">
        <v>1389</v>
      </c>
      <c r="B773" s="129" t="s">
        <v>1390</v>
      </c>
      <c r="C773" s="130" t="s">
        <v>344</v>
      </c>
      <c r="D773" s="60">
        <f>'MANPR2001-04 £'!D772</f>
        <v>3580</v>
      </c>
      <c r="E773" s="61">
        <f>'MANPR2001-04 £'!E772/$A$4</f>
        <v>639.0169390746898</v>
      </c>
      <c r="F773" s="60">
        <f>'MANPR2001-04 £'!F772</f>
        <v>2691</v>
      </c>
      <c r="G773" s="61">
        <f>'MANPR2001-04 £'!G772/$A$4</f>
        <v>490.36861367496255</v>
      </c>
      <c r="H773" s="60">
        <f>'MANPR2001-04 £'!H772</f>
        <v>2110</v>
      </c>
      <c r="I773" s="61">
        <f>'MANPR2001-04 £'!I772/$A$4</f>
        <v>396.39553439927283</v>
      </c>
      <c r="J773" s="60">
        <f>'MANPR2001-04 £'!J772</f>
        <v>1810</v>
      </c>
      <c r="K773" s="61">
        <f>'MANPR2001-04 £'!K772/$A$4</f>
        <v>357.0977012476208</v>
      </c>
      <c r="L773" s="44" t="s">
        <v>1391</v>
      </c>
      <c r="M773" s="487"/>
      <c r="N773" s="488"/>
    </row>
    <row r="774" spans="1:14" s="36" customFormat="1" ht="12" customHeight="1">
      <c r="A774" s="129" t="s">
        <v>254</v>
      </c>
      <c r="B774" s="129" t="s">
        <v>255</v>
      </c>
      <c r="C774" s="130" t="s">
        <v>132</v>
      </c>
      <c r="D774" s="60" t="str">
        <f>'MANPR2001-04 £'!D773</f>
        <v>…</v>
      </c>
      <c r="E774" s="61">
        <f>'MANPR2001-04 £'!E773/$A$4</f>
        <v>140.10531819284643</v>
      </c>
      <c r="F774" s="60" t="str">
        <f>'MANPR2001-04 £'!F773</f>
        <v>…</v>
      </c>
      <c r="G774" s="61">
        <f>'MANPR2001-04 £'!G773/$A$4</f>
        <v>63.218253330918515</v>
      </c>
      <c r="H774" s="60" t="str">
        <f>'MANPR2001-04 £'!H773</f>
        <v>…</v>
      </c>
      <c r="I774" s="61">
        <f>'MANPR2001-04 £'!I773/$A$4</f>
        <v>51.25804324128528</v>
      </c>
      <c r="J774" s="60" t="str">
        <f>'MANPR2001-04 £'!J773</f>
        <v>…</v>
      </c>
      <c r="K774" s="61">
        <f>'MANPR2001-04 £'!K773/$A$4</f>
        <v>68.34405765504704</v>
      </c>
      <c r="L774" s="44" t="s">
        <v>256</v>
      </c>
      <c r="M774" s="487"/>
      <c r="N774" s="488"/>
    </row>
    <row r="775" spans="1:14" s="36" customFormat="1" ht="12" customHeight="1">
      <c r="A775" s="129" t="s">
        <v>1392</v>
      </c>
      <c r="B775" s="129" t="s">
        <v>1393</v>
      </c>
      <c r="C775" s="130" t="s">
        <v>132</v>
      </c>
      <c r="D775" s="60" t="str">
        <f>'MANPR2001-04 £'!D774</f>
        <v>…</v>
      </c>
      <c r="E775" s="61">
        <f>'MANPR2001-04 £'!E774/$A$4</f>
        <v>2972.966507994546</v>
      </c>
      <c r="F775" s="60" t="str">
        <f>'MANPR2001-04 £'!F774</f>
        <v>…</v>
      </c>
      <c r="G775" s="61">
        <f>'MANPR2001-04 £'!G774/$A$4</f>
        <v>3646.1554758967595</v>
      </c>
      <c r="H775" s="60" t="str">
        <f>'MANPR2001-04 £'!H774</f>
        <v>…</v>
      </c>
      <c r="I775" s="61">
        <f>'MANPR2001-04 £'!I774/$A$4</f>
        <v>4097.22625642007</v>
      </c>
      <c r="J775" s="60" t="str">
        <f>'MANPR2001-04 £'!J774</f>
        <v>…</v>
      </c>
      <c r="K775" s="61">
        <f>'MANPR2001-04 £'!K774/$A$4</f>
        <v>4601.263681626042</v>
      </c>
      <c r="L775" s="44" t="s">
        <v>1394</v>
      </c>
      <c r="M775" s="487"/>
      <c r="N775" s="488"/>
    </row>
    <row r="776" spans="1:14" s="36" customFormat="1" ht="12" customHeight="1">
      <c r="A776" s="129" t="s">
        <v>1395</v>
      </c>
      <c r="B776" s="129" t="s">
        <v>1396</v>
      </c>
      <c r="C776" s="130" t="s">
        <v>132</v>
      </c>
      <c r="D776" s="60" t="str">
        <f>'MANPR2001-04 £'!D775</f>
        <v>…</v>
      </c>
      <c r="E776" s="61">
        <f>'MANPR2001-04 £'!E775/$A$4</f>
        <v>187.94615855137937</v>
      </c>
      <c r="F776" s="60" t="str">
        <f>'MANPR2001-04 £'!F775</f>
        <v>…</v>
      </c>
      <c r="G776" s="61">
        <f>'MANPR2001-04 £'!G775/$A$4</f>
        <v>396.39553439927283</v>
      </c>
      <c r="H776" s="60" t="str">
        <f>'MANPR2001-04 £'!H775</f>
        <v>…</v>
      </c>
      <c r="I776" s="61">
        <f>'MANPR2001-04 £'!I775/$A$4</f>
        <v>616.8051203367995</v>
      </c>
      <c r="J776" s="60" t="str">
        <f>'MANPR2001-04 £'!J775</f>
        <v>…</v>
      </c>
      <c r="K776" s="61">
        <f>'MANPR2001-04 £'!K775/$A$4</f>
        <v>1098.6307268048813</v>
      </c>
      <c r="L776" s="44" t="s">
        <v>1397</v>
      </c>
      <c r="M776" s="487"/>
      <c r="N776" s="488"/>
    </row>
    <row r="777" spans="1:14" s="36" customFormat="1" ht="12" customHeight="1">
      <c r="A777" s="129" t="s">
        <v>1398</v>
      </c>
      <c r="B777" s="129" t="s">
        <v>1399</v>
      </c>
      <c r="C777" s="130" t="s">
        <v>1400</v>
      </c>
      <c r="D777" s="60">
        <f>'MANPR2001-04 £'!D776</f>
        <v>11250</v>
      </c>
      <c r="E777" s="61">
        <f>'MANPR2001-04 £'!E776/$A$4</f>
        <v>153.77412972385585</v>
      </c>
      <c r="F777" s="60">
        <f>'MANPR2001-04 £'!F776</f>
        <v>18100</v>
      </c>
      <c r="G777" s="61">
        <f>'MANPR2001-04 £'!G776/$A$4</f>
        <v>256.2902162064264</v>
      </c>
      <c r="H777" s="60">
        <f>'MANPR2001-04 £'!H776</f>
        <v>21180</v>
      </c>
      <c r="I777" s="61">
        <f>'MANPR2001-04 £'!I776/$A$4</f>
        <v>307.5482594477117</v>
      </c>
      <c r="J777" s="60">
        <f>'MANPR2001-04 £'!J776</f>
        <v>27780</v>
      </c>
      <c r="K777" s="61">
        <f>'MANPR2001-04 £'!K776/$A$4</f>
        <v>427.15036034404403</v>
      </c>
      <c r="L777" s="44" t="s">
        <v>1401</v>
      </c>
      <c r="M777" s="487"/>
      <c r="N777" s="488"/>
    </row>
    <row r="778" spans="1:14" s="36" customFormat="1" ht="12" customHeight="1">
      <c r="A778" s="129" t="s">
        <v>1888</v>
      </c>
      <c r="B778" s="129" t="s">
        <v>736</v>
      </c>
      <c r="C778" s="130" t="s">
        <v>132</v>
      </c>
      <c r="D778" s="60" t="str">
        <f>'MANPR2001-04 £'!D777</f>
        <v>...</v>
      </c>
      <c r="E778" s="61">
        <f>'MANPR2001-04 £'!E777/$A$4</f>
        <v>1069.5845023014863</v>
      </c>
      <c r="F778" s="60" t="str">
        <f>'MANPR2001-04 £'!F777</f>
        <v>...</v>
      </c>
      <c r="G778" s="61">
        <f>'MANPR2001-04 £'!G777/$A$4</f>
        <v>2479.1806914368312</v>
      </c>
      <c r="H778" s="60" t="str">
        <f>'MANPR2001-04 £'!H777</f>
        <v>...</v>
      </c>
      <c r="I778" s="61">
        <f>'MANPR2001-04 £'!I777/$A$4</f>
        <v>1964.8916575826024</v>
      </c>
      <c r="J778" s="60" t="str">
        <f>'MANPR2001-04 £'!J777</f>
        <v>...</v>
      </c>
      <c r="K778" s="61">
        <f>'MANPR2001-04 £'!K777/$A$4</f>
        <v>2776.477342236286</v>
      </c>
      <c r="L778" s="44" t="s">
        <v>782</v>
      </c>
      <c r="M778" s="487"/>
      <c r="N778" s="488"/>
    </row>
    <row r="779" spans="1:14" s="36" customFormat="1" ht="12" customHeight="1">
      <c r="A779" s="129" t="s">
        <v>946</v>
      </c>
      <c r="B779" s="129" t="s">
        <v>259</v>
      </c>
      <c r="C779" s="130" t="s">
        <v>132</v>
      </c>
      <c r="D779" s="60" t="str">
        <f>'MANPR2001-04 £'!D778</f>
        <v>...</v>
      </c>
      <c r="E779" s="61">
        <f>'MANPR2001-04 £'!E778/$A$4</f>
        <v>821.8372933019407</v>
      </c>
      <c r="F779" s="60" t="str">
        <f>'MANPR2001-04 £'!F778</f>
        <v>...</v>
      </c>
      <c r="G779" s="61">
        <f>'MANPR2001-04 £'!G778/$A$4</f>
        <v>874.8039379846022</v>
      </c>
      <c r="H779" s="60" t="str">
        <f>'MANPR2001-04 £'!H778</f>
        <v>...</v>
      </c>
      <c r="I779" s="61">
        <f>'MANPR2001-04 £'!I778/$A$4</f>
        <v>943.1479956396491</v>
      </c>
      <c r="J779" s="60" t="str">
        <f>'MANPR2001-04 £'!J778</f>
        <v>...</v>
      </c>
      <c r="K779" s="61">
        <f>'MANPR2001-04 £'!K778/$A$4</f>
        <v>1679.555216872781</v>
      </c>
      <c r="L779" s="44" t="s">
        <v>260</v>
      </c>
      <c r="M779" s="487"/>
      <c r="N779" s="488"/>
    </row>
    <row r="780" spans="1:14" s="36" customFormat="1" ht="12" customHeight="1">
      <c r="A780" s="129" t="s">
        <v>1402</v>
      </c>
      <c r="B780" s="129" t="s">
        <v>1403</v>
      </c>
      <c r="C780" s="130" t="s">
        <v>2445</v>
      </c>
      <c r="D780" s="60">
        <f>'MANPR2001-04 £'!D779</f>
        <v>70</v>
      </c>
      <c r="E780" s="61">
        <f>'MANPR2001-04 £'!E779/$A$4</f>
        <v>276.7934335029405</v>
      </c>
      <c r="F780" s="60">
        <f>'MANPR2001-04 £'!F779</f>
        <v>45</v>
      </c>
      <c r="G780" s="61">
        <f>'MANPR2001-04 £'!G779/$A$4</f>
        <v>152.06552828247968</v>
      </c>
      <c r="H780" s="60">
        <f>'MANPR2001-04 £'!H779</f>
        <v>59</v>
      </c>
      <c r="I780" s="61">
        <f>'MANPR2001-04 £'!I779/$A$4</f>
        <v>203.32357152376494</v>
      </c>
      <c r="J780" s="60">
        <f>'MANPR2001-04 £'!J779</f>
        <v>73</v>
      </c>
      <c r="K780" s="61">
        <f>'MANPR2001-04 £'!K779/$A$4</f>
        <v>269.9590277374358</v>
      </c>
      <c r="L780" s="44" t="s">
        <v>1404</v>
      </c>
      <c r="M780" s="487"/>
      <c r="N780" s="488"/>
    </row>
    <row r="781" spans="1:14" s="36" customFormat="1" ht="12" customHeight="1">
      <c r="A781" s="129" t="s">
        <v>1405</v>
      </c>
      <c r="B781" s="129" t="s">
        <v>1406</v>
      </c>
      <c r="C781" s="111"/>
      <c r="D781" s="132"/>
      <c r="E781" s="132"/>
      <c r="F781" s="73"/>
      <c r="G781" s="74"/>
      <c r="H781" s="73"/>
      <c r="I781" s="131"/>
      <c r="J781" s="175"/>
      <c r="K781" s="176"/>
      <c r="L781" s="45"/>
      <c r="M781" s="487"/>
      <c r="N781" s="488"/>
    </row>
    <row r="782" spans="1:14" s="36" customFormat="1" ht="11.25" customHeight="1">
      <c r="A782" s="129" t="s">
        <v>109</v>
      </c>
      <c r="B782" s="129" t="s">
        <v>1407</v>
      </c>
      <c r="C782" s="130" t="s">
        <v>132</v>
      </c>
      <c r="D782" s="60" t="str">
        <f>'MANPR2001-04 £'!D781</f>
        <v>…</v>
      </c>
      <c r="E782" s="61">
        <f>'MANPR2001-04 £'!E781/$A$4</f>
        <v>2287.8173300026997</v>
      </c>
      <c r="F782" s="60" t="str">
        <f>'MANPR2001-04 £'!F781</f>
        <v>…</v>
      </c>
      <c r="G782" s="61">
        <f>'MANPR2001-04 £'!G781/$A$4</f>
        <v>2233.142083878662</v>
      </c>
      <c r="H782" s="60" t="str">
        <f>'MANPR2001-04 £'!H781</f>
        <v>…</v>
      </c>
      <c r="I782" s="61">
        <f>'MANPR2001-04 £'!I781/$A$4</f>
        <v>2070.8249469479256</v>
      </c>
      <c r="J782" s="60" t="str">
        <f>'MANPR2001-04 £'!J781</f>
        <v>…</v>
      </c>
      <c r="K782" s="61">
        <f>'MANPR2001-04 £'!K781/$A$4</f>
        <v>1703.4756370520474</v>
      </c>
      <c r="L782" s="44" t="s">
        <v>1408</v>
      </c>
      <c r="M782" s="487"/>
      <c r="N782" s="488"/>
    </row>
    <row r="783" spans="1:14" s="36" customFormat="1" ht="12" customHeight="1">
      <c r="A783" s="129" t="s">
        <v>257</v>
      </c>
      <c r="B783" s="129" t="s">
        <v>1413</v>
      </c>
      <c r="C783" s="130" t="s">
        <v>344</v>
      </c>
      <c r="D783" s="60">
        <f>'MANPR2001-04 £'!D782</f>
        <v>165</v>
      </c>
      <c r="E783" s="61">
        <f>'MANPR2001-04 £'!E782/$A$4</f>
        <v>242.621404675417</v>
      </c>
      <c r="F783" s="60">
        <f>'MANPR2001-04 £'!F782</f>
        <v>175</v>
      </c>
      <c r="G783" s="61">
        <f>'MANPR2001-04 £'!G782/$A$4</f>
        <v>261.41602053055493</v>
      </c>
      <c r="H783" s="60">
        <f>'MANPR2001-04 £'!H782</f>
        <v>163</v>
      </c>
      <c r="I783" s="61">
        <f>'MANPR2001-04 £'!I782/$A$4</f>
        <v>247.74720899954553</v>
      </c>
      <c r="J783" s="60">
        <f>'MANPR2001-04 £'!J782</f>
        <v>110</v>
      </c>
      <c r="K783" s="61">
        <f>'MANPR2001-04 £'!K782/$A$4</f>
        <v>172.56874557899377</v>
      </c>
      <c r="L783" s="44" t="s">
        <v>1414</v>
      </c>
      <c r="M783" s="487"/>
      <c r="N783" s="488"/>
    </row>
    <row r="784" spans="1:14" s="36" customFormat="1" ht="12" customHeight="1">
      <c r="A784" s="129" t="s">
        <v>258</v>
      </c>
      <c r="B784" s="129" t="s">
        <v>1411</v>
      </c>
      <c r="C784" s="130" t="s">
        <v>126</v>
      </c>
      <c r="D784" s="60">
        <f>'MANPR2001-04 £'!D783</f>
        <v>8825</v>
      </c>
      <c r="E784" s="61">
        <f>'MANPR2001-04 £'!E783/$A$4</f>
        <v>1071.2931037428623</v>
      </c>
      <c r="F784" s="60">
        <f>'MANPR2001-04 £'!F783</f>
        <v>9000</v>
      </c>
      <c r="G784" s="61">
        <f>'MANPR2001-04 £'!G783/$A$4</f>
        <v>1201.1468132874518</v>
      </c>
      <c r="H784" s="60">
        <f>'MANPR2001-04 £'!H783</f>
        <v>8375</v>
      </c>
      <c r="I784" s="61">
        <f>'MANPR2001-04 £'!I783/$A$4</f>
        <v>1144.762965722038</v>
      </c>
      <c r="J784" s="60">
        <f>'MANPR2001-04 £'!J783</f>
        <v>6270</v>
      </c>
      <c r="K784" s="61">
        <f>'MANPR2001-04 £'!K783/$A$4</f>
        <v>910.6845682535019</v>
      </c>
      <c r="L784" s="44" t="s">
        <v>1412</v>
      </c>
      <c r="M784" s="487"/>
      <c r="N784" s="488"/>
    </row>
    <row r="785" spans="1:14" s="36" customFormat="1" ht="4.5" customHeight="1">
      <c r="A785" s="133"/>
      <c r="B785" s="133"/>
      <c r="C785" s="134"/>
      <c r="D785" s="136"/>
      <c r="E785" s="136"/>
      <c r="F785" s="171"/>
      <c r="G785" s="193"/>
      <c r="H785" s="83"/>
      <c r="I785" s="84"/>
      <c r="J785" s="173"/>
      <c r="K785" s="174"/>
      <c r="L785" s="51"/>
      <c r="M785" s="487"/>
      <c r="N785" s="488"/>
    </row>
    <row r="786" spans="1:14" s="36" customFormat="1" ht="12.75" customHeight="1">
      <c r="A786" s="139"/>
      <c r="B786" s="139"/>
      <c r="C786" s="140"/>
      <c r="D786" s="141"/>
      <c r="E786" s="141"/>
      <c r="F786" s="72"/>
      <c r="G786" s="72"/>
      <c r="H786" s="72"/>
      <c r="I786" s="72"/>
      <c r="J786" s="142"/>
      <c r="K786" s="142"/>
      <c r="L786" s="43" t="s">
        <v>471</v>
      </c>
      <c r="M786" s="487"/>
      <c r="N786" s="488"/>
    </row>
    <row r="787" spans="1:14" s="36" customFormat="1" ht="12.75" customHeight="1">
      <c r="A787" s="153"/>
      <c r="B787" s="153"/>
      <c r="C787" s="154"/>
      <c r="D787" s="127"/>
      <c r="E787" s="127"/>
      <c r="F787" s="72"/>
      <c r="G787" s="72"/>
      <c r="H787" s="72"/>
      <c r="I787" s="72"/>
      <c r="J787" s="172"/>
      <c r="K787" s="172"/>
      <c r="L787" s="55"/>
      <c r="M787" s="32"/>
      <c r="N787" s="488"/>
    </row>
    <row r="788" spans="1:14" s="36" customFormat="1" ht="12.75" customHeight="1">
      <c r="A788" s="153"/>
      <c r="B788" s="153"/>
      <c r="C788" s="154"/>
      <c r="D788" s="127"/>
      <c r="E788" s="127"/>
      <c r="F788" s="72"/>
      <c r="G788" s="72"/>
      <c r="H788" s="72"/>
      <c r="I788" s="72"/>
      <c r="J788" s="172"/>
      <c r="K788" s="172"/>
      <c r="L788" s="55"/>
      <c r="M788" s="32"/>
      <c r="N788" s="488"/>
    </row>
    <row r="789" spans="12:14" ht="24" customHeight="1">
      <c r="L789" s="31" t="s">
        <v>2342</v>
      </c>
      <c r="M789" s="487" t="s">
        <v>1702</v>
      </c>
      <c r="N789" s="488"/>
    </row>
    <row r="790" spans="1:14" ht="29.25" customHeight="1">
      <c r="A790" s="479" t="s">
        <v>1133</v>
      </c>
      <c r="B790" s="479"/>
      <c r="C790" s="479"/>
      <c r="D790" s="479"/>
      <c r="E790" s="479"/>
      <c r="F790" s="479"/>
      <c r="G790" s="479"/>
      <c r="H790" s="479"/>
      <c r="I790" s="479"/>
      <c r="J790" s="479"/>
      <c r="K790" s="479"/>
      <c r="L790" s="479"/>
      <c r="M790" s="487"/>
      <c r="N790" s="488"/>
    </row>
    <row r="791" spans="1:14" ht="9.75" customHeight="1">
      <c r="A791" s="92"/>
      <c r="B791" s="92"/>
      <c r="C791" s="92"/>
      <c r="D791" s="92"/>
      <c r="J791" s="92"/>
      <c r="K791" s="92"/>
      <c r="M791" s="487"/>
      <c r="N791" s="488"/>
    </row>
    <row r="792" spans="1:14" ht="24.75" customHeight="1">
      <c r="A792" s="94" t="s">
        <v>1652</v>
      </c>
      <c r="B792" s="474" t="s">
        <v>1653</v>
      </c>
      <c r="C792" s="94" t="s">
        <v>1119</v>
      </c>
      <c r="D792" s="477" t="s">
        <v>491</v>
      </c>
      <c r="E792" s="478"/>
      <c r="F792" s="477" t="s">
        <v>2372</v>
      </c>
      <c r="G792" s="478"/>
      <c r="H792" s="483" t="s">
        <v>1123</v>
      </c>
      <c r="I792" s="484"/>
      <c r="J792" s="477" t="s">
        <v>2381</v>
      </c>
      <c r="K792" s="485"/>
      <c r="L792" s="480" t="s">
        <v>95</v>
      </c>
      <c r="M792" s="487"/>
      <c r="N792" s="488"/>
    </row>
    <row r="793" spans="1:14" ht="15" customHeight="1">
      <c r="A793" s="472" t="s">
        <v>1382</v>
      </c>
      <c r="B793" s="475"/>
      <c r="C793" s="472" t="s">
        <v>1121</v>
      </c>
      <c r="D793" s="97" t="s">
        <v>92</v>
      </c>
      <c r="E793" s="98" t="s">
        <v>94</v>
      </c>
      <c r="F793" s="97" t="s">
        <v>92</v>
      </c>
      <c r="G793" s="98" t="s">
        <v>94</v>
      </c>
      <c r="H793" s="97" t="s">
        <v>92</v>
      </c>
      <c r="I793" s="98" t="s">
        <v>94</v>
      </c>
      <c r="J793" s="97" t="s">
        <v>92</v>
      </c>
      <c r="K793" s="99" t="s">
        <v>94</v>
      </c>
      <c r="L793" s="481"/>
      <c r="M793" s="487"/>
      <c r="N793" s="488"/>
    </row>
    <row r="794" spans="1:14" ht="24.75" customHeight="1">
      <c r="A794" s="473"/>
      <c r="B794" s="476"/>
      <c r="C794" s="473"/>
      <c r="D794" s="100" t="s">
        <v>93</v>
      </c>
      <c r="E794" s="101" t="s">
        <v>2450</v>
      </c>
      <c r="F794" s="100" t="s">
        <v>93</v>
      </c>
      <c r="G794" s="101" t="s">
        <v>2450</v>
      </c>
      <c r="H794" s="100" t="s">
        <v>93</v>
      </c>
      <c r="I794" s="101" t="s">
        <v>2450</v>
      </c>
      <c r="J794" s="100" t="s">
        <v>93</v>
      </c>
      <c r="K794" s="101" t="s">
        <v>2450</v>
      </c>
      <c r="L794" s="482"/>
      <c r="M794" s="487"/>
      <c r="N794" s="488"/>
    </row>
    <row r="795" spans="1:14" ht="15" customHeight="1">
      <c r="A795" s="129" t="s">
        <v>1415</v>
      </c>
      <c r="B795" s="129" t="s">
        <v>1416</v>
      </c>
      <c r="C795" s="111"/>
      <c r="D795" s="132"/>
      <c r="E795" s="132"/>
      <c r="F795" s="69"/>
      <c r="G795" s="70"/>
      <c r="H795" s="71"/>
      <c r="I795" s="72"/>
      <c r="J795" s="175"/>
      <c r="K795" s="176"/>
      <c r="L795" s="59"/>
      <c r="M795" s="487"/>
      <c r="N795" s="488"/>
    </row>
    <row r="796" spans="1:14" ht="11.25" customHeight="1">
      <c r="A796" s="110"/>
      <c r="B796" s="129" t="s">
        <v>1417</v>
      </c>
      <c r="C796" s="130"/>
      <c r="D796" s="132"/>
      <c r="E796" s="132"/>
      <c r="F796" s="71"/>
      <c r="G796" s="72"/>
      <c r="H796" s="71"/>
      <c r="I796" s="72"/>
      <c r="J796" s="175"/>
      <c r="K796" s="176"/>
      <c r="L796" s="44" t="s">
        <v>1418</v>
      </c>
      <c r="M796" s="487"/>
      <c r="N796" s="488"/>
    </row>
    <row r="797" spans="1:14" ht="11.25" customHeight="1">
      <c r="A797" s="110"/>
      <c r="B797" s="129" t="s">
        <v>1419</v>
      </c>
      <c r="C797" s="130" t="s">
        <v>132</v>
      </c>
      <c r="D797" s="60" t="str">
        <f>'MANPR2001-04 £'!D796</f>
        <v>…</v>
      </c>
      <c r="E797" s="61">
        <f>'MANPR2001-04 £'!E796/$A$4</f>
        <v>1788.9057091208563</v>
      </c>
      <c r="F797" s="60" t="str">
        <f>'MANPR2001-04 £'!F796</f>
        <v>…</v>
      </c>
      <c r="G797" s="61">
        <f>'MANPR2001-04 £'!G796/$A$4</f>
        <v>2301.486141533709</v>
      </c>
      <c r="H797" s="60" t="str">
        <f>'MANPR2001-04 £'!H796</f>
        <v>…</v>
      </c>
      <c r="I797" s="61">
        <f>'MANPR2001-04 £'!I796/$A$4</f>
        <v>2236.5592867614146</v>
      </c>
      <c r="J797" s="60" t="str">
        <f>'MANPR2001-04 £'!J796</f>
        <v>…</v>
      </c>
      <c r="K797" s="61">
        <f>'MANPR2001-04 £'!K796/$A$4</f>
        <v>1247.2790522046084</v>
      </c>
      <c r="L797" s="44" t="s">
        <v>1420</v>
      </c>
      <c r="M797" s="487"/>
      <c r="N797" s="488"/>
    </row>
    <row r="798" spans="1:14" ht="12" customHeight="1">
      <c r="A798" s="129" t="s">
        <v>1421</v>
      </c>
      <c r="B798" s="129" t="s">
        <v>1422</v>
      </c>
      <c r="C798" s="111"/>
      <c r="D798" s="114"/>
      <c r="E798" s="127"/>
      <c r="F798" s="73"/>
      <c r="G798" s="74"/>
      <c r="H798" s="73"/>
      <c r="I798" s="72"/>
      <c r="J798" s="60"/>
      <c r="K798" s="61"/>
      <c r="L798" s="44"/>
      <c r="M798" s="487"/>
      <c r="N798" s="488"/>
    </row>
    <row r="799" spans="1:14" ht="11.25" customHeight="1">
      <c r="A799" s="110"/>
      <c r="B799" s="129" t="s">
        <v>1423</v>
      </c>
      <c r="C799" s="130" t="s">
        <v>132</v>
      </c>
      <c r="D799" s="60" t="str">
        <f>'MANPR2001-04 £'!D798</f>
        <v>…</v>
      </c>
      <c r="E799" s="61">
        <f>'MANPR2001-04 £'!E798/$A$4</f>
        <v>2017.858302265264</v>
      </c>
      <c r="F799" s="60" t="str">
        <f>'MANPR2001-04 £'!F798</f>
        <v>…</v>
      </c>
      <c r="G799" s="61">
        <f>'MANPR2001-04 £'!G798/$A$4</f>
        <v>1612.9197606591101</v>
      </c>
      <c r="H799" s="60" t="str">
        <f>'MANPR2001-04 £'!H798</f>
        <v>…</v>
      </c>
      <c r="I799" s="61">
        <f>'MANPR2001-04 £'!I798/$A$4</f>
        <v>1483.0660511145209</v>
      </c>
      <c r="J799" s="60" t="str">
        <f>'MANPR2001-04 £'!J798</f>
        <v>…</v>
      </c>
      <c r="K799" s="61">
        <f>'MANPR2001-04 £'!K798/$A$4</f>
        <v>1612.9197606591101</v>
      </c>
      <c r="L799" s="44" t="s">
        <v>1220</v>
      </c>
      <c r="M799" s="487"/>
      <c r="N799" s="488"/>
    </row>
    <row r="800" spans="1:14" s="36" customFormat="1" ht="12" customHeight="1">
      <c r="A800" s="129" t="s">
        <v>1424</v>
      </c>
      <c r="B800" s="129" t="s">
        <v>1425</v>
      </c>
      <c r="C800" s="130" t="s">
        <v>344</v>
      </c>
      <c r="D800" s="60">
        <f>'MANPR2001-04 £'!D799</f>
        <v>182</v>
      </c>
      <c r="E800" s="61">
        <f>'MANPR2001-04 £'!E799/$A$4</f>
        <v>293.8794479167023</v>
      </c>
      <c r="F800" s="60">
        <f>'MANPR2001-04 £'!F799</f>
        <v>126</v>
      </c>
      <c r="G800" s="61">
        <f>'MANPR2001-04 £'!G799/$A$4</f>
        <v>206.7407744065173</v>
      </c>
      <c r="H800" s="60">
        <f>'MANPR2001-04 £'!H799</f>
        <v>150</v>
      </c>
      <c r="I800" s="61">
        <f>'MANPR2001-04 £'!I799/$A$4</f>
        <v>237.49560035128846</v>
      </c>
      <c r="J800" s="60">
        <f>'MANPR2001-04 £'!J799</f>
        <v>119</v>
      </c>
      <c r="K800" s="61">
        <f>'MANPR2001-04 £'!K799/$A$4</f>
        <v>193.0719628755079</v>
      </c>
      <c r="L800" s="44" t="s">
        <v>1426</v>
      </c>
      <c r="M800" s="487"/>
      <c r="N800" s="488"/>
    </row>
    <row r="801" spans="1:14" ht="0.75" customHeight="1">
      <c r="A801" s="95"/>
      <c r="B801" s="96"/>
      <c r="C801" s="95"/>
      <c r="D801" s="195"/>
      <c r="E801" s="195"/>
      <c r="F801" s="194"/>
      <c r="G801" s="195"/>
      <c r="H801" s="194"/>
      <c r="I801" s="195"/>
      <c r="J801" s="194"/>
      <c r="K801" s="210"/>
      <c r="L801" s="34"/>
      <c r="M801" s="487"/>
      <c r="N801" s="488"/>
    </row>
    <row r="802" spans="1:14" s="36" customFormat="1" ht="12" customHeight="1">
      <c r="A802" s="116" t="s">
        <v>1427</v>
      </c>
      <c r="B802" s="116" t="s">
        <v>1428</v>
      </c>
      <c r="C802" s="117"/>
      <c r="D802" s="185"/>
      <c r="E802" s="185"/>
      <c r="F802" s="79"/>
      <c r="G802" s="80"/>
      <c r="H802" s="79"/>
      <c r="I802" s="80"/>
      <c r="J802" s="71"/>
      <c r="K802" s="113"/>
      <c r="L802" s="46" t="s">
        <v>1429</v>
      </c>
      <c r="M802" s="487"/>
      <c r="N802" s="488"/>
    </row>
    <row r="803" spans="1:14" s="36" customFormat="1" ht="12" customHeight="1">
      <c r="A803" s="110"/>
      <c r="B803" s="116" t="s">
        <v>1430</v>
      </c>
      <c r="C803" s="111"/>
      <c r="D803" s="114"/>
      <c r="E803" s="120">
        <f>SUM(E805+E819+E824+E840+E846+E856+E882+E891)</f>
        <v>270061.5438239184</v>
      </c>
      <c r="F803" s="71"/>
      <c r="G803" s="120">
        <f>SUM(G805+G819+G824+G840+G846+G856+G882+G891)</f>
        <v>298140.6999114945</v>
      </c>
      <c r="H803" s="71"/>
      <c r="I803" s="120">
        <f>SUM(I805+I819+I824+I840+I846+I856+I882+I891)</f>
        <v>337351.39438963635</v>
      </c>
      <c r="J803" s="60"/>
      <c r="K803" s="121">
        <f>SUM(K805+K819+K824+K840+K846+K856+K882+K891)</f>
        <v>398293.79060064175</v>
      </c>
      <c r="L803" s="46" t="s">
        <v>1431</v>
      </c>
      <c r="M803" s="487"/>
      <c r="N803" s="488"/>
    </row>
    <row r="804" spans="1:14" s="36" customFormat="1" ht="0.75" customHeight="1">
      <c r="A804" s="145"/>
      <c r="B804" s="145"/>
      <c r="C804" s="125"/>
      <c r="D804" s="114"/>
      <c r="E804" s="207"/>
      <c r="F804" s="81"/>
      <c r="G804" s="82"/>
      <c r="H804" s="81"/>
      <c r="I804" s="82"/>
      <c r="J804" s="60"/>
      <c r="K804" s="166"/>
      <c r="L804" s="47"/>
      <c r="M804" s="487"/>
      <c r="N804" s="488"/>
    </row>
    <row r="805" spans="1:14" s="36" customFormat="1" ht="12" customHeight="1">
      <c r="A805" s="124" t="s">
        <v>1432</v>
      </c>
      <c r="B805" s="124" t="s">
        <v>1433</v>
      </c>
      <c r="C805" s="125"/>
      <c r="D805" s="114"/>
      <c r="E805" s="106">
        <f>SUM(E807:E814)</f>
        <v>9954.311997457602</v>
      </c>
      <c r="F805" s="75"/>
      <c r="G805" s="106">
        <f>SUM(G807:G814)</f>
        <v>10405.382777980913</v>
      </c>
      <c r="H805" s="81"/>
      <c r="I805" s="106">
        <f>SUM(I807:I814)</f>
        <v>12426.658283128929</v>
      </c>
      <c r="J805" s="60"/>
      <c r="K805" s="126">
        <f>SUM(K807:K814)</f>
        <v>12373.691638446267</v>
      </c>
      <c r="L805" s="49" t="s">
        <v>1434</v>
      </c>
      <c r="M805" s="487"/>
      <c r="N805" s="488"/>
    </row>
    <row r="806" spans="1:14" s="36" customFormat="1" ht="3" customHeight="1">
      <c r="A806" s="110"/>
      <c r="B806" s="110"/>
      <c r="C806" s="111"/>
      <c r="D806" s="114"/>
      <c r="E806" s="127"/>
      <c r="F806" s="73"/>
      <c r="G806" s="74"/>
      <c r="H806" s="71"/>
      <c r="I806" s="72"/>
      <c r="J806" s="60"/>
      <c r="K806" s="61"/>
      <c r="L806" s="45"/>
      <c r="M806" s="487"/>
      <c r="N806" s="488"/>
    </row>
    <row r="807" spans="1:14" s="36" customFormat="1" ht="12" customHeight="1">
      <c r="A807" s="129" t="s">
        <v>1569</v>
      </c>
      <c r="B807" s="129" t="s">
        <v>1572</v>
      </c>
      <c r="C807" s="130"/>
      <c r="D807" s="114"/>
      <c r="E807" s="127"/>
      <c r="F807" s="73"/>
      <c r="G807" s="74"/>
      <c r="H807" s="71"/>
      <c r="I807" s="72"/>
      <c r="J807" s="60"/>
      <c r="K807" s="61"/>
      <c r="L807" s="44" t="s">
        <v>1435</v>
      </c>
      <c r="M807" s="487"/>
      <c r="N807" s="488"/>
    </row>
    <row r="808" spans="1:14" s="36" customFormat="1" ht="12" customHeight="1">
      <c r="A808" s="129" t="s">
        <v>1570</v>
      </c>
      <c r="B808" s="129" t="s">
        <v>1573</v>
      </c>
      <c r="C808" s="164"/>
      <c r="D808" s="149"/>
      <c r="E808" s="164"/>
      <c r="F808" s="73"/>
      <c r="G808" s="74"/>
      <c r="H808" s="71"/>
      <c r="I808" s="72"/>
      <c r="J808" s="149"/>
      <c r="K808" s="150"/>
      <c r="L808" s="44" t="s">
        <v>1575</v>
      </c>
      <c r="M808" s="487"/>
      <c r="N808" s="488"/>
    </row>
    <row r="809" spans="1:14" s="36" customFormat="1" ht="12" customHeight="1">
      <c r="A809" s="129" t="s">
        <v>1571</v>
      </c>
      <c r="B809" s="129" t="s">
        <v>1574</v>
      </c>
      <c r="C809" s="130" t="s">
        <v>132</v>
      </c>
      <c r="D809" s="60" t="str">
        <f>'MANPR2001-04 £'!D808</f>
        <v>…</v>
      </c>
      <c r="E809" s="61">
        <f>'MANPR2001-04 £'!E808/$A$4</f>
        <v>4061.3456261511706</v>
      </c>
      <c r="F809" s="60" t="str">
        <f>'MANPR2001-04 £'!F808</f>
        <v>…</v>
      </c>
      <c r="G809" s="61">
        <f>'MANPR2001-04 £'!G808/$A$4</f>
        <v>4449.198153343563</v>
      </c>
      <c r="H809" s="60" t="str">
        <f>'MANPR2001-04 £'!H808</f>
        <v>…</v>
      </c>
      <c r="I809" s="61">
        <f>'MANPR2001-04 £'!I808/$A$4</f>
        <v>6055.283508237168</v>
      </c>
      <c r="J809" s="60" t="str">
        <f>'MANPR2001-04 £'!J808</f>
        <v>…</v>
      </c>
      <c r="K809" s="61">
        <f>'MANPR2001-04 £'!K808/$A$4</f>
        <v>5612.755734920738</v>
      </c>
      <c r="L809" s="44" t="s">
        <v>1576</v>
      </c>
      <c r="M809" s="487"/>
      <c r="N809" s="488"/>
    </row>
    <row r="810" spans="1:14" s="36" customFormat="1" ht="12" customHeight="1">
      <c r="A810" s="129" t="s">
        <v>1568</v>
      </c>
      <c r="B810" s="129" t="s">
        <v>1577</v>
      </c>
      <c r="C810" s="130" t="s">
        <v>132</v>
      </c>
      <c r="D810" s="60" t="str">
        <f>'MANPR2001-04 £'!D809</f>
        <v>…</v>
      </c>
      <c r="E810" s="61">
        <f>'MANPR2001-04 £'!E809/$A$4</f>
        <v>5043.791454942471</v>
      </c>
      <c r="F810" s="60" t="str">
        <f>'MANPR2001-04 £'!F809</f>
        <v>…</v>
      </c>
      <c r="G810" s="61">
        <f>'MANPR2001-04 £'!G809/$A$4</f>
        <v>4888.30872377724</v>
      </c>
      <c r="H810" s="60" t="str">
        <f>'MANPR2001-04 £'!H809</f>
        <v>…</v>
      </c>
      <c r="I810" s="61">
        <f>'MANPR2001-04 £'!I809/$A$4</f>
        <v>4640.561514777694</v>
      </c>
      <c r="J810" s="60" t="str">
        <f>'MANPR2001-04 £'!J809</f>
        <v>…</v>
      </c>
      <c r="K810" s="61">
        <f>'MANPR2001-04 £'!K809/$A$4</f>
        <v>5681.099792575786</v>
      </c>
      <c r="L810" s="44" t="s">
        <v>277</v>
      </c>
      <c r="M810" s="487"/>
      <c r="N810" s="488"/>
    </row>
    <row r="811" spans="1:14" s="36" customFormat="1" ht="12" customHeight="1">
      <c r="A811" s="129" t="s">
        <v>1436</v>
      </c>
      <c r="B811" s="129" t="s">
        <v>1437</v>
      </c>
      <c r="C811" s="130"/>
      <c r="D811" s="132"/>
      <c r="E811" s="132"/>
      <c r="F811" s="73"/>
      <c r="G811" s="74"/>
      <c r="H811" s="73"/>
      <c r="I811" s="72"/>
      <c r="J811" s="175"/>
      <c r="K811" s="176"/>
      <c r="L811" s="44"/>
      <c r="M811" s="487"/>
      <c r="N811" s="488"/>
    </row>
    <row r="812" spans="1:14" s="36" customFormat="1" ht="11.25" customHeight="1">
      <c r="A812" s="129"/>
      <c r="B812" s="129" t="s">
        <v>1438</v>
      </c>
      <c r="C812" s="130" t="s">
        <v>132</v>
      </c>
      <c r="D812" s="60" t="str">
        <f>'MANPR2001-04 £'!D811</f>
        <v>…</v>
      </c>
      <c r="E812" s="61">
        <f>'MANPR2001-04 £'!E811/$A$4</f>
        <v>599.7191059230378</v>
      </c>
      <c r="F812" s="60" t="str">
        <f>'MANPR2001-04 £'!F811</f>
        <v>…</v>
      </c>
      <c r="G812" s="61">
        <f>'MANPR2001-04 £'!G811/$A$4</f>
        <v>828.6716990674454</v>
      </c>
      <c r="H812" s="60" t="str">
        <f>'MANPR2001-04 £'!H811</f>
        <v>…</v>
      </c>
      <c r="I812" s="61">
        <f>'MANPR2001-04 £'!I811/$A$4</f>
        <v>1324.1661170665363</v>
      </c>
      <c r="J812" s="60" t="str">
        <f>'MANPR2001-04 £'!J811</f>
        <v>…</v>
      </c>
      <c r="K812" s="61">
        <f>'MANPR2001-04 £'!K811/$A$4</f>
        <v>732.9900183503795</v>
      </c>
      <c r="L812" s="44" t="s">
        <v>276</v>
      </c>
      <c r="M812" s="487"/>
      <c r="N812" s="488"/>
    </row>
    <row r="813" spans="1:14" s="36" customFormat="1" ht="12" customHeight="1">
      <c r="A813" s="129" t="s">
        <v>278</v>
      </c>
      <c r="B813" s="129" t="s">
        <v>279</v>
      </c>
      <c r="C813" s="111"/>
      <c r="D813" s="114"/>
      <c r="E813" s="132"/>
      <c r="F813" s="73"/>
      <c r="G813" s="74"/>
      <c r="H813" s="73"/>
      <c r="I813" s="72"/>
      <c r="J813" s="60"/>
      <c r="K813" s="176"/>
      <c r="L813" s="44" t="s">
        <v>280</v>
      </c>
      <c r="M813" s="487"/>
      <c r="N813" s="488"/>
    </row>
    <row r="814" spans="1:14" s="36" customFormat="1" ht="11.25" customHeight="1">
      <c r="A814" s="110"/>
      <c r="B814" s="129" t="s">
        <v>281</v>
      </c>
      <c r="C814" s="130" t="s">
        <v>132</v>
      </c>
      <c r="D814" s="60" t="str">
        <f>'MANPR2001-04 £'!D813</f>
        <v>…</v>
      </c>
      <c r="E814" s="61">
        <f>'MANPR2001-04 £'!E813/$A$4</f>
        <v>249.4558104409217</v>
      </c>
      <c r="F814" s="60" t="str">
        <f>'MANPR2001-04 £'!F813</f>
        <v>…</v>
      </c>
      <c r="G814" s="61">
        <f>'MANPR2001-04 £'!G813/$A$4</f>
        <v>239.20420179266466</v>
      </c>
      <c r="H814" s="60" t="str">
        <f>'MANPR2001-04 £'!H813</f>
        <v>…</v>
      </c>
      <c r="I814" s="61">
        <f>'MANPR2001-04 £'!I813/$A$4</f>
        <v>406.6471430475299</v>
      </c>
      <c r="J814" s="60" t="str">
        <f>'MANPR2001-04 £'!J813</f>
        <v>…</v>
      </c>
      <c r="K814" s="61">
        <f>'MANPR2001-04 £'!K813/$A$4</f>
        <v>346.8460925993637</v>
      </c>
      <c r="L814" s="44" t="s">
        <v>282</v>
      </c>
      <c r="M814" s="487"/>
      <c r="N814" s="488"/>
    </row>
    <row r="815" spans="1:14" s="36" customFormat="1" ht="0.75" customHeight="1">
      <c r="A815" s="110"/>
      <c r="B815" s="110"/>
      <c r="C815" s="111"/>
      <c r="D815" s="114"/>
      <c r="E815" s="127"/>
      <c r="F815" s="73"/>
      <c r="G815" s="74"/>
      <c r="H815" s="73"/>
      <c r="I815" s="72"/>
      <c r="J815" s="60"/>
      <c r="K815" s="61"/>
      <c r="L815" s="45"/>
      <c r="M815" s="487"/>
      <c r="N815" s="488"/>
    </row>
    <row r="816" spans="1:14" s="36" customFormat="1" ht="12" customHeight="1">
      <c r="A816" s="124" t="s">
        <v>283</v>
      </c>
      <c r="B816" s="124" t="s">
        <v>284</v>
      </c>
      <c r="C816" s="125"/>
      <c r="D816" s="114"/>
      <c r="E816" s="127"/>
      <c r="F816" s="75"/>
      <c r="G816" s="76"/>
      <c r="H816" s="75"/>
      <c r="I816" s="82"/>
      <c r="J816" s="60"/>
      <c r="K816" s="61"/>
      <c r="L816" s="49" t="s">
        <v>285</v>
      </c>
      <c r="M816" s="487"/>
      <c r="N816" s="488"/>
    </row>
    <row r="817" spans="1:14" s="36" customFormat="1" ht="11.25" customHeight="1">
      <c r="A817" s="145"/>
      <c r="B817" s="124" t="s">
        <v>286</v>
      </c>
      <c r="C817" s="125"/>
      <c r="D817" s="132"/>
      <c r="E817" s="132"/>
      <c r="F817" s="75"/>
      <c r="G817" s="76"/>
      <c r="H817" s="75"/>
      <c r="I817" s="82"/>
      <c r="J817" s="175"/>
      <c r="K817" s="176"/>
      <c r="L817" s="49" t="s">
        <v>287</v>
      </c>
      <c r="M817" s="487"/>
      <c r="N817" s="488"/>
    </row>
    <row r="818" spans="1:14" s="36" customFormat="1" ht="11.25" customHeight="1">
      <c r="A818" s="145"/>
      <c r="B818" s="124" t="s">
        <v>288</v>
      </c>
      <c r="C818" s="125"/>
      <c r="D818" s="132"/>
      <c r="E818" s="132"/>
      <c r="F818" s="75"/>
      <c r="G818" s="76"/>
      <c r="H818" s="75"/>
      <c r="I818" s="82"/>
      <c r="J818" s="175"/>
      <c r="K818" s="176"/>
      <c r="L818" s="49" t="s">
        <v>289</v>
      </c>
      <c r="M818" s="487"/>
      <c r="N818" s="488"/>
    </row>
    <row r="819" spans="1:14" s="36" customFormat="1" ht="11.25" customHeight="1">
      <c r="A819" s="110"/>
      <c r="B819" s="124" t="s">
        <v>290</v>
      </c>
      <c r="C819" s="111"/>
      <c r="D819" s="114"/>
      <c r="E819" s="106">
        <f>SUM(E821:E822)</f>
        <v>2149.4206132512295</v>
      </c>
      <c r="F819" s="73"/>
      <c r="G819" s="106">
        <f>SUM(G821:G822)</f>
        <v>1698.349832727919</v>
      </c>
      <c r="H819" s="73"/>
      <c r="I819" s="106">
        <f>SUM(I821:I822)</f>
        <v>1407.8875876939692</v>
      </c>
      <c r="J819" s="60"/>
      <c r="K819" s="126">
        <f>SUM(K821:K822)</f>
        <v>1112.2995383358907</v>
      </c>
      <c r="L819" s="49" t="s">
        <v>2349</v>
      </c>
      <c r="M819" s="487"/>
      <c r="N819" s="488"/>
    </row>
    <row r="820" spans="1:14" s="36" customFormat="1" ht="0.75" customHeight="1">
      <c r="A820" s="110"/>
      <c r="B820" s="110"/>
      <c r="C820" s="111"/>
      <c r="D820" s="114"/>
      <c r="E820" s="127"/>
      <c r="F820" s="73"/>
      <c r="G820" s="74"/>
      <c r="H820" s="73"/>
      <c r="I820" s="72"/>
      <c r="J820" s="60"/>
      <c r="K820" s="61"/>
      <c r="L820" s="45"/>
      <c r="M820" s="487"/>
      <c r="N820" s="488"/>
    </row>
    <row r="821" spans="1:14" s="36" customFormat="1" ht="12" customHeight="1">
      <c r="A821" s="129" t="s">
        <v>291</v>
      </c>
      <c r="B821" s="129" t="s">
        <v>292</v>
      </c>
      <c r="C821" s="130" t="s">
        <v>132</v>
      </c>
      <c r="D821" s="60" t="str">
        <f>'MANPR2001-04 £'!D820</f>
        <v>…</v>
      </c>
      <c r="E821" s="61">
        <f>'MANPR2001-04 £'!E820/$A$4</f>
        <v>1893.130397044803</v>
      </c>
      <c r="F821" s="60" t="str">
        <f>'MANPR2001-04 £'!F820</f>
        <v>…</v>
      </c>
      <c r="G821" s="61">
        <f>'MANPR2001-04 £'!G820/$A$4</f>
        <v>1493.3176597627778</v>
      </c>
      <c r="H821" s="60" t="str">
        <f>'MANPR2001-04 £'!H820</f>
        <v>…</v>
      </c>
      <c r="I821" s="61">
        <f>'MANPR2001-04 £'!I820/$A$4</f>
        <v>1329.291921390665</v>
      </c>
      <c r="J821" s="60" t="str">
        <f>'MANPR2001-04 £'!J820</f>
        <v>…</v>
      </c>
      <c r="K821" s="61">
        <f>'MANPR2001-04 £'!K820/$A$4</f>
        <v>1112.2995383358907</v>
      </c>
      <c r="L821" s="44" t="s">
        <v>293</v>
      </c>
      <c r="M821" s="487"/>
      <c r="N821" s="488"/>
    </row>
    <row r="822" spans="1:14" s="36" customFormat="1" ht="12" customHeight="1">
      <c r="A822" s="110" t="s">
        <v>1001</v>
      </c>
      <c r="B822" s="110" t="s">
        <v>1002</v>
      </c>
      <c r="C822" s="130" t="s">
        <v>132</v>
      </c>
      <c r="D822" s="60" t="str">
        <f>'MANPR2001-04 £'!D821</f>
        <v>…</v>
      </c>
      <c r="E822" s="61">
        <f>'MANPR2001-04 £'!E821/$A$4</f>
        <v>256.2902162064264</v>
      </c>
      <c r="F822" s="60" t="str">
        <f>'MANPR2001-04 £'!F821</f>
        <v>…</v>
      </c>
      <c r="G822" s="61">
        <f>'MANPR2001-04 £'!G821/$A$4</f>
        <v>205.03217296514111</v>
      </c>
      <c r="H822" s="60" t="str">
        <f>'MANPR2001-04 £'!H821</f>
        <v>…</v>
      </c>
      <c r="I822" s="61">
        <f>'MANPR2001-04 £'!I821/$A$4</f>
        <v>78.5956663033041</v>
      </c>
      <c r="J822" s="60" t="str">
        <f>'MANPR2001-04 £'!J821</f>
        <v>…</v>
      </c>
      <c r="K822" s="61">
        <f>'MANPR2001-04 £'!K821/$A$4</f>
        <v>0</v>
      </c>
      <c r="L822" s="45" t="s">
        <v>2477</v>
      </c>
      <c r="M822" s="487"/>
      <c r="N822" s="488"/>
    </row>
    <row r="823" spans="1:14" s="36" customFormat="1" ht="0.75" customHeight="1">
      <c r="A823" s="110"/>
      <c r="B823" s="110"/>
      <c r="C823" s="130"/>
      <c r="D823" s="114"/>
      <c r="E823" s="127"/>
      <c r="F823" s="73"/>
      <c r="G823" s="74"/>
      <c r="H823" s="71"/>
      <c r="I823" s="72"/>
      <c r="J823" s="60"/>
      <c r="K823" s="61"/>
      <c r="L823" s="45"/>
      <c r="M823" s="487"/>
      <c r="N823" s="488"/>
    </row>
    <row r="824" spans="1:14" s="36" customFormat="1" ht="12" customHeight="1">
      <c r="A824" s="124" t="s">
        <v>294</v>
      </c>
      <c r="B824" s="124" t="s">
        <v>295</v>
      </c>
      <c r="C824" s="125"/>
      <c r="D824" s="114"/>
      <c r="E824" s="106">
        <f>SUM(E826:E829)</f>
        <v>7874.944043302795</v>
      </c>
      <c r="F824" s="75"/>
      <c r="G824" s="106">
        <f>SUM(G826:G829)</f>
        <v>7478.548508903522</v>
      </c>
      <c r="H824" s="81"/>
      <c r="I824" s="106">
        <f>SUM(I826:I829)</f>
        <v>5657.179372396518</v>
      </c>
      <c r="J824" s="60"/>
      <c r="K824" s="126">
        <f>SUM(K826:K829)</f>
        <v>4898.560332425497</v>
      </c>
      <c r="L824" s="49" t="s">
        <v>296</v>
      </c>
      <c r="M824" s="487"/>
      <c r="N824" s="488"/>
    </row>
    <row r="825" spans="1:14" s="36" customFormat="1" ht="0.75" customHeight="1">
      <c r="A825" s="110"/>
      <c r="B825" s="110"/>
      <c r="C825" s="111"/>
      <c r="D825" s="114"/>
      <c r="E825" s="127"/>
      <c r="F825" s="73"/>
      <c r="G825" s="74"/>
      <c r="H825" s="71"/>
      <c r="I825" s="72"/>
      <c r="J825" s="60"/>
      <c r="K825" s="61"/>
      <c r="L825" s="45"/>
      <c r="M825" s="487"/>
      <c r="N825" s="488"/>
    </row>
    <row r="826" spans="1:14" s="36" customFormat="1" ht="12" customHeight="1">
      <c r="A826" s="129" t="s">
        <v>297</v>
      </c>
      <c r="B826" s="129" t="s">
        <v>298</v>
      </c>
      <c r="C826" s="130" t="s">
        <v>299</v>
      </c>
      <c r="D826" s="60">
        <f>'MANPR2001-04 £'!D825</f>
        <v>569</v>
      </c>
      <c r="E826" s="61">
        <f>'MANPR2001-04 £'!E825/$A$4</f>
        <v>6031.363088057901</v>
      </c>
      <c r="F826" s="60">
        <f>'MANPR2001-04 £'!F825</f>
        <v>492</v>
      </c>
      <c r="G826" s="61">
        <f>'MANPR2001-04 £'!G825/$A$4</f>
        <v>5448.729996548625</v>
      </c>
      <c r="H826" s="60">
        <f>'MANPR2001-04 £'!H825</f>
        <v>373</v>
      </c>
      <c r="I826" s="61">
        <f>'MANPR2001-04 £'!I825/$A$4</f>
        <v>4104.060662185575</v>
      </c>
      <c r="J826" s="60">
        <f>'MANPR2001-04 £'!J825</f>
        <v>296</v>
      </c>
      <c r="K826" s="61">
        <f>'MANPR2001-04 £'!K825/$A$4</f>
        <v>3119.9062319528975</v>
      </c>
      <c r="L826" s="88" t="s">
        <v>300</v>
      </c>
      <c r="M826" s="487"/>
      <c r="N826" s="488"/>
    </row>
    <row r="827" spans="1:14" s="36" customFormat="1" ht="12" customHeight="1">
      <c r="A827" s="129" t="s">
        <v>301</v>
      </c>
      <c r="B827" s="129" t="s">
        <v>302</v>
      </c>
      <c r="C827" s="130" t="s">
        <v>126</v>
      </c>
      <c r="D827" s="60">
        <f>'MANPR2001-04 £'!D826</f>
        <v>52</v>
      </c>
      <c r="E827" s="61">
        <f>'MANPR2001-04 £'!E826/$A$4</f>
        <v>1712.0186442589284</v>
      </c>
      <c r="F827" s="60">
        <f>'MANPR2001-04 £'!F826</f>
        <v>51</v>
      </c>
      <c r="G827" s="61">
        <f>'MANPR2001-04 £'!G826/$A$4</f>
        <v>1703.4756370520474</v>
      </c>
      <c r="H827" s="60">
        <f>'MANPR2001-04 £'!H826</f>
        <v>36</v>
      </c>
      <c r="I827" s="61">
        <f>'MANPR2001-04 £'!I826/$A$4</f>
        <v>1334.4177257147935</v>
      </c>
      <c r="J827" s="60">
        <f>'MANPR2001-04 £'!J826</f>
        <v>24</v>
      </c>
      <c r="K827" s="61">
        <f>'MANPR2001-04 £'!K826/$A$4</f>
        <v>902.141561046621</v>
      </c>
      <c r="L827" s="88" t="s">
        <v>303</v>
      </c>
      <c r="M827" s="487"/>
      <c r="N827" s="488"/>
    </row>
    <row r="828" spans="1:14" s="36" customFormat="1" ht="12" customHeight="1">
      <c r="A828" s="129" t="s">
        <v>304</v>
      </c>
      <c r="B828" s="129" t="s">
        <v>305</v>
      </c>
      <c r="C828" s="130" t="s">
        <v>132</v>
      </c>
      <c r="D828" s="60" t="str">
        <f>'MANPR2001-04 £'!D827</f>
        <v>…</v>
      </c>
      <c r="E828" s="61">
        <f>'MANPR2001-04 £'!E827/$A$4</f>
        <v>131.56231098596555</v>
      </c>
      <c r="F828" s="60" t="str">
        <f>'MANPR2001-04 £'!F827</f>
        <v>…</v>
      </c>
      <c r="G828" s="61">
        <f>'MANPR2001-04 £'!G827/$A$4</f>
        <v>326.3428753028496</v>
      </c>
      <c r="H828" s="60" t="str">
        <f>'MANPR2001-04 £'!H827</f>
        <v>…</v>
      </c>
      <c r="I828" s="61">
        <f>'MANPR2001-04 £'!I827/$A$4</f>
        <v>218.70098449615054</v>
      </c>
      <c r="J828" s="60" t="str">
        <f>'MANPR2001-04 £'!J827</f>
        <v>…</v>
      </c>
      <c r="K828" s="61">
        <f>'MANPR2001-04 £'!K827/$A$4</f>
        <v>222.1181873789029</v>
      </c>
      <c r="L828" s="88" t="s">
        <v>306</v>
      </c>
      <c r="M828" s="487"/>
      <c r="N828" s="488"/>
    </row>
    <row r="829" spans="1:14" s="36" customFormat="1" ht="12" customHeight="1">
      <c r="A829" s="129" t="s">
        <v>307</v>
      </c>
      <c r="B829" s="129" t="s">
        <v>2384</v>
      </c>
      <c r="C829" s="130" t="s">
        <v>132</v>
      </c>
      <c r="D829" s="60" t="str">
        <f>'MANPR2001-04 £'!D828</f>
        <v>…</v>
      </c>
      <c r="E829" s="61" t="str">
        <f>'MANPR2001-04 £'!E828</f>
        <v>…</v>
      </c>
      <c r="F829" s="60" t="str">
        <f>'MANPR2001-04 £'!F828</f>
        <v>…</v>
      </c>
      <c r="G829" s="61" t="str">
        <f>'MANPR2001-04 £'!G828</f>
        <v>…</v>
      </c>
      <c r="H829" s="60" t="str">
        <f>'MANPR2001-04 £'!H828</f>
        <v>…</v>
      </c>
      <c r="I829" s="61" t="str">
        <f>'MANPR2001-04 £'!I828</f>
        <v>…</v>
      </c>
      <c r="J829" s="60" t="str">
        <f>'MANPR2001-04 £'!J828</f>
        <v>…</v>
      </c>
      <c r="K829" s="61">
        <f>'MANPR2001-04 £'!K828/$A$4</f>
        <v>654.3943520470755</v>
      </c>
      <c r="L829" s="88" t="s">
        <v>308</v>
      </c>
      <c r="M829" s="487"/>
      <c r="N829" s="488"/>
    </row>
    <row r="830" spans="1:14" s="36" customFormat="1" ht="3" customHeight="1">
      <c r="A830" s="133"/>
      <c r="B830" s="133"/>
      <c r="C830" s="134"/>
      <c r="D830" s="136"/>
      <c r="E830" s="136"/>
      <c r="F830" s="171"/>
      <c r="G830" s="193"/>
      <c r="H830" s="83"/>
      <c r="I830" s="84"/>
      <c r="J830" s="173"/>
      <c r="K830" s="174"/>
      <c r="L830" s="89"/>
      <c r="M830" s="487"/>
      <c r="N830" s="488"/>
    </row>
    <row r="831" spans="1:14" s="36" customFormat="1" ht="12.75" customHeight="1">
      <c r="A831" s="139"/>
      <c r="B831" s="139"/>
      <c r="C831" s="140"/>
      <c r="D831" s="141"/>
      <c r="E831" s="141"/>
      <c r="F831" s="72"/>
      <c r="G831" s="72"/>
      <c r="H831" s="72"/>
      <c r="I831" s="72"/>
      <c r="J831" s="142"/>
      <c r="K831" s="142"/>
      <c r="L831" s="43" t="s">
        <v>471</v>
      </c>
      <c r="M831" s="487"/>
      <c r="N831" s="488"/>
    </row>
    <row r="832" spans="12:14" ht="24" customHeight="1">
      <c r="L832" s="31" t="s">
        <v>2342</v>
      </c>
      <c r="M832" s="487" t="s">
        <v>1703</v>
      </c>
      <c r="N832" s="488"/>
    </row>
    <row r="833" spans="1:14" ht="29.25" customHeight="1">
      <c r="A833" s="479" t="s">
        <v>1133</v>
      </c>
      <c r="B833" s="479"/>
      <c r="C833" s="479"/>
      <c r="D833" s="479"/>
      <c r="E833" s="479"/>
      <c r="F833" s="479"/>
      <c r="G833" s="479"/>
      <c r="H833" s="479"/>
      <c r="I833" s="479"/>
      <c r="J833" s="479"/>
      <c r="K833" s="479"/>
      <c r="L833" s="479"/>
      <c r="M833" s="487"/>
      <c r="N833" s="488"/>
    </row>
    <row r="834" spans="1:14" ht="9.75" customHeight="1">
      <c r="A834" s="92"/>
      <c r="B834" s="92"/>
      <c r="C834" s="92"/>
      <c r="D834" s="92"/>
      <c r="J834" s="92"/>
      <c r="K834" s="92"/>
      <c r="M834" s="487"/>
      <c r="N834" s="488"/>
    </row>
    <row r="835" spans="1:14" ht="24.75" customHeight="1">
      <c r="A835" s="94" t="s">
        <v>1652</v>
      </c>
      <c r="B835" s="474" t="s">
        <v>1653</v>
      </c>
      <c r="C835" s="94" t="s">
        <v>1119</v>
      </c>
      <c r="D835" s="477" t="s">
        <v>491</v>
      </c>
      <c r="E835" s="478"/>
      <c r="F835" s="477" t="s">
        <v>2372</v>
      </c>
      <c r="G835" s="478"/>
      <c r="H835" s="477" t="s">
        <v>1123</v>
      </c>
      <c r="I835" s="478"/>
      <c r="J835" s="477" t="s">
        <v>2381</v>
      </c>
      <c r="K835" s="485"/>
      <c r="L835" s="480" t="s">
        <v>95</v>
      </c>
      <c r="M835" s="487"/>
      <c r="N835" s="488"/>
    </row>
    <row r="836" spans="1:14" ht="15" customHeight="1">
      <c r="A836" s="472" t="s">
        <v>1382</v>
      </c>
      <c r="B836" s="475"/>
      <c r="C836" s="472" t="s">
        <v>1121</v>
      </c>
      <c r="D836" s="97" t="s">
        <v>92</v>
      </c>
      <c r="E836" s="98" t="s">
        <v>94</v>
      </c>
      <c r="F836" s="97" t="s">
        <v>92</v>
      </c>
      <c r="G836" s="98" t="s">
        <v>94</v>
      </c>
      <c r="H836" s="194" t="s">
        <v>92</v>
      </c>
      <c r="I836" s="195" t="s">
        <v>94</v>
      </c>
      <c r="J836" s="97" t="s">
        <v>92</v>
      </c>
      <c r="K836" s="99" t="s">
        <v>94</v>
      </c>
      <c r="L836" s="481"/>
      <c r="M836" s="487"/>
      <c r="N836" s="488"/>
    </row>
    <row r="837" spans="1:14" ht="24.75" customHeight="1">
      <c r="A837" s="473"/>
      <c r="B837" s="476"/>
      <c r="C837" s="473"/>
      <c r="D837" s="100" t="s">
        <v>93</v>
      </c>
      <c r="E837" s="101" t="s">
        <v>2450</v>
      </c>
      <c r="F837" s="100" t="s">
        <v>93</v>
      </c>
      <c r="G837" s="101" t="s">
        <v>2450</v>
      </c>
      <c r="H837" s="100" t="s">
        <v>93</v>
      </c>
      <c r="I837" s="101" t="s">
        <v>2450</v>
      </c>
      <c r="J837" s="100" t="s">
        <v>93</v>
      </c>
      <c r="K837" s="101" t="s">
        <v>2450</v>
      </c>
      <c r="L837" s="482"/>
      <c r="M837" s="487"/>
      <c r="N837" s="488"/>
    </row>
    <row r="838" spans="1:14" s="36" customFormat="1" ht="15" customHeight="1">
      <c r="A838" s="124" t="s">
        <v>309</v>
      </c>
      <c r="B838" s="124" t="s">
        <v>310</v>
      </c>
      <c r="C838" s="125"/>
      <c r="D838" s="207"/>
      <c r="E838" s="207"/>
      <c r="F838" s="196"/>
      <c r="G838" s="197"/>
      <c r="H838" s="81"/>
      <c r="I838" s="82"/>
      <c r="J838" s="81"/>
      <c r="K838" s="166"/>
      <c r="L838" s="58"/>
      <c r="M838" s="487"/>
      <c r="N838" s="488"/>
    </row>
    <row r="839" spans="1:14" s="36" customFormat="1" ht="11.25" customHeight="1">
      <c r="A839" s="124"/>
      <c r="B839" s="124" t="s">
        <v>311</v>
      </c>
      <c r="C839" s="125"/>
      <c r="D839" s="207"/>
      <c r="E839" s="207"/>
      <c r="F839" s="81"/>
      <c r="G839" s="82"/>
      <c r="H839" s="81"/>
      <c r="I839" s="82"/>
      <c r="J839" s="81"/>
      <c r="K839" s="166"/>
      <c r="L839" s="49" t="s">
        <v>312</v>
      </c>
      <c r="M839" s="487"/>
      <c r="N839" s="488"/>
    </row>
    <row r="840" spans="1:14" s="36" customFormat="1" ht="11.25" customHeight="1">
      <c r="A840" s="145"/>
      <c r="B840" s="124" t="s">
        <v>313</v>
      </c>
      <c r="C840" s="125"/>
      <c r="D840" s="114"/>
      <c r="E840" s="106">
        <f>SUM(E842:E844)</f>
        <v>15806.271934171005</v>
      </c>
      <c r="F840" s="81"/>
      <c r="G840" s="106">
        <f>SUM(G842:G844)</f>
        <v>17518.290578429933</v>
      </c>
      <c r="H840" s="81"/>
      <c r="I840" s="106">
        <f>SUM(I842:I844)</f>
        <v>24188.670605562525</v>
      </c>
      <c r="J840" s="60"/>
      <c r="K840" s="126">
        <f>SUM(K842:K844)</f>
        <v>32333.573676602755</v>
      </c>
      <c r="L840" s="49" t="s">
        <v>314</v>
      </c>
      <c r="M840" s="487"/>
      <c r="N840" s="488"/>
    </row>
    <row r="841" spans="1:14" s="36" customFormat="1" ht="0.75" customHeight="1">
      <c r="A841" s="110"/>
      <c r="B841" s="110"/>
      <c r="C841" s="111"/>
      <c r="D841" s="114"/>
      <c r="E841" s="127"/>
      <c r="F841" s="71"/>
      <c r="G841" s="72"/>
      <c r="H841" s="71"/>
      <c r="I841" s="72"/>
      <c r="J841" s="60"/>
      <c r="K841" s="61"/>
      <c r="L841" s="45"/>
      <c r="M841" s="487"/>
      <c r="N841" s="488"/>
    </row>
    <row r="842" spans="1:14" s="36" customFormat="1" ht="12" customHeight="1">
      <c r="A842" s="129" t="s">
        <v>315</v>
      </c>
      <c r="B842" s="129" t="s">
        <v>316</v>
      </c>
      <c r="C842" s="130" t="s">
        <v>344</v>
      </c>
      <c r="D842" s="60">
        <f>'MANPR2001-04 £'!D841</f>
        <v>54847</v>
      </c>
      <c r="E842" s="61">
        <f>'MANPR2001-04 £'!E841/$A$4</f>
        <v>13784.99642902299</v>
      </c>
      <c r="F842" s="60">
        <f>'MANPR2001-04 £'!F841</f>
        <v>60100</v>
      </c>
      <c r="G842" s="61">
        <f>'MANPR2001-04 £'!G841/$A$4</f>
        <v>15346.658146440814</v>
      </c>
      <c r="H842" s="60">
        <f>'MANPR2001-04 £'!H841</f>
        <v>73000</v>
      </c>
      <c r="I842" s="61">
        <f>'MANPR2001-04 £'!I841/$A$4</f>
        <v>21466.868509450276</v>
      </c>
      <c r="J842" s="60">
        <f>'MANPR2001-04 £'!J841</f>
        <v>87561</v>
      </c>
      <c r="K842" s="61">
        <f>'MANPR2001-04 £'!K841/$A$4</f>
        <v>29416.991016173622</v>
      </c>
      <c r="L842" s="44" t="s">
        <v>317</v>
      </c>
      <c r="M842" s="487"/>
      <c r="N842" s="488"/>
    </row>
    <row r="843" spans="1:14" s="36" customFormat="1" ht="12" customHeight="1">
      <c r="A843" s="129" t="s">
        <v>318</v>
      </c>
      <c r="B843" s="129" t="s">
        <v>2478</v>
      </c>
      <c r="C843" s="130" t="s">
        <v>126</v>
      </c>
      <c r="D843" s="60">
        <f>'MANPR2001-04 £'!D842</f>
        <v>650</v>
      </c>
      <c r="E843" s="61">
        <f>'MANPR2001-04 £'!E842/$A$4</f>
        <v>175.98594846174615</v>
      </c>
      <c r="F843" s="60">
        <f>'MANPR2001-04 £'!F842</f>
        <v>670</v>
      </c>
      <c r="G843" s="61">
        <f>'MANPR2001-04 £'!G842/$A$4</f>
        <v>194.78056431688407</v>
      </c>
      <c r="H843" s="60">
        <f>'MANPR2001-04 £'!H842</f>
        <v>900</v>
      </c>
      <c r="I843" s="61">
        <f>'MANPR2001-04 £'!I842/$A$4</f>
        <v>338.30308539248284</v>
      </c>
      <c r="J843" s="60">
        <f>'MANPR2001-04 £'!J842</f>
        <v>960</v>
      </c>
      <c r="K843" s="61">
        <f>'MANPR2001-04 £'!K842/$A$4</f>
        <v>375.89231710275874</v>
      </c>
      <c r="L843" s="44" t="s">
        <v>319</v>
      </c>
      <c r="M843" s="487"/>
      <c r="N843" s="488"/>
    </row>
    <row r="844" spans="1:14" s="36" customFormat="1" ht="12" customHeight="1">
      <c r="A844" s="129" t="s">
        <v>320</v>
      </c>
      <c r="B844" s="129" t="s">
        <v>321</v>
      </c>
      <c r="C844" s="130" t="s">
        <v>126</v>
      </c>
      <c r="D844" s="60">
        <f>'MANPR2001-04 £'!D843</f>
        <v>6969</v>
      </c>
      <c r="E844" s="61">
        <f>'MANPR2001-04 £'!E843/$A$4</f>
        <v>1845.28955668627</v>
      </c>
      <c r="F844" s="60">
        <f>'MANPR2001-04 £'!F843</f>
        <v>7466</v>
      </c>
      <c r="G844" s="61">
        <f>'MANPR2001-04 £'!G843/$A$4</f>
        <v>1976.8518676722358</v>
      </c>
      <c r="H844" s="60">
        <f>'MANPR2001-04 £'!H843</f>
        <v>8205</v>
      </c>
      <c r="I844" s="61">
        <f>'MANPR2001-04 £'!I843/$A$4</f>
        <v>2383.4990107197655</v>
      </c>
      <c r="J844" s="60">
        <f>'MANPR2001-04 £'!J843</f>
        <v>8513</v>
      </c>
      <c r="K844" s="61">
        <f>'MANPR2001-04 £'!K843/$A$4</f>
        <v>2540.6903433263737</v>
      </c>
      <c r="L844" s="44" t="s">
        <v>322</v>
      </c>
      <c r="M844" s="487"/>
      <c r="N844" s="488"/>
    </row>
    <row r="845" spans="1:14" s="36" customFormat="1" ht="0.75" customHeight="1">
      <c r="A845" s="129" t="s">
        <v>109</v>
      </c>
      <c r="B845" s="110"/>
      <c r="C845" s="111"/>
      <c r="D845" s="114"/>
      <c r="E845" s="127"/>
      <c r="F845" s="73"/>
      <c r="G845" s="74"/>
      <c r="H845" s="71"/>
      <c r="I845" s="72"/>
      <c r="J845" s="60"/>
      <c r="K845" s="61"/>
      <c r="L845" s="45"/>
      <c r="M845" s="487"/>
      <c r="N845" s="488"/>
    </row>
    <row r="846" spans="1:14" s="36" customFormat="1" ht="12" customHeight="1">
      <c r="A846" s="124" t="s">
        <v>323</v>
      </c>
      <c r="B846" s="124" t="s">
        <v>324</v>
      </c>
      <c r="C846" s="125"/>
      <c r="D846" s="114"/>
      <c r="E846" s="106">
        <f>SUM(E848:E853)</f>
        <v>68989.90899988722</v>
      </c>
      <c r="F846" s="75"/>
      <c r="G846" s="106">
        <f>SUM(G848:G853)</f>
        <v>77380.85067848566</v>
      </c>
      <c r="H846" s="81"/>
      <c r="I846" s="106">
        <f>SUM(I848:I853)</f>
        <v>81638.68547039507</v>
      </c>
      <c r="J846" s="60"/>
      <c r="K846" s="126">
        <f>SUM(K848:K853)</f>
        <v>93518.5912922836</v>
      </c>
      <c r="L846" s="49" t="s">
        <v>325</v>
      </c>
      <c r="M846" s="487"/>
      <c r="N846" s="488"/>
    </row>
    <row r="847" spans="1:14" s="36" customFormat="1" ht="0.75" customHeight="1">
      <c r="A847" s="110"/>
      <c r="B847" s="110"/>
      <c r="C847" s="111"/>
      <c r="D847" s="114"/>
      <c r="E847" s="127"/>
      <c r="F847" s="73"/>
      <c r="G847" s="74"/>
      <c r="H847" s="71"/>
      <c r="I847" s="72"/>
      <c r="J847" s="60"/>
      <c r="K847" s="61"/>
      <c r="L847" s="45"/>
      <c r="M847" s="487"/>
      <c r="N847" s="488"/>
    </row>
    <row r="848" spans="1:14" s="36" customFormat="1" ht="12" customHeight="1">
      <c r="A848" s="129" t="s">
        <v>326</v>
      </c>
      <c r="B848" s="129" t="s">
        <v>1517</v>
      </c>
      <c r="C848" s="130" t="s">
        <v>2445</v>
      </c>
      <c r="D848" s="60">
        <f>'MANPR2001-04 £'!D847</f>
        <v>106709</v>
      </c>
      <c r="E848" s="61">
        <f>'MANPR2001-04 £'!E847/$A$4</f>
        <v>2622.70321251243</v>
      </c>
      <c r="F848" s="60">
        <f>'MANPR2001-04 £'!F847</f>
        <v>212459</v>
      </c>
      <c r="G848" s="61">
        <f>'MANPR2001-04 £'!G847/$A$4</f>
        <v>5470.9418152865155</v>
      </c>
      <c r="H848" s="60">
        <f>'MANPR2001-04 £'!H847</f>
        <v>61786</v>
      </c>
      <c r="I848" s="61">
        <f>'MANPR2001-04 £'!I847/$A$4</f>
        <v>1447.1854208456211</v>
      </c>
      <c r="J848" s="60">
        <f>'MANPR2001-04 £'!J847</f>
        <v>78914</v>
      </c>
      <c r="K848" s="61">
        <f>'MANPR2001-04 £'!K847/$A$4</f>
        <v>1901.673404251684</v>
      </c>
      <c r="L848" s="44" t="s">
        <v>1518</v>
      </c>
      <c r="M848" s="487"/>
      <c r="N848" s="488"/>
    </row>
    <row r="849" spans="1:14" s="36" customFormat="1" ht="12" customHeight="1">
      <c r="A849" s="129" t="s">
        <v>1519</v>
      </c>
      <c r="B849" s="129" t="s">
        <v>1520</v>
      </c>
      <c r="C849" s="130" t="s">
        <v>126</v>
      </c>
      <c r="D849" s="60">
        <f>'MANPR2001-04 £'!D848</f>
        <v>11032</v>
      </c>
      <c r="E849" s="61">
        <f>'MANPR2001-04 £'!E848/$A$4</f>
        <v>1093.5049224807526</v>
      </c>
      <c r="F849" s="60">
        <f>'MANPR2001-04 £'!F848</f>
        <v>12830</v>
      </c>
      <c r="G849" s="61">
        <f>'MANPR2001-04 £'!G848/$A$4</f>
        <v>1264.3650666183703</v>
      </c>
      <c r="H849" s="60">
        <f>'MANPR2001-04 £'!H848</f>
        <v>13727</v>
      </c>
      <c r="I849" s="61">
        <f>'MANPR2001-04 £'!I848/$A$4</f>
        <v>1436.933812197364</v>
      </c>
      <c r="J849" s="60">
        <f>'MANPR2001-04 £'!J848</f>
        <v>17258</v>
      </c>
      <c r="K849" s="61">
        <f>'MANPR2001-04 £'!K848/$A$4</f>
        <v>1852.1239624517748</v>
      </c>
      <c r="L849" s="44" t="s">
        <v>1521</v>
      </c>
      <c r="M849" s="487"/>
      <c r="N849" s="488"/>
    </row>
    <row r="850" spans="1:14" s="36" customFormat="1" ht="12" customHeight="1">
      <c r="A850" s="129" t="s">
        <v>1522</v>
      </c>
      <c r="B850" s="129" t="s">
        <v>1523</v>
      </c>
      <c r="C850" s="130" t="s">
        <v>1043</v>
      </c>
      <c r="D850" s="60">
        <f>'MANPR2001-04 £'!D849</f>
        <v>1356</v>
      </c>
      <c r="E850" s="61">
        <f>'MANPR2001-04 £'!E849/$A$4</f>
        <v>63155.03507758759</v>
      </c>
      <c r="F850" s="60">
        <f>'MANPR2001-04 £'!F849</f>
        <v>1432</v>
      </c>
      <c r="G850" s="61">
        <f>'MANPR2001-04 £'!G849/$A$4</f>
        <v>67952.7879249719</v>
      </c>
      <c r="H850" s="60">
        <f>'MANPR2001-04 £'!H849</f>
        <v>1624</v>
      </c>
      <c r="I850" s="61">
        <f>'MANPR2001-04 £'!I849/$A$4</f>
        <v>76205.33288681883</v>
      </c>
      <c r="J850" s="60">
        <f>'MANPR2001-04 £'!J849</f>
        <v>1671</v>
      </c>
      <c r="K850" s="61">
        <f>'MANPR2001-04 £'!K849/$A$4</f>
        <v>87217.26917648828</v>
      </c>
      <c r="L850" s="44" t="s">
        <v>1524</v>
      </c>
      <c r="M850" s="487"/>
      <c r="N850" s="488"/>
    </row>
    <row r="851" spans="1:14" s="36" customFormat="1" ht="12" customHeight="1">
      <c r="A851" s="129" t="s">
        <v>1525</v>
      </c>
      <c r="B851" s="129" t="s">
        <v>1578</v>
      </c>
      <c r="C851" s="130" t="s">
        <v>2445</v>
      </c>
      <c r="D851" s="60">
        <f>'MANPR2001-04 £'!D850</f>
        <v>9279</v>
      </c>
      <c r="E851" s="61">
        <f>'MANPR2001-04 £'!E850/$A$4</f>
        <v>724.4470111434987</v>
      </c>
      <c r="F851" s="60">
        <f>'MANPR2001-04 £'!F850</f>
        <v>13664</v>
      </c>
      <c r="G851" s="61">
        <f>'MANPR2001-04 £'!G850/$A$4</f>
        <v>1052.4984878877244</v>
      </c>
      <c r="H851" s="60">
        <f>'MANPR2001-04 £'!H850</f>
        <v>13223</v>
      </c>
      <c r="I851" s="61">
        <f>'MANPR2001-04 £'!I850/$A$4</f>
        <v>1124.2597484255239</v>
      </c>
      <c r="J851" s="60">
        <f>'MANPR2001-04 £'!J850</f>
        <v>13955</v>
      </c>
      <c r="K851" s="61">
        <f>'MANPR2001-04 £'!K850/$A$4</f>
        <v>1286.5768853562606</v>
      </c>
      <c r="L851" s="44" t="s">
        <v>1526</v>
      </c>
      <c r="M851" s="487"/>
      <c r="N851" s="488"/>
    </row>
    <row r="852" spans="1:14" s="36" customFormat="1" ht="12" customHeight="1">
      <c r="A852" s="129" t="s">
        <v>1527</v>
      </c>
      <c r="B852" s="129" t="s">
        <v>1528</v>
      </c>
      <c r="C852" s="130" t="s">
        <v>126</v>
      </c>
      <c r="D852" s="60">
        <f>'MANPR2001-04 £'!D851</f>
        <v>5780</v>
      </c>
      <c r="E852" s="61">
        <f>'MANPR2001-04 £'!E851/$A$4</f>
        <v>423.7331574612917</v>
      </c>
      <c r="F852" s="60">
        <f>'MANPR2001-04 £'!F851</f>
        <v>5687</v>
      </c>
      <c r="G852" s="61">
        <f>'MANPR2001-04 £'!G851/$A$4</f>
        <v>433.98476610954873</v>
      </c>
      <c r="H852" s="60">
        <f>'MANPR2001-04 £'!H851</f>
        <v>3704</v>
      </c>
      <c r="I852" s="61">
        <f>'MANPR2001-04 £'!I851/$A$4</f>
        <v>295.5880493580785</v>
      </c>
      <c r="J852" s="60">
        <f>'MANPR2001-04 £'!J851</f>
        <v>4515</v>
      </c>
      <c r="K852" s="61">
        <f>'MANPR2001-04 £'!K851/$A$4</f>
        <v>374.18371566138256</v>
      </c>
      <c r="L852" s="44" t="s">
        <v>1529</v>
      </c>
      <c r="M852" s="487"/>
      <c r="N852" s="488"/>
    </row>
    <row r="853" spans="1:14" s="36" customFormat="1" ht="12" customHeight="1">
      <c r="A853" s="129" t="s">
        <v>1530</v>
      </c>
      <c r="B853" s="129" t="s">
        <v>1531</v>
      </c>
      <c r="C853" s="130" t="s">
        <v>126</v>
      </c>
      <c r="D853" s="60">
        <f>'MANPR2001-04 £'!D852</f>
        <v>141890</v>
      </c>
      <c r="E853" s="61">
        <f>'MANPR2001-04 £'!E852/$A$4</f>
        <v>970.485618701668</v>
      </c>
      <c r="F853" s="60">
        <f>'MANPR2001-04 £'!F852</f>
        <v>169060</v>
      </c>
      <c r="G853" s="61">
        <f>'MANPR2001-04 £'!G852/$A$4</f>
        <v>1206.2726176115802</v>
      </c>
      <c r="H853" s="60">
        <f>'MANPR2001-04 £'!H852</f>
        <v>184388</v>
      </c>
      <c r="I853" s="61">
        <f>'MANPR2001-04 £'!I852/$A$4</f>
        <v>1129.3855527496523</v>
      </c>
      <c r="J853" s="60">
        <f>'MANPR2001-04 £'!J852</f>
        <v>149261</v>
      </c>
      <c r="K853" s="61">
        <f>'MANPR2001-04 £'!K852/$A$4</f>
        <v>886.7641480742353</v>
      </c>
      <c r="L853" s="44" t="s">
        <v>1532</v>
      </c>
      <c r="M853" s="487"/>
      <c r="N853" s="488"/>
    </row>
    <row r="854" spans="1:14" s="36" customFormat="1" ht="0.75" customHeight="1">
      <c r="A854" s="110"/>
      <c r="B854" s="110"/>
      <c r="C854" s="111"/>
      <c r="D854" s="114"/>
      <c r="E854" s="127"/>
      <c r="F854" s="73"/>
      <c r="G854" s="74"/>
      <c r="H854" s="71"/>
      <c r="I854" s="72"/>
      <c r="J854" s="60"/>
      <c r="K854" s="61"/>
      <c r="L854" s="45"/>
      <c r="M854" s="487"/>
      <c r="N854" s="488"/>
    </row>
    <row r="855" spans="1:14" s="36" customFormat="1" ht="12" customHeight="1">
      <c r="A855" s="124" t="s">
        <v>1533</v>
      </c>
      <c r="B855" s="124" t="s">
        <v>1534</v>
      </c>
      <c r="C855" s="125"/>
      <c r="D855" s="114"/>
      <c r="E855" s="127"/>
      <c r="F855" s="75"/>
      <c r="G855" s="76"/>
      <c r="H855" s="81"/>
      <c r="I855" s="82"/>
      <c r="J855" s="60"/>
      <c r="K855" s="61"/>
      <c r="L855" s="49" t="s">
        <v>1535</v>
      </c>
      <c r="M855" s="487"/>
      <c r="N855" s="488"/>
    </row>
    <row r="856" spans="1:14" s="36" customFormat="1" ht="11.25" customHeight="1">
      <c r="A856" s="124"/>
      <c r="B856" s="124" t="s">
        <v>1536</v>
      </c>
      <c r="C856" s="125"/>
      <c r="D856" s="114"/>
      <c r="E856" s="106">
        <f>SUM(E858:E879)</f>
        <v>126190.46805427886</v>
      </c>
      <c r="F856" s="75"/>
      <c r="G856" s="106">
        <f>SUM(G858:G879)</f>
        <v>134484.01945071883</v>
      </c>
      <c r="H856" s="81"/>
      <c r="I856" s="106">
        <f>SUM(I858:I879)</f>
        <v>158951.19209122568</v>
      </c>
      <c r="J856" s="60"/>
      <c r="K856" s="126">
        <f>SUM(K858:K879)</f>
        <v>194594.32675977406</v>
      </c>
      <c r="L856" s="49" t="s">
        <v>1537</v>
      </c>
      <c r="M856" s="487"/>
      <c r="N856" s="488"/>
    </row>
    <row r="857" spans="1:14" s="36" customFormat="1" ht="0.75" customHeight="1">
      <c r="A857" s="110"/>
      <c r="B857" s="110"/>
      <c r="C857" s="111"/>
      <c r="D857" s="114"/>
      <c r="E857" s="127"/>
      <c r="F857" s="73"/>
      <c r="G857" s="74"/>
      <c r="H857" s="71"/>
      <c r="I857" s="72"/>
      <c r="J857" s="60"/>
      <c r="K857" s="61"/>
      <c r="L857" s="45"/>
      <c r="M857" s="487"/>
      <c r="N857" s="488"/>
    </row>
    <row r="858" spans="1:14" s="36" customFormat="1" ht="12" customHeight="1">
      <c r="A858" s="129" t="s">
        <v>1538</v>
      </c>
      <c r="B858" s="129" t="s">
        <v>1539</v>
      </c>
      <c r="C858" s="130" t="s">
        <v>344</v>
      </c>
      <c r="D858" s="60">
        <f>'MANPR2001-04 £'!D857</f>
        <v>6900</v>
      </c>
      <c r="E858" s="61">
        <f>'MANPR2001-04 £'!E857/$A$4</f>
        <v>3246.3427386147346</v>
      </c>
      <c r="F858" s="60">
        <f>'MANPR2001-04 £'!F857</f>
        <v>6200</v>
      </c>
      <c r="G858" s="61">
        <f>'MANPR2001-04 £'!G857/$A$4</f>
        <v>3172.872876635559</v>
      </c>
      <c r="H858" s="60">
        <f>'MANPR2001-04 £'!H857</f>
        <v>5400</v>
      </c>
      <c r="I858" s="61">
        <f>'MANPR2001-04 £'!I857/$A$4</f>
        <v>2867.0332186292235</v>
      </c>
      <c r="J858" s="60">
        <f>'MANPR2001-04 £'!J857</f>
        <v>7200</v>
      </c>
      <c r="K858" s="61">
        <f>'MANPR2001-04 £'!K857/$A$4</f>
        <v>4292.006820736954</v>
      </c>
      <c r="L858" s="44" t="s">
        <v>1540</v>
      </c>
      <c r="M858" s="487"/>
      <c r="N858" s="488"/>
    </row>
    <row r="859" spans="1:14" s="36" customFormat="1" ht="12" customHeight="1">
      <c r="A859" s="129" t="s">
        <v>1541</v>
      </c>
      <c r="B859" s="129" t="s">
        <v>1542</v>
      </c>
      <c r="C859" s="130" t="s">
        <v>812</v>
      </c>
      <c r="D859" s="60">
        <f>'MANPR2001-04 £'!D858</f>
        <v>520650</v>
      </c>
      <c r="E859" s="61">
        <f>'MANPR2001-04 £'!E858/$A$4</f>
        <v>2668.835451429587</v>
      </c>
      <c r="F859" s="60">
        <f>'MANPR2001-04 £'!F858</f>
        <v>382975</v>
      </c>
      <c r="G859" s="61">
        <f>'MANPR2001-04 £'!G858/$A$4</f>
        <v>2098.1625700099444</v>
      </c>
      <c r="H859" s="60">
        <f>'MANPR2001-04 £'!H858</f>
        <v>398630</v>
      </c>
      <c r="I859" s="61">
        <f>'MANPR2001-04 £'!I858/$A$4</f>
        <v>2207.5130622580195</v>
      </c>
      <c r="J859" s="60">
        <f>'MANPR2001-04 £'!J858</f>
        <v>440000</v>
      </c>
      <c r="K859" s="61">
        <f>'MANPR2001-04 £'!K858/$A$4</f>
        <v>2631.2462197193113</v>
      </c>
      <c r="L859" s="44" t="s">
        <v>1543</v>
      </c>
      <c r="M859" s="487"/>
      <c r="N859" s="488"/>
    </row>
    <row r="860" spans="1:14" s="36" customFormat="1" ht="12" customHeight="1">
      <c r="A860" s="129" t="s">
        <v>1544</v>
      </c>
      <c r="B860" s="129" t="s">
        <v>1545</v>
      </c>
      <c r="C860" s="130" t="s">
        <v>1400</v>
      </c>
      <c r="D860" s="60">
        <f>'MANPR2001-04 £'!D859</f>
        <v>438285</v>
      </c>
      <c r="E860" s="61">
        <f>'MANPR2001-04 £'!E859/$A$4</f>
        <v>1963.1830561412262</v>
      </c>
      <c r="F860" s="60">
        <f>'MANPR2001-04 £'!F859</f>
        <v>439752</v>
      </c>
      <c r="G860" s="61">
        <f>'MANPR2001-04 £'!G859/$A$4</f>
        <v>2164.798026223615</v>
      </c>
      <c r="H860" s="60">
        <f>'MANPR2001-04 £'!H859</f>
        <v>466704</v>
      </c>
      <c r="I860" s="61">
        <f>'MANPR2001-04 £'!I859/$A$4</f>
        <v>2265.6055112648096</v>
      </c>
      <c r="J860" s="60">
        <f>'MANPR2001-04 £'!J859</f>
        <v>511300</v>
      </c>
      <c r="K860" s="61">
        <f>'MANPR2001-04 £'!K859/$A$4</f>
        <v>2571.445169271145</v>
      </c>
      <c r="L860" s="44" t="s">
        <v>1546</v>
      </c>
      <c r="M860" s="487"/>
      <c r="N860" s="488"/>
    </row>
    <row r="861" spans="1:14" s="36" customFormat="1" ht="12" customHeight="1">
      <c r="A861" s="129" t="s">
        <v>1547</v>
      </c>
      <c r="B861" s="129" t="s">
        <v>1548</v>
      </c>
      <c r="C861" s="130" t="s">
        <v>2352</v>
      </c>
      <c r="D861" s="60">
        <f>'MANPR2001-04 £'!D860</f>
        <v>231850</v>
      </c>
      <c r="E861" s="61">
        <f>'MANPR2001-04 £'!E860/$A$4</f>
        <v>1742.7734702036996</v>
      </c>
      <c r="F861" s="60">
        <f>'MANPR2001-04 £'!F860</f>
        <v>213904</v>
      </c>
      <c r="G861" s="61">
        <f>'MANPR2001-04 £'!G860/$A$4</f>
        <v>1797.4487163277372</v>
      </c>
      <c r="H861" s="60">
        <f>'MANPR2001-04 £'!H860</f>
        <v>192096</v>
      </c>
      <c r="I861" s="61">
        <f>'MANPR2001-04 £'!I860/$A$4</f>
        <v>1565.0789203005772</v>
      </c>
      <c r="J861" s="60">
        <f>'MANPR2001-04 £'!J860</f>
        <v>189660</v>
      </c>
      <c r="K861" s="61">
        <f>'MANPR2001-04 £'!K860/$A$4</f>
        <v>1549.7015073281916</v>
      </c>
      <c r="L861" s="44" t="s">
        <v>375</v>
      </c>
      <c r="M861" s="487"/>
      <c r="N861" s="488"/>
    </row>
    <row r="862" spans="1:14" s="36" customFormat="1" ht="12" customHeight="1">
      <c r="A862" s="129" t="s">
        <v>2328</v>
      </c>
      <c r="B862" s="129" t="s">
        <v>2329</v>
      </c>
      <c r="C862" s="130"/>
      <c r="D862" s="114"/>
      <c r="E862" s="127"/>
      <c r="F862" s="73"/>
      <c r="G862" s="74"/>
      <c r="H862" s="71"/>
      <c r="I862" s="72"/>
      <c r="J862" s="60"/>
      <c r="K862" s="61"/>
      <c r="L862" s="44" t="s">
        <v>1221</v>
      </c>
      <c r="M862" s="487"/>
      <c r="N862" s="488"/>
    </row>
    <row r="863" spans="1:14" s="36" customFormat="1" ht="11.25" customHeight="1">
      <c r="A863" s="129"/>
      <c r="B863" s="129" t="s">
        <v>1579</v>
      </c>
      <c r="C863" s="130" t="s">
        <v>132</v>
      </c>
      <c r="D863" s="60" t="str">
        <f>'MANPR2001-04 £'!D862</f>
        <v>…</v>
      </c>
      <c r="E863" s="61">
        <f>'MANPR2001-04 £'!E862/$A$4</f>
        <v>2714.967690346744</v>
      </c>
      <c r="F863" s="60" t="str">
        <f>'MANPR2001-04 £'!F862</f>
        <v>…</v>
      </c>
      <c r="G863" s="61">
        <f>'MANPR2001-04 £'!G862/$A$4</f>
        <v>3658.115685986393</v>
      </c>
      <c r="H863" s="60" t="str">
        <f>'MANPR2001-04 £'!H862</f>
        <v>…</v>
      </c>
      <c r="I863" s="61">
        <f>'MANPR2001-04 £'!I862/$A$4</f>
        <v>5048.9172592666</v>
      </c>
      <c r="J863" s="60" t="str">
        <f>'MANPR2001-04 £'!J862</f>
        <v>…</v>
      </c>
      <c r="K863" s="61">
        <f>'MANPR2001-04 £'!K862/$A$4</f>
        <v>5763.112661761842</v>
      </c>
      <c r="L863" s="44" t="s">
        <v>1222</v>
      </c>
      <c r="M863" s="487"/>
      <c r="N863" s="488"/>
    </row>
    <row r="864" spans="1:14" s="36" customFormat="1" ht="12" customHeight="1">
      <c r="A864" s="129" t="s">
        <v>376</v>
      </c>
      <c r="B864" s="129" t="s">
        <v>377</v>
      </c>
      <c r="C864" s="130" t="s">
        <v>132</v>
      </c>
      <c r="D864" s="60" t="str">
        <f>'MANPR2001-04 £'!D863</f>
        <v>…</v>
      </c>
      <c r="E864" s="61">
        <f>'MANPR2001-04 £'!E863/$A$4</f>
        <v>2680.79566151922</v>
      </c>
      <c r="F864" s="60" t="str">
        <f>'MANPR2001-04 £'!F863</f>
        <v>…</v>
      </c>
      <c r="G864" s="61">
        <f>'MANPR2001-04 £'!G863/$A$4</f>
        <v>3400.1168683385904</v>
      </c>
      <c r="H864" s="60" t="str">
        <f>'MANPR2001-04 £'!H863</f>
        <v>…</v>
      </c>
      <c r="I864" s="61">
        <f>'MANPR2001-04 £'!I863/$A$4</f>
        <v>3639.321070131255</v>
      </c>
      <c r="J864" s="60" t="str">
        <f>'MANPR2001-04 £'!J863</f>
        <v>…</v>
      </c>
      <c r="K864" s="61">
        <f>'MANPR2001-04 £'!K863/$A$4</f>
        <v>3577.8114182417125</v>
      </c>
      <c r="L864" s="44" t="s">
        <v>378</v>
      </c>
      <c r="M864" s="487"/>
      <c r="N864" s="488"/>
    </row>
    <row r="865" spans="1:14" s="36" customFormat="1" ht="12" customHeight="1">
      <c r="A865" s="129" t="s">
        <v>1223</v>
      </c>
      <c r="B865" s="129"/>
      <c r="C865" s="130"/>
      <c r="D865" s="114"/>
      <c r="E865" s="127"/>
      <c r="F865" s="73"/>
      <c r="G865" s="74"/>
      <c r="H865" s="73"/>
      <c r="I865" s="72"/>
      <c r="J865" s="60"/>
      <c r="K865" s="61"/>
      <c r="L865" s="44"/>
      <c r="M865" s="487"/>
      <c r="N865" s="488"/>
    </row>
    <row r="866" spans="1:14" s="36" customFormat="1" ht="12" customHeight="1">
      <c r="A866" s="129" t="s">
        <v>379</v>
      </c>
      <c r="B866" s="129" t="s">
        <v>1126</v>
      </c>
      <c r="C866" s="130" t="s">
        <v>132</v>
      </c>
      <c r="D866" s="60" t="str">
        <f>'MANPR2001-04 £'!D865</f>
        <v>…</v>
      </c>
      <c r="E866" s="61">
        <f>'MANPR2001-04 £'!E865/$A$4</f>
        <v>1102.0479296876335</v>
      </c>
      <c r="F866" s="60" t="str">
        <f>'MANPR2001-04 £'!F865</f>
        <v>…</v>
      </c>
      <c r="G866" s="61">
        <f>'MANPR2001-04 £'!G865/$A$4</f>
        <v>652.6857506056992</v>
      </c>
      <c r="H866" s="60" t="str">
        <f>'MANPR2001-04 £'!H865</f>
        <v>…</v>
      </c>
      <c r="I866" s="61">
        <f>'MANPR2001-04 £'!I865/$A$4</f>
        <v>574.0900843023952</v>
      </c>
      <c r="J866" s="60" t="str">
        <f>'MANPR2001-04 £'!J865</f>
        <v>…</v>
      </c>
      <c r="K866" s="61">
        <f>'MANPR2001-04 £'!K865/$A$4</f>
        <v>826.9630976260692</v>
      </c>
      <c r="L866" s="44" t="s">
        <v>1224</v>
      </c>
      <c r="M866" s="487"/>
      <c r="N866" s="488"/>
    </row>
    <row r="867" spans="1:14" s="36" customFormat="1" ht="12" customHeight="1">
      <c r="A867" s="129" t="s">
        <v>380</v>
      </c>
      <c r="B867" s="129" t="s">
        <v>381</v>
      </c>
      <c r="C867" s="130" t="s">
        <v>382</v>
      </c>
      <c r="D867" s="60">
        <f>'MANPR2001-04 £'!D866</f>
        <v>2613</v>
      </c>
      <c r="E867" s="61">
        <f>'MANPR2001-04 £'!E866/$A$4</f>
        <v>102770.66809733561</v>
      </c>
      <c r="F867" s="60">
        <f>'MANPR2001-04 £'!F866</f>
        <v>2579</v>
      </c>
      <c r="G867" s="61">
        <f>'MANPR2001-04 £'!G866/$A$4</f>
        <v>109936.5425424673</v>
      </c>
      <c r="H867" s="60">
        <f>'MANPR2001-04 £'!H866</f>
        <v>2846</v>
      </c>
      <c r="I867" s="61">
        <f>'MANPR2001-04 £'!I866/$A$4</f>
        <v>129218.10980839745</v>
      </c>
      <c r="J867" s="60">
        <f>'MANPR2001-04 £'!J866</f>
        <v>3264</v>
      </c>
      <c r="K867" s="61">
        <f>'MANPR2001-04 £'!K866/$A$4</f>
        <v>159776.44658741035</v>
      </c>
      <c r="L867" s="44" t="s">
        <v>383</v>
      </c>
      <c r="M867" s="487"/>
      <c r="N867" s="488"/>
    </row>
    <row r="868" spans="1:14" s="36" customFormat="1" ht="3" customHeight="1">
      <c r="A868" s="133"/>
      <c r="B868" s="133"/>
      <c r="C868" s="134"/>
      <c r="D868" s="136"/>
      <c r="E868" s="136" t="s">
        <v>109</v>
      </c>
      <c r="F868" s="83"/>
      <c r="G868" s="84"/>
      <c r="H868" s="83"/>
      <c r="I868" s="84"/>
      <c r="J868" s="135"/>
      <c r="K868" s="152" t="s">
        <v>109</v>
      </c>
      <c r="L868" s="65"/>
      <c r="M868" s="487"/>
      <c r="N868" s="488"/>
    </row>
    <row r="869" spans="1:14" s="36" customFormat="1" ht="12.75" customHeight="1">
      <c r="A869" s="139"/>
      <c r="B869" s="139"/>
      <c r="C869" s="140"/>
      <c r="D869" s="141"/>
      <c r="E869" s="141"/>
      <c r="F869" s="72"/>
      <c r="G869" s="72"/>
      <c r="H869" s="72"/>
      <c r="I869" s="72"/>
      <c r="J869" s="142"/>
      <c r="K869" s="142"/>
      <c r="L869" s="43" t="s">
        <v>471</v>
      </c>
      <c r="M869" s="487"/>
      <c r="N869" s="488"/>
    </row>
    <row r="870" spans="1:14" s="36" customFormat="1" ht="12.75" customHeight="1">
      <c r="A870" s="153"/>
      <c r="B870" s="153"/>
      <c r="C870" s="154"/>
      <c r="D870" s="127"/>
      <c r="E870" s="127"/>
      <c r="F870" s="72"/>
      <c r="G870" s="72"/>
      <c r="H870" s="72"/>
      <c r="I870" s="72"/>
      <c r="J870" s="172"/>
      <c r="K870" s="172"/>
      <c r="L870" s="55"/>
      <c r="M870" s="32"/>
      <c r="N870" s="488"/>
    </row>
    <row r="871" spans="1:14" s="36" customFormat="1" ht="12.75" customHeight="1">
      <c r="A871" s="153"/>
      <c r="B871" s="153"/>
      <c r="C871" s="154"/>
      <c r="D871" s="127"/>
      <c r="E871" s="127"/>
      <c r="F871" s="72"/>
      <c r="G871" s="72"/>
      <c r="H871" s="72"/>
      <c r="I871" s="72"/>
      <c r="J871" s="172"/>
      <c r="K871" s="172"/>
      <c r="L871" s="55"/>
      <c r="M871" s="32"/>
      <c r="N871" s="488"/>
    </row>
    <row r="872" spans="12:14" ht="24" customHeight="1">
      <c r="L872" s="31" t="s">
        <v>2342</v>
      </c>
      <c r="M872" s="487" t="s">
        <v>1704</v>
      </c>
      <c r="N872" s="488"/>
    </row>
    <row r="873" spans="1:14" ht="29.25" customHeight="1">
      <c r="A873" s="479" t="s">
        <v>1133</v>
      </c>
      <c r="B873" s="479"/>
      <c r="C873" s="479"/>
      <c r="D873" s="479"/>
      <c r="E873" s="479"/>
      <c r="F873" s="479"/>
      <c r="G873" s="479"/>
      <c r="H873" s="479"/>
      <c r="I873" s="479"/>
      <c r="J873" s="479"/>
      <c r="K873" s="479"/>
      <c r="L873" s="479"/>
      <c r="M873" s="487"/>
      <c r="N873" s="488"/>
    </row>
    <row r="874" spans="1:14" ht="9.75" customHeight="1">
      <c r="A874" s="92"/>
      <c r="B874" s="92"/>
      <c r="C874" s="92"/>
      <c r="D874" s="92"/>
      <c r="J874" s="92"/>
      <c r="K874" s="92"/>
      <c r="M874" s="487"/>
      <c r="N874" s="488"/>
    </row>
    <row r="875" spans="1:14" ht="24.75" customHeight="1">
      <c r="A875" s="94" t="s">
        <v>1652</v>
      </c>
      <c r="B875" s="474" t="s">
        <v>1653</v>
      </c>
      <c r="C875" s="94" t="s">
        <v>1119</v>
      </c>
      <c r="D875" s="477" t="s">
        <v>491</v>
      </c>
      <c r="E875" s="478"/>
      <c r="F875" s="477" t="s">
        <v>2372</v>
      </c>
      <c r="G875" s="478"/>
      <c r="H875" s="477" t="s">
        <v>1123</v>
      </c>
      <c r="I875" s="478"/>
      <c r="J875" s="477" t="s">
        <v>2381</v>
      </c>
      <c r="K875" s="485"/>
      <c r="L875" s="480" t="s">
        <v>95</v>
      </c>
      <c r="M875" s="487"/>
      <c r="N875" s="488"/>
    </row>
    <row r="876" spans="1:14" ht="15" customHeight="1">
      <c r="A876" s="472" t="s">
        <v>1382</v>
      </c>
      <c r="B876" s="475"/>
      <c r="C876" s="472" t="s">
        <v>1121</v>
      </c>
      <c r="D876" s="97" t="s">
        <v>92</v>
      </c>
      <c r="E876" s="98" t="s">
        <v>94</v>
      </c>
      <c r="F876" s="97" t="s">
        <v>92</v>
      </c>
      <c r="G876" s="98" t="s">
        <v>94</v>
      </c>
      <c r="H876" s="194" t="s">
        <v>92</v>
      </c>
      <c r="I876" s="195" t="s">
        <v>94</v>
      </c>
      <c r="J876" s="97" t="s">
        <v>92</v>
      </c>
      <c r="K876" s="99" t="s">
        <v>94</v>
      </c>
      <c r="L876" s="481"/>
      <c r="M876" s="487"/>
      <c r="N876" s="488"/>
    </row>
    <row r="877" spans="1:14" ht="24.75" customHeight="1">
      <c r="A877" s="473"/>
      <c r="B877" s="476"/>
      <c r="C877" s="473"/>
      <c r="D877" s="100" t="s">
        <v>93</v>
      </c>
      <c r="E877" s="101" t="s">
        <v>2450</v>
      </c>
      <c r="F877" s="100" t="s">
        <v>93</v>
      </c>
      <c r="G877" s="101" t="s">
        <v>2450</v>
      </c>
      <c r="H877" s="100" t="s">
        <v>93</v>
      </c>
      <c r="I877" s="101" t="s">
        <v>2450</v>
      </c>
      <c r="J877" s="100" t="s">
        <v>93</v>
      </c>
      <c r="K877" s="101" t="s">
        <v>2450</v>
      </c>
      <c r="L877" s="482"/>
      <c r="M877" s="487"/>
      <c r="N877" s="488"/>
    </row>
    <row r="878" spans="1:14" s="36" customFormat="1" ht="15" customHeight="1">
      <c r="A878" s="129" t="s">
        <v>384</v>
      </c>
      <c r="B878" s="129" t="s">
        <v>385</v>
      </c>
      <c r="C878" s="130" t="s">
        <v>2445</v>
      </c>
      <c r="D878" s="60">
        <f>'MANPR2001-04 £'!D877</f>
        <v>47600</v>
      </c>
      <c r="E878" s="61">
        <f>'MANPR2001-04 £'!E877/$A$4</f>
        <v>5693.060002665418</v>
      </c>
      <c r="F878" s="60">
        <f>'MANPR2001-04 £'!F877</f>
        <v>50500</v>
      </c>
      <c r="G878" s="61">
        <f>'MANPR2001-04 £'!G877/$A$4</f>
        <v>6313.28232588497</v>
      </c>
      <c r="H878" s="60">
        <f>'MANPR2001-04 £'!H877</f>
        <v>75070</v>
      </c>
      <c r="I878" s="61">
        <f>'MANPR2001-04 £'!I877/$A$4</f>
        <v>9619.426114947872</v>
      </c>
      <c r="J878" s="60">
        <f>'MANPR2001-04 £'!J877</f>
        <v>85460</v>
      </c>
      <c r="K878" s="61">
        <f>'MANPR2001-04 £'!K877/$A$4</f>
        <v>11681.708054688916</v>
      </c>
      <c r="L878" s="54" t="s">
        <v>386</v>
      </c>
      <c r="M878" s="487"/>
      <c r="N878" s="488"/>
    </row>
    <row r="879" spans="1:14" s="36" customFormat="1" ht="12" customHeight="1">
      <c r="A879" s="129" t="s">
        <v>387</v>
      </c>
      <c r="B879" s="129" t="s">
        <v>388</v>
      </c>
      <c r="C879" s="130" t="s">
        <v>132</v>
      </c>
      <c r="D879" s="60" t="str">
        <f>'MANPR2001-04 £'!D878</f>
        <v>…</v>
      </c>
      <c r="E879" s="61">
        <f>'MANPR2001-04 £'!E878/$A$4</f>
        <v>1607.7939563349817</v>
      </c>
      <c r="F879" s="60" t="str">
        <f>'MANPR2001-04 £'!F878</f>
        <v>…</v>
      </c>
      <c r="G879" s="61">
        <f>'MANPR2001-04 £'!G878/$A$4</f>
        <v>1289.9940882390129</v>
      </c>
      <c r="H879" s="60" t="str">
        <f>'MANPR2001-04 £'!H878</f>
        <v>…</v>
      </c>
      <c r="I879" s="61">
        <f>'MANPR2001-04 £'!I878/$A$4</f>
        <v>1946.0970417274646</v>
      </c>
      <c r="J879" s="60" t="str">
        <f>'MANPR2001-04 £'!J878</f>
        <v>…</v>
      </c>
      <c r="K879" s="61">
        <f>'MANPR2001-04 £'!K878/$A$4</f>
        <v>1923.8852229895742</v>
      </c>
      <c r="L879" s="44" t="s">
        <v>389</v>
      </c>
      <c r="M879" s="487"/>
      <c r="N879" s="488"/>
    </row>
    <row r="880" spans="1:14" s="36" customFormat="1" ht="0.75" customHeight="1">
      <c r="A880" s="110"/>
      <c r="B880" s="110"/>
      <c r="C880" s="111"/>
      <c r="D880" s="114"/>
      <c r="E880" s="127"/>
      <c r="F880" s="73"/>
      <c r="G880" s="74"/>
      <c r="H880" s="71"/>
      <c r="I880" s="72"/>
      <c r="J880" s="60"/>
      <c r="K880" s="61"/>
      <c r="L880" s="45"/>
      <c r="M880" s="487"/>
      <c r="N880" s="488"/>
    </row>
    <row r="881" spans="1:14" s="36" customFormat="1" ht="12" customHeight="1">
      <c r="A881" s="124" t="s">
        <v>390</v>
      </c>
      <c r="B881" s="124" t="s">
        <v>391</v>
      </c>
      <c r="C881" s="125"/>
      <c r="D881" s="114"/>
      <c r="E881" s="127"/>
      <c r="F881" s="75"/>
      <c r="G881" s="76"/>
      <c r="H881" s="81"/>
      <c r="I881" s="82"/>
      <c r="J881" s="60"/>
      <c r="K881" s="61"/>
      <c r="L881" s="49" t="s">
        <v>392</v>
      </c>
      <c r="M881" s="487"/>
      <c r="N881" s="488"/>
    </row>
    <row r="882" spans="1:14" s="36" customFormat="1" ht="11.25" customHeight="1">
      <c r="A882" s="145"/>
      <c r="B882" s="124" t="s">
        <v>393</v>
      </c>
      <c r="C882" s="125"/>
      <c r="D882" s="114"/>
      <c r="E882" s="106">
        <f>SUM(E884:E888)</f>
        <v>23650.461151529027</v>
      </c>
      <c r="F882" s="75"/>
      <c r="G882" s="106">
        <f>SUM(G884:G888)</f>
        <v>30778.746364950435</v>
      </c>
      <c r="H882" s="81"/>
      <c r="I882" s="106">
        <f>SUM(I884:I888)</f>
        <v>34563.29855759867</v>
      </c>
      <c r="J882" s="60"/>
      <c r="K882" s="126">
        <f>SUM(K884:K888)</f>
        <v>38998.82789941122</v>
      </c>
      <c r="L882" s="49" t="s">
        <v>394</v>
      </c>
      <c r="M882" s="487"/>
      <c r="N882" s="488"/>
    </row>
    <row r="883" spans="1:14" s="36" customFormat="1" ht="0.75" customHeight="1">
      <c r="A883" s="110"/>
      <c r="B883" s="110"/>
      <c r="C883" s="111"/>
      <c r="D883" s="114"/>
      <c r="E883" s="127"/>
      <c r="F883" s="73"/>
      <c r="G883" s="74"/>
      <c r="H883" s="71"/>
      <c r="I883" s="72"/>
      <c r="J883" s="60"/>
      <c r="K883" s="61"/>
      <c r="L883" s="45"/>
      <c r="M883" s="487"/>
      <c r="N883" s="488"/>
    </row>
    <row r="884" spans="1:14" s="36" customFormat="1" ht="12" customHeight="1">
      <c r="A884" s="129" t="s">
        <v>395</v>
      </c>
      <c r="B884" s="129" t="s">
        <v>396</v>
      </c>
      <c r="C884" s="130" t="s">
        <v>812</v>
      </c>
      <c r="D884" s="60">
        <f>'MANPR2001-04 £'!D883</f>
        <v>152230</v>
      </c>
      <c r="E884" s="61">
        <f>'MANPR2001-04 £'!E883/$A$4</f>
        <v>7803.182782764996</v>
      </c>
      <c r="F884" s="60">
        <f>'MANPR2001-04 £'!F883</f>
        <v>190645</v>
      </c>
      <c r="G884" s="61">
        <f>'MANPR2001-04 £'!G883/$A$4</f>
        <v>10097.8345185332</v>
      </c>
      <c r="H884" s="60">
        <f>'MANPR2001-04 £'!H883</f>
        <v>205350</v>
      </c>
      <c r="I884" s="61">
        <f>'MANPR2001-04 £'!I883/$A$4</f>
        <v>11929.455263688462</v>
      </c>
      <c r="J884" s="60">
        <f>'MANPR2001-04 £'!J883</f>
        <v>209030</v>
      </c>
      <c r="K884" s="61">
        <f>'MANPR2001-04 £'!K883/$A$4</f>
        <v>12857.225846355725</v>
      </c>
      <c r="L884" s="44" t="s">
        <v>397</v>
      </c>
      <c r="M884" s="487"/>
      <c r="N884" s="488"/>
    </row>
    <row r="885" spans="1:14" s="36" customFormat="1" ht="12" customHeight="1">
      <c r="A885" s="129" t="s">
        <v>398</v>
      </c>
      <c r="B885" s="129" t="s">
        <v>2385</v>
      </c>
      <c r="C885" s="130" t="s">
        <v>126</v>
      </c>
      <c r="D885" s="60">
        <f>'MANPR2001-04 £'!D884</f>
        <v>26030</v>
      </c>
      <c r="E885" s="61">
        <f>'MANPR2001-04 £'!E884/$A$4</f>
        <v>1556.5359130936963</v>
      </c>
      <c r="F885" s="60">
        <f>'MANPR2001-04 £'!F884</f>
        <v>25780</v>
      </c>
      <c r="G885" s="61">
        <f>'MANPR2001-04 £'!G884/$A$4</f>
        <v>1630.005775072872</v>
      </c>
      <c r="H885" s="60">
        <f>'MANPR2001-04 £'!H884</f>
        <v>25825</v>
      </c>
      <c r="I885" s="61">
        <f>'MANPR2001-04 £'!I884/$A$4</f>
        <v>1764.98528894159</v>
      </c>
      <c r="J885" s="60">
        <f>'MANPR2001-04 £'!J884</f>
        <v>27690</v>
      </c>
      <c r="K885" s="61">
        <f>'MANPR2001-04 £'!K884/$A$4</f>
        <v>1987.1034763204927</v>
      </c>
      <c r="L885" s="44" t="s">
        <v>399</v>
      </c>
      <c r="M885" s="487"/>
      <c r="N885" s="488"/>
    </row>
    <row r="886" spans="1:14" s="36" customFormat="1" ht="12" customHeight="1">
      <c r="A886" s="129" t="s">
        <v>400</v>
      </c>
      <c r="B886" s="129" t="s">
        <v>2479</v>
      </c>
      <c r="C886" s="130" t="s">
        <v>2445</v>
      </c>
      <c r="D886" s="60">
        <f>'MANPR2001-04 £'!D885</f>
        <v>24300</v>
      </c>
      <c r="E886" s="61">
        <f>'MANPR2001-04 £'!E885/$A$4</f>
        <v>671.4803664608372</v>
      </c>
      <c r="F886" s="60">
        <f>'MANPR2001-04 £'!F885</f>
        <v>21500</v>
      </c>
      <c r="G886" s="61">
        <f>'MANPR2001-04 £'!G885/$A$4</f>
        <v>683.4405765504704</v>
      </c>
      <c r="H886" s="60">
        <f>'MANPR2001-04 £'!H885</f>
        <v>19610</v>
      </c>
      <c r="I886" s="61">
        <f>'MANPR2001-04 £'!I885/$A$4</f>
        <v>633.8911347505613</v>
      </c>
      <c r="J886" s="60">
        <f>'MANPR2001-04 £'!J885</f>
        <v>21410</v>
      </c>
      <c r="K886" s="61">
        <f>'MANPR2001-04 £'!K885/$A$4</f>
        <v>691.9835837573513</v>
      </c>
      <c r="L886" s="44" t="s">
        <v>401</v>
      </c>
      <c r="M886" s="487"/>
      <c r="N886" s="488"/>
    </row>
    <row r="887" spans="1:14" s="36" customFormat="1" ht="12" customHeight="1">
      <c r="A887" s="129" t="s">
        <v>402</v>
      </c>
      <c r="B887" s="129" t="s">
        <v>403</v>
      </c>
      <c r="C887" s="130" t="s">
        <v>812</v>
      </c>
      <c r="D887" s="60">
        <f>'MANPR2001-04 £'!D886</f>
        <v>59285</v>
      </c>
      <c r="E887" s="61">
        <f>'MANPR2001-04 £'!E886/$A$4</f>
        <v>6229.560855257538</v>
      </c>
      <c r="F887" s="60">
        <f>'MANPR2001-04 £'!F886</f>
        <v>86650</v>
      </c>
      <c r="G887" s="61">
        <f>'MANPR2001-04 £'!G886/$A$4</f>
        <v>9621.134716389248</v>
      </c>
      <c r="H887" s="60">
        <f>'MANPR2001-04 £'!H886</f>
        <v>95925</v>
      </c>
      <c r="I887" s="61">
        <f>'MANPR2001-04 £'!I886/$A$4</f>
        <v>11145.207202096797</v>
      </c>
      <c r="J887" s="60">
        <f>'MANPR2001-04 £'!J886</f>
        <v>105260</v>
      </c>
      <c r="K887" s="61">
        <f>'MANPR2001-04 £'!K886/$A$4</f>
        <v>12588.975420059665</v>
      </c>
      <c r="L887" s="44" t="s">
        <v>404</v>
      </c>
      <c r="M887" s="487"/>
      <c r="N887" s="488"/>
    </row>
    <row r="888" spans="1:14" s="36" customFormat="1" ht="12" customHeight="1">
      <c r="A888" s="129" t="s">
        <v>405</v>
      </c>
      <c r="B888" s="129" t="s">
        <v>406</v>
      </c>
      <c r="C888" s="130" t="s">
        <v>126</v>
      </c>
      <c r="D888" s="60">
        <f>'MANPR2001-04 £'!D887</f>
        <v>471130</v>
      </c>
      <c r="E888" s="61">
        <f>'MANPR2001-04 £'!E887/$A$4</f>
        <v>7389.7012339519615</v>
      </c>
      <c r="F888" s="60">
        <f>'MANPR2001-04 £'!F887</f>
        <v>482900</v>
      </c>
      <c r="G888" s="61">
        <f>'MANPR2001-04 £'!G887/$A$4</f>
        <v>8746.330778404645</v>
      </c>
      <c r="H888" s="60">
        <f>'MANPR2001-04 £'!H887</f>
        <v>503300</v>
      </c>
      <c r="I888" s="61">
        <f>'MANPR2001-04 £'!I887/$A$4</f>
        <v>9089.759668121256</v>
      </c>
      <c r="J888" s="60">
        <f>'MANPR2001-04 £'!J887</f>
        <v>602790</v>
      </c>
      <c r="K888" s="61">
        <f>'MANPR2001-04 £'!K887/$A$4</f>
        <v>10873.539572917984</v>
      </c>
      <c r="L888" s="44" t="s">
        <v>407</v>
      </c>
      <c r="M888" s="487"/>
      <c r="N888" s="488"/>
    </row>
    <row r="889" spans="1:14" s="36" customFormat="1" ht="0.75" customHeight="1">
      <c r="A889" s="129" t="s">
        <v>109</v>
      </c>
      <c r="B889" s="110"/>
      <c r="C889" s="130" t="s">
        <v>109</v>
      </c>
      <c r="D889" s="114"/>
      <c r="E889" s="127"/>
      <c r="F889" s="73"/>
      <c r="G889" s="74"/>
      <c r="H889" s="71"/>
      <c r="I889" s="72"/>
      <c r="J889" s="60"/>
      <c r="K889" s="61"/>
      <c r="L889" s="45"/>
      <c r="M889" s="487"/>
      <c r="N889" s="488"/>
    </row>
    <row r="890" spans="1:14" s="36" customFormat="1" ht="12" customHeight="1">
      <c r="A890" s="124" t="s">
        <v>408</v>
      </c>
      <c r="B890" s="124" t="s">
        <v>409</v>
      </c>
      <c r="C890" s="125"/>
      <c r="D890" s="114"/>
      <c r="E890" s="127"/>
      <c r="F890" s="75"/>
      <c r="G890" s="76"/>
      <c r="H890" s="81"/>
      <c r="I890" s="82"/>
      <c r="J890" s="60"/>
      <c r="K890" s="61"/>
      <c r="L890" s="49" t="s">
        <v>410</v>
      </c>
      <c r="M890" s="487"/>
      <c r="N890" s="488"/>
    </row>
    <row r="891" spans="1:14" s="36" customFormat="1" ht="11.25" customHeight="1">
      <c r="A891" s="129" t="s">
        <v>109</v>
      </c>
      <c r="B891" s="124" t="s">
        <v>411</v>
      </c>
      <c r="C891" s="111"/>
      <c r="D891" s="114"/>
      <c r="E891" s="106">
        <f>SUM(E894:E899)</f>
        <v>15445.757030040631</v>
      </c>
      <c r="F891" s="73"/>
      <c r="G891" s="106">
        <f>SUM(G894:G899)</f>
        <v>18396.51171929729</v>
      </c>
      <c r="H891" s="71"/>
      <c r="I891" s="106">
        <f>SUM(I894:I899)</f>
        <v>18517.822421635</v>
      </c>
      <c r="J891" s="60"/>
      <c r="K891" s="126">
        <f>SUM(K894:K899)</f>
        <v>20463.91946336246</v>
      </c>
      <c r="L891" s="49" t="s">
        <v>2349</v>
      </c>
      <c r="M891" s="487"/>
      <c r="N891" s="488"/>
    </row>
    <row r="892" spans="1:14" s="36" customFormat="1" ht="0.75" customHeight="1">
      <c r="A892" s="110"/>
      <c r="B892" s="110"/>
      <c r="C892" s="111"/>
      <c r="D892" s="114"/>
      <c r="E892" s="127"/>
      <c r="F892" s="73"/>
      <c r="G892" s="74"/>
      <c r="H892" s="71"/>
      <c r="I892" s="72"/>
      <c r="J892" s="60"/>
      <c r="K892" s="61"/>
      <c r="L892" s="45"/>
      <c r="M892" s="487"/>
      <c r="N892" s="488"/>
    </row>
    <row r="893" spans="1:14" s="36" customFormat="1" ht="12" customHeight="1">
      <c r="A893" s="110"/>
      <c r="B893" s="110"/>
      <c r="C893" s="111"/>
      <c r="D893" s="114"/>
      <c r="E893" s="127"/>
      <c r="F893" s="73"/>
      <c r="G893" s="74"/>
      <c r="H893" s="71"/>
      <c r="I893" s="72"/>
      <c r="J893" s="60"/>
      <c r="K893" s="61"/>
      <c r="L893" s="44" t="s">
        <v>466</v>
      </c>
      <c r="M893" s="487"/>
      <c r="N893" s="488"/>
    </row>
    <row r="894" spans="1:14" s="36" customFormat="1" ht="12" customHeight="1">
      <c r="A894" s="129" t="s">
        <v>412</v>
      </c>
      <c r="B894" s="129" t="s">
        <v>413</v>
      </c>
      <c r="C894" s="130" t="s">
        <v>132</v>
      </c>
      <c r="D894" s="60" t="str">
        <f>'MANPR2001-04 £'!D893</f>
        <v>…</v>
      </c>
      <c r="E894" s="61">
        <f>'MANPR2001-04 £'!E893/$A$4</f>
        <v>683.4405765504704</v>
      </c>
      <c r="F894" s="60" t="str">
        <f>'MANPR2001-04 £'!F893</f>
        <v>…</v>
      </c>
      <c r="G894" s="61">
        <f>'MANPR2001-04 £'!G893/$A$4</f>
        <v>683.4405765504704</v>
      </c>
      <c r="H894" s="60" t="str">
        <f>'MANPR2001-04 £'!H893</f>
        <v>…</v>
      </c>
      <c r="I894" s="61">
        <f>'MANPR2001-04 £'!I893/$A$4</f>
        <v>768.8706486192792</v>
      </c>
      <c r="J894" s="60" t="str">
        <f>'MANPR2001-04 £'!J893</f>
        <v>…</v>
      </c>
      <c r="K894" s="61">
        <f>'MANPR2001-04 £'!K893/$A$4</f>
        <v>820.1286918605645</v>
      </c>
      <c r="L894" s="44" t="s">
        <v>414</v>
      </c>
      <c r="M894" s="487"/>
      <c r="N894" s="488"/>
    </row>
    <row r="895" spans="1:14" s="36" customFormat="1" ht="12" customHeight="1">
      <c r="A895" s="129" t="s">
        <v>415</v>
      </c>
      <c r="B895" s="129" t="s">
        <v>416</v>
      </c>
      <c r="C895" s="130" t="s">
        <v>122</v>
      </c>
      <c r="D895" s="60">
        <f>'MANPR2001-04 £'!D894</f>
        <v>1580</v>
      </c>
      <c r="E895" s="61">
        <f>'MANPR2001-04 £'!E894/$A$4</f>
        <v>324.63427386147345</v>
      </c>
      <c r="F895" s="60">
        <f>'MANPR2001-04 £'!F894</f>
        <v>1667</v>
      </c>
      <c r="G895" s="61">
        <f>'MANPR2001-04 £'!G894/$A$4</f>
        <v>341.7202882752352</v>
      </c>
      <c r="H895" s="60">
        <f>'MANPR2001-04 £'!H894</f>
        <v>1720</v>
      </c>
      <c r="I895" s="61">
        <f>'MANPR2001-04 £'!I894/$A$4</f>
        <v>367.34930989587787</v>
      </c>
      <c r="J895" s="60">
        <f>'MANPR2001-04 £'!J894</f>
        <v>1800</v>
      </c>
      <c r="K895" s="61">
        <f>'MANPR2001-04 £'!K894/$A$4</f>
        <v>384.4353243096396</v>
      </c>
      <c r="L895" s="44" t="s">
        <v>417</v>
      </c>
      <c r="M895" s="487"/>
      <c r="N895" s="488"/>
    </row>
    <row r="896" spans="1:14" s="36" customFormat="1" ht="12" customHeight="1">
      <c r="A896" s="129" t="s">
        <v>418</v>
      </c>
      <c r="B896" s="129" t="s">
        <v>2289</v>
      </c>
      <c r="C896" s="130" t="s">
        <v>126</v>
      </c>
      <c r="D896" s="60">
        <f>'MANPR2001-04 £'!D895</f>
        <v>458150</v>
      </c>
      <c r="E896" s="61">
        <f>'MANPR2001-04 £'!E895/$A$4</f>
        <v>8548.13301120501</v>
      </c>
      <c r="F896" s="60">
        <f>'MANPR2001-04 £'!F895</f>
        <v>499210</v>
      </c>
      <c r="G896" s="61">
        <f>'MANPR2001-04 £'!G895/$A$4</f>
        <v>9967.980808988612</v>
      </c>
      <c r="H896" s="60">
        <f>'MANPR2001-04 £'!H895</f>
        <v>473400</v>
      </c>
      <c r="I896" s="61">
        <f>'MANPR2001-04 £'!I895/$A$4</f>
        <v>10248.191445374305</v>
      </c>
      <c r="J896" s="60">
        <f>'MANPR2001-04 £'!J895</f>
        <v>565600</v>
      </c>
      <c r="K896" s="61">
        <f>'MANPR2001-04 £'!K895/$A$4</f>
        <v>13270.70739516876</v>
      </c>
      <c r="L896" s="44" t="s">
        <v>1636</v>
      </c>
      <c r="M896" s="487"/>
      <c r="N896" s="488"/>
    </row>
    <row r="897" spans="1:14" s="36" customFormat="1" ht="12" customHeight="1">
      <c r="A897" s="129" t="s">
        <v>1637</v>
      </c>
      <c r="B897" s="129" t="s">
        <v>1638</v>
      </c>
      <c r="C897" s="130"/>
      <c r="D897" s="169"/>
      <c r="E897" s="169"/>
      <c r="F897" s="73"/>
      <c r="G897" s="74"/>
      <c r="H897" s="71"/>
      <c r="I897" s="72"/>
      <c r="J897" s="168"/>
      <c r="K897" s="170"/>
      <c r="L897" s="44" t="s">
        <v>1639</v>
      </c>
      <c r="M897" s="487"/>
      <c r="N897" s="488"/>
    </row>
    <row r="898" spans="1:14" s="36" customFormat="1" ht="11.25" customHeight="1">
      <c r="A898" s="129"/>
      <c r="B898" s="129" t="s">
        <v>1640</v>
      </c>
      <c r="C898" s="130"/>
      <c r="D898" s="169"/>
      <c r="E898" s="169"/>
      <c r="F898" s="73"/>
      <c r="G898" s="74"/>
      <c r="H898" s="71"/>
      <c r="I898" s="72"/>
      <c r="J898" s="168"/>
      <c r="K898" s="170"/>
      <c r="L898" s="44" t="s">
        <v>1641</v>
      </c>
      <c r="M898" s="487"/>
      <c r="N898" s="488"/>
    </row>
    <row r="899" spans="1:14" s="36" customFormat="1" ht="11.25" customHeight="1">
      <c r="A899" s="129"/>
      <c r="B899" s="129" t="s">
        <v>1642</v>
      </c>
      <c r="C899" s="130" t="s">
        <v>132</v>
      </c>
      <c r="D899" s="60" t="str">
        <f>'MANPR2001-04 £'!D898</f>
        <v>…</v>
      </c>
      <c r="E899" s="61">
        <f>'MANPR2001-04 £'!E898/$A$4</f>
        <v>5889.549168423679</v>
      </c>
      <c r="F899" s="60" t="str">
        <f>'MANPR2001-04 £'!F898</f>
        <v>…</v>
      </c>
      <c r="G899" s="61">
        <f>'MANPR2001-04 £'!G898/$A$4</f>
        <v>7403.37004548297</v>
      </c>
      <c r="H899" s="60" t="str">
        <f>'MANPR2001-04 £'!H898</f>
        <v>…</v>
      </c>
      <c r="I899" s="61">
        <f>'MANPR2001-04 £'!I898/$A$4</f>
        <v>7133.411017745535</v>
      </c>
      <c r="J899" s="60" t="str">
        <f>'MANPR2001-04 £'!J898</f>
        <v>…</v>
      </c>
      <c r="K899" s="61">
        <f>'MANPR2001-04 £'!K898/$A$4</f>
        <v>5988.648052023497</v>
      </c>
      <c r="L899" s="44" t="s">
        <v>1643</v>
      </c>
      <c r="M899" s="487"/>
      <c r="N899" s="488"/>
    </row>
    <row r="900" spans="1:14" s="36" customFormat="1" ht="0.75" customHeight="1">
      <c r="A900" s="110"/>
      <c r="B900" s="110"/>
      <c r="C900" s="111"/>
      <c r="D900" s="114"/>
      <c r="E900" s="127"/>
      <c r="F900" s="73"/>
      <c r="G900" s="74"/>
      <c r="H900" s="71"/>
      <c r="I900" s="72"/>
      <c r="J900" s="60"/>
      <c r="K900" s="61"/>
      <c r="L900" s="45"/>
      <c r="M900" s="487"/>
      <c r="N900" s="488"/>
    </row>
    <row r="901" spans="1:14" s="36" customFormat="1" ht="12" customHeight="1">
      <c r="A901" s="177" t="s">
        <v>1644</v>
      </c>
      <c r="B901" s="116" t="s">
        <v>1645</v>
      </c>
      <c r="C901" s="117"/>
      <c r="D901" s="114"/>
      <c r="E901" s="120">
        <f>SUM(E905)</f>
        <v>43680.39584878195</v>
      </c>
      <c r="F901" s="77"/>
      <c r="G901" s="120">
        <f>SUM(G905)</f>
        <v>40188.01450260903</v>
      </c>
      <c r="H901" s="79"/>
      <c r="I901" s="120">
        <f>SUM(I905)</f>
        <v>42486.083441259994</v>
      </c>
      <c r="J901" s="60"/>
      <c r="K901" s="121">
        <f>SUM(K905)</f>
        <v>52606.12977853108</v>
      </c>
      <c r="L901" s="46" t="s">
        <v>1646</v>
      </c>
      <c r="M901" s="487"/>
      <c r="N901" s="488"/>
    </row>
    <row r="902" spans="1:14" s="36" customFormat="1" ht="0.75" customHeight="1">
      <c r="A902" s="178"/>
      <c r="B902" s="178"/>
      <c r="C902" s="117"/>
      <c r="D902" s="114"/>
      <c r="E902" s="179"/>
      <c r="F902" s="77"/>
      <c r="G902" s="78"/>
      <c r="H902" s="79"/>
      <c r="I902" s="80"/>
      <c r="J902" s="60"/>
      <c r="K902" s="118"/>
      <c r="L902" s="57"/>
      <c r="M902" s="487"/>
      <c r="N902" s="488"/>
    </row>
    <row r="903" spans="1:14" s="36" customFormat="1" ht="12" customHeight="1">
      <c r="A903" s="124" t="s">
        <v>1647</v>
      </c>
      <c r="B903" s="124" t="s">
        <v>1648</v>
      </c>
      <c r="C903" s="125"/>
      <c r="D903" s="164"/>
      <c r="E903" s="207"/>
      <c r="F903" s="75"/>
      <c r="G903" s="76"/>
      <c r="H903" s="81"/>
      <c r="I903" s="82"/>
      <c r="J903" s="149"/>
      <c r="K903" s="166"/>
      <c r="L903" s="45"/>
      <c r="M903" s="487"/>
      <c r="N903" s="488"/>
    </row>
    <row r="904" spans="1:14" s="36" customFormat="1" ht="11.25" customHeight="1">
      <c r="A904" s="109"/>
      <c r="B904" s="124" t="s">
        <v>1649</v>
      </c>
      <c r="C904" s="125"/>
      <c r="D904" s="164"/>
      <c r="E904" s="185"/>
      <c r="F904" s="75"/>
      <c r="G904" s="76"/>
      <c r="H904" s="81"/>
      <c r="I904" s="82"/>
      <c r="J904" s="149"/>
      <c r="K904" s="113"/>
      <c r="L904" s="49" t="s">
        <v>1650</v>
      </c>
      <c r="M904" s="487"/>
      <c r="N904" s="488"/>
    </row>
    <row r="905" spans="1:14" s="36" customFormat="1" ht="11.25" customHeight="1">
      <c r="A905" s="109"/>
      <c r="B905" s="124" t="s">
        <v>1651</v>
      </c>
      <c r="C905" s="111"/>
      <c r="D905" s="114"/>
      <c r="E905" s="106">
        <f>SUM(E909:E910)</f>
        <v>43680.39584878195</v>
      </c>
      <c r="F905" s="73"/>
      <c r="G905" s="106">
        <f>SUM(G909:G910)</f>
        <v>40188.01450260903</v>
      </c>
      <c r="H905" s="71"/>
      <c r="I905" s="106">
        <f>SUM(I909:I910)</f>
        <v>42486.083441259994</v>
      </c>
      <c r="J905" s="60"/>
      <c r="K905" s="126">
        <f>SUM(K909:K910)</f>
        <v>52606.12977853108</v>
      </c>
      <c r="L905" s="49" t="s">
        <v>472</v>
      </c>
      <c r="M905" s="487"/>
      <c r="N905" s="488"/>
    </row>
    <row r="906" spans="1:14" s="36" customFormat="1" ht="0.75" customHeight="1">
      <c r="A906" s="110"/>
      <c r="B906" s="110"/>
      <c r="C906" s="111"/>
      <c r="D906" s="114"/>
      <c r="E906" s="127"/>
      <c r="F906" s="73"/>
      <c r="G906" s="74"/>
      <c r="H906" s="71"/>
      <c r="I906" s="72"/>
      <c r="J906" s="60"/>
      <c r="K906" s="61"/>
      <c r="L906" s="45"/>
      <c r="M906" s="487"/>
      <c r="N906" s="488"/>
    </row>
    <row r="907" spans="1:14" s="36" customFormat="1" ht="12" customHeight="1">
      <c r="A907" s="110" t="s">
        <v>2411</v>
      </c>
      <c r="B907" s="110" t="s">
        <v>2409</v>
      </c>
      <c r="C907" s="111"/>
      <c r="D907" s="114"/>
      <c r="E907" s="127"/>
      <c r="F907" s="73"/>
      <c r="G907" s="74"/>
      <c r="H907" s="71"/>
      <c r="I907" s="72"/>
      <c r="J907" s="60"/>
      <c r="K907" s="61"/>
      <c r="L907" s="45" t="s">
        <v>2412</v>
      </c>
      <c r="M907" s="487"/>
      <c r="N907" s="488"/>
    </row>
    <row r="908" spans="1:14" s="36" customFormat="1" ht="12" customHeight="1">
      <c r="A908" s="129" t="s">
        <v>473</v>
      </c>
      <c r="B908" s="129" t="s">
        <v>1127</v>
      </c>
      <c r="C908" s="130"/>
      <c r="D908" s="164"/>
      <c r="E908" s="164"/>
      <c r="F908" s="73"/>
      <c r="G908" s="74"/>
      <c r="H908" s="71"/>
      <c r="I908" s="72"/>
      <c r="J908" s="149"/>
      <c r="K908" s="150"/>
      <c r="L908" s="44" t="s">
        <v>2413</v>
      </c>
      <c r="M908" s="487"/>
      <c r="N908" s="488"/>
    </row>
    <row r="909" spans="1:14" s="36" customFormat="1" ht="12" customHeight="1">
      <c r="A909" s="129" t="s">
        <v>2408</v>
      </c>
      <c r="B909" s="129" t="s">
        <v>2410</v>
      </c>
      <c r="C909" s="130" t="s">
        <v>2445</v>
      </c>
      <c r="D909" s="60">
        <f>'MANPR2001-04 £'!D908</f>
        <v>25260</v>
      </c>
      <c r="E909" s="61">
        <f>'MANPR2001-04 £'!E908/$A$4</f>
        <v>34559.881354715915</v>
      </c>
      <c r="F909" s="60">
        <f>'MANPR2001-04 £'!F908</f>
        <v>26732</v>
      </c>
      <c r="G909" s="61">
        <f>'MANPR2001-04 £'!G908/$A$4</f>
        <v>34513.74911579875</v>
      </c>
      <c r="H909" s="60">
        <f>'MANPR2001-04 £'!H908</f>
        <v>28100</v>
      </c>
      <c r="I909" s="61">
        <f>'MANPR2001-04 £'!I908/$A$4</f>
        <v>37719.08541982046</v>
      </c>
      <c r="J909" s="60">
        <f>'MANPR2001-04 £'!J908</f>
        <v>29096</v>
      </c>
      <c r="K909" s="61">
        <f>'MANPR2001-04 £'!K908/$A$4</f>
        <v>49906.53950115672</v>
      </c>
      <c r="L909" s="44" t="s">
        <v>2414</v>
      </c>
      <c r="M909" s="487"/>
      <c r="N909" s="488"/>
    </row>
    <row r="910" spans="1:14" s="36" customFormat="1" ht="12" customHeight="1">
      <c r="A910" s="129" t="s">
        <v>474</v>
      </c>
      <c r="B910" s="129" t="s">
        <v>475</v>
      </c>
      <c r="C910" s="130" t="s">
        <v>126</v>
      </c>
      <c r="D910" s="60">
        <f>'MANPR2001-04 £'!D909</f>
        <v>5176</v>
      </c>
      <c r="E910" s="61">
        <f>'MANPR2001-04 £'!E909/$A$4</f>
        <v>9120.514494066028</v>
      </c>
      <c r="F910" s="60">
        <f>'MANPR2001-04 £'!F909</f>
        <v>3631</v>
      </c>
      <c r="G910" s="61">
        <f>'MANPR2001-04 £'!G909/$A$4</f>
        <v>5674.265386810281</v>
      </c>
      <c r="H910" s="60">
        <f>'MANPR2001-04 £'!H909</f>
        <v>2525</v>
      </c>
      <c r="I910" s="61">
        <f>'MANPR2001-04 £'!I909/$A$4</f>
        <v>4766.998021439531</v>
      </c>
      <c r="J910" s="60">
        <f>'MANPR2001-04 £'!J909</f>
        <v>1251</v>
      </c>
      <c r="K910" s="61">
        <f>'MANPR2001-04 £'!K909/$A$4</f>
        <v>2699.5902773743583</v>
      </c>
      <c r="L910" s="44" t="s">
        <v>2415</v>
      </c>
      <c r="M910" s="487"/>
      <c r="N910" s="488"/>
    </row>
    <row r="911" spans="1:14" s="36" customFormat="1" ht="3" customHeight="1">
      <c r="A911" s="133"/>
      <c r="B911" s="133"/>
      <c r="C911" s="134"/>
      <c r="D911" s="136"/>
      <c r="E911" s="136"/>
      <c r="F911" s="83"/>
      <c r="G911" s="84"/>
      <c r="H911" s="83"/>
      <c r="I911" s="84"/>
      <c r="J911" s="135"/>
      <c r="K911" s="152"/>
      <c r="L911" s="51"/>
      <c r="M911" s="487"/>
      <c r="N911" s="488"/>
    </row>
    <row r="912" spans="1:14" s="36" customFormat="1" ht="12.75" customHeight="1">
      <c r="A912" s="139"/>
      <c r="B912" s="139"/>
      <c r="C912" s="140"/>
      <c r="D912" s="141"/>
      <c r="E912" s="141"/>
      <c r="F912" s="72"/>
      <c r="G912" s="72"/>
      <c r="H912" s="72"/>
      <c r="I912" s="72"/>
      <c r="J912" s="142"/>
      <c r="K912" s="142"/>
      <c r="L912" s="43" t="s">
        <v>471</v>
      </c>
      <c r="M912" s="487"/>
      <c r="N912" s="488"/>
    </row>
    <row r="913" spans="1:14" s="36" customFormat="1" ht="12.75" customHeight="1">
      <c r="A913" s="153"/>
      <c r="B913" s="153"/>
      <c r="C913" s="154"/>
      <c r="D913" s="127"/>
      <c r="E913" s="127"/>
      <c r="F913" s="72"/>
      <c r="G913" s="72"/>
      <c r="H913" s="72"/>
      <c r="I913" s="72"/>
      <c r="J913" s="172"/>
      <c r="K913" s="172"/>
      <c r="L913" s="55"/>
      <c r="M913" s="32"/>
      <c r="N913" s="488"/>
    </row>
    <row r="914" spans="12:14" ht="24" customHeight="1">
      <c r="L914" s="31" t="s">
        <v>2342</v>
      </c>
      <c r="M914" s="487" t="s">
        <v>1705</v>
      </c>
      <c r="N914" s="488"/>
    </row>
    <row r="915" spans="1:14" ht="29.25" customHeight="1">
      <c r="A915" s="479" t="s">
        <v>1133</v>
      </c>
      <c r="B915" s="479"/>
      <c r="C915" s="479"/>
      <c r="D915" s="479"/>
      <c r="E915" s="479"/>
      <c r="F915" s="479"/>
      <c r="G915" s="479"/>
      <c r="H915" s="479"/>
      <c r="I915" s="479"/>
      <c r="J915" s="479"/>
      <c r="K915" s="479"/>
      <c r="L915" s="479"/>
      <c r="M915" s="487"/>
      <c r="N915" s="488"/>
    </row>
    <row r="916" spans="1:14" ht="9.75" customHeight="1">
      <c r="A916" s="92"/>
      <c r="B916" s="92"/>
      <c r="C916" s="92"/>
      <c r="D916" s="92"/>
      <c r="J916" s="92"/>
      <c r="K916" s="92"/>
      <c r="M916" s="487"/>
      <c r="N916" s="488"/>
    </row>
    <row r="917" spans="1:14" ht="24.75" customHeight="1">
      <c r="A917" s="94" t="s">
        <v>1652</v>
      </c>
      <c r="B917" s="474" t="s">
        <v>1653</v>
      </c>
      <c r="C917" s="94" t="s">
        <v>1119</v>
      </c>
      <c r="D917" s="477" t="s">
        <v>491</v>
      </c>
      <c r="E917" s="478"/>
      <c r="F917" s="477" t="s">
        <v>2372</v>
      </c>
      <c r="G917" s="478"/>
      <c r="H917" s="477" t="s">
        <v>1123</v>
      </c>
      <c r="I917" s="478"/>
      <c r="J917" s="477" t="s">
        <v>2381</v>
      </c>
      <c r="K917" s="485"/>
      <c r="L917" s="480" t="s">
        <v>95</v>
      </c>
      <c r="M917" s="487"/>
      <c r="N917" s="488"/>
    </row>
    <row r="918" spans="1:14" ht="15" customHeight="1">
      <c r="A918" s="472" t="s">
        <v>1382</v>
      </c>
      <c r="B918" s="475"/>
      <c r="C918" s="472" t="s">
        <v>1121</v>
      </c>
      <c r="D918" s="97" t="s">
        <v>92</v>
      </c>
      <c r="E918" s="98" t="s">
        <v>94</v>
      </c>
      <c r="F918" s="97" t="s">
        <v>92</v>
      </c>
      <c r="G918" s="98" t="s">
        <v>94</v>
      </c>
      <c r="H918" s="194" t="s">
        <v>92</v>
      </c>
      <c r="I918" s="195" t="s">
        <v>94</v>
      </c>
      <c r="J918" s="97" t="s">
        <v>92</v>
      </c>
      <c r="K918" s="99" t="s">
        <v>94</v>
      </c>
      <c r="L918" s="481"/>
      <c r="M918" s="487"/>
      <c r="N918" s="488"/>
    </row>
    <row r="919" spans="1:14" ht="24.75" customHeight="1">
      <c r="A919" s="473"/>
      <c r="B919" s="476"/>
      <c r="C919" s="473"/>
      <c r="D919" s="100" t="s">
        <v>93</v>
      </c>
      <c r="E919" s="101" t="s">
        <v>2450</v>
      </c>
      <c r="F919" s="100" t="s">
        <v>93</v>
      </c>
      <c r="G919" s="101" t="s">
        <v>2450</v>
      </c>
      <c r="H919" s="100" t="s">
        <v>93</v>
      </c>
      <c r="I919" s="101" t="s">
        <v>2450</v>
      </c>
      <c r="J919" s="100" t="s">
        <v>93</v>
      </c>
      <c r="K919" s="101" t="s">
        <v>2450</v>
      </c>
      <c r="L919" s="482"/>
      <c r="M919" s="487"/>
      <c r="N919" s="488"/>
    </row>
    <row r="920" spans="1:14" s="36" customFormat="1" ht="15" customHeight="1">
      <c r="A920" s="116" t="s">
        <v>476</v>
      </c>
      <c r="B920" s="116" t="s">
        <v>477</v>
      </c>
      <c r="C920" s="117"/>
      <c r="D920" s="132"/>
      <c r="E920" s="132"/>
      <c r="F920" s="219"/>
      <c r="G920" s="220"/>
      <c r="H920" s="79"/>
      <c r="I920" s="80"/>
      <c r="J920" s="175"/>
      <c r="K920" s="176"/>
      <c r="L920" s="66" t="s">
        <v>478</v>
      </c>
      <c r="M920" s="487"/>
      <c r="N920" s="488"/>
    </row>
    <row r="921" spans="1:14" s="36" customFormat="1" ht="12" customHeight="1">
      <c r="A921" s="178"/>
      <c r="B921" s="116" t="s">
        <v>479</v>
      </c>
      <c r="C921" s="117"/>
      <c r="D921" s="132"/>
      <c r="E921" s="132"/>
      <c r="F921" s="79"/>
      <c r="G921" s="80"/>
      <c r="H921" s="79"/>
      <c r="I921" s="80"/>
      <c r="J921" s="175"/>
      <c r="K921" s="176"/>
      <c r="L921" s="46" t="s">
        <v>480</v>
      </c>
      <c r="M921" s="487"/>
      <c r="N921" s="488"/>
    </row>
    <row r="922" spans="1:14" s="36" customFormat="1" ht="12" customHeight="1">
      <c r="A922" s="110"/>
      <c r="B922" s="178" t="s">
        <v>481</v>
      </c>
      <c r="C922" s="111"/>
      <c r="D922" s="114"/>
      <c r="E922" s="120">
        <f>SUM(E924+E944+E967+E975+E983+E1003)</f>
        <v>158025.1301099998</v>
      </c>
      <c r="F922" s="71"/>
      <c r="G922" s="120">
        <f>SUM(G924+G944+G967+G975+G983+G1003)</f>
        <v>174986.4166185411</v>
      </c>
      <c r="H922" s="71"/>
      <c r="I922" s="120">
        <f>SUM(I924+I944+I967+I975+I983+I1003)</f>
        <v>181496.18811018427</v>
      </c>
      <c r="J922" s="60"/>
      <c r="K922" s="121">
        <f>SUM(K924+K944+K967+K975+K983+K1003)</f>
        <v>218219.15888968244</v>
      </c>
      <c r="L922" s="46" t="s">
        <v>482</v>
      </c>
      <c r="M922" s="487"/>
      <c r="N922" s="488"/>
    </row>
    <row r="923" spans="1:14" s="36" customFormat="1" ht="0.75" customHeight="1">
      <c r="A923" s="178"/>
      <c r="B923" s="178"/>
      <c r="C923" s="117"/>
      <c r="D923" s="114"/>
      <c r="E923" s="179"/>
      <c r="F923" s="79"/>
      <c r="G923" s="80"/>
      <c r="H923" s="79"/>
      <c r="I923" s="80"/>
      <c r="J923" s="60"/>
      <c r="K923" s="118"/>
      <c r="L923" s="57"/>
      <c r="M923" s="487"/>
      <c r="N923" s="488"/>
    </row>
    <row r="924" spans="1:14" s="36" customFormat="1" ht="12" customHeight="1">
      <c r="A924" s="124" t="s">
        <v>483</v>
      </c>
      <c r="B924" s="124" t="s">
        <v>484</v>
      </c>
      <c r="C924" s="125"/>
      <c r="D924" s="114"/>
      <c r="E924" s="106">
        <f>SUM(E927:E939)</f>
        <v>100300.03041310566</v>
      </c>
      <c r="F924" s="81"/>
      <c r="G924" s="106">
        <f>SUM(G927:G939)</f>
        <v>114788.97063597564</v>
      </c>
      <c r="H924" s="81"/>
      <c r="I924" s="106">
        <f>SUM(I927:I939)</f>
        <v>122815.9802075609</v>
      </c>
      <c r="J924" s="60"/>
      <c r="K924" s="126">
        <f>SUM(K927:K939)</f>
        <v>148542.39211036198</v>
      </c>
      <c r="L924" s="49" t="s">
        <v>485</v>
      </c>
      <c r="M924" s="487"/>
      <c r="N924" s="488"/>
    </row>
    <row r="925" spans="1:14" s="36" customFormat="1" ht="0.75" customHeight="1">
      <c r="A925" s="110"/>
      <c r="B925" s="110"/>
      <c r="C925" s="111"/>
      <c r="D925" s="114"/>
      <c r="E925" s="127"/>
      <c r="F925" s="71"/>
      <c r="G925" s="72"/>
      <c r="H925" s="71"/>
      <c r="I925" s="72"/>
      <c r="J925" s="60"/>
      <c r="K925" s="61"/>
      <c r="L925" s="45"/>
      <c r="M925" s="487"/>
      <c r="N925" s="488"/>
    </row>
    <row r="926" spans="1:14" s="36" customFormat="1" ht="12" customHeight="1">
      <c r="A926" s="129" t="s">
        <v>1062</v>
      </c>
      <c r="B926" s="129" t="s">
        <v>486</v>
      </c>
      <c r="C926" s="111"/>
      <c r="D926" s="114"/>
      <c r="E926" s="127"/>
      <c r="F926" s="73"/>
      <c r="G926" s="74"/>
      <c r="H926" s="71"/>
      <c r="I926" s="72"/>
      <c r="J926" s="60"/>
      <c r="K926" s="61"/>
      <c r="L926" s="50"/>
      <c r="M926" s="487"/>
      <c r="N926" s="488"/>
    </row>
    <row r="927" spans="1:14" s="36" customFormat="1" ht="12" customHeight="1">
      <c r="A927" s="129" t="s">
        <v>1722</v>
      </c>
      <c r="B927" s="129" t="s">
        <v>1063</v>
      </c>
      <c r="C927" s="130"/>
      <c r="D927" s="114"/>
      <c r="E927" s="127"/>
      <c r="F927" s="73"/>
      <c r="G927" s="74"/>
      <c r="H927" s="71"/>
      <c r="I927" s="72"/>
      <c r="J927" s="60"/>
      <c r="K927" s="61"/>
      <c r="L927" s="44" t="s">
        <v>1721</v>
      </c>
      <c r="M927" s="487"/>
      <c r="N927" s="488"/>
    </row>
    <row r="928" spans="1:14" s="36" customFormat="1" ht="11.25" customHeight="1">
      <c r="A928" s="129" t="s">
        <v>109</v>
      </c>
      <c r="B928" s="129" t="s">
        <v>1738</v>
      </c>
      <c r="C928" s="130" t="s">
        <v>132</v>
      </c>
      <c r="D928" s="60" t="str">
        <f>'MANPR2001-04 £'!D927</f>
        <v>…</v>
      </c>
      <c r="E928" s="61">
        <f>'MANPR2001-04 £'!E927/$A$4</f>
        <v>20862.02359920311</v>
      </c>
      <c r="F928" s="60" t="str">
        <f>'MANPR2001-04 £'!F927</f>
        <v>…</v>
      </c>
      <c r="G928" s="61">
        <f>'MANPR2001-04 £'!G927/$A$4</f>
        <v>27194.10054094322</v>
      </c>
      <c r="H928" s="60" t="str">
        <f>'MANPR2001-04 £'!H927</f>
        <v>…</v>
      </c>
      <c r="I928" s="61">
        <f>'MANPR2001-04 £'!I927/$A$4</f>
        <v>25904.106452704204</v>
      </c>
      <c r="J928" s="60" t="str">
        <f>'MANPR2001-04 £'!J927</f>
        <v>…</v>
      </c>
      <c r="K928" s="61">
        <f>'MANPR2001-04 £'!K927/$A$4</f>
        <v>36570.90525121567</v>
      </c>
      <c r="L928" s="44" t="s">
        <v>1065</v>
      </c>
      <c r="M928" s="487"/>
      <c r="N928" s="488"/>
    </row>
    <row r="929" spans="1:14" s="36" customFormat="1" ht="12" customHeight="1">
      <c r="A929" s="129" t="s">
        <v>1549</v>
      </c>
      <c r="B929" s="129" t="s">
        <v>1724</v>
      </c>
      <c r="C929" s="130" t="s">
        <v>2445</v>
      </c>
      <c r="D929" s="60">
        <f>'MANPR2001-04 £'!D928</f>
        <v>6800</v>
      </c>
      <c r="E929" s="61">
        <f>'MANPR2001-04 £'!E928/$A$4</f>
        <v>6161.216797602491</v>
      </c>
      <c r="F929" s="60">
        <f>'MANPR2001-04 £'!F928</f>
        <v>5575</v>
      </c>
      <c r="G929" s="61">
        <f>'MANPR2001-04 £'!G928/$A$4</f>
        <v>5238.572019259356</v>
      </c>
      <c r="H929" s="60">
        <f>'MANPR2001-04 £'!H928</f>
        <v>5300</v>
      </c>
      <c r="I929" s="61">
        <f>'MANPR2001-04 £'!I928/$A$4</f>
        <v>5019.871034763205</v>
      </c>
      <c r="J929" s="60">
        <f>'MANPR2001-04 £'!J928</f>
        <v>5160</v>
      </c>
      <c r="K929" s="61">
        <f>'MANPR2001-04 £'!K928/$A$4</f>
        <v>5303.49887403165</v>
      </c>
      <c r="L929" s="44" t="s">
        <v>1725</v>
      </c>
      <c r="M929" s="487"/>
      <c r="N929" s="488"/>
    </row>
    <row r="930" spans="1:14" s="36" customFormat="1" ht="12" customHeight="1">
      <c r="A930" s="129" t="s">
        <v>1723</v>
      </c>
      <c r="B930" s="129" t="s">
        <v>1930</v>
      </c>
      <c r="C930" s="130" t="s">
        <v>132</v>
      </c>
      <c r="D930" s="60" t="str">
        <f>'MANPR2001-04 £'!D929</f>
        <v>…</v>
      </c>
      <c r="E930" s="61">
        <f>'MANPR2001-04 £'!E929/$A$4</f>
        <v>4888.30872377724</v>
      </c>
      <c r="F930" s="60" t="str">
        <f>'MANPR2001-04 £'!F929</f>
        <v>…</v>
      </c>
      <c r="G930" s="61">
        <f>'MANPR2001-04 £'!G929/$A$4</f>
        <v>5064.294672238986</v>
      </c>
      <c r="H930" s="60" t="str">
        <f>'MANPR2001-04 £'!H929</f>
        <v>…</v>
      </c>
      <c r="I930" s="61">
        <f>'MANPR2001-04 £'!I929/$A$4</f>
        <v>7758.759145289216</v>
      </c>
      <c r="J930" s="60" t="str">
        <f>'MANPR2001-04 £'!J929</f>
        <v>…</v>
      </c>
      <c r="K930" s="61">
        <f>'MANPR2001-04 £'!K929/$A$4</f>
        <v>8337.97503391574</v>
      </c>
      <c r="L930" s="44" t="s">
        <v>1931</v>
      </c>
      <c r="M930" s="487"/>
      <c r="N930" s="488"/>
    </row>
    <row r="931" spans="1:14" s="36" customFormat="1" ht="12" customHeight="1">
      <c r="A931" s="129" t="s">
        <v>1726</v>
      </c>
      <c r="B931" s="129" t="s">
        <v>1550</v>
      </c>
      <c r="C931" s="111"/>
      <c r="D931" s="114"/>
      <c r="E931" s="127"/>
      <c r="F931" s="73"/>
      <c r="G931" s="74"/>
      <c r="H931" s="73"/>
      <c r="I931" s="74"/>
      <c r="J931" s="60"/>
      <c r="K931" s="61"/>
      <c r="L931" s="44" t="s">
        <v>1727</v>
      </c>
      <c r="M931" s="487"/>
      <c r="N931" s="488"/>
    </row>
    <row r="932" spans="1:14" s="36" customFormat="1" ht="11.25" customHeight="1">
      <c r="A932" s="110"/>
      <c r="B932" s="129" t="s">
        <v>1551</v>
      </c>
      <c r="C932" s="130" t="s">
        <v>132</v>
      </c>
      <c r="D932" s="60" t="str">
        <f>'MANPR2001-04 £'!D931</f>
        <v>…</v>
      </c>
      <c r="E932" s="61">
        <f>'MANPR2001-04 £'!E931/$A$4</f>
        <v>13672.228733892161</v>
      </c>
      <c r="F932" s="60" t="str">
        <f>'MANPR2001-04 £'!F931</f>
        <v>…</v>
      </c>
      <c r="G932" s="61">
        <f>'MANPR2001-04 £'!G931/$A$4</f>
        <v>17947.149540215352</v>
      </c>
      <c r="H932" s="60" t="str">
        <f>'MANPR2001-04 £'!H931</f>
        <v>…</v>
      </c>
      <c r="I932" s="61">
        <f>'MANPR2001-04 £'!I931/$A$4</f>
        <v>22931.13994470966</v>
      </c>
      <c r="J932" s="60" t="str">
        <f>'MANPR2001-04 £'!J931</f>
        <v>…</v>
      </c>
      <c r="K932" s="61">
        <f>'MANPR2001-04 £'!K931/$A$4</f>
        <v>30238.828309475564</v>
      </c>
      <c r="L932" s="44" t="s">
        <v>1728</v>
      </c>
      <c r="M932" s="487"/>
      <c r="N932" s="488"/>
    </row>
    <row r="933" spans="1:14" s="36" customFormat="1" ht="12" customHeight="1">
      <c r="A933" s="110" t="s">
        <v>2416</v>
      </c>
      <c r="B933" s="129" t="s">
        <v>1060</v>
      </c>
      <c r="C933" s="130"/>
      <c r="D933" s="114"/>
      <c r="E933" s="127"/>
      <c r="F933" s="73"/>
      <c r="G933" s="74"/>
      <c r="H933" s="73"/>
      <c r="I933" s="74"/>
      <c r="J933" s="60"/>
      <c r="K933" s="61"/>
      <c r="L933" s="44"/>
      <c r="M933" s="487"/>
      <c r="N933" s="488"/>
    </row>
    <row r="934" spans="1:14" s="36" customFormat="1" ht="11.25" customHeight="1">
      <c r="A934" s="110"/>
      <c r="B934" s="129" t="s">
        <v>1061</v>
      </c>
      <c r="C934" s="130" t="s">
        <v>132</v>
      </c>
      <c r="D934" s="60" t="str">
        <f>'MANPR2001-04 £'!D933</f>
        <v>…</v>
      </c>
      <c r="E934" s="61">
        <f>'MANPR2001-04 £'!E933/$A$4</f>
        <v>1488.1918554386493</v>
      </c>
      <c r="F934" s="60" t="str">
        <f>'MANPR2001-04 £'!F933</f>
        <v>…</v>
      </c>
      <c r="G934" s="61">
        <f>'MANPR2001-04 £'!G933/$A$4</f>
        <v>1131.0941541910286</v>
      </c>
      <c r="H934" s="60" t="str">
        <f>'MANPR2001-04 £'!H933</f>
        <v>…</v>
      </c>
      <c r="I934" s="61">
        <f>'MANPR2001-04 £'!I933/$A$4</f>
        <v>1281.4510810321322</v>
      </c>
      <c r="J934" s="60" t="str">
        <f>'MANPR2001-04 £'!J933</f>
        <v>…</v>
      </c>
      <c r="K934" s="61">
        <f>'MANPR2001-04 £'!K933/$A$4</f>
        <v>1366.8811531009408</v>
      </c>
      <c r="L934" s="44" t="s">
        <v>1137</v>
      </c>
      <c r="M934" s="487"/>
      <c r="N934" s="488"/>
    </row>
    <row r="935" spans="1:14" s="36" customFormat="1" ht="12" customHeight="1">
      <c r="A935" s="129" t="s">
        <v>1729</v>
      </c>
      <c r="B935" s="129" t="s">
        <v>1730</v>
      </c>
      <c r="C935" s="111"/>
      <c r="D935" s="114"/>
      <c r="E935" s="127"/>
      <c r="F935" s="73"/>
      <c r="G935" s="74"/>
      <c r="H935" s="73"/>
      <c r="I935" s="74"/>
      <c r="J935" s="60"/>
      <c r="K935" s="61"/>
      <c r="L935" s="44" t="s">
        <v>1731</v>
      </c>
      <c r="M935" s="487"/>
      <c r="N935" s="488"/>
    </row>
    <row r="936" spans="1:14" s="36" customFormat="1" ht="11.25" customHeight="1">
      <c r="A936" s="129" t="s">
        <v>109</v>
      </c>
      <c r="B936" s="129" t="s">
        <v>1732</v>
      </c>
      <c r="C936" s="130" t="s">
        <v>132</v>
      </c>
      <c r="D936" s="60" t="str">
        <f>'MANPR2001-04 £'!D935</f>
        <v>…</v>
      </c>
      <c r="E936" s="61">
        <f>'MANPR2001-04 £'!E935/$A$4</f>
        <v>7974.0429269026135</v>
      </c>
      <c r="F936" s="60" t="str">
        <f>'MANPR2001-04 £'!F935</f>
        <v>…</v>
      </c>
      <c r="G936" s="61">
        <f>'MANPR2001-04 £'!G935/$A$4</f>
        <v>5665.7223796033995</v>
      </c>
      <c r="H936" s="60" t="str">
        <f>'MANPR2001-04 £'!H935</f>
        <v>…</v>
      </c>
      <c r="I936" s="61">
        <f>'MANPR2001-04 £'!I935/$A$4</f>
        <v>5212.942997638713</v>
      </c>
      <c r="J936" s="60" t="str">
        <f>'MANPR2001-04 £'!J935</f>
        <v>…</v>
      </c>
      <c r="K936" s="61">
        <f>'MANPR2001-04 £'!K935/$A$4</f>
        <v>7968.917122578485</v>
      </c>
      <c r="L936" s="44" t="s">
        <v>1733</v>
      </c>
      <c r="M936" s="487"/>
      <c r="N936" s="488"/>
    </row>
    <row r="937" spans="1:14" s="36" customFormat="1" ht="12" customHeight="1">
      <c r="A937" s="129" t="s">
        <v>1734</v>
      </c>
      <c r="B937" s="129" t="s">
        <v>1735</v>
      </c>
      <c r="C937" s="111"/>
      <c r="D937" s="185"/>
      <c r="E937" s="185"/>
      <c r="F937" s="73"/>
      <c r="G937" s="74"/>
      <c r="H937" s="73"/>
      <c r="I937" s="74"/>
      <c r="J937" s="71"/>
      <c r="K937" s="113"/>
      <c r="L937" s="44"/>
      <c r="M937" s="487"/>
      <c r="N937" s="488"/>
    </row>
    <row r="938" spans="1:14" s="36" customFormat="1" ht="11.25" customHeight="1">
      <c r="A938" s="110"/>
      <c r="B938" s="129" t="s">
        <v>1736</v>
      </c>
      <c r="C938" s="130"/>
      <c r="D938" s="169"/>
      <c r="E938" s="169"/>
      <c r="F938" s="73"/>
      <c r="G938" s="74"/>
      <c r="H938" s="73"/>
      <c r="I938" s="74"/>
      <c r="J938" s="168"/>
      <c r="K938" s="170"/>
      <c r="L938" s="44" t="s">
        <v>1737</v>
      </c>
      <c r="M938" s="487"/>
      <c r="N938" s="488"/>
    </row>
    <row r="939" spans="1:14" s="36" customFormat="1" ht="11.25" customHeight="1">
      <c r="A939" s="110"/>
      <c r="B939" s="129" t="s">
        <v>1738</v>
      </c>
      <c r="C939" s="130" t="s">
        <v>132</v>
      </c>
      <c r="D939" s="60" t="str">
        <f>'MANPR2001-04 £'!D938</f>
        <v>…</v>
      </c>
      <c r="E939" s="61">
        <f>'MANPR2001-04 £'!E938/$A$4</f>
        <v>45254.0177762894</v>
      </c>
      <c r="F939" s="60" t="str">
        <f>'MANPR2001-04 £'!F938</f>
        <v>…</v>
      </c>
      <c r="G939" s="61">
        <f>'MANPR2001-04 £'!G938/$A$4</f>
        <v>52548.0373295243</v>
      </c>
      <c r="H939" s="60" t="str">
        <f>'MANPR2001-04 £'!H938</f>
        <v>…</v>
      </c>
      <c r="I939" s="61">
        <f>'MANPR2001-04 £'!I938/$A$4</f>
        <v>54707.70955142378</v>
      </c>
      <c r="J939" s="60" t="str">
        <f>'MANPR2001-04 £'!J938</f>
        <v>…</v>
      </c>
      <c r="K939" s="61">
        <f>'MANPR2001-04 £'!K938/$A$4</f>
        <v>58755.386366043946</v>
      </c>
      <c r="L939" s="44" t="s">
        <v>493</v>
      </c>
      <c r="M939" s="487"/>
      <c r="N939" s="488"/>
    </row>
    <row r="940" spans="1:14" s="36" customFormat="1" ht="0.75" customHeight="1">
      <c r="A940" s="110"/>
      <c r="B940" s="110"/>
      <c r="C940" s="111"/>
      <c r="D940" s="114"/>
      <c r="E940" s="127"/>
      <c r="F940" s="73"/>
      <c r="G940" s="74"/>
      <c r="H940" s="73"/>
      <c r="I940" s="72"/>
      <c r="J940" s="60"/>
      <c r="K940" s="61"/>
      <c r="L940" s="45"/>
      <c r="M940" s="487"/>
      <c r="N940" s="488"/>
    </row>
    <row r="941" spans="1:14" s="36" customFormat="1" ht="12" customHeight="1">
      <c r="A941" s="124" t="s">
        <v>494</v>
      </c>
      <c r="B941" s="124" t="s">
        <v>495</v>
      </c>
      <c r="C941" s="125"/>
      <c r="D941" s="114"/>
      <c r="E941" s="127"/>
      <c r="F941" s="75"/>
      <c r="G941" s="76"/>
      <c r="H941" s="75"/>
      <c r="I941" s="82"/>
      <c r="J941" s="60"/>
      <c r="K941" s="61"/>
      <c r="L941" s="45"/>
      <c r="M941" s="487"/>
      <c r="N941" s="488"/>
    </row>
    <row r="942" spans="1:14" s="36" customFormat="1" ht="11.25" customHeight="1">
      <c r="A942" s="145"/>
      <c r="B942" s="124" t="s">
        <v>496</v>
      </c>
      <c r="C942" s="125"/>
      <c r="D942" s="114"/>
      <c r="E942" s="132"/>
      <c r="F942" s="75"/>
      <c r="G942" s="76"/>
      <c r="H942" s="75"/>
      <c r="I942" s="82"/>
      <c r="J942" s="60"/>
      <c r="K942" s="176"/>
      <c r="L942" s="49" t="s">
        <v>497</v>
      </c>
      <c r="M942" s="487"/>
      <c r="N942" s="488"/>
    </row>
    <row r="943" spans="1:14" s="36" customFormat="1" ht="11.25" customHeight="1">
      <c r="A943" s="145"/>
      <c r="B943" s="124" t="s">
        <v>1783</v>
      </c>
      <c r="C943" s="125"/>
      <c r="D943" s="114"/>
      <c r="E943" s="132"/>
      <c r="F943" s="75"/>
      <c r="G943" s="76"/>
      <c r="H943" s="75"/>
      <c r="I943" s="82"/>
      <c r="J943" s="60"/>
      <c r="K943" s="176"/>
      <c r="L943" s="49" t="s">
        <v>1784</v>
      </c>
      <c r="M943" s="487"/>
      <c r="N943" s="488"/>
    </row>
    <row r="944" spans="1:14" s="36" customFormat="1" ht="11.25" customHeight="1">
      <c r="A944" s="110"/>
      <c r="B944" s="124" t="s">
        <v>1785</v>
      </c>
      <c r="C944" s="111"/>
      <c r="D944" s="114"/>
      <c r="E944" s="106">
        <f>SUM(E946:E963)</f>
        <v>12225.043313046539</v>
      </c>
      <c r="F944" s="73"/>
      <c r="G944" s="106">
        <f>SUM(G946:G963)</f>
        <v>11729.548895047448</v>
      </c>
      <c r="H944" s="73"/>
      <c r="I944" s="106">
        <f>SUM(I946:I963)</f>
        <v>11362.199585151571</v>
      </c>
      <c r="J944" s="60"/>
      <c r="K944" s="126">
        <f>SUM(K946:K963)</f>
        <v>12911.901092479762</v>
      </c>
      <c r="L944" s="49" t="s">
        <v>1786</v>
      </c>
      <c r="M944" s="487"/>
      <c r="N944" s="488"/>
    </row>
    <row r="945" spans="1:14" s="36" customFormat="1" ht="0.75" customHeight="1">
      <c r="A945" s="110"/>
      <c r="B945" s="110"/>
      <c r="C945" s="111"/>
      <c r="D945" s="114"/>
      <c r="E945" s="127"/>
      <c r="F945" s="73"/>
      <c r="G945" s="74"/>
      <c r="H945" s="73"/>
      <c r="I945" s="72"/>
      <c r="J945" s="60"/>
      <c r="K945" s="61"/>
      <c r="L945" s="45"/>
      <c r="M945" s="487"/>
      <c r="N945" s="488"/>
    </row>
    <row r="946" spans="1:14" s="36" customFormat="1" ht="12" customHeight="1">
      <c r="A946" s="129" t="s">
        <v>1787</v>
      </c>
      <c r="B946" s="129" t="s">
        <v>520</v>
      </c>
      <c r="C946" s="130" t="s">
        <v>132</v>
      </c>
      <c r="D946" s="60" t="str">
        <f>'MANPR2001-04 £'!D945</f>
        <v>…</v>
      </c>
      <c r="E946" s="61">
        <f>'MANPR2001-04 £'!E945/$A$4</f>
        <v>3027.641754118584</v>
      </c>
      <c r="F946" s="60" t="str">
        <f>'MANPR2001-04 £'!F945</f>
        <v>…</v>
      </c>
      <c r="G946" s="61">
        <f>'MANPR2001-04 £'!G945/$A$4</f>
        <v>2308.320547299214</v>
      </c>
      <c r="H946" s="60" t="str">
        <f>'MANPR2001-04 £'!H945</f>
        <v>…</v>
      </c>
      <c r="I946" s="61">
        <f>'MANPR2001-04 £'!I945/$A$4</f>
        <v>1638.548782279753</v>
      </c>
      <c r="J946" s="60" t="str">
        <f>'MANPR2001-04 £'!J945</f>
        <v>…</v>
      </c>
      <c r="K946" s="61">
        <f>'MANPR2001-04 £'!K945/$A$4</f>
        <v>1544.5757030040631</v>
      </c>
      <c r="L946" s="44" t="s">
        <v>521</v>
      </c>
      <c r="M946" s="487"/>
      <c r="N946" s="488"/>
    </row>
    <row r="947" spans="1:14" s="36" customFormat="1" ht="12" customHeight="1">
      <c r="A947" s="129" t="s">
        <v>522</v>
      </c>
      <c r="B947" s="129" t="s">
        <v>523</v>
      </c>
      <c r="C947" s="130"/>
      <c r="D947" s="114"/>
      <c r="E947" s="132"/>
      <c r="F947" s="73"/>
      <c r="G947" s="74"/>
      <c r="H947" s="73"/>
      <c r="I947" s="72"/>
      <c r="J947" s="60"/>
      <c r="K947" s="176"/>
      <c r="L947" s="44"/>
      <c r="M947" s="487"/>
      <c r="N947" s="488"/>
    </row>
    <row r="948" spans="1:14" s="36" customFormat="1" ht="11.25" customHeight="1">
      <c r="A948" s="129" t="s">
        <v>109</v>
      </c>
      <c r="B948" s="129" t="s">
        <v>524</v>
      </c>
      <c r="C948" s="130" t="s">
        <v>132</v>
      </c>
      <c r="D948" s="60" t="str">
        <f>'MANPR2001-04 £'!D947</f>
        <v>…</v>
      </c>
      <c r="E948" s="61">
        <f>'MANPR2001-04 £'!E947/$A$4</f>
        <v>2063.9905411824207</v>
      </c>
      <c r="F948" s="60" t="str">
        <f>'MANPR2001-04 £'!F947</f>
        <v>…</v>
      </c>
      <c r="G948" s="61">
        <f>'MANPR2001-04 £'!G947/$A$4</f>
        <v>1985.3948748791165</v>
      </c>
      <c r="H948" s="60" t="str">
        <f>'MANPR2001-04 £'!H947</f>
        <v>…</v>
      </c>
      <c r="I948" s="61">
        <f>'MANPR2001-04 £'!I947/$A$4</f>
        <v>2250.228098292424</v>
      </c>
      <c r="J948" s="60" t="str">
        <f>'MANPR2001-04 £'!J947</f>
        <v>…</v>
      </c>
      <c r="K948" s="61">
        <f>'MANPR2001-04 £'!K947/$A$4</f>
        <v>2803.8149652983047</v>
      </c>
      <c r="L948" s="44" t="s">
        <v>1797</v>
      </c>
      <c r="M948" s="487"/>
      <c r="N948" s="488"/>
    </row>
    <row r="949" spans="1:14" s="36" customFormat="1" ht="12" customHeight="1">
      <c r="A949" s="129" t="s">
        <v>1798</v>
      </c>
      <c r="B949" s="129" t="s">
        <v>1799</v>
      </c>
      <c r="C949" s="130" t="s">
        <v>132</v>
      </c>
      <c r="D949" s="60" t="str">
        <f>'MANPR2001-04 £'!D948</f>
        <v>…</v>
      </c>
      <c r="E949" s="61">
        <f>'MANPR2001-04 £'!E948/$A$4</f>
        <v>133.27091242734173</v>
      </c>
      <c r="F949" s="60" t="str">
        <f>'MANPR2001-04 £'!F948</f>
        <v>…</v>
      </c>
      <c r="G949" s="61">
        <f>'MANPR2001-04 £'!G948/$A$4</f>
        <v>170.8601441376176</v>
      </c>
      <c r="H949" s="60" t="str">
        <f>'MANPR2001-04 £'!H948</f>
        <v>…</v>
      </c>
      <c r="I949" s="61">
        <f>'MANPR2001-04 £'!I948/$A$4</f>
        <v>145.23112251697498</v>
      </c>
      <c r="J949" s="60" t="str">
        <f>'MANPR2001-04 £'!J948</f>
        <v>…</v>
      </c>
      <c r="K949" s="61">
        <f>'MANPR2001-04 £'!K948/$A$4</f>
        <v>129.85370954458938</v>
      </c>
      <c r="L949" s="44" t="s">
        <v>1800</v>
      </c>
      <c r="M949" s="487"/>
      <c r="N949" s="488"/>
    </row>
    <row r="950" spans="1:14" s="36" customFormat="1" ht="12" customHeight="1">
      <c r="A950" s="129" t="s">
        <v>1801</v>
      </c>
      <c r="B950" s="129" t="s">
        <v>548</v>
      </c>
      <c r="C950" s="111"/>
      <c r="D950" s="114"/>
      <c r="E950" s="127"/>
      <c r="F950" s="73"/>
      <c r="G950" s="74"/>
      <c r="H950" s="73"/>
      <c r="I950" s="72"/>
      <c r="J950" s="60"/>
      <c r="K950" s="61"/>
      <c r="L950" s="44" t="s">
        <v>549</v>
      </c>
      <c r="M950" s="487"/>
      <c r="N950" s="488"/>
    </row>
    <row r="951" spans="1:14" s="36" customFormat="1" ht="11.25" customHeight="1">
      <c r="A951" s="129" t="s">
        <v>109</v>
      </c>
      <c r="B951" s="129" t="s">
        <v>550</v>
      </c>
      <c r="C951" s="130" t="s">
        <v>132</v>
      </c>
      <c r="D951" s="60" t="str">
        <f>'MANPR2001-04 £'!D950</f>
        <v>…</v>
      </c>
      <c r="E951" s="61">
        <f>'MANPR2001-04 £'!E950/$A$4</f>
        <v>2508.2269159402263</v>
      </c>
      <c r="F951" s="60" t="str">
        <f>'MANPR2001-04 £'!F950</f>
        <v>…</v>
      </c>
      <c r="G951" s="61">
        <f>'MANPR2001-04 £'!G950/$A$4</f>
        <v>2890.95363880849</v>
      </c>
      <c r="H951" s="60" t="str">
        <f>'MANPR2001-04 £'!H950</f>
        <v>…</v>
      </c>
      <c r="I951" s="61">
        <f>'MANPR2001-04 £'!I950/$A$4</f>
        <v>2345.9097790094897</v>
      </c>
      <c r="J951" s="60" t="str">
        <f>'MANPR2001-04 £'!J950</f>
        <v>…</v>
      </c>
      <c r="K951" s="61">
        <f>'MANPR2001-04 £'!K950/$A$4</f>
        <v>2503.101111616098</v>
      </c>
      <c r="L951" s="44" t="s">
        <v>467</v>
      </c>
      <c r="M951" s="487"/>
      <c r="N951" s="488"/>
    </row>
    <row r="952" spans="1:14" s="36" customFormat="1" ht="3" customHeight="1">
      <c r="A952" s="133"/>
      <c r="B952" s="133"/>
      <c r="C952" s="134"/>
      <c r="D952" s="136"/>
      <c r="E952" s="136"/>
      <c r="F952" s="171"/>
      <c r="G952" s="193"/>
      <c r="H952" s="83"/>
      <c r="I952" s="84"/>
      <c r="J952" s="173"/>
      <c r="K952" s="174"/>
      <c r="L952" s="51"/>
      <c r="M952" s="487"/>
      <c r="N952" s="488"/>
    </row>
    <row r="953" spans="1:14" s="36" customFormat="1" ht="12.75" customHeight="1">
      <c r="A953" s="139"/>
      <c r="B953" s="139"/>
      <c r="C953" s="140"/>
      <c r="D953" s="141"/>
      <c r="E953" s="141"/>
      <c r="F953" s="72"/>
      <c r="G953" s="72"/>
      <c r="H953" s="72"/>
      <c r="I953" s="72"/>
      <c r="J953" s="142"/>
      <c r="K953" s="142"/>
      <c r="L953" s="43" t="s">
        <v>471</v>
      </c>
      <c r="M953" s="487"/>
      <c r="N953" s="488"/>
    </row>
    <row r="954" spans="12:14" ht="24" customHeight="1">
      <c r="L954" s="31" t="s">
        <v>2342</v>
      </c>
      <c r="M954" s="487" t="s">
        <v>546</v>
      </c>
      <c r="N954" s="488"/>
    </row>
    <row r="955" spans="1:14" ht="29.25" customHeight="1">
      <c r="A955" s="479" t="s">
        <v>1133</v>
      </c>
      <c r="B955" s="479"/>
      <c r="C955" s="479"/>
      <c r="D955" s="479"/>
      <c r="E955" s="479"/>
      <c r="F955" s="479"/>
      <c r="G955" s="479"/>
      <c r="H955" s="479"/>
      <c r="I955" s="479"/>
      <c r="J955" s="479"/>
      <c r="K955" s="479"/>
      <c r="L955" s="479"/>
      <c r="M955" s="487"/>
      <c r="N955" s="488"/>
    </row>
    <row r="956" spans="1:14" ht="9.75" customHeight="1">
      <c r="A956" s="92"/>
      <c r="B956" s="92"/>
      <c r="C956" s="92"/>
      <c r="D956" s="92"/>
      <c r="J956" s="92"/>
      <c r="K956" s="92"/>
      <c r="M956" s="487"/>
      <c r="N956" s="488"/>
    </row>
    <row r="957" spans="1:14" ht="24.75" customHeight="1">
      <c r="A957" s="94" t="s">
        <v>1652</v>
      </c>
      <c r="B957" s="474" t="s">
        <v>1653</v>
      </c>
      <c r="C957" s="94" t="s">
        <v>1119</v>
      </c>
      <c r="D957" s="477" t="s">
        <v>491</v>
      </c>
      <c r="E957" s="478"/>
      <c r="F957" s="477" t="s">
        <v>2372</v>
      </c>
      <c r="G957" s="478"/>
      <c r="H957" s="477" t="s">
        <v>1123</v>
      </c>
      <c r="I957" s="478"/>
      <c r="J957" s="477" t="s">
        <v>2381</v>
      </c>
      <c r="K957" s="485"/>
      <c r="L957" s="480" t="s">
        <v>95</v>
      </c>
      <c r="M957" s="487"/>
      <c r="N957" s="488"/>
    </row>
    <row r="958" spans="1:14" ht="15" customHeight="1">
      <c r="A958" s="472" t="s">
        <v>1382</v>
      </c>
      <c r="B958" s="475"/>
      <c r="C958" s="472" t="s">
        <v>1121</v>
      </c>
      <c r="D958" s="97" t="s">
        <v>92</v>
      </c>
      <c r="E958" s="98" t="s">
        <v>94</v>
      </c>
      <c r="F958" s="97" t="s">
        <v>92</v>
      </c>
      <c r="G958" s="98" t="s">
        <v>94</v>
      </c>
      <c r="H958" s="194" t="s">
        <v>92</v>
      </c>
      <c r="I958" s="195" t="s">
        <v>94</v>
      </c>
      <c r="J958" s="97" t="s">
        <v>92</v>
      </c>
      <c r="K958" s="99" t="s">
        <v>94</v>
      </c>
      <c r="L958" s="481"/>
      <c r="M958" s="487"/>
      <c r="N958" s="488"/>
    </row>
    <row r="959" spans="1:14" ht="24.75" customHeight="1">
      <c r="A959" s="473"/>
      <c r="B959" s="476"/>
      <c r="C959" s="473"/>
      <c r="D959" s="100" t="s">
        <v>93</v>
      </c>
      <c r="E959" s="101" t="s">
        <v>2450</v>
      </c>
      <c r="F959" s="100" t="s">
        <v>93</v>
      </c>
      <c r="G959" s="101" t="s">
        <v>2450</v>
      </c>
      <c r="H959" s="100" t="s">
        <v>93</v>
      </c>
      <c r="I959" s="101" t="s">
        <v>2450</v>
      </c>
      <c r="J959" s="100" t="s">
        <v>93</v>
      </c>
      <c r="K959" s="101" t="s">
        <v>2450</v>
      </c>
      <c r="L959" s="482"/>
      <c r="M959" s="487"/>
      <c r="N959" s="488"/>
    </row>
    <row r="960" spans="1:14" s="36" customFormat="1" ht="15" customHeight="1">
      <c r="A960" s="129" t="s">
        <v>551</v>
      </c>
      <c r="B960" s="129" t="s">
        <v>552</v>
      </c>
      <c r="C960" s="111"/>
      <c r="D960" s="114"/>
      <c r="E960" s="127"/>
      <c r="F960" s="69"/>
      <c r="G960" s="70"/>
      <c r="H960" s="69"/>
      <c r="I960" s="72"/>
      <c r="J960" s="60"/>
      <c r="K960" s="61"/>
      <c r="L960" s="59"/>
      <c r="M960" s="487"/>
      <c r="N960" s="488"/>
    </row>
    <row r="961" spans="1:14" s="36" customFormat="1" ht="11.25" customHeight="1">
      <c r="A961" s="110"/>
      <c r="B961" s="129" t="s">
        <v>553</v>
      </c>
      <c r="C961" s="111"/>
      <c r="D961" s="114"/>
      <c r="E961" s="127"/>
      <c r="F961" s="71"/>
      <c r="G961" s="72"/>
      <c r="H961" s="71"/>
      <c r="I961" s="72"/>
      <c r="J961" s="60"/>
      <c r="K961" s="61"/>
      <c r="L961" s="44" t="s">
        <v>554</v>
      </c>
      <c r="M961" s="487"/>
      <c r="N961" s="488"/>
    </row>
    <row r="962" spans="1:14" s="36" customFormat="1" ht="11.25" customHeight="1">
      <c r="A962" s="110"/>
      <c r="B962" s="129" t="s">
        <v>555</v>
      </c>
      <c r="C962" s="111"/>
      <c r="D962" s="132"/>
      <c r="E962" s="132"/>
      <c r="F962" s="71"/>
      <c r="G962" s="72"/>
      <c r="H962" s="71"/>
      <c r="I962" s="72"/>
      <c r="J962" s="175"/>
      <c r="K962" s="176"/>
      <c r="L962" s="44" t="s">
        <v>556</v>
      </c>
      <c r="M962" s="487"/>
      <c r="N962" s="488"/>
    </row>
    <row r="963" spans="1:14" s="36" customFormat="1" ht="11.25" customHeight="1">
      <c r="A963" s="110"/>
      <c r="B963" s="129" t="s">
        <v>557</v>
      </c>
      <c r="C963" s="130" t="s">
        <v>132</v>
      </c>
      <c r="D963" s="60" t="str">
        <f>'MANPR2001-04 £'!D962</f>
        <v>…</v>
      </c>
      <c r="E963" s="61">
        <f>'MANPR2001-04 £'!E962/$A$4</f>
        <v>4491.913189377967</v>
      </c>
      <c r="F963" s="60" t="str">
        <f>'MANPR2001-04 £'!F962</f>
        <v>…</v>
      </c>
      <c r="G963" s="61">
        <f>'MANPR2001-04 £'!G962/$A$4</f>
        <v>4374.01968992301</v>
      </c>
      <c r="H963" s="60" t="str">
        <f>'MANPR2001-04 £'!H962</f>
        <v>…</v>
      </c>
      <c r="I963" s="61">
        <f>'MANPR2001-04 £'!I962/$A$4</f>
        <v>4982.28180305293</v>
      </c>
      <c r="J963" s="60" t="str">
        <f>'MANPR2001-04 £'!J962</f>
        <v>…</v>
      </c>
      <c r="K963" s="61">
        <f>'MANPR2001-04 £'!K962/$A$4</f>
        <v>5930.555603016707</v>
      </c>
      <c r="L963" s="44" t="s">
        <v>558</v>
      </c>
      <c r="M963" s="487"/>
      <c r="N963" s="488"/>
    </row>
    <row r="964" spans="1:14" s="36" customFormat="1" ht="0.75" customHeight="1">
      <c r="A964" s="110"/>
      <c r="B964" s="129" t="s">
        <v>109</v>
      </c>
      <c r="C964" s="111"/>
      <c r="D964" s="114"/>
      <c r="E964" s="127"/>
      <c r="F964" s="73"/>
      <c r="G964" s="74"/>
      <c r="H964" s="71"/>
      <c r="I964" s="72"/>
      <c r="J964" s="60"/>
      <c r="K964" s="61"/>
      <c r="L964" s="44" t="s">
        <v>109</v>
      </c>
      <c r="M964" s="487"/>
      <c r="N964" s="488"/>
    </row>
    <row r="965" spans="1:14" s="36" customFormat="1" ht="12" customHeight="1">
      <c r="A965" s="124" t="s">
        <v>559</v>
      </c>
      <c r="B965" s="124" t="s">
        <v>560</v>
      </c>
      <c r="C965" s="125"/>
      <c r="D965" s="114"/>
      <c r="E965" s="127"/>
      <c r="F965" s="75"/>
      <c r="G965" s="76"/>
      <c r="H965" s="81"/>
      <c r="I965" s="82"/>
      <c r="J965" s="60"/>
      <c r="K965" s="61"/>
      <c r="L965" s="45"/>
      <c r="M965" s="487"/>
      <c r="N965" s="488"/>
    </row>
    <row r="966" spans="1:14" s="36" customFormat="1" ht="11.25" customHeight="1">
      <c r="A966" s="145"/>
      <c r="B966" s="124" t="s">
        <v>561</v>
      </c>
      <c r="C966" s="157" t="s">
        <v>109</v>
      </c>
      <c r="D966" s="132"/>
      <c r="E966" s="132"/>
      <c r="F966" s="75"/>
      <c r="G966" s="76"/>
      <c r="H966" s="81"/>
      <c r="I966" s="82"/>
      <c r="J966" s="175"/>
      <c r="K966" s="176"/>
      <c r="L966" s="49" t="s">
        <v>562</v>
      </c>
      <c r="M966" s="487"/>
      <c r="N966" s="488"/>
    </row>
    <row r="967" spans="1:14" s="36" customFormat="1" ht="11.25" customHeight="1">
      <c r="A967" s="124" t="s">
        <v>109</v>
      </c>
      <c r="B967" s="124" t="s">
        <v>563</v>
      </c>
      <c r="C967" s="157" t="s">
        <v>109</v>
      </c>
      <c r="D967" s="114"/>
      <c r="E967" s="106">
        <f>SUM(E970)</f>
        <v>102.51608648257056</v>
      </c>
      <c r="F967" s="75"/>
      <c r="G967" s="106">
        <f>SUM(G970)</f>
        <v>136.68811531009408</v>
      </c>
      <c r="H967" s="81"/>
      <c r="I967" s="106">
        <f>SUM(I970)</f>
        <v>129.85370954458938</v>
      </c>
      <c r="J967" s="60"/>
      <c r="K967" s="126">
        <f>SUM(K970)</f>
        <v>280.21063638569285</v>
      </c>
      <c r="L967" s="49" t="s">
        <v>565</v>
      </c>
      <c r="M967" s="487"/>
      <c r="N967" s="488"/>
    </row>
    <row r="968" spans="1:14" s="36" customFormat="1" ht="0.75" customHeight="1">
      <c r="A968" s="110"/>
      <c r="B968" s="129" t="s">
        <v>109</v>
      </c>
      <c r="C968" s="111"/>
      <c r="D968" s="207"/>
      <c r="E968" s="127"/>
      <c r="F968" s="73"/>
      <c r="G968" s="74"/>
      <c r="H968" s="71"/>
      <c r="I968" s="72"/>
      <c r="J968" s="81"/>
      <c r="K968" s="61"/>
      <c r="L968" s="44" t="s">
        <v>109</v>
      </c>
      <c r="M968" s="487"/>
      <c r="N968" s="488"/>
    </row>
    <row r="969" spans="1:14" s="36" customFormat="1" ht="12" customHeight="1">
      <c r="A969" s="129" t="s">
        <v>566</v>
      </c>
      <c r="B969" s="129" t="s">
        <v>567</v>
      </c>
      <c r="C969" s="130" t="s">
        <v>109</v>
      </c>
      <c r="D969" s="106"/>
      <c r="E969" s="127"/>
      <c r="F969" s="73"/>
      <c r="G969" s="74"/>
      <c r="H969" s="71"/>
      <c r="I969" s="72"/>
      <c r="J969" s="182"/>
      <c r="K969" s="61"/>
      <c r="L969" s="44" t="s">
        <v>568</v>
      </c>
      <c r="M969" s="487"/>
      <c r="N969" s="488"/>
    </row>
    <row r="970" spans="1:14" s="36" customFormat="1" ht="11.25" customHeight="1">
      <c r="A970" s="110"/>
      <c r="B970" s="129" t="s">
        <v>569</v>
      </c>
      <c r="C970" s="130" t="s">
        <v>132</v>
      </c>
      <c r="D970" s="60" t="str">
        <f>'MANPR2001-04 £'!D969</f>
        <v>…</v>
      </c>
      <c r="E970" s="61">
        <f>'MANPR2001-04 £'!E969/$A$4</f>
        <v>102.51608648257056</v>
      </c>
      <c r="F970" s="60" t="str">
        <f>'MANPR2001-04 £'!F969</f>
        <v>…</v>
      </c>
      <c r="G970" s="61">
        <f>'MANPR2001-04 £'!G969/$A$4</f>
        <v>136.68811531009408</v>
      </c>
      <c r="H970" s="60" t="str">
        <f>'MANPR2001-04 £'!H969</f>
        <v>…</v>
      </c>
      <c r="I970" s="61">
        <f>'MANPR2001-04 £'!I969/$A$4</f>
        <v>129.85370954458938</v>
      </c>
      <c r="J970" s="60" t="str">
        <f>'MANPR2001-04 £'!J969</f>
        <v>…</v>
      </c>
      <c r="K970" s="61">
        <f>'MANPR2001-04 £'!K969/$A$4</f>
        <v>280.21063638569285</v>
      </c>
      <c r="L970" s="44" t="s">
        <v>570</v>
      </c>
      <c r="M970" s="487"/>
      <c r="N970" s="488"/>
    </row>
    <row r="971" spans="1:14" s="36" customFormat="1" ht="0.75" customHeight="1">
      <c r="A971" s="110"/>
      <c r="B971" s="129"/>
      <c r="C971" s="130"/>
      <c r="D971" s="221"/>
      <c r="E971" s="127"/>
      <c r="F971" s="73"/>
      <c r="G971" s="74"/>
      <c r="H971" s="71"/>
      <c r="I971" s="72"/>
      <c r="J971" s="222"/>
      <c r="K971" s="61"/>
      <c r="L971" s="44"/>
      <c r="M971" s="487"/>
      <c r="N971" s="488"/>
    </row>
    <row r="972" spans="1:14" s="36" customFormat="1" ht="12" customHeight="1">
      <c r="A972" s="124" t="s">
        <v>571</v>
      </c>
      <c r="B972" s="124" t="s">
        <v>572</v>
      </c>
      <c r="C972" s="125"/>
      <c r="D972" s="169"/>
      <c r="E972" s="169"/>
      <c r="F972" s="75"/>
      <c r="G972" s="76"/>
      <c r="H972" s="81"/>
      <c r="I972" s="82"/>
      <c r="J972" s="168"/>
      <c r="K972" s="170"/>
      <c r="L972" s="45"/>
      <c r="M972" s="487"/>
      <c r="N972" s="488"/>
    </row>
    <row r="973" spans="1:14" s="36" customFormat="1" ht="11.25" customHeight="1">
      <c r="A973" s="145"/>
      <c r="B973" s="124" t="s">
        <v>1806</v>
      </c>
      <c r="C973" s="125"/>
      <c r="D973" s="207"/>
      <c r="E973" s="207"/>
      <c r="F973" s="75"/>
      <c r="G973" s="76"/>
      <c r="H973" s="81"/>
      <c r="I973" s="82"/>
      <c r="J973" s="81"/>
      <c r="K973" s="166"/>
      <c r="L973" s="49" t="s">
        <v>1807</v>
      </c>
      <c r="M973" s="487"/>
      <c r="N973" s="488"/>
    </row>
    <row r="974" spans="1:14" s="36" customFormat="1" ht="11.25" customHeight="1">
      <c r="A974" s="145"/>
      <c r="B974" s="124" t="s">
        <v>1808</v>
      </c>
      <c r="C974" s="125"/>
      <c r="D974" s="185"/>
      <c r="E974" s="185"/>
      <c r="F974" s="75"/>
      <c r="G974" s="76"/>
      <c r="H974" s="81"/>
      <c r="I974" s="82"/>
      <c r="J974" s="71"/>
      <c r="K974" s="113"/>
      <c r="L974" s="49" t="s">
        <v>1809</v>
      </c>
      <c r="M974" s="487"/>
      <c r="N974" s="488"/>
    </row>
    <row r="975" spans="1:14" s="36" customFormat="1" ht="11.25" customHeight="1">
      <c r="A975" s="110"/>
      <c r="B975" s="124" t="s">
        <v>1810</v>
      </c>
      <c r="C975" s="111"/>
      <c r="D975" s="114"/>
      <c r="E975" s="106">
        <f>SUM(E977:E980)</f>
        <v>8939.402741280153</v>
      </c>
      <c r="F975" s="73"/>
      <c r="G975" s="106">
        <f>SUM(G977:G980)</f>
        <v>12151.573451067363</v>
      </c>
      <c r="H975" s="71"/>
      <c r="I975" s="106">
        <f>SUM(I977:I980)</f>
        <v>9575.002477472091</v>
      </c>
      <c r="J975" s="60"/>
      <c r="K975" s="126">
        <f>SUM(K977:K980)</f>
        <v>12009.759531433141</v>
      </c>
      <c r="L975" s="49" t="s">
        <v>1811</v>
      </c>
      <c r="M975" s="487"/>
      <c r="N975" s="488"/>
    </row>
    <row r="976" spans="1:14" s="36" customFormat="1" ht="0.75" customHeight="1">
      <c r="A976" s="110"/>
      <c r="B976" s="110"/>
      <c r="C976" s="111"/>
      <c r="D976" s="114"/>
      <c r="E976" s="127"/>
      <c r="F976" s="73"/>
      <c r="G976" s="74"/>
      <c r="H976" s="71"/>
      <c r="I976" s="72"/>
      <c r="J976" s="60"/>
      <c r="K976" s="61"/>
      <c r="L976" s="45"/>
      <c r="M976" s="487"/>
      <c r="N976" s="488"/>
    </row>
    <row r="977" spans="1:14" s="36" customFormat="1" ht="12" customHeight="1">
      <c r="A977" s="129" t="s">
        <v>1812</v>
      </c>
      <c r="B977" s="164"/>
      <c r="C977" s="130"/>
      <c r="D977" s="114"/>
      <c r="E977" s="127"/>
      <c r="F977" s="73"/>
      <c r="G977" s="74"/>
      <c r="H977" s="71"/>
      <c r="I977" s="72"/>
      <c r="J977" s="60"/>
      <c r="K977" s="61"/>
      <c r="L977" s="50"/>
      <c r="M977" s="487"/>
      <c r="N977" s="488"/>
    </row>
    <row r="978" spans="1:14" s="36" customFormat="1" ht="12" customHeight="1">
      <c r="A978" s="129" t="s">
        <v>1553</v>
      </c>
      <c r="B978" s="129" t="s">
        <v>1813</v>
      </c>
      <c r="C978" s="164"/>
      <c r="D978" s="149"/>
      <c r="E978" s="164"/>
      <c r="F978" s="73"/>
      <c r="G978" s="74"/>
      <c r="H978" s="71"/>
      <c r="I978" s="72"/>
      <c r="J978" s="149"/>
      <c r="K978" s="150"/>
      <c r="L978" s="44" t="s">
        <v>1814</v>
      </c>
      <c r="M978" s="487"/>
      <c r="N978" s="488"/>
    </row>
    <row r="979" spans="1:14" s="36" customFormat="1" ht="12" customHeight="1">
      <c r="A979" s="129" t="s">
        <v>1552</v>
      </c>
      <c r="B979" s="129" t="s">
        <v>1815</v>
      </c>
      <c r="C979" s="130" t="s">
        <v>132</v>
      </c>
      <c r="D979" s="60" t="str">
        <f>'MANPR2001-04 £'!D978</f>
        <v>…</v>
      </c>
      <c r="E979" s="61">
        <f>'MANPR2001-04 £'!E978/$A$4</f>
        <v>2304.9033444164616</v>
      </c>
      <c r="F979" s="60" t="str">
        <f>'MANPR2001-04 £'!F978</f>
        <v>…</v>
      </c>
      <c r="G979" s="61">
        <f>'MANPR2001-04 £'!G978/$A$4</f>
        <v>3693.9963162552926</v>
      </c>
      <c r="H979" s="60" t="str">
        <f>'MANPR2001-04 £'!H978</f>
        <v>…</v>
      </c>
      <c r="I979" s="61">
        <f>'MANPR2001-04 £'!I978/$A$4</f>
        <v>2294.6517357682046</v>
      </c>
      <c r="J979" s="60" t="str">
        <f>'MANPR2001-04 £'!J978</f>
        <v>…</v>
      </c>
      <c r="K979" s="61">
        <f>'MANPR2001-04 £'!K978/$A$4</f>
        <v>3212.170709787211</v>
      </c>
      <c r="L979" s="44" t="s">
        <v>1816</v>
      </c>
      <c r="M979" s="487"/>
      <c r="N979" s="488"/>
    </row>
    <row r="980" spans="1:14" s="36" customFormat="1" ht="12" customHeight="1">
      <c r="A980" s="129" t="s">
        <v>1817</v>
      </c>
      <c r="B980" s="129" t="s">
        <v>1818</v>
      </c>
      <c r="C980" s="130" t="s">
        <v>132</v>
      </c>
      <c r="D980" s="60" t="str">
        <f>'MANPR2001-04 £'!D979</f>
        <v>…</v>
      </c>
      <c r="E980" s="61">
        <f>'MANPR2001-04 £'!E979/$A$4</f>
        <v>6634.499396863692</v>
      </c>
      <c r="F980" s="60" t="str">
        <f>'MANPR2001-04 £'!F979</f>
        <v>…</v>
      </c>
      <c r="G980" s="61">
        <f>'MANPR2001-04 £'!G979/$A$4</f>
        <v>8457.57713481207</v>
      </c>
      <c r="H980" s="60" t="str">
        <f>'MANPR2001-04 £'!H979</f>
        <v>…</v>
      </c>
      <c r="I980" s="61">
        <f>'MANPR2001-04 £'!I979/$A$4</f>
        <v>7280.350741703886</v>
      </c>
      <c r="J980" s="60" t="str">
        <f>'MANPR2001-04 £'!J979</f>
        <v>…</v>
      </c>
      <c r="K980" s="61">
        <f>'MANPR2001-04 £'!K979/$A$4</f>
        <v>8797.58882164593</v>
      </c>
      <c r="L980" s="44" t="s">
        <v>468</v>
      </c>
      <c r="M980" s="487"/>
      <c r="N980" s="488"/>
    </row>
    <row r="981" spans="1:14" s="36" customFormat="1" ht="0.75" customHeight="1">
      <c r="A981" s="110"/>
      <c r="B981" s="110"/>
      <c r="C981" s="111"/>
      <c r="D981" s="114"/>
      <c r="E981" s="127"/>
      <c r="F981" s="73"/>
      <c r="G981" s="74"/>
      <c r="H981" s="71"/>
      <c r="I981" s="74"/>
      <c r="J981" s="60"/>
      <c r="K981" s="61"/>
      <c r="L981" s="45"/>
      <c r="M981" s="487"/>
      <c r="N981" s="488"/>
    </row>
    <row r="982" spans="1:14" s="36" customFormat="1" ht="12" customHeight="1">
      <c r="A982" s="124" t="s">
        <v>1819</v>
      </c>
      <c r="B982" s="124" t="s">
        <v>1820</v>
      </c>
      <c r="C982" s="125"/>
      <c r="D982" s="114"/>
      <c r="E982" s="127"/>
      <c r="F982" s="75"/>
      <c r="G982" s="76"/>
      <c r="H982" s="81"/>
      <c r="I982" s="82"/>
      <c r="J982" s="60"/>
      <c r="K982" s="61"/>
      <c r="L982" s="49" t="s">
        <v>1821</v>
      </c>
      <c r="M982" s="487"/>
      <c r="N982" s="488"/>
    </row>
    <row r="983" spans="1:14" s="36" customFormat="1" ht="11.25" customHeight="1">
      <c r="A983" s="124" t="s">
        <v>109</v>
      </c>
      <c r="B983" s="124" t="s">
        <v>1822</v>
      </c>
      <c r="C983" s="157" t="s">
        <v>109</v>
      </c>
      <c r="D983" s="114"/>
      <c r="E983" s="106">
        <f>SUM(E985:E993)</f>
        <v>3644.4468744553833</v>
      </c>
      <c r="F983" s="75"/>
      <c r="G983" s="106">
        <f>SUM(G985:G993)</f>
        <v>3904.1542935445623</v>
      </c>
      <c r="H983" s="81"/>
      <c r="I983" s="106">
        <f>SUM(I985:I993)</f>
        <v>4416.734725957415</v>
      </c>
      <c r="J983" s="60"/>
      <c r="K983" s="126">
        <f>SUM(K985:K993)</f>
        <v>5593.9611190656005</v>
      </c>
      <c r="L983" s="49" t="s">
        <v>1823</v>
      </c>
      <c r="M983" s="487"/>
      <c r="N983" s="488"/>
    </row>
    <row r="984" spans="1:14" s="36" customFormat="1" ht="0.75" customHeight="1">
      <c r="A984" s="110"/>
      <c r="B984" s="110"/>
      <c r="C984" s="111"/>
      <c r="D984" s="114"/>
      <c r="E984" s="127"/>
      <c r="F984" s="73"/>
      <c r="G984" s="74"/>
      <c r="H984" s="71"/>
      <c r="I984" s="72"/>
      <c r="J984" s="60"/>
      <c r="K984" s="61"/>
      <c r="L984" s="45"/>
      <c r="M984" s="487"/>
      <c r="N984" s="488"/>
    </row>
    <row r="985" spans="1:14" s="36" customFormat="1" ht="12" customHeight="1">
      <c r="A985" s="129" t="s">
        <v>1163</v>
      </c>
      <c r="B985" s="164"/>
      <c r="C985" s="111"/>
      <c r="D985" s="132"/>
      <c r="E985" s="132"/>
      <c r="F985" s="73"/>
      <c r="G985" s="74"/>
      <c r="H985" s="71"/>
      <c r="I985" s="72"/>
      <c r="J985" s="175"/>
      <c r="K985" s="176"/>
      <c r="L985" s="45"/>
      <c r="M985" s="487"/>
      <c r="N985" s="488"/>
    </row>
    <row r="986" spans="1:14" s="36" customFormat="1" ht="12" customHeight="1">
      <c r="A986" s="110" t="s">
        <v>2417</v>
      </c>
      <c r="B986" s="129" t="s">
        <v>2418</v>
      </c>
      <c r="C986" s="130" t="s">
        <v>132</v>
      </c>
      <c r="D986" s="60" t="str">
        <f>'MANPR2001-04 £'!D985</f>
        <v>…</v>
      </c>
      <c r="E986" s="61">
        <f>'MANPR2001-04 £'!E985/$A$4</f>
        <v>186.2375571100032</v>
      </c>
      <c r="F986" s="60" t="str">
        <f>'MANPR2001-04 £'!F985</f>
        <v>…</v>
      </c>
      <c r="G986" s="61">
        <f>'MANPR2001-04 £'!G985/$A$4</f>
        <v>99.09888359981821</v>
      </c>
      <c r="H986" s="60" t="str">
        <f>'MANPR2001-04 £'!H985</f>
        <v>…</v>
      </c>
      <c r="I986" s="61">
        <f>'MANPR2001-04 £'!I985/$A$4</f>
        <v>126.43650666183703</v>
      </c>
      <c r="J986" s="60" t="str">
        <f>'MANPR2001-04 £'!J985</f>
        <v>…</v>
      </c>
      <c r="K986" s="61">
        <f>'MANPR2001-04 £'!K985/$A$4</f>
        <v>119.60210089633233</v>
      </c>
      <c r="L986" s="44" t="s">
        <v>2421</v>
      </c>
      <c r="M986" s="487"/>
      <c r="N986" s="488"/>
    </row>
    <row r="987" spans="1:14" s="36" customFormat="1" ht="12" customHeight="1">
      <c r="A987" s="129" t="s">
        <v>1824</v>
      </c>
      <c r="B987" s="129" t="s">
        <v>1825</v>
      </c>
      <c r="C987" s="130" t="s">
        <v>132</v>
      </c>
      <c r="D987" s="60" t="str">
        <f>'MANPR2001-04 £'!D986</f>
        <v>…</v>
      </c>
      <c r="E987" s="61">
        <f>'MANPR2001-04 £'!E986/$A$4</f>
        <v>273.37623062018815</v>
      </c>
      <c r="F987" s="60" t="str">
        <f>'MANPR2001-04 £'!F986</f>
        <v>…</v>
      </c>
      <c r="G987" s="61">
        <f>'MANPR2001-04 £'!G986/$A$4</f>
        <v>310.96546233046405</v>
      </c>
      <c r="H987" s="60" t="str">
        <f>'MANPR2001-04 £'!H986</f>
        <v>…</v>
      </c>
      <c r="I987" s="61">
        <f>'MANPR2001-04 £'!I986/$A$4</f>
        <v>338.30308539248284</v>
      </c>
      <c r="J987" s="60" t="str">
        <f>'MANPR2001-04 £'!J986</f>
        <v>…</v>
      </c>
      <c r="K987" s="61">
        <f>'MANPR2001-04 £'!K986/$A$4</f>
        <v>341.7202882752352</v>
      </c>
      <c r="L987" s="44" t="s">
        <v>1826</v>
      </c>
      <c r="M987" s="487"/>
      <c r="N987" s="488"/>
    </row>
    <row r="988" spans="1:14" s="36" customFormat="1" ht="12" customHeight="1">
      <c r="A988" s="129" t="s">
        <v>1827</v>
      </c>
      <c r="B988" s="129" t="s">
        <v>1828</v>
      </c>
      <c r="C988" s="111"/>
      <c r="D988" s="132"/>
      <c r="E988" s="132"/>
      <c r="F988" s="73"/>
      <c r="G988" s="74"/>
      <c r="H988" s="73"/>
      <c r="I988" s="72"/>
      <c r="J988" s="175"/>
      <c r="K988" s="176"/>
      <c r="L988" s="44" t="s">
        <v>2419</v>
      </c>
      <c r="M988" s="487"/>
      <c r="N988" s="488"/>
    </row>
    <row r="989" spans="1:14" s="36" customFormat="1" ht="11.25" customHeight="1">
      <c r="A989" s="110"/>
      <c r="B989" s="129" t="s">
        <v>1829</v>
      </c>
      <c r="C989" s="130" t="s">
        <v>132</v>
      </c>
      <c r="D989" s="60" t="str">
        <f>'MANPR2001-04 £'!D988</f>
        <v>…</v>
      </c>
      <c r="E989" s="61">
        <f>'MANPR2001-04 £'!E988/$A$4</f>
        <v>150.3569268411035</v>
      </c>
      <c r="F989" s="60" t="str">
        <f>'MANPR2001-04 £'!F988</f>
        <v>…</v>
      </c>
      <c r="G989" s="61">
        <f>'MANPR2001-04 £'!G988/$A$4</f>
        <v>281.919237827069</v>
      </c>
      <c r="H989" s="60" t="str">
        <f>'MANPR2001-04 £'!H988</f>
        <v>…</v>
      </c>
      <c r="I989" s="61">
        <f>'MANPR2001-04 £'!I988/$A$4</f>
        <v>348.5546940407399</v>
      </c>
      <c r="J989" s="60" t="str">
        <f>'MANPR2001-04 £'!J988</f>
        <v>…</v>
      </c>
      <c r="K989" s="61">
        <f>'MANPR2001-04 £'!K988/$A$4</f>
        <v>381.01812142688726</v>
      </c>
      <c r="L989" s="44" t="s">
        <v>2420</v>
      </c>
      <c r="M989" s="487"/>
      <c r="N989" s="488"/>
    </row>
    <row r="990" spans="1:14" s="36" customFormat="1" ht="12" customHeight="1">
      <c r="A990" s="129" t="s">
        <v>1830</v>
      </c>
      <c r="B990" s="129" t="s">
        <v>1831</v>
      </c>
      <c r="C990" s="130" t="s">
        <v>344</v>
      </c>
      <c r="D990" s="60">
        <f>'MANPR2001-04 £'!D989</f>
        <v>373</v>
      </c>
      <c r="E990" s="61">
        <f>'MANPR2001-04 £'!E989/$A$4</f>
        <v>603.1363088057901</v>
      </c>
      <c r="F990" s="60">
        <f>'MANPR2001-04 £'!F989</f>
        <v>290</v>
      </c>
      <c r="G990" s="61">
        <f>'MANPR2001-04 £'!G989/$A$4</f>
        <v>541.6266569162478</v>
      </c>
      <c r="H990" s="60">
        <f>'MANPR2001-04 £'!H989</f>
        <v>323</v>
      </c>
      <c r="I990" s="61">
        <f>'MANPR2001-04 £'!I989/$A$4</f>
        <v>608.2621131299187</v>
      </c>
      <c r="J990" s="60">
        <f>'MANPR2001-04 £'!J989</f>
        <v>340</v>
      </c>
      <c r="K990" s="61">
        <f>'MANPR2001-04 £'!K989/$A$4</f>
        <v>729.5728154676272</v>
      </c>
      <c r="L990" s="44" t="s">
        <v>1832</v>
      </c>
      <c r="M990" s="487"/>
      <c r="N990" s="488"/>
    </row>
    <row r="991" spans="1:14" s="36" customFormat="1" ht="12" customHeight="1">
      <c r="A991" s="129" t="s">
        <v>1889</v>
      </c>
      <c r="B991" s="129" t="s">
        <v>1833</v>
      </c>
      <c r="C991" s="130" t="s">
        <v>109</v>
      </c>
      <c r="D991" s="114"/>
      <c r="E991" s="127"/>
      <c r="F991" s="73"/>
      <c r="G991" s="74"/>
      <c r="H991" s="71"/>
      <c r="I991" s="72"/>
      <c r="J991" s="60"/>
      <c r="K991" s="61"/>
      <c r="L991" s="44" t="s">
        <v>1834</v>
      </c>
      <c r="M991" s="487"/>
      <c r="N991" s="488"/>
    </row>
    <row r="992" spans="1:14" s="36" customFormat="1" ht="12" customHeight="1">
      <c r="A992" s="129" t="s">
        <v>1835</v>
      </c>
      <c r="B992" s="129" t="s">
        <v>739</v>
      </c>
      <c r="C992" s="130" t="s">
        <v>109</v>
      </c>
      <c r="D992" s="221"/>
      <c r="E992" s="127"/>
      <c r="F992" s="73"/>
      <c r="G992" s="74"/>
      <c r="H992" s="71"/>
      <c r="I992" s="72"/>
      <c r="J992" s="222"/>
      <c r="K992" s="61"/>
      <c r="L992" s="44" t="s">
        <v>737</v>
      </c>
      <c r="M992" s="487"/>
      <c r="N992" s="488"/>
    </row>
    <row r="993" spans="1:14" s="36" customFormat="1" ht="11.25" customHeight="1">
      <c r="A993" s="129" t="s">
        <v>109</v>
      </c>
      <c r="B993" s="129" t="s">
        <v>740</v>
      </c>
      <c r="C993" s="130" t="s">
        <v>132</v>
      </c>
      <c r="D993" s="60" t="str">
        <f>'MANPR2001-04 £'!D992</f>
        <v>…</v>
      </c>
      <c r="E993" s="61">
        <f>'MANPR2001-04 £'!E992/$A$4</f>
        <v>2431.3398510782986</v>
      </c>
      <c r="F993" s="60" t="str">
        <f>'MANPR2001-04 £'!F992</f>
        <v>…</v>
      </c>
      <c r="G993" s="61">
        <f>'MANPR2001-04 £'!G992/$A$4</f>
        <v>2670.5440528709632</v>
      </c>
      <c r="H993" s="60" t="str">
        <f>'MANPR2001-04 £'!H992</f>
        <v>…</v>
      </c>
      <c r="I993" s="61">
        <f>'MANPR2001-04 £'!I992/$A$4</f>
        <v>2995.1783267324367</v>
      </c>
      <c r="J993" s="60" t="str">
        <f>'MANPR2001-04 £'!J992</f>
        <v>…</v>
      </c>
      <c r="K993" s="61">
        <f>'MANPR2001-04 £'!K992/$A$4</f>
        <v>4022.0477929995186</v>
      </c>
      <c r="L993" s="44" t="s">
        <v>738</v>
      </c>
      <c r="M993" s="487"/>
      <c r="N993" s="488"/>
    </row>
    <row r="994" spans="1:14" s="36" customFormat="1" ht="3" customHeight="1">
      <c r="A994" s="133"/>
      <c r="B994" s="133"/>
      <c r="C994" s="134"/>
      <c r="D994" s="136"/>
      <c r="E994" s="136"/>
      <c r="F994" s="83"/>
      <c r="G994" s="84"/>
      <c r="H994" s="83"/>
      <c r="I994" s="84"/>
      <c r="J994" s="173"/>
      <c r="K994" s="174"/>
      <c r="L994" s="51"/>
      <c r="M994" s="487"/>
      <c r="N994" s="488"/>
    </row>
    <row r="995" spans="1:14" s="36" customFormat="1" ht="12.75" customHeight="1">
      <c r="A995" s="139"/>
      <c r="B995" s="139"/>
      <c r="C995" s="140"/>
      <c r="D995" s="141"/>
      <c r="E995" s="141"/>
      <c r="F995" s="72"/>
      <c r="G995" s="72"/>
      <c r="H995" s="70"/>
      <c r="I995" s="70"/>
      <c r="J995" s="142"/>
      <c r="K995" s="142"/>
      <c r="L995" s="43" t="s">
        <v>471</v>
      </c>
      <c r="M995" s="487"/>
      <c r="N995" s="488"/>
    </row>
    <row r="996" spans="12:14" ht="24" customHeight="1">
      <c r="L996" s="31" t="s">
        <v>2342</v>
      </c>
      <c r="M996" s="487" t="s">
        <v>1706</v>
      </c>
      <c r="N996" s="488"/>
    </row>
    <row r="997" spans="1:14" ht="29.25" customHeight="1">
      <c r="A997" s="479" t="s">
        <v>1133</v>
      </c>
      <c r="B997" s="479"/>
      <c r="C997" s="479"/>
      <c r="D997" s="479"/>
      <c r="E997" s="479"/>
      <c r="F997" s="479"/>
      <c r="G997" s="479"/>
      <c r="H997" s="479"/>
      <c r="I997" s="479"/>
      <c r="J997" s="479"/>
      <c r="K997" s="479"/>
      <c r="L997" s="479"/>
      <c r="M997" s="487"/>
      <c r="N997" s="488"/>
    </row>
    <row r="998" spans="1:14" ht="9.75" customHeight="1">
      <c r="A998" s="92"/>
      <c r="B998" s="92"/>
      <c r="C998" s="92"/>
      <c r="D998" s="92"/>
      <c r="J998" s="92"/>
      <c r="K998" s="92"/>
      <c r="M998" s="487"/>
      <c r="N998" s="488"/>
    </row>
    <row r="999" spans="1:14" ht="24.75" customHeight="1">
      <c r="A999" s="94" t="s">
        <v>1652</v>
      </c>
      <c r="B999" s="474" t="s">
        <v>1653</v>
      </c>
      <c r="C999" s="94" t="s">
        <v>1119</v>
      </c>
      <c r="D999" s="477" t="s">
        <v>491</v>
      </c>
      <c r="E999" s="478"/>
      <c r="F999" s="477" t="s">
        <v>2372</v>
      </c>
      <c r="G999" s="478"/>
      <c r="H999" s="483" t="s">
        <v>1123</v>
      </c>
      <c r="I999" s="484"/>
      <c r="J999" s="477" t="s">
        <v>2381</v>
      </c>
      <c r="K999" s="485"/>
      <c r="L999" s="480" t="s">
        <v>95</v>
      </c>
      <c r="M999" s="487"/>
      <c r="N999" s="488"/>
    </row>
    <row r="1000" spans="1:14" ht="15" customHeight="1">
      <c r="A1000" s="472" t="s">
        <v>1382</v>
      </c>
      <c r="B1000" s="475"/>
      <c r="C1000" s="472" t="s">
        <v>1121</v>
      </c>
      <c r="D1000" s="97" t="s">
        <v>92</v>
      </c>
      <c r="E1000" s="98" t="s">
        <v>94</v>
      </c>
      <c r="F1000" s="97" t="s">
        <v>92</v>
      </c>
      <c r="G1000" s="98" t="s">
        <v>94</v>
      </c>
      <c r="H1000" s="97" t="s">
        <v>92</v>
      </c>
      <c r="I1000" s="98" t="s">
        <v>94</v>
      </c>
      <c r="J1000" s="97" t="s">
        <v>92</v>
      </c>
      <c r="K1000" s="99" t="s">
        <v>94</v>
      </c>
      <c r="L1000" s="481"/>
      <c r="M1000" s="487"/>
      <c r="N1000" s="488"/>
    </row>
    <row r="1001" spans="1:14" ht="24.75" customHeight="1">
      <c r="A1001" s="473"/>
      <c r="B1001" s="476"/>
      <c r="C1001" s="473"/>
      <c r="D1001" s="100" t="s">
        <v>93</v>
      </c>
      <c r="E1001" s="101" t="s">
        <v>2450</v>
      </c>
      <c r="F1001" s="100" t="s">
        <v>93</v>
      </c>
      <c r="G1001" s="101" t="s">
        <v>2450</v>
      </c>
      <c r="H1001" s="100" t="s">
        <v>93</v>
      </c>
      <c r="I1001" s="101" t="s">
        <v>2450</v>
      </c>
      <c r="J1001" s="100" t="s">
        <v>93</v>
      </c>
      <c r="K1001" s="101" t="s">
        <v>2450</v>
      </c>
      <c r="L1001" s="482"/>
      <c r="M1001" s="487"/>
      <c r="N1001" s="488"/>
    </row>
    <row r="1002" spans="1:14" s="36" customFormat="1" ht="15" customHeight="1">
      <c r="A1002" s="124" t="s">
        <v>1836</v>
      </c>
      <c r="B1002" s="124" t="s">
        <v>606</v>
      </c>
      <c r="C1002" s="125"/>
      <c r="D1002" s="114"/>
      <c r="E1002" s="132"/>
      <c r="F1002" s="196"/>
      <c r="G1002" s="197"/>
      <c r="H1002" s="196"/>
      <c r="I1002" s="197"/>
      <c r="J1002" s="60"/>
      <c r="K1002" s="176"/>
      <c r="L1002" s="59"/>
      <c r="M1002" s="487"/>
      <c r="N1002" s="488"/>
    </row>
    <row r="1003" spans="1:14" s="36" customFormat="1" ht="11.25" customHeight="1">
      <c r="A1003" s="110"/>
      <c r="B1003" s="124" t="s">
        <v>411</v>
      </c>
      <c r="C1003" s="111"/>
      <c r="D1003" s="106"/>
      <c r="E1003" s="106">
        <f>SUM(E1005:E1052)</f>
        <v>32813.690681629465</v>
      </c>
      <c r="F1003" s="71"/>
      <c r="G1003" s="106">
        <f>SUM(G1005:G1052)</f>
        <v>32275.481227595963</v>
      </c>
      <c r="H1003" s="71"/>
      <c r="I1003" s="106">
        <f>SUM(I1005:I1052)</f>
        <v>33196.417404497726</v>
      </c>
      <c r="J1003" s="182"/>
      <c r="K1003" s="126">
        <f>SUM(K1005:K1052)</f>
        <v>38880.934399956255</v>
      </c>
      <c r="L1003" s="49" t="s">
        <v>607</v>
      </c>
      <c r="M1003" s="487"/>
      <c r="N1003" s="488"/>
    </row>
    <row r="1004" spans="1:14" s="36" customFormat="1" ht="0.75" customHeight="1">
      <c r="A1004" s="110"/>
      <c r="B1004" s="124"/>
      <c r="C1004" s="111"/>
      <c r="D1004" s="106"/>
      <c r="E1004" s="201"/>
      <c r="F1004" s="71"/>
      <c r="G1004" s="72"/>
      <c r="H1004" s="71"/>
      <c r="I1004" s="72"/>
      <c r="J1004" s="182"/>
      <c r="K1004" s="203"/>
      <c r="L1004" s="49"/>
      <c r="M1004" s="487"/>
      <c r="N1004" s="488"/>
    </row>
    <row r="1005" spans="1:14" s="36" customFormat="1" ht="12" customHeight="1">
      <c r="A1005" s="129" t="s">
        <v>1554</v>
      </c>
      <c r="B1005" s="129" t="s">
        <v>608</v>
      </c>
      <c r="C1005" s="130" t="s">
        <v>109</v>
      </c>
      <c r="D1005" s="185"/>
      <c r="E1005" s="185"/>
      <c r="F1005" s="71"/>
      <c r="G1005" s="72"/>
      <c r="H1005" s="71"/>
      <c r="I1005" s="72"/>
      <c r="J1005" s="71"/>
      <c r="K1005" s="113"/>
      <c r="L1005" s="44" t="s">
        <v>609</v>
      </c>
      <c r="M1005" s="487"/>
      <c r="N1005" s="488"/>
    </row>
    <row r="1006" spans="1:14" s="36" customFormat="1" ht="12" customHeight="1">
      <c r="A1006" s="110" t="s">
        <v>2422</v>
      </c>
      <c r="B1006" s="129" t="s">
        <v>2423</v>
      </c>
      <c r="C1006" s="164"/>
      <c r="D1006" s="149"/>
      <c r="E1006" s="164"/>
      <c r="F1006" s="73"/>
      <c r="G1006" s="74"/>
      <c r="H1006" s="71"/>
      <c r="I1006" s="72"/>
      <c r="J1006" s="149"/>
      <c r="K1006" s="150"/>
      <c r="L1006" s="44" t="s">
        <v>2425</v>
      </c>
      <c r="M1006" s="487"/>
      <c r="N1006" s="488"/>
    </row>
    <row r="1007" spans="1:14" s="36" customFormat="1" ht="11.25" customHeight="1">
      <c r="A1007" s="110"/>
      <c r="B1007" s="129" t="s">
        <v>2424</v>
      </c>
      <c r="C1007" s="130" t="s">
        <v>344</v>
      </c>
      <c r="D1007" s="60">
        <f>'MANPR2001-04 £'!D1006</f>
        <v>2160</v>
      </c>
      <c r="E1007" s="61">
        <f>'MANPR2001-04 £'!E1006/$A$4</f>
        <v>324.63427386147345</v>
      </c>
      <c r="F1007" s="60">
        <f>'MANPR2001-04 £'!F1006</f>
        <v>362</v>
      </c>
      <c r="G1007" s="61">
        <f>'MANPR2001-04 £'!G1006/$A$4</f>
        <v>128.1451081032132</v>
      </c>
      <c r="H1007" s="60">
        <f>'MANPR2001-04 £'!H1006</f>
        <v>388</v>
      </c>
      <c r="I1007" s="61">
        <f>'MANPR2001-04 £'!I1006/$A$4</f>
        <v>145.23112251697498</v>
      </c>
      <c r="J1007" s="60">
        <f>'MANPR2001-04 £'!J1006</f>
        <v>324</v>
      </c>
      <c r="K1007" s="61">
        <f>'MANPR2001-04 £'!K1006/$A$4</f>
        <v>111.05909368945144</v>
      </c>
      <c r="L1007" s="44" t="s">
        <v>2426</v>
      </c>
      <c r="M1007" s="487"/>
      <c r="N1007" s="488"/>
    </row>
    <row r="1008" spans="1:14" s="36" customFormat="1" ht="12" customHeight="1">
      <c r="A1008" s="129" t="s">
        <v>1555</v>
      </c>
      <c r="B1008" s="129" t="s">
        <v>610</v>
      </c>
      <c r="C1008" s="130" t="s">
        <v>126</v>
      </c>
      <c r="D1008" s="60">
        <f>'MANPR2001-04 £'!D1007</f>
        <v>627</v>
      </c>
      <c r="E1008" s="61">
        <f>'MANPR2001-04 £'!E1007/$A$4</f>
        <v>924.3533797845113</v>
      </c>
      <c r="F1008" s="60">
        <f>'MANPR2001-04 £'!F1007</f>
        <v>989</v>
      </c>
      <c r="G1008" s="61">
        <f>'MANPR2001-04 £'!G1007/$A$4</f>
        <v>977.3200244671727</v>
      </c>
      <c r="H1008" s="60">
        <f>'MANPR2001-04 £'!H1007</f>
        <v>1015</v>
      </c>
      <c r="I1008" s="61">
        <f>'MANPR2001-04 £'!I1007/$A$4</f>
        <v>1021.7436619429533</v>
      </c>
      <c r="J1008" s="60">
        <f>'MANPR2001-04 £'!J1007</f>
        <v>1010</v>
      </c>
      <c r="K1008" s="61">
        <f>'MANPR2001-04 £'!K1007/$A$4</f>
        <v>1030.286669149834</v>
      </c>
      <c r="L1008" s="44" t="s">
        <v>611</v>
      </c>
      <c r="M1008" s="487"/>
      <c r="N1008" s="488"/>
    </row>
    <row r="1009" spans="1:14" s="36" customFormat="1" ht="12" customHeight="1">
      <c r="A1009" s="129" t="s">
        <v>612</v>
      </c>
      <c r="B1009" s="129" t="s">
        <v>613</v>
      </c>
      <c r="C1009" s="130" t="s">
        <v>126</v>
      </c>
      <c r="D1009" s="60">
        <f>'MANPR2001-04 £'!D1008</f>
        <v>3950</v>
      </c>
      <c r="E1009" s="61">
        <f>'MANPR2001-04 £'!E1008/$A$4</f>
        <v>743.2416269986365</v>
      </c>
      <c r="F1009" s="60">
        <f>'MANPR2001-04 £'!F1008</f>
        <v>3625</v>
      </c>
      <c r="G1009" s="61">
        <f>'MANPR2001-04 £'!G1008/$A$4</f>
        <v>743.2416269986365</v>
      </c>
      <c r="H1009" s="60">
        <f>'MANPR2001-04 £'!H1008</f>
        <v>3600</v>
      </c>
      <c r="I1009" s="61">
        <f>'MANPR2001-04 £'!I1008/$A$4</f>
        <v>768.8706486192792</v>
      </c>
      <c r="J1009" s="60">
        <f>'MANPR2001-04 £'!J1008</f>
        <v>0</v>
      </c>
      <c r="K1009" s="61">
        <f>'MANPR2001-04 £'!K1008/$A$4</f>
        <v>0</v>
      </c>
      <c r="L1009" s="44" t="s">
        <v>614</v>
      </c>
      <c r="M1009" s="487"/>
      <c r="N1009" s="488"/>
    </row>
    <row r="1010" spans="1:14" s="36" customFormat="1" ht="12" customHeight="1">
      <c r="A1010" s="129" t="s">
        <v>615</v>
      </c>
      <c r="B1010" s="129" t="s">
        <v>616</v>
      </c>
      <c r="C1010" s="130" t="s">
        <v>1400</v>
      </c>
      <c r="D1010" s="60">
        <f>'MANPR2001-04 £'!D1009</f>
        <v>476800</v>
      </c>
      <c r="E1010" s="61">
        <f>'MANPR2001-04 £'!E1009/$A$4</f>
        <v>613.3879174540472</v>
      </c>
      <c r="F1010" s="60">
        <f>'MANPR2001-04 £'!F1009</f>
        <v>462300</v>
      </c>
      <c r="G1010" s="61">
        <f>'MANPR2001-04 £'!G1009/$A$4</f>
        <v>568.9642799782666</v>
      </c>
      <c r="H1010" s="60">
        <f>'MANPR2001-04 £'!H1009</f>
        <v>534200</v>
      </c>
      <c r="I1010" s="61">
        <f>'MANPR2001-04 £'!I1009/$A$4</f>
        <v>639.0169390746898</v>
      </c>
      <c r="J1010" s="60">
        <f>'MANPR2001-04 £'!J1009</f>
        <v>781000</v>
      </c>
      <c r="K1010" s="61">
        <f>'MANPR2001-04 £'!K1009/$A$4</f>
        <v>1127.676951308276</v>
      </c>
      <c r="L1010" s="44" t="s">
        <v>617</v>
      </c>
      <c r="M1010" s="487"/>
      <c r="N1010" s="488"/>
    </row>
    <row r="1011" spans="1:14" s="36" customFormat="1" ht="12" customHeight="1">
      <c r="A1011" s="129" t="s">
        <v>618</v>
      </c>
      <c r="B1011" s="129" t="s">
        <v>619</v>
      </c>
      <c r="C1011" s="130"/>
      <c r="D1011" s="114"/>
      <c r="E1011" s="127"/>
      <c r="F1011" s="73"/>
      <c r="G1011" s="74"/>
      <c r="H1011" s="73"/>
      <c r="I1011" s="74"/>
      <c r="J1011" s="60"/>
      <c r="K1011" s="61"/>
      <c r="L1011" s="44" t="s">
        <v>620</v>
      </c>
      <c r="M1011" s="487"/>
      <c r="N1011" s="488"/>
    </row>
    <row r="1012" spans="1:14" s="36" customFormat="1" ht="11.25" customHeight="1">
      <c r="A1012" s="129"/>
      <c r="B1012" s="129" t="s">
        <v>621</v>
      </c>
      <c r="C1012" s="130" t="s">
        <v>132</v>
      </c>
      <c r="D1012" s="60" t="str">
        <f>'MANPR2001-04 £'!D1011</f>
        <v>…</v>
      </c>
      <c r="E1012" s="61">
        <f>'MANPR2001-04 £'!E1011/$A$4</f>
        <v>1915.3422157826933</v>
      </c>
      <c r="F1012" s="60" t="str">
        <f>'MANPR2001-04 £'!F1011</f>
        <v>…</v>
      </c>
      <c r="G1012" s="61">
        <f>'MANPR2001-04 £'!G1011/$A$4</f>
        <v>2069.1163455065494</v>
      </c>
      <c r="H1012" s="60" t="str">
        <f>'MANPR2001-04 £'!H1011</f>
        <v>…</v>
      </c>
      <c r="I1012" s="61">
        <f>'MANPR2001-04 £'!I1011/$A$4</f>
        <v>1841.8723538035179</v>
      </c>
      <c r="J1012" s="60" t="str">
        <f>'MANPR2001-04 £'!J1011</f>
        <v>…</v>
      </c>
      <c r="K1012" s="61">
        <f>'MANPR2001-04 £'!K1011/$A$4</f>
        <v>1788.9057091208563</v>
      </c>
      <c r="L1012" s="44" t="s">
        <v>622</v>
      </c>
      <c r="M1012" s="487"/>
      <c r="N1012" s="488"/>
    </row>
    <row r="1013" spans="1:14" s="36" customFormat="1" ht="12" customHeight="1">
      <c r="A1013" s="129" t="s">
        <v>623</v>
      </c>
      <c r="B1013" s="129" t="s">
        <v>624</v>
      </c>
      <c r="C1013" s="130" t="s">
        <v>2445</v>
      </c>
      <c r="D1013" s="60">
        <f>'MANPR2001-04 £'!D1012</f>
        <v>1380</v>
      </c>
      <c r="E1013" s="61">
        <f>'MANPR2001-04 £'!E1012/$A$4</f>
        <v>1071.2931037428623</v>
      </c>
      <c r="F1013" s="60">
        <f>'MANPR2001-04 £'!F1012</f>
        <v>945</v>
      </c>
      <c r="G1013" s="61">
        <f>'MANPR2001-04 £'!G1012/$A$4</f>
        <v>773.9964529434078</v>
      </c>
      <c r="H1013" s="60">
        <f>'MANPR2001-04 £'!H1012</f>
        <v>1118</v>
      </c>
      <c r="I1013" s="61">
        <f>'MANPR2001-04 £'!I1012/$A$4</f>
        <v>934.6049884327683</v>
      </c>
      <c r="J1013" s="60">
        <f>'MANPR2001-04 £'!J1012</f>
        <v>1258</v>
      </c>
      <c r="K1013" s="61">
        <f>'MANPR2001-04 £'!K1012/$A$4</f>
        <v>1073.0017051842385</v>
      </c>
      <c r="L1013" s="44" t="s">
        <v>625</v>
      </c>
      <c r="M1013" s="487"/>
      <c r="N1013" s="488"/>
    </row>
    <row r="1014" spans="1:14" s="36" customFormat="1" ht="12" customHeight="1">
      <c r="A1014" s="129" t="s">
        <v>626</v>
      </c>
      <c r="B1014" s="129" t="s">
        <v>627</v>
      </c>
      <c r="C1014" s="130" t="s">
        <v>126</v>
      </c>
      <c r="D1014" s="60">
        <f>'MANPR2001-04 £'!D1013</f>
        <v>10790</v>
      </c>
      <c r="E1014" s="61">
        <f>'MANPR2001-04 £'!E1013/$A$4</f>
        <v>4978.864600170177</v>
      </c>
      <c r="F1014" s="60">
        <f>'MANPR2001-04 £'!F1013</f>
        <v>13076</v>
      </c>
      <c r="G1014" s="61">
        <f>'MANPR2001-04 £'!G1013/$A$4</f>
        <v>5971.562037609735</v>
      </c>
      <c r="H1014" s="60">
        <f>'MANPR2001-04 £'!H1013</f>
        <v>14328</v>
      </c>
      <c r="I1014" s="61">
        <f>'MANPR2001-04 £'!I1013/$A$4</f>
        <v>7394.82703827609</v>
      </c>
      <c r="J1014" s="60">
        <f>'MANPR2001-04 £'!J1013</f>
        <v>16368</v>
      </c>
      <c r="K1014" s="61">
        <f>'MANPR2001-04 £'!K1013/$A$4</f>
        <v>9983.358221960996</v>
      </c>
      <c r="L1014" s="44" t="s">
        <v>469</v>
      </c>
      <c r="M1014" s="487"/>
      <c r="N1014" s="488"/>
    </row>
    <row r="1015" spans="1:14" s="36" customFormat="1" ht="12" customHeight="1">
      <c r="A1015" s="129" t="s">
        <v>628</v>
      </c>
      <c r="B1015" s="129" t="s">
        <v>629</v>
      </c>
      <c r="C1015" s="130" t="s">
        <v>126</v>
      </c>
      <c r="D1015" s="60">
        <f>'MANPR2001-04 £'!D1014</f>
        <v>675</v>
      </c>
      <c r="E1015" s="61">
        <f>'MANPR2001-04 £'!E1014/$A$4</f>
        <v>372.4751142200064</v>
      </c>
      <c r="F1015" s="60">
        <f>'MANPR2001-04 £'!F1014</f>
        <v>700</v>
      </c>
      <c r="G1015" s="61">
        <f>'MANPR2001-04 £'!G1014/$A$4</f>
        <v>375.89231710275874</v>
      </c>
      <c r="H1015" s="60">
        <f>'MANPR2001-04 £'!H1014</f>
        <v>800</v>
      </c>
      <c r="I1015" s="61">
        <f>'MANPR2001-04 £'!I1014/$A$4</f>
        <v>422.0245560199155</v>
      </c>
      <c r="J1015" s="60">
        <f>'MANPR2001-04 £'!J1014</f>
        <v>632</v>
      </c>
      <c r="K1015" s="61">
        <f>'MANPR2001-04 £'!K1014/$A$4</f>
        <v>381.01812142688726</v>
      </c>
      <c r="L1015" s="44" t="s">
        <v>630</v>
      </c>
      <c r="M1015" s="487"/>
      <c r="N1015" s="488"/>
    </row>
    <row r="1016" spans="1:14" s="36" customFormat="1" ht="12" customHeight="1">
      <c r="A1016" s="129" t="s">
        <v>1556</v>
      </c>
      <c r="B1016" s="129" t="s">
        <v>631</v>
      </c>
      <c r="C1016" s="111"/>
      <c r="D1016" s="114"/>
      <c r="E1016" s="127"/>
      <c r="F1016" s="73"/>
      <c r="G1016" s="74"/>
      <c r="H1016" s="73"/>
      <c r="I1016" s="74"/>
      <c r="J1016" s="60"/>
      <c r="K1016" s="61"/>
      <c r="L1016" s="45"/>
      <c r="M1016" s="487"/>
      <c r="N1016" s="488"/>
    </row>
    <row r="1017" spans="1:14" s="36" customFormat="1" ht="12" customHeight="1">
      <c r="A1017" s="129" t="s">
        <v>632</v>
      </c>
      <c r="B1017" s="129" t="s">
        <v>633</v>
      </c>
      <c r="C1017" s="130"/>
      <c r="D1017" s="114"/>
      <c r="E1017" s="127"/>
      <c r="F1017" s="73"/>
      <c r="G1017" s="74"/>
      <c r="H1017" s="73"/>
      <c r="I1017" s="74"/>
      <c r="J1017" s="60"/>
      <c r="K1017" s="61"/>
      <c r="L1017" s="44" t="s">
        <v>634</v>
      </c>
      <c r="M1017" s="487"/>
      <c r="N1017" s="488"/>
    </row>
    <row r="1018" spans="1:14" s="36" customFormat="1" ht="12" customHeight="1">
      <c r="A1018" s="129" t="s">
        <v>635</v>
      </c>
      <c r="B1018" s="129" t="s">
        <v>1557</v>
      </c>
      <c r="C1018" s="111"/>
      <c r="D1018" s="114"/>
      <c r="E1018" s="132"/>
      <c r="F1018" s="73"/>
      <c r="G1018" s="74"/>
      <c r="H1018" s="73"/>
      <c r="I1018" s="74"/>
      <c r="J1018" s="60"/>
      <c r="K1018" s="176"/>
      <c r="L1018" s="44" t="s">
        <v>1867</v>
      </c>
      <c r="M1018" s="487"/>
      <c r="N1018" s="488"/>
    </row>
    <row r="1019" spans="1:14" s="36" customFormat="1" ht="11.25" customHeight="1">
      <c r="A1019" s="129" t="s">
        <v>109</v>
      </c>
      <c r="B1019" s="129" t="s">
        <v>1558</v>
      </c>
      <c r="C1019" s="130" t="s">
        <v>132</v>
      </c>
      <c r="D1019" s="60" t="str">
        <f>'MANPR2001-04 £'!D1018</f>
        <v>…</v>
      </c>
      <c r="E1019" s="61">
        <f>'MANPR2001-04 £'!E1018/$A$4</f>
        <v>1361.7553487768123</v>
      </c>
      <c r="F1019" s="60" t="str">
        <f>'MANPR2001-04 £'!F1018</f>
        <v>…</v>
      </c>
      <c r="G1019" s="61">
        <f>'MANPR2001-04 £'!G1018/$A$4</f>
        <v>975.6114230257965</v>
      </c>
      <c r="H1019" s="60" t="str">
        <f>'MANPR2001-04 £'!H1018</f>
        <v>…</v>
      </c>
      <c r="I1019" s="61">
        <f>'MANPR2001-04 £'!I1018/$A$4</f>
        <v>765.4534457365269</v>
      </c>
      <c r="J1019" s="60" t="str">
        <f>'MANPR2001-04 £'!J1018</f>
        <v>…</v>
      </c>
      <c r="K1019" s="61">
        <f>'MANPR2001-04 £'!K1018/$A$4</f>
        <v>736.4072212331318</v>
      </c>
      <c r="L1019" s="44" t="s">
        <v>1868</v>
      </c>
      <c r="M1019" s="487"/>
      <c r="N1019" s="488"/>
    </row>
    <row r="1020" spans="1:14" s="36" customFormat="1" ht="12" customHeight="1">
      <c r="A1020" s="129" t="s">
        <v>1869</v>
      </c>
      <c r="B1020" s="129" t="s">
        <v>1870</v>
      </c>
      <c r="C1020" s="130"/>
      <c r="D1020" s="114"/>
      <c r="E1020" s="127"/>
      <c r="F1020" s="73"/>
      <c r="G1020" s="74"/>
      <c r="H1020" s="73"/>
      <c r="I1020" s="74"/>
      <c r="J1020" s="60"/>
      <c r="K1020" s="61"/>
      <c r="L1020" s="44" t="s">
        <v>1871</v>
      </c>
      <c r="M1020" s="487"/>
      <c r="N1020" s="488"/>
    </row>
    <row r="1021" spans="1:14" s="36" customFormat="1" ht="11.25" customHeight="1">
      <c r="A1021" s="129"/>
      <c r="B1021" s="129" t="s">
        <v>1872</v>
      </c>
      <c r="C1021" s="130" t="s">
        <v>132</v>
      </c>
      <c r="D1021" s="60" t="str">
        <f>'MANPR2001-04 £'!D1020</f>
        <v>…</v>
      </c>
      <c r="E1021" s="61">
        <f>'MANPR2001-04 £'!E1020/$A$4</f>
        <v>136.68811531009408</v>
      </c>
      <c r="F1021" s="60" t="str">
        <f>'MANPR2001-04 £'!F1020</f>
        <v>…</v>
      </c>
      <c r="G1021" s="61">
        <f>'MANPR2001-04 £'!G1020/$A$4</f>
        <v>121.3107023377085</v>
      </c>
      <c r="H1021" s="60" t="str">
        <f>'MANPR2001-04 £'!H1020</f>
        <v>…</v>
      </c>
      <c r="I1021" s="61">
        <f>'MANPR2001-04 £'!I1020/$A$4</f>
        <v>136.68811531009408</v>
      </c>
      <c r="J1021" s="60" t="str">
        <f>'MANPR2001-04 £'!J1020</f>
        <v>…</v>
      </c>
      <c r="K1021" s="61">
        <f>'MANPR2001-04 £'!K1020/$A$4</f>
        <v>170.8601441376176</v>
      </c>
      <c r="L1021" s="44" t="s">
        <v>1873</v>
      </c>
      <c r="M1021" s="487"/>
      <c r="N1021" s="488"/>
    </row>
    <row r="1022" spans="1:14" s="36" customFormat="1" ht="12" customHeight="1">
      <c r="A1022" s="129" t="s">
        <v>1874</v>
      </c>
      <c r="B1022" s="129" t="s">
        <v>1875</v>
      </c>
      <c r="C1022" s="130" t="s">
        <v>132</v>
      </c>
      <c r="D1022" s="60" t="str">
        <f>'MANPR2001-04 £'!D1021</f>
        <v>…</v>
      </c>
      <c r="E1022" s="61">
        <f>'MANPR2001-04 £'!E1021/$A$4</f>
        <v>370.7665127786302</v>
      </c>
      <c r="F1022" s="60" t="str">
        <f>'MANPR2001-04 £'!F1021</f>
        <v>…</v>
      </c>
      <c r="G1022" s="61">
        <f>'MANPR2001-04 £'!G1021/$A$4</f>
        <v>490.36861367496255</v>
      </c>
      <c r="H1022" s="60" t="str">
        <f>'MANPR2001-04 £'!H1021</f>
        <v>…</v>
      </c>
      <c r="I1022" s="61">
        <f>'MANPR2001-04 £'!I1021/$A$4</f>
        <v>640.7255405160661</v>
      </c>
      <c r="J1022" s="60" t="str">
        <f>'MANPR2001-04 £'!J1021</f>
        <v>…</v>
      </c>
      <c r="K1022" s="61">
        <f>'MANPR2001-04 £'!K1021/$A$4</f>
        <v>558.7126713300096</v>
      </c>
      <c r="L1022" s="44" t="s">
        <v>1876</v>
      </c>
      <c r="M1022" s="487"/>
      <c r="N1022" s="488"/>
    </row>
    <row r="1023" spans="1:14" s="36" customFormat="1" ht="12" customHeight="1">
      <c r="A1023" s="129" t="s">
        <v>1892</v>
      </c>
      <c r="B1023" s="129" t="s">
        <v>1893</v>
      </c>
      <c r="C1023" s="111"/>
      <c r="D1023" s="114"/>
      <c r="E1023" s="127"/>
      <c r="F1023" s="73"/>
      <c r="G1023" s="74"/>
      <c r="H1023" s="73"/>
      <c r="I1023" s="74"/>
      <c r="J1023" s="60"/>
      <c r="K1023" s="61"/>
      <c r="L1023" s="44" t="s">
        <v>1894</v>
      </c>
      <c r="M1023" s="487"/>
      <c r="N1023" s="488"/>
    </row>
    <row r="1024" spans="1:14" s="36" customFormat="1" ht="11.25" customHeight="1">
      <c r="A1024" s="129" t="s">
        <v>109</v>
      </c>
      <c r="B1024" s="129" t="s">
        <v>1895</v>
      </c>
      <c r="C1024" s="130" t="s">
        <v>132</v>
      </c>
      <c r="D1024" s="60" t="str">
        <f>'MANPR2001-04 £'!D1023</f>
        <v>…</v>
      </c>
      <c r="E1024" s="61">
        <f>'MANPR2001-04 £'!E1023/$A$4</f>
        <v>3543.6393894141893</v>
      </c>
      <c r="F1024" s="60" t="str">
        <f>'MANPR2001-04 £'!F1023</f>
        <v>…</v>
      </c>
      <c r="G1024" s="61">
        <f>'MANPR2001-04 £'!G1023/$A$4</f>
        <v>2386.916213602518</v>
      </c>
      <c r="H1024" s="60" t="str">
        <f>'MANPR2001-04 £'!H1023</f>
        <v>…</v>
      </c>
      <c r="I1024" s="61">
        <f>'MANPR2001-04 £'!I1023/$A$4</f>
        <v>2497.9753072919693</v>
      </c>
      <c r="J1024" s="60" t="str">
        <f>'MANPR2001-04 £'!J1023</f>
        <v>…</v>
      </c>
      <c r="K1024" s="61">
        <f>'MANPR2001-04 £'!K1023/$A$4</f>
        <v>2868.7418200705997</v>
      </c>
      <c r="L1024" s="44" t="s">
        <v>675</v>
      </c>
      <c r="M1024" s="487"/>
      <c r="N1024" s="488"/>
    </row>
    <row r="1025" spans="1:14" s="36" customFormat="1" ht="12" customHeight="1">
      <c r="A1025" s="129" t="s">
        <v>676</v>
      </c>
      <c r="B1025" s="129" t="s">
        <v>677</v>
      </c>
      <c r="C1025" s="130"/>
      <c r="D1025" s="114"/>
      <c r="E1025" s="127"/>
      <c r="F1025" s="73"/>
      <c r="G1025" s="74"/>
      <c r="H1025" s="73"/>
      <c r="I1025" s="74"/>
      <c r="J1025" s="60"/>
      <c r="K1025" s="61"/>
      <c r="L1025" s="44"/>
      <c r="M1025" s="487"/>
      <c r="N1025" s="488"/>
    </row>
    <row r="1026" spans="1:14" s="36" customFormat="1" ht="12" customHeight="1">
      <c r="A1026" s="129" t="s">
        <v>678</v>
      </c>
      <c r="B1026" s="129" t="s">
        <v>679</v>
      </c>
      <c r="C1026" s="130"/>
      <c r="D1026" s="169"/>
      <c r="E1026" s="132"/>
      <c r="F1026" s="73"/>
      <c r="G1026" s="74"/>
      <c r="H1026" s="73"/>
      <c r="I1026" s="74"/>
      <c r="J1026" s="168"/>
      <c r="K1026" s="176"/>
      <c r="L1026" s="44" t="s">
        <v>680</v>
      </c>
      <c r="M1026" s="487"/>
      <c r="N1026" s="488"/>
    </row>
    <row r="1027" spans="1:14" s="36" customFormat="1" ht="11.25" customHeight="1">
      <c r="A1027" s="129"/>
      <c r="B1027" s="129" t="s">
        <v>681</v>
      </c>
      <c r="C1027" s="130" t="s">
        <v>132</v>
      </c>
      <c r="D1027" s="60" t="str">
        <f>'MANPR2001-04 £'!D1026</f>
        <v>…</v>
      </c>
      <c r="E1027" s="61">
        <f>'MANPR2001-04 £'!E1026/$A$4</f>
        <v>743.2416269986365</v>
      </c>
      <c r="F1027" s="60" t="str">
        <f>'MANPR2001-04 £'!F1026</f>
        <v>…</v>
      </c>
      <c r="G1027" s="61">
        <f>'MANPR2001-04 £'!G1026/$A$4</f>
        <v>738.1158226745081</v>
      </c>
      <c r="H1027" s="60" t="str">
        <f>'MANPR2001-04 £'!H1026</f>
        <v>…</v>
      </c>
      <c r="I1027" s="61">
        <f>'MANPR2001-04 £'!I1026/$A$4</f>
        <v>360.51490413037317</v>
      </c>
      <c r="J1027" s="60" t="str">
        <f>'MANPR2001-04 £'!J1026</f>
        <v>…</v>
      </c>
      <c r="K1027" s="61">
        <f>'MANPR2001-04 £'!K1026/$A$4</f>
        <v>618.5137217781757</v>
      </c>
      <c r="L1027" s="44" t="s">
        <v>682</v>
      </c>
      <c r="M1027" s="487"/>
      <c r="N1027" s="488"/>
    </row>
    <row r="1028" spans="1:14" s="36" customFormat="1" ht="12" customHeight="1">
      <c r="A1028" s="129" t="s">
        <v>683</v>
      </c>
      <c r="B1028" s="129" t="s">
        <v>684</v>
      </c>
      <c r="C1028" s="130" t="s">
        <v>132</v>
      </c>
      <c r="D1028" s="60" t="str">
        <f>'MANPR2001-04 £'!D1027</f>
        <v>…</v>
      </c>
      <c r="E1028" s="61">
        <f>'MANPR2001-04 £'!E1027/$A$4</f>
        <v>1062.7500965359816</v>
      </c>
      <c r="F1028" s="60" t="str">
        <f>'MANPR2001-04 £'!F1027</f>
        <v>…</v>
      </c>
      <c r="G1028" s="61">
        <f>'MANPR2001-04 £'!G1027/$A$4</f>
        <v>782.5394601502886</v>
      </c>
      <c r="H1028" s="60" t="str">
        <f>'MANPR2001-04 £'!H1027</f>
        <v>…</v>
      </c>
      <c r="I1028" s="61">
        <f>'MANPR2001-04 £'!I1027/$A$4</f>
        <v>977.3200244671727</v>
      </c>
      <c r="J1028" s="60" t="str">
        <f>'MANPR2001-04 £'!J1027</f>
        <v>…</v>
      </c>
      <c r="K1028" s="61">
        <f>'MANPR2001-04 £'!K1027/$A$4</f>
        <v>852.5921192467118</v>
      </c>
      <c r="L1028" s="44" t="s">
        <v>685</v>
      </c>
      <c r="M1028" s="487"/>
      <c r="N1028" s="488"/>
    </row>
    <row r="1029" spans="1:14" s="36" customFormat="1" ht="12" customHeight="1">
      <c r="A1029" s="129" t="s">
        <v>686</v>
      </c>
      <c r="B1029" s="129" t="s">
        <v>687</v>
      </c>
      <c r="C1029" s="130" t="s">
        <v>109</v>
      </c>
      <c r="D1029" s="114"/>
      <c r="E1029" s="127"/>
      <c r="F1029" s="73"/>
      <c r="G1029" s="74"/>
      <c r="H1029" s="73"/>
      <c r="I1029" s="74"/>
      <c r="J1029" s="60"/>
      <c r="K1029" s="61"/>
      <c r="L1029" s="44" t="s">
        <v>688</v>
      </c>
      <c r="M1029" s="487"/>
      <c r="N1029" s="488"/>
    </row>
    <row r="1030" spans="1:14" s="36" customFormat="1" ht="11.25" customHeight="1">
      <c r="A1030" s="129" t="s">
        <v>109</v>
      </c>
      <c r="B1030" s="129" t="s">
        <v>689</v>
      </c>
      <c r="C1030" s="130" t="s">
        <v>132</v>
      </c>
      <c r="D1030" s="60" t="str">
        <f>'MANPR2001-04 £'!D1029</f>
        <v>…</v>
      </c>
      <c r="E1030" s="61">
        <f>'MANPR2001-04 £'!E1029/$A$4</f>
        <v>844.049112039831</v>
      </c>
      <c r="F1030" s="60" t="str">
        <f>'MANPR2001-04 £'!F1029</f>
        <v>…</v>
      </c>
      <c r="G1030" s="61">
        <f>'MANPR2001-04 £'!G1029/$A$4</f>
        <v>683.4405765504704</v>
      </c>
      <c r="H1030" s="60" t="str">
        <f>'MANPR2001-04 £'!H1029</f>
        <v>…</v>
      </c>
      <c r="I1030" s="61">
        <f>'MANPR2001-04 £'!I1029/$A$4</f>
        <v>726.1556125848748</v>
      </c>
      <c r="J1030" s="60" t="str">
        <f>'MANPR2001-04 £'!J1029</f>
        <v>…</v>
      </c>
      <c r="K1030" s="61">
        <f>'MANPR2001-04 £'!K1029/$A$4</f>
        <v>649.2685477229469</v>
      </c>
      <c r="L1030" s="44" t="s">
        <v>690</v>
      </c>
      <c r="M1030" s="487"/>
      <c r="N1030" s="488"/>
    </row>
    <row r="1031" spans="1:14" s="36" customFormat="1" ht="3" customHeight="1">
      <c r="A1031" s="133"/>
      <c r="B1031" s="133"/>
      <c r="C1031" s="134"/>
      <c r="D1031" s="136"/>
      <c r="E1031" s="136"/>
      <c r="F1031" s="171"/>
      <c r="G1031" s="193"/>
      <c r="H1031" s="83"/>
      <c r="I1031" s="84"/>
      <c r="J1031" s="173"/>
      <c r="K1031" s="174"/>
      <c r="L1031" s="51"/>
      <c r="M1031" s="487"/>
      <c r="N1031" s="488"/>
    </row>
    <row r="1032" spans="1:14" s="36" customFormat="1" ht="12.75" customHeight="1">
      <c r="A1032" s="139"/>
      <c r="B1032" s="139"/>
      <c r="C1032" s="140"/>
      <c r="D1032" s="141"/>
      <c r="E1032" s="141"/>
      <c r="F1032" s="72"/>
      <c r="G1032" s="72"/>
      <c r="H1032" s="72"/>
      <c r="I1032" s="72"/>
      <c r="J1032" s="142"/>
      <c r="K1032" s="142"/>
      <c r="L1032" s="43" t="s">
        <v>471</v>
      </c>
      <c r="M1032" s="487"/>
      <c r="N1032" s="488"/>
    </row>
    <row r="1033" spans="12:14" ht="24" customHeight="1">
      <c r="L1033" s="31" t="s">
        <v>2342</v>
      </c>
      <c r="M1033" s="487" t="s">
        <v>547</v>
      </c>
      <c r="N1033" s="488"/>
    </row>
    <row r="1034" spans="1:14" ht="29.25" customHeight="1">
      <c r="A1034" s="479" t="s">
        <v>1133</v>
      </c>
      <c r="B1034" s="479"/>
      <c r="C1034" s="479"/>
      <c r="D1034" s="479"/>
      <c r="E1034" s="479"/>
      <c r="F1034" s="479"/>
      <c r="G1034" s="479"/>
      <c r="H1034" s="479"/>
      <c r="I1034" s="479"/>
      <c r="J1034" s="479"/>
      <c r="K1034" s="479"/>
      <c r="L1034" s="479"/>
      <c r="M1034" s="487"/>
      <c r="N1034" s="488"/>
    </row>
    <row r="1035" spans="1:14" ht="9.75" customHeight="1">
      <c r="A1035" s="92"/>
      <c r="B1035" s="92"/>
      <c r="C1035" s="92"/>
      <c r="D1035" s="92"/>
      <c r="J1035" s="92"/>
      <c r="K1035" s="92"/>
      <c r="M1035" s="487"/>
      <c r="N1035" s="488"/>
    </row>
    <row r="1036" spans="1:14" ht="24.75" customHeight="1">
      <c r="A1036" s="94" t="s">
        <v>1652</v>
      </c>
      <c r="B1036" s="474" t="s">
        <v>109</v>
      </c>
      <c r="C1036" s="94" t="s">
        <v>1119</v>
      </c>
      <c r="D1036" s="477" t="s">
        <v>491</v>
      </c>
      <c r="E1036" s="478"/>
      <c r="F1036" s="477" t="s">
        <v>2372</v>
      </c>
      <c r="G1036" s="478"/>
      <c r="H1036" s="483" t="s">
        <v>1123</v>
      </c>
      <c r="I1036" s="484"/>
      <c r="J1036" s="477" t="s">
        <v>2381</v>
      </c>
      <c r="K1036" s="485"/>
      <c r="L1036" s="480" t="s">
        <v>95</v>
      </c>
      <c r="M1036" s="487"/>
      <c r="N1036" s="488"/>
    </row>
    <row r="1037" spans="1:14" ht="15" customHeight="1">
      <c r="A1037" s="472" t="s">
        <v>1382</v>
      </c>
      <c r="B1037" s="475"/>
      <c r="C1037" s="472" t="s">
        <v>1121</v>
      </c>
      <c r="D1037" s="97" t="s">
        <v>92</v>
      </c>
      <c r="E1037" s="98" t="s">
        <v>94</v>
      </c>
      <c r="F1037" s="97" t="s">
        <v>92</v>
      </c>
      <c r="G1037" s="98" t="s">
        <v>94</v>
      </c>
      <c r="H1037" s="97" t="s">
        <v>92</v>
      </c>
      <c r="I1037" s="98" t="s">
        <v>94</v>
      </c>
      <c r="J1037" s="97" t="s">
        <v>92</v>
      </c>
      <c r="K1037" s="99" t="s">
        <v>94</v>
      </c>
      <c r="L1037" s="481"/>
      <c r="M1037" s="487"/>
      <c r="N1037" s="488"/>
    </row>
    <row r="1038" spans="1:14" ht="24.75" customHeight="1">
      <c r="A1038" s="473"/>
      <c r="B1038" s="476"/>
      <c r="C1038" s="473"/>
      <c r="D1038" s="100" t="s">
        <v>93</v>
      </c>
      <c r="E1038" s="101" t="s">
        <v>2450</v>
      </c>
      <c r="F1038" s="100" t="s">
        <v>93</v>
      </c>
      <c r="G1038" s="101" t="s">
        <v>2450</v>
      </c>
      <c r="H1038" s="100" t="s">
        <v>93</v>
      </c>
      <c r="I1038" s="101" t="s">
        <v>2450</v>
      </c>
      <c r="J1038" s="100" t="s">
        <v>93</v>
      </c>
      <c r="K1038" s="101" t="s">
        <v>2450</v>
      </c>
      <c r="L1038" s="482"/>
      <c r="M1038" s="487"/>
      <c r="N1038" s="488"/>
    </row>
    <row r="1039" spans="1:14" s="36" customFormat="1" ht="15" customHeight="1">
      <c r="A1039" s="129" t="s">
        <v>691</v>
      </c>
      <c r="B1039" s="129" t="s">
        <v>1559</v>
      </c>
      <c r="C1039" s="164"/>
      <c r="D1039" s="149"/>
      <c r="E1039" s="164"/>
      <c r="F1039" s="69"/>
      <c r="G1039" s="70"/>
      <c r="H1039" s="71"/>
      <c r="I1039" s="72"/>
      <c r="J1039" s="223"/>
      <c r="K1039" s="150"/>
      <c r="L1039" s="54" t="s">
        <v>1561</v>
      </c>
      <c r="M1039" s="487"/>
      <c r="N1039" s="488"/>
    </row>
    <row r="1040" spans="1:14" s="36" customFormat="1" ht="11.25" customHeight="1">
      <c r="A1040" s="129"/>
      <c r="B1040" s="129" t="s">
        <v>1560</v>
      </c>
      <c r="C1040" s="130" t="s">
        <v>132</v>
      </c>
      <c r="D1040" s="60" t="str">
        <f>'MANPR2001-04 £'!D1039</f>
        <v>…</v>
      </c>
      <c r="E1040" s="61">
        <f>'MANPR2001-04 £'!E1039/$A$4</f>
        <v>244.3300061167932</v>
      </c>
      <c r="F1040" s="60" t="str">
        <f>'MANPR2001-04 £'!F1039</f>
        <v>…</v>
      </c>
      <c r="G1040" s="61">
        <f>'MANPR2001-04 £'!G1039/$A$4</f>
        <v>242.621404675417</v>
      </c>
      <c r="H1040" s="60" t="str">
        <f>'MANPR2001-04 £'!H1039</f>
        <v>…</v>
      </c>
      <c r="I1040" s="61">
        <f>'MANPR2001-04 £'!I1039/$A$4</f>
        <v>259.70741908917876</v>
      </c>
      <c r="J1040" s="60" t="str">
        <f>'MANPR2001-04 £'!J1039</f>
        <v>…</v>
      </c>
      <c r="K1040" s="61">
        <f>'MANPR2001-04 £'!K1039/$A$4</f>
        <v>268.25042629605963</v>
      </c>
      <c r="L1040" s="44" t="s">
        <v>1562</v>
      </c>
      <c r="M1040" s="487"/>
      <c r="N1040" s="488"/>
    </row>
    <row r="1041" spans="1:14" s="36" customFormat="1" ht="12" customHeight="1">
      <c r="A1041" s="129" t="s">
        <v>1565</v>
      </c>
      <c r="B1041" s="129" t="s">
        <v>1566</v>
      </c>
      <c r="C1041" s="130"/>
      <c r="D1041" s="114"/>
      <c r="E1041" s="127"/>
      <c r="F1041" s="73"/>
      <c r="G1041" s="74"/>
      <c r="H1041" s="73"/>
      <c r="I1041" s="74"/>
      <c r="J1041" s="60"/>
      <c r="K1041" s="61"/>
      <c r="L1041" s="44" t="s">
        <v>1567</v>
      </c>
      <c r="M1041" s="487"/>
      <c r="N1041" s="488"/>
    </row>
    <row r="1042" spans="1:14" s="36" customFormat="1" ht="11.25" customHeight="1">
      <c r="A1042" s="129"/>
      <c r="B1042" s="129" t="s">
        <v>1560</v>
      </c>
      <c r="C1042" s="130" t="s">
        <v>132</v>
      </c>
      <c r="D1042" s="60" t="str">
        <f>'MANPR2001-04 £'!D1041</f>
        <v>…</v>
      </c>
      <c r="E1042" s="61">
        <f>'MANPR2001-04 £'!E1041/$A$4</f>
        <v>66.63545621367086</v>
      </c>
      <c r="F1042" s="60" t="str">
        <f>'MANPR2001-04 £'!F1041</f>
        <v>…</v>
      </c>
      <c r="G1042" s="61">
        <f>'MANPR2001-04 £'!G1041/$A$4</f>
        <v>58.092449006789984</v>
      </c>
      <c r="H1042" s="60" t="str">
        <f>'MANPR2001-04 £'!H1041</f>
        <v>…</v>
      </c>
      <c r="I1042" s="61">
        <f>'MANPR2001-04 £'!I1041/$A$4</f>
        <v>51.25804324128528</v>
      </c>
      <c r="J1042" s="60" t="str">
        <f>'MANPR2001-04 £'!J1041</f>
        <v>…</v>
      </c>
      <c r="K1042" s="61">
        <f>'MANPR2001-04 £'!K1041/$A$4</f>
        <v>42.7150360344044</v>
      </c>
      <c r="L1042" s="44" t="s">
        <v>1562</v>
      </c>
      <c r="M1042" s="487"/>
      <c r="N1042" s="488"/>
    </row>
    <row r="1043" spans="1:14" s="36" customFormat="1" ht="12" customHeight="1">
      <c r="A1043" s="129" t="s">
        <v>692</v>
      </c>
      <c r="B1043" s="129" t="s">
        <v>693</v>
      </c>
      <c r="C1043" s="130"/>
      <c r="D1043" s="114"/>
      <c r="E1043" s="127"/>
      <c r="F1043" s="73"/>
      <c r="G1043" s="74"/>
      <c r="H1043" s="73"/>
      <c r="I1043" s="74"/>
      <c r="J1043" s="60"/>
      <c r="K1043" s="61"/>
      <c r="L1043" s="44" t="s">
        <v>694</v>
      </c>
      <c r="M1043" s="487"/>
      <c r="N1043" s="488"/>
    </row>
    <row r="1044" spans="1:14" s="36" customFormat="1" ht="11.25" customHeight="1">
      <c r="A1044" s="129"/>
      <c r="B1044" s="129" t="s">
        <v>695</v>
      </c>
      <c r="C1044" s="130"/>
      <c r="D1044" s="114"/>
      <c r="E1044" s="127"/>
      <c r="F1044" s="73"/>
      <c r="G1044" s="74"/>
      <c r="H1044" s="73"/>
      <c r="I1044" s="74"/>
      <c r="J1044" s="60"/>
      <c r="K1044" s="61"/>
      <c r="L1044" s="44" t="s">
        <v>696</v>
      </c>
      <c r="M1044" s="487"/>
      <c r="N1044" s="488"/>
    </row>
    <row r="1045" spans="1:14" s="36" customFormat="1" ht="11.25" customHeight="1">
      <c r="A1045" s="129"/>
      <c r="B1045" s="129" t="s">
        <v>1563</v>
      </c>
      <c r="C1045" s="130" t="s">
        <v>132</v>
      </c>
      <c r="D1045" s="60" t="str">
        <f>'MANPR2001-04 £'!D1044</f>
        <v>…</v>
      </c>
      <c r="E1045" s="61">
        <f>'MANPR2001-04 £'!E1044/$A$4</f>
        <v>1242.15324788048</v>
      </c>
      <c r="F1045" s="60" t="str">
        <f>'MANPR2001-04 £'!F1044</f>
        <v>…</v>
      </c>
      <c r="G1045" s="61">
        <f>'MANPR2001-04 £'!G1044/$A$4</f>
        <v>1001.2404446464392</v>
      </c>
      <c r="H1045" s="60" t="str">
        <f>'MANPR2001-04 £'!H1044</f>
        <v>…</v>
      </c>
      <c r="I1045" s="61">
        <f>'MANPR2001-04 £'!I1044/$A$4</f>
        <v>536.5008525921193</v>
      </c>
      <c r="J1045" s="60" t="str">
        <f>'MANPR2001-04 £'!J1044</f>
        <v>…</v>
      </c>
      <c r="K1045" s="61">
        <f>'MANPR2001-04 £'!K1044/$A$4</f>
        <v>567.2556785368904</v>
      </c>
      <c r="L1045" s="44" t="s">
        <v>1564</v>
      </c>
      <c r="M1045" s="487"/>
      <c r="N1045" s="488"/>
    </row>
    <row r="1046" spans="1:14" s="36" customFormat="1" ht="12" customHeight="1">
      <c r="A1046" s="129" t="s">
        <v>697</v>
      </c>
      <c r="B1046" s="129" t="s">
        <v>698</v>
      </c>
      <c r="C1046" s="130" t="s">
        <v>132</v>
      </c>
      <c r="D1046" s="60" t="str">
        <f>'MANPR2001-04 £'!D1045</f>
        <v>…</v>
      </c>
      <c r="E1046" s="61">
        <f>'MANPR2001-04 £'!E1045/$A$4</f>
        <v>1334.4177257147935</v>
      </c>
      <c r="F1046" s="60" t="str">
        <f>'MANPR2001-04 £'!F1045</f>
        <v>…</v>
      </c>
      <c r="G1046" s="61">
        <f>'MANPR2001-04 £'!G1045/$A$4</f>
        <v>630.4739318678089</v>
      </c>
      <c r="H1046" s="60" t="str">
        <f>'MANPR2001-04 £'!H1045</f>
        <v>…</v>
      </c>
      <c r="I1046" s="61">
        <f>'MANPR2001-04 £'!I1045/$A$4</f>
        <v>422.0245560199155</v>
      </c>
      <c r="J1046" s="60" t="str">
        <f>'MANPR2001-04 £'!J1045</f>
        <v>…</v>
      </c>
      <c r="K1046" s="61">
        <f>'MANPR2001-04 £'!K1045/$A$4</f>
        <v>442.5277733164296</v>
      </c>
      <c r="L1046" s="44" t="s">
        <v>525</v>
      </c>
      <c r="M1046" s="487"/>
      <c r="N1046" s="488"/>
    </row>
    <row r="1047" spans="1:14" s="36" customFormat="1" ht="12" customHeight="1">
      <c r="A1047" s="129" t="s">
        <v>699</v>
      </c>
      <c r="B1047" s="129" t="s">
        <v>700</v>
      </c>
      <c r="C1047" s="111"/>
      <c r="D1047" s="114"/>
      <c r="E1047" s="127"/>
      <c r="F1047" s="73"/>
      <c r="G1047" s="74"/>
      <c r="H1047" s="73"/>
      <c r="I1047" s="74"/>
      <c r="J1047" s="60"/>
      <c r="K1047" s="61"/>
      <c r="L1047" s="44" t="s">
        <v>701</v>
      </c>
      <c r="M1047" s="487"/>
      <c r="N1047" s="488"/>
    </row>
    <row r="1048" spans="1:14" s="36" customFormat="1" ht="11.25" customHeight="1">
      <c r="A1048" s="110"/>
      <c r="B1048" s="129" t="s">
        <v>702</v>
      </c>
      <c r="C1048" s="130" t="s">
        <v>132</v>
      </c>
      <c r="D1048" s="60" t="str">
        <f>'MANPR2001-04 £'!D1047</f>
        <v>…</v>
      </c>
      <c r="E1048" s="61">
        <f>'MANPR2001-04 £'!E1047/$A$4</f>
        <v>5981.813646257992</v>
      </c>
      <c r="F1048" s="60" t="str">
        <f>'MANPR2001-04 £'!F1047</f>
        <v>…</v>
      </c>
      <c r="G1048" s="61">
        <f>'MANPR2001-04 £'!G1047/$A$4</f>
        <v>6473.8908613743315</v>
      </c>
      <c r="H1048" s="60" t="str">
        <f>'MANPR2001-04 £'!H1047</f>
        <v>…</v>
      </c>
      <c r="I1048" s="61">
        <f>'MANPR2001-04 £'!I1047/$A$4</f>
        <v>6928.378844780394</v>
      </c>
      <c r="J1048" s="60" t="str">
        <f>'MANPR2001-04 £'!J1047</f>
        <v>…</v>
      </c>
      <c r="K1048" s="61">
        <f>'MANPR2001-04 £'!K1047/$A$4</f>
        <v>9072.673653707496</v>
      </c>
      <c r="L1048" s="44" t="s">
        <v>703</v>
      </c>
      <c r="M1048" s="487"/>
      <c r="N1048" s="488"/>
    </row>
    <row r="1049" spans="1:14" s="36" customFormat="1" ht="12" customHeight="1">
      <c r="A1049" s="129" t="s">
        <v>704</v>
      </c>
      <c r="B1049" s="129" t="s">
        <v>705</v>
      </c>
      <c r="C1049" s="111"/>
      <c r="D1049" s="114"/>
      <c r="E1049" s="127"/>
      <c r="F1049" s="73"/>
      <c r="G1049" s="74"/>
      <c r="H1049" s="73"/>
      <c r="I1049" s="74"/>
      <c r="J1049" s="60"/>
      <c r="K1049" s="61"/>
      <c r="L1049" s="44"/>
      <c r="M1049" s="487"/>
      <c r="N1049" s="488"/>
    </row>
    <row r="1050" spans="1:14" s="36" customFormat="1" ht="11.25" customHeight="1">
      <c r="A1050" s="129"/>
      <c r="B1050" s="129" t="s">
        <v>1924</v>
      </c>
      <c r="C1050" s="111"/>
      <c r="D1050" s="114"/>
      <c r="E1050" s="127"/>
      <c r="F1050" s="73"/>
      <c r="G1050" s="74"/>
      <c r="H1050" s="73"/>
      <c r="I1050" s="74"/>
      <c r="J1050" s="60"/>
      <c r="K1050" s="61"/>
      <c r="L1050" s="44" t="s">
        <v>1925</v>
      </c>
      <c r="M1050" s="487"/>
      <c r="N1050" s="488"/>
    </row>
    <row r="1051" spans="1:14" s="36" customFormat="1" ht="11.25" customHeight="1">
      <c r="A1051" s="129"/>
      <c r="B1051" s="129" t="s">
        <v>1926</v>
      </c>
      <c r="C1051" s="130"/>
      <c r="D1051" s="114"/>
      <c r="E1051" s="127"/>
      <c r="F1051" s="73"/>
      <c r="G1051" s="74"/>
      <c r="H1051" s="73"/>
      <c r="I1051" s="74"/>
      <c r="J1051" s="60"/>
      <c r="K1051" s="61"/>
      <c r="L1051" s="44" t="s">
        <v>1927</v>
      </c>
      <c r="M1051" s="487"/>
      <c r="N1051" s="488"/>
    </row>
    <row r="1052" spans="1:14" s="36" customFormat="1" ht="11.25" customHeight="1">
      <c r="A1052" s="129"/>
      <c r="B1052" s="129" t="s">
        <v>1928</v>
      </c>
      <c r="C1052" s="130" t="s">
        <v>132</v>
      </c>
      <c r="D1052" s="60" t="str">
        <f>'MANPR2001-04 £'!D1051</f>
        <v>…</v>
      </c>
      <c r="E1052" s="61">
        <f>'MANPR2001-04 £'!E1051/$A$4</f>
        <v>4937.858165577149</v>
      </c>
      <c r="F1052" s="60" t="str">
        <f>'MANPR2001-04 £'!F1051</f>
        <v>…</v>
      </c>
      <c r="G1052" s="61">
        <f>'MANPR2001-04 £'!G1051/$A$4</f>
        <v>6082.621131299186</v>
      </c>
      <c r="H1052" s="60" t="str">
        <f>'MANPR2001-04 £'!H1051</f>
        <v>…</v>
      </c>
      <c r="I1052" s="61">
        <f>'MANPR2001-04 £'!I1051/$A$4</f>
        <v>5725.523430051566</v>
      </c>
      <c r="J1052" s="60" t="str">
        <f>'MANPR2001-04 £'!J1051</f>
        <v>…</v>
      </c>
      <c r="K1052" s="61">
        <f>'MANPR2001-04 £'!K1051/$A$4</f>
        <v>6537.109114705249</v>
      </c>
      <c r="L1052" s="44" t="s">
        <v>1929</v>
      </c>
      <c r="M1052" s="487"/>
      <c r="N1052" s="488"/>
    </row>
    <row r="1053" spans="1:14" s="36" customFormat="1" ht="0.75" customHeight="1">
      <c r="A1053" s="129"/>
      <c r="B1053" s="129"/>
      <c r="C1053" s="130"/>
      <c r="D1053" s="169"/>
      <c r="E1053" s="169"/>
      <c r="F1053" s="73"/>
      <c r="G1053" s="74"/>
      <c r="H1053" s="71"/>
      <c r="I1053" s="72"/>
      <c r="J1053" s="168"/>
      <c r="K1053" s="170"/>
      <c r="L1053" s="44"/>
      <c r="M1053" s="487"/>
      <c r="N1053" s="488"/>
    </row>
    <row r="1054" spans="1:14" s="36" customFormat="1" ht="12" customHeight="1">
      <c r="A1054" s="116" t="s">
        <v>1932</v>
      </c>
      <c r="B1054" s="116" t="s">
        <v>1933</v>
      </c>
      <c r="C1054" s="117"/>
      <c r="D1054" s="185"/>
      <c r="E1054" s="185"/>
      <c r="F1054" s="79"/>
      <c r="G1054" s="80"/>
      <c r="H1054" s="79"/>
      <c r="I1054" s="80"/>
      <c r="J1054" s="71"/>
      <c r="K1054" s="113"/>
      <c r="L1054" s="46" t="s">
        <v>482</v>
      </c>
      <c r="M1054" s="487"/>
      <c r="N1054" s="488"/>
    </row>
    <row r="1055" spans="1:14" s="36" customFormat="1" ht="12" customHeight="1">
      <c r="A1055" s="110"/>
      <c r="B1055" s="116" t="s">
        <v>1934</v>
      </c>
      <c r="C1055" s="117"/>
      <c r="D1055" s="119"/>
      <c r="E1055" s="120">
        <f>SUM(E1061+E1068+E1104+E1121+E1126+E1146+E1162)</f>
        <v>66486.80788827114</v>
      </c>
      <c r="F1055" s="79"/>
      <c r="G1055" s="120">
        <f>SUM(G1061+G1068+G1104+G1121+G1126+G1146+G1162)</f>
        <v>69410.22495446577</v>
      </c>
      <c r="H1055" s="79"/>
      <c r="I1055" s="120">
        <f>SUM(I1061+I1068+I1104+I1121+I1126+I1146+I1162)</f>
        <v>66251.02088936123</v>
      </c>
      <c r="J1055" s="119"/>
      <c r="K1055" s="121">
        <f>SUM(K1061+K1068+K1104+K1121+K1126+K1146+K1162)</f>
        <v>70609.66316631186</v>
      </c>
      <c r="L1055" s="46" t="s">
        <v>1935</v>
      </c>
      <c r="M1055" s="487"/>
      <c r="N1055" s="488"/>
    </row>
    <row r="1056" spans="1:14" s="36" customFormat="1" ht="0.75" customHeight="1">
      <c r="A1056" s="145"/>
      <c r="B1056" s="145"/>
      <c r="C1056" s="125"/>
      <c r="D1056" s="114"/>
      <c r="E1056" s="207"/>
      <c r="F1056" s="81"/>
      <c r="G1056" s="82"/>
      <c r="H1056" s="81"/>
      <c r="I1056" s="82"/>
      <c r="J1056" s="60"/>
      <c r="K1056" s="166"/>
      <c r="L1056" s="47"/>
      <c r="M1056" s="487"/>
      <c r="N1056" s="488"/>
    </row>
    <row r="1057" spans="1:14" s="36" customFormat="1" ht="12" customHeight="1">
      <c r="A1057" s="124" t="s">
        <v>1936</v>
      </c>
      <c r="B1057" s="124" t="s">
        <v>1937</v>
      </c>
      <c r="C1057" s="125"/>
      <c r="D1057" s="114"/>
      <c r="E1057" s="207"/>
      <c r="F1057" s="81"/>
      <c r="G1057" s="82"/>
      <c r="H1057" s="81"/>
      <c r="I1057" s="82"/>
      <c r="J1057" s="60"/>
      <c r="K1057" s="166"/>
      <c r="L1057" s="45"/>
      <c r="M1057" s="487"/>
      <c r="N1057" s="488"/>
    </row>
    <row r="1058" spans="1:14" s="36" customFormat="1" ht="11.25" customHeight="1">
      <c r="A1058" s="145"/>
      <c r="B1058" s="124" t="s">
        <v>1938</v>
      </c>
      <c r="C1058" s="125"/>
      <c r="D1058" s="114"/>
      <c r="E1058" s="207"/>
      <c r="F1058" s="81"/>
      <c r="G1058" s="82"/>
      <c r="H1058" s="81"/>
      <c r="I1058" s="82"/>
      <c r="J1058" s="60"/>
      <c r="K1058" s="166"/>
      <c r="L1058" s="49"/>
      <c r="M1058" s="487"/>
      <c r="N1058" s="488"/>
    </row>
    <row r="1059" spans="1:14" s="36" customFormat="1" ht="11.25" customHeight="1">
      <c r="A1059" s="145"/>
      <c r="B1059" s="124" t="s">
        <v>1939</v>
      </c>
      <c r="C1059" s="125"/>
      <c r="D1059" s="132"/>
      <c r="E1059" s="207"/>
      <c r="F1059" s="81"/>
      <c r="G1059" s="82"/>
      <c r="H1059" s="81"/>
      <c r="I1059" s="82"/>
      <c r="J1059" s="175"/>
      <c r="K1059" s="166"/>
      <c r="L1059" s="49" t="s">
        <v>1940</v>
      </c>
      <c r="M1059" s="487"/>
      <c r="N1059" s="488"/>
    </row>
    <row r="1060" spans="1:14" s="36" customFormat="1" ht="11.25" customHeight="1">
      <c r="A1060" s="124" t="s">
        <v>109</v>
      </c>
      <c r="B1060" s="124" t="s">
        <v>1941</v>
      </c>
      <c r="C1060" s="157" t="s">
        <v>109</v>
      </c>
      <c r="D1060" s="132"/>
      <c r="E1060" s="185"/>
      <c r="F1060" s="81"/>
      <c r="G1060" s="82"/>
      <c r="H1060" s="81"/>
      <c r="I1060" s="82"/>
      <c r="J1060" s="175"/>
      <c r="K1060" s="113"/>
      <c r="L1060" s="49" t="s">
        <v>1942</v>
      </c>
      <c r="M1060" s="487"/>
      <c r="N1060" s="488"/>
    </row>
    <row r="1061" spans="1:14" s="36" customFormat="1" ht="11.25" customHeight="1">
      <c r="A1061" s="110"/>
      <c r="B1061" s="124" t="s">
        <v>1943</v>
      </c>
      <c r="C1061" s="111"/>
      <c r="D1061" s="114"/>
      <c r="E1061" s="106">
        <f>SUM(E1063:E1066)</f>
        <v>12674.405492128473</v>
      </c>
      <c r="F1061" s="71"/>
      <c r="G1061" s="106">
        <f>SUM(G1063:G1066)</f>
        <v>9076.090856590246</v>
      </c>
      <c r="H1061" s="71"/>
      <c r="I1061" s="106">
        <f>SUM(I1063:I1066)</f>
        <v>5863.920146803037</v>
      </c>
      <c r="J1061" s="60"/>
      <c r="K1061" s="126">
        <f>SUM(K1063:K1066)</f>
        <v>5759.6954588790895</v>
      </c>
      <c r="L1061" s="49" t="s">
        <v>1944</v>
      </c>
      <c r="M1061" s="487"/>
      <c r="N1061" s="488"/>
    </row>
    <row r="1062" spans="1:14" s="36" customFormat="1" ht="0.75" customHeight="1">
      <c r="A1062" s="145"/>
      <c r="B1062" s="145"/>
      <c r="C1062" s="125"/>
      <c r="D1062" s="114"/>
      <c r="E1062" s="127"/>
      <c r="F1062" s="81"/>
      <c r="G1062" s="82"/>
      <c r="H1062" s="81"/>
      <c r="I1062" s="82"/>
      <c r="J1062" s="60"/>
      <c r="K1062" s="61"/>
      <c r="L1062" s="47"/>
      <c r="M1062" s="487"/>
      <c r="N1062" s="488"/>
    </row>
    <row r="1063" spans="1:14" s="36" customFormat="1" ht="12" customHeight="1">
      <c r="A1063" s="129" t="s">
        <v>1945</v>
      </c>
      <c r="B1063" s="129" t="s">
        <v>1946</v>
      </c>
      <c r="C1063" s="130" t="s">
        <v>600</v>
      </c>
      <c r="D1063" s="60">
        <f>'MANPR2001-04 £'!D1062</f>
        <v>6300</v>
      </c>
      <c r="E1063" s="61">
        <f>'MANPR2001-04 £'!E1062/$A$4</f>
        <v>9190.56715316245</v>
      </c>
      <c r="F1063" s="60">
        <f>'MANPR2001-04 £'!F1062</f>
        <v>3755</v>
      </c>
      <c r="G1063" s="61">
        <f>'MANPR2001-04 £'!G1062/$A$4</f>
        <v>6029.654486616525</v>
      </c>
      <c r="H1063" s="60">
        <f>'MANPR2001-04 £'!H1062</f>
        <v>1645</v>
      </c>
      <c r="I1063" s="61">
        <f>'MANPR2001-04 £'!I1062/$A$4</f>
        <v>2673.9612557537157</v>
      </c>
      <c r="J1063" s="60">
        <f>'MANPR2001-04 £'!J1062</f>
        <v>1500</v>
      </c>
      <c r="K1063" s="61">
        <f>'MANPR2001-04 £'!K1062/$A$4</f>
        <v>2586.8225822435306</v>
      </c>
      <c r="L1063" s="44" t="s">
        <v>1947</v>
      </c>
      <c r="M1063" s="487"/>
      <c r="N1063" s="488"/>
    </row>
    <row r="1064" spans="1:14" s="36" customFormat="1" ht="12" customHeight="1">
      <c r="A1064" s="129" t="s">
        <v>1948</v>
      </c>
      <c r="B1064" s="129" t="s">
        <v>1949</v>
      </c>
      <c r="C1064" s="130" t="s">
        <v>132</v>
      </c>
      <c r="D1064" s="60" t="str">
        <f>'MANPR2001-04 £'!D1063</f>
        <v>…</v>
      </c>
      <c r="E1064" s="61">
        <f>'MANPR2001-04 £'!E1063/$A$4</f>
        <v>427.15036034404403</v>
      </c>
      <c r="F1064" s="60" t="str">
        <f>'MANPR2001-04 £'!F1063</f>
        <v>…</v>
      </c>
      <c r="G1064" s="61">
        <f>'MANPR2001-04 £'!G1063/$A$4</f>
        <v>387.85252719239196</v>
      </c>
      <c r="H1064" s="60" t="str">
        <f>'MANPR2001-04 £'!H1063</f>
        <v>…</v>
      </c>
      <c r="I1064" s="61">
        <f>'MANPR2001-04 £'!I1063/$A$4</f>
        <v>290.46224503394996</v>
      </c>
      <c r="J1064" s="60" t="str">
        <f>'MANPR2001-04 £'!J1063</f>
        <v>…</v>
      </c>
      <c r="K1064" s="61">
        <f>'MANPR2001-04 £'!K1063/$A$4</f>
        <v>222.1181873789029</v>
      </c>
      <c r="L1064" s="44" t="s">
        <v>1950</v>
      </c>
      <c r="M1064" s="487"/>
      <c r="N1064" s="488"/>
    </row>
    <row r="1065" spans="1:14" s="36" customFormat="1" ht="12" customHeight="1">
      <c r="A1065" s="129" t="s">
        <v>1951</v>
      </c>
      <c r="B1065" s="129" t="s">
        <v>1952</v>
      </c>
      <c r="C1065" s="111"/>
      <c r="D1065" s="114"/>
      <c r="E1065" s="127"/>
      <c r="F1065" s="73"/>
      <c r="G1065" s="74"/>
      <c r="H1065" s="73"/>
      <c r="I1065" s="74"/>
      <c r="J1065" s="60"/>
      <c r="K1065" s="61"/>
      <c r="L1065" s="44" t="s">
        <v>1953</v>
      </c>
      <c r="M1065" s="487"/>
      <c r="N1065" s="488"/>
    </row>
    <row r="1066" spans="1:14" s="36" customFormat="1" ht="11.25" customHeight="1">
      <c r="A1066" s="110"/>
      <c r="B1066" s="129" t="s">
        <v>1954</v>
      </c>
      <c r="C1066" s="130" t="s">
        <v>132</v>
      </c>
      <c r="D1066" s="60" t="str">
        <f>'MANPR2001-04 £'!D1065</f>
        <v>…</v>
      </c>
      <c r="E1066" s="61">
        <f>'MANPR2001-04 £'!E1065/$A$4</f>
        <v>3056.687978621979</v>
      </c>
      <c r="F1066" s="60" t="str">
        <f>'MANPR2001-04 £'!F1065</f>
        <v>…</v>
      </c>
      <c r="G1066" s="61">
        <f>'MANPR2001-04 £'!G1065/$A$4</f>
        <v>2658.58384278133</v>
      </c>
      <c r="H1066" s="60" t="str">
        <f>'MANPR2001-04 £'!H1065</f>
        <v>…</v>
      </c>
      <c r="I1066" s="61">
        <f>'MANPR2001-04 £'!I1065/$A$4</f>
        <v>2899.496646015371</v>
      </c>
      <c r="J1066" s="60" t="str">
        <f>'MANPR2001-04 £'!J1065</f>
        <v>…</v>
      </c>
      <c r="K1066" s="61">
        <f>'MANPR2001-04 £'!K1065/$A$4</f>
        <v>2950.754689256656</v>
      </c>
      <c r="L1066" s="44" t="s">
        <v>1955</v>
      </c>
      <c r="M1066" s="487"/>
      <c r="N1066" s="488"/>
    </row>
    <row r="1067" spans="1:14" s="36" customFormat="1" ht="0.75" customHeight="1">
      <c r="A1067" s="110"/>
      <c r="B1067" s="110"/>
      <c r="C1067" s="111"/>
      <c r="D1067" s="114"/>
      <c r="E1067" s="127"/>
      <c r="F1067" s="73"/>
      <c r="G1067" s="74"/>
      <c r="H1067" s="71"/>
      <c r="I1067" s="72"/>
      <c r="J1067" s="60"/>
      <c r="K1067" s="61"/>
      <c r="L1067" s="45"/>
      <c r="M1067" s="487"/>
      <c r="N1067" s="488"/>
    </row>
    <row r="1068" spans="1:14" s="36" customFormat="1" ht="12" customHeight="1">
      <c r="A1068" s="124" t="s">
        <v>1956</v>
      </c>
      <c r="B1068" s="124" t="s">
        <v>1957</v>
      </c>
      <c r="C1068" s="125"/>
      <c r="D1068" s="114"/>
      <c r="E1068" s="106">
        <f>SUM(E1070:E1101)</f>
        <v>29365.73297293234</v>
      </c>
      <c r="F1068" s="75"/>
      <c r="G1068" s="106">
        <f>SUM(G1070:G1101)</f>
        <v>31832.953454279537</v>
      </c>
      <c r="H1068" s="81"/>
      <c r="I1068" s="106">
        <f>SUM(I1070:I1101)</f>
        <v>29555.387732925094</v>
      </c>
      <c r="J1068" s="60"/>
      <c r="K1068" s="126">
        <f>SUM(K1070:K1101)</f>
        <v>30635.22384387484</v>
      </c>
      <c r="L1068" s="49" t="s">
        <v>727</v>
      </c>
      <c r="M1068" s="487"/>
      <c r="N1068" s="488"/>
    </row>
    <row r="1069" spans="1:14" s="36" customFormat="1" ht="0.75" customHeight="1">
      <c r="A1069" s="110"/>
      <c r="B1069" s="110"/>
      <c r="C1069" s="111"/>
      <c r="D1069" s="114"/>
      <c r="E1069" s="127"/>
      <c r="F1069" s="73"/>
      <c r="G1069" s="74"/>
      <c r="H1069" s="71"/>
      <c r="I1069" s="72"/>
      <c r="J1069" s="60"/>
      <c r="K1069" s="61"/>
      <c r="L1069" s="45"/>
      <c r="M1069" s="487"/>
      <c r="N1069" s="488"/>
    </row>
    <row r="1070" spans="1:14" s="36" customFormat="1" ht="12" customHeight="1">
      <c r="A1070" s="129" t="s">
        <v>728</v>
      </c>
      <c r="B1070" s="129" t="s">
        <v>742</v>
      </c>
      <c r="C1070" s="130" t="s">
        <v>600</v>
      </c>
      <c r="D1070" s="60">
        <f>'MANPR2001-04 £'!D1069</f>
        <v>1590</v>
      </c>
      <c r="E1070" s="61">
        <f>'MANPR2001-04 £'!E1069/$A$4</f>
        <v>288.7536435925738</v>
      </c>
      <c r="F1070" s="60">
        <f>'MANPR2001-04 £'!F1069</f>
        <v>2140</v>
      </c>
      <c r="G1070" s="61">
        <f>'MANPR2001-04 £'!G1069/$A$4</f>
        <v>310.96546233046405</v>
      </c>
      <c r="H1070" s="60">
        <f>'MANPR2001-04 £'!H1069</f>
        <v>1625</v>
      </c>
      <c r="I1070" s="61">
        <f>'MANPR2001-04 £'!I1069/$A$4</f>
        <v>222.1181873789029</v>
      </c>
      <c r="J1070" s="60">
        <f>'MANPR2001-04 £'!J1069</f>
        <v>2350</v>
      </c>
      <c r="K1070" s="61">
        <f>'MANPR2001-04 £'!K1069/$A$4</f>
        <v>302.4224551235832</v>
      </c>
      <c r="L1070" s="44" t="s">
        <v>743</v>
      </c>
      <c r="M1070" s="487"/>
      <c r="N1070" s="488"/>
    </row>
    <row r="1071" spans="1:14" s="36" customFormat="1" ht="12" customHeight="1">
      <c r="A1071" s="129" t="s">
        <v>744</v>
      </c>
      <c r="B1071" s="129" t="s">
        <v>745</v>
      </c>
      <c r="C1071" s="130" t="s">
        <v>126</v>
      </c>
      <c r="D1071" s="60">
        <f>'MANPR2001-04 £'!D1070</f>
        <v>1500</v>
      </c>
      <c r="E1071" s="61">
        <f>'MANPR2001-04 £'!E1070/$A$4</f>
        <v>116.18489801357997</v>
      </c>
      <c r="F1071" s="60">
        <f>'MANPR2001-04 £'!F1070</f>
        <v>7049</v>
      </c>
      <c r="G1071" s="61">
        <f>'MANPR2001-04 £'!G1070/$A$4</f>
        <v>336.59448395110667</v>
      </c>
      <c r="H1071" s="60">
        <f>'MANPR2001-04 £'!H1070</f>
        <v>7766</v>
      </c>
      <c r="I1071" s="61">
        <f>'MANPR2001-04 £'!I1070/$A$4</f>
        <v>375.89231710275874</v>
      </c>
      <c r="J1071" s="60">
        <f>'MANPR2001-04 £'!J1070</f>
        <v>8820</v>
      </c>
      <c r="K1071" s="61">
        <f>'MANPR2001-04 £'!K1070/$A$4</f>
        <v>420.31595457853933</v>
      </c>
      <c r="L1071" s="44" t="s">
        <v>746</v>
      </c>
      <c r="M1071" s="487"/>
      <c r="N1071" s="488"/>
    </row>
    <row r="1072" spans="1:14" s="36" customFormat="1" ht="3" customHeight="1">
      <c r="A1072" s="133"/>
      <c r="B1072" s="133"/>
      <c r="C1072" s="134"/>
      <c r="D1072" s="136"/>
      <c r="E1072" s="136"/>
      <c r="F1072" s="171"/>
      <c r="G1072" s="193"/>
      <c r="H1072" s="83"/>
      <c r="I1072" s="84"/>
      <c r="J1072" s="135"/>
      <c r="K1072" s="152"/>
      <c r="L1072" s="51"/>
      <c r="M1072" s="487"/>
      <c r="N1072" s="488"/>
    </row>
    <row r="1073" spans="1:14" s="36" customFormat="1" ht="12.75" customHeight="1">
      <c r="A1073" s="139"/>
      <c r="B1073" s="139"/>
      <c r="C1073" s="140"/>
      <c r="D1073" s="141"/>
      <c r="E1073" s="141"/>
      <c r="F1073" s="74"/>
      <c r="G1073" s="74"/>
      <c r="H1073" s="72"/>
      <c r="I1073" s="72"/>
      <c r="J1073" s="142"/>
      <c r="K1073" s="142"/>
      <c r="L1073" s="43" t="s">
        <v>471</v>
      </c>
      <c r="M1073" s="487"/>
      <c r="N1073" s="488"/>
    </row>
    <row r="1074" spans="12:14" ht="24" customHeight="1">
      <c r="L1074" s="31" t="s">
        <v>2342</v>
      </c>
      <c r="M1074" s="487" t="s">
        <v>1707</v>
      </c>
      <c r="N1074" s="488"/>
    </row>
    <row r="1075" spans="1:14" ht="29.25" customHeight="1">
      <c r="A1075" s="479" t="s">
        <v>1133</v>
      </c>
      <c r="B1075" s="479"/>
      <c r="C1075" s="479"/>
      <c r="D1075" s="479"/>
      <c r="E1075" s="479"/>
      <c r="F1075" s="479"/>
      <c r="G1075" s="479"/>
      <c r="H1075" s="479"/>
      <c r="I1075" s="479"/>
      <c r="J1075" s="479"/>
      <c r="K1075" s="479"/>
      <c r="L1075" s="479"/>
      <c r="M1075" s="487"/>
      <c r="N1075" s="488"/>
    </row>
    <row r="1076" spans="1:14" ht="9.75" customHeight="1">
      <c r="A1076" s="92"/>
      <c r="B1076" s="92"/>
      <c r="C1076" s="92"/>
      <c r="D1076" s="92"/>
      <c r="J1076" s="92"/>
      <c r="K1076" s="92"/>
      <c r="M1076" s="487"/>
      <c r="N1076" s="488"/>
    </row>
    <row r="1077" spans="1:14" ht="24.75" customHeight="1">
      <c r="A1077" s="94" t="s">
        <v>1652</v>
      </c>
      <c r="B1077" s="474" t="s">
        <v>1653</v>
      </c>
      <c r="C1077" s="94" t="s">
        <v>1119</v>
      </c>
      <c r="D1077" s="477" t="s">
        <v>491</v>
      </c>
      <c r="E1077" s="478"/>
      <c r="F1077" s="477" t="s">
        <v>2372</v>
      </c>
      <c r="G1077" s="478"/>
      <c r="H1077" s="483" t="s">
        <v>1123</v>
      </c>
      <c r="I1077" s="484"/>
      <c r="J1077" s="477" t="s">
        <v>2381</v>
      </c>
      <c r="K1077" s="485"/>
      <c r="L1077" s="480" t="s">
        <v>95</v>
      </c>
      <c r="M1077" s="487"/>
      <c r="N1077" s="488"/>
    </row>
    <row r="1078" spans="1:14" ht="15" customHeight="1">
      <c r="A1078" s="472" t="s">
        <v>1382</v>
      </c>
      <c r="B1078" s="475"/>
      <c r="C1078" s="472" t="s">
        <v>1121</v>
      </c>
      <c r="D1078" s="97" t="s">
        <v>92</v>
      </c>
      <c r="E1078" s="98" t="s">
        <v>94</v>
      </c>
      <c r="F1078" s="97" t="s">
        <v>92</v>
      </c>
      <c r="G1078" s="98" t="s">
        <v>94</v>
      </c>
      <c r="H1078" s="97" t="s">
        <v>92</v>
      </c>
      <c r="I1078" s="98" t="s">
        <v>94</v>
      </c>
      <c r="J1078" s="97" t="s">
        <v>92</v>
      </c>
      <c r="K1078" s="99" t="s">
        <v>94</v>
      </c>
      <c r="L1078" s="481"/>
      <c r="M1078" s="487"/>
      <c r="N1078" s="488"/>
    </row>
    <row r="1079" spans="1:14" ht="24.75" customHeight="1">
      <c r="A1079" s="473"/>
      <c r="B1079" s="476"/>
      <c r="C1079" s="473"/>
      <c r="D1079" s="100" t="s">
        <v>93</v>
      </c>
      <c r="E1079" s="101" t="s">
        <v>2450</v>
      </c>
      <c r="F1079" s="100" t="s">
        <v>93</v>
      </c>
      <c r="G1079" s="101" t="s">
        <v>2450</v>
      </c>
      <c r="H1079" s="100" t="s">
        <v>93</v>
      </c>
      <c r="I1079" s="101" t="s">
        <v>2450</v>
      </c>
      <c r="J1079" s="100" t="s">
        <v>93</v>
      </c>
      <c r="K1079" s="101" t="s">
        <v>2450</v>
      </c>
      <c r="L1079" s="482"/>
      <c r="M1079" s="487"/>
      <c r="N1079" s="488"/>
    </row>
    <row r="1080" spans="1:14" s="36" customFormat="1" ht="15" customHeight="1">
      <c r="A1080" s="129" t="s">
        <v>2427</v>
      </c>
      <c r="B1080" s="129" t="s">
        <v>2430</v>
      </c>
      <c r="C1080" s="164"/>
      <c r="D1080" s="223"/>
      <c r="E1080" s="164"/>
      <c r="F1080" s="224"/>
      <c r="G1080" s="225"/>
      <c r="H1080" s="149"/>
      <c r="I1080" s="211"/>
      <c r="J1080" s="223"/>
      <c r="K1080" s="226"/>
      <c r="L1080" s="67"/>
      <c r="M1080" s="487"/>
      <c r="N1080" s="488"/>
    </row>
    <row r="1081" spans="1:14" s="36" customFormat="1" ht="12" customHeight="1">
      <c r="A1081" s="129" t="s">
        <v>2428</v>
      </c>
      <c r="B1081" s="129" t="s">
        <v>2431</v>
      </c>
      <c r="C1081" s="227" t="s">
        <v>132</v>
      </c>
      <c r="D1081" s="60" t="str">
        <f>'MANPR2001-04 £'!D1080</f>
        <v>…</v>
      </c>
      <c r="E1081" s="61">
        <f>'MANPR2001-04 £'!E1080/$A$4</f>
        <v>2511.6441188229787</v>
      </c>
      <c r="F1081" s="60" t="str">
        <f>'MANPR2001-04 £'!F1080</f>
        <v>…</v>
      </c>
      <c r="G1081" s="61">
        <f>'MANPR2001-04 £'!G1080/$A$4</f>
        <v>2527.0215317953644</v>
      </c>
      <c r="H1081" s="60" t="str">
        <f>'MANPR2001-04 £'!H1080</f>
        <v>…</v>
      </c>
      <c r="I1081" s="61">
        <f>'MANPR2001-04 £'!I1080/$A$4</f>
        <v>1527.4896885903013</v>
      </c>
      <c r="J1081" s="60" t="str">
        <f>'MANPR2001-04 £'!J1080</f>
        <v>…</v>
      </c>
      <c r="K1081" s="61">
        <f>'MANPR2001-04 £'!K1080/$A$4</f>
        <v>1611.2111592177341</v>
      </c>
      <c r="L1081" s="44" t="s">
        <v>2429</v>
      </c>
      <c r="M1081" s="487"/>
      <c r="N1081" s="488"/>
    </row>
    <row r="1082" spans="1:14" s="36" customFormat="1" ht="12" customHeight="1">
      <c r="A1082" s="129" t="s">
        <v>747</v>
      </c>
      <c r="B1082" s="129" t="s">
        <v>748</v>
      </c>
      <c r="C1082" s="184"/>
      <c r="D1082" s="60"/>
      <c r="E1082" s="127"/>
      <c r="F1082" s="73"/>
      <c r="G1082" s="74"/>
      <c r="H1082" s="73"/>
      <c r="I1082" s="74"/>
      <c r="J1082" s="60"/>
      <c r="K1082" s="61"/>
      <c r="L1082" s="44" t="s">
        <v>1953</v>
      </c>
      <c r="M1082" s="487"/>
      <c r="N1082" s="488"/>
    </row>
    <row r="1083" spans="1:14" s="36" customFormat="1" ht="11.25" customHeight="1">
      <c r="A1083" s="110"/>
      <c r="B1083" s="129" t="s">
        <v>749</v>
      </c>
      <c r="C1083" s="227" t="s">
        <v>132</v>
      </c>
      <c r="D1083" s="60" t="str">
        <f>'MANPR2001-04 £'!D1082</f>
        <v>…</v>
      </c>
      <c r="E1083" s="61">
        <f>'MANPR2001-04 £'!E1082/$A$4</f>
        <v>1146.4715671634142</v>
      </c>
      <c r="F1083" s="60" t="str">
        <f>'MANPR2001-04 £'!F1082</f>
        <v>…</v>
      </c>
      <c r="G1083" s="61">
        <f>'MANPR2001-04 £'!G1082/$A$4</f>
        <v>1718.853050024433</v>
      </c>
      <c r="H1083" s="60" t="str">
        <f>'MANPR2001-04 £'!H1082</f>
        <v>…</v>
      </c>
      <c r="I1083" s="61">
        <f>'MANPR2001-04 £'!I1082/$A$4</f>
        <v>1727.396057231314</v>
      </c>
      <c r="J1083" s="60" t="str">
        <f>'MANPR2001-04 £'!J1082</f>
        <v>…</v>
      </c>
      <c r="K1083" s="61">
        <f>'MANPR2001-04 £'!K1082/$A$4</f>
        <v>2339.075373243985</v>
      </c>
      <c r="L1083" s="44" t="s">
        <v>750</v>
      </c>
      <c r="M1083" s="487"/>
      <c r="N1083" s="488"/>
    </row>
    <row r="1084" spans="1:14" s="36" customFormat="1" ht="12" customHeight="1">
      <c r="A1084" s="129" t="s">
        <v>751</v>
      </c>
      <c r="B1084" s="129" t="s">
        <v>2386</v>
      </c>
      <c r="C1084" s="227" t="s">
        <v>132</v>
      </c>
      <c r="D1084" s="60" t="str">
        <f>'MANPR2001-04 £'!D1083</f>
        <v>…</v>
      </c>
      <c r="E1084" s="61">
        <f>'MANPR2001-04 £'!E1083/$A$4</f>
        <v>1956.3486503757215</v>
      </c>
      <c r="F1084" s="60" t="str">
        <f>'MANPR2001-04 £'!F1083</f>
        <v>…</v>
      </c>
      <c r="G1084" s="61">
        <f>'MANPR2001-04 £'!G1083/$A$4</f>
        <v>1814.534730741499</v>
      </c>
      <c r="H1084" s="60" t="str">
        <f>'MANPR2001-04 £'!H1083</f>
        <v>…</v>
      </c>
      <c r="I1084" s="61">
        <f>'MANPR2001-04 £'!I1083/$A$4</f>
        <v>2562.9021620642643</v>
      </c>
      <c r="J1084" s="60" t="str">
        <f>'MANPR2001-04 £'!J1083</f>
        <v>…</v>
      </c>
      <c r="K1084" s="61">
        <f>'MANPR2001-04 £'!K1083/$A$4</f>
        <v>3236.0911299664776</v>
      </c>
      <c r="L1084" s="44" t="s">
        <v>752</v>
      </c>
      <c r="M1084" s="487"/>
      <c r="N1084" s="488"/>
    </row>
    <row r="1085" spans="1:14" s="36" customFormat="1" ht="12" customHeight="1">
      <c r="A1085" s="129" t="s">
        <v>753</v>
      </c>
      <c r="B1085" s="129" t="s">
        <v>754</v>
      </c>
      <c r="C1085" s="227" t="s">
        <v>600</v>
      </c>
      <c r="D1085" s="60">
        <f>'MANPR2001-04 £'!D1084</f>
        <v>14600</v>
      </c>
      <c r="E1085" s="61">
        <f>'MANPR2001-04 £'!E1084/$A$4</f>
        <v>10337.038720325865</v>
      </c>
      <c r="F1085" s="60">
        <f>'MANPR2001-04 £'!F1084</f>
        <v>13300</v>
      </c>
      <c r="G1085" s="61">
        <f>'MANPR2001-04 £'!G1084/$A$4</f>
        <v>10222.562423753661</v>
      </c>
      <c r="H1085" s="60">
        <f>'MANPR2001-04 £'!H1084</f>
        <v>7280</v>
      </c>
      <c r="I1085" s="61">
        <f>'MANPR2001-04 £'!I1084/$A$4</f>
        <v>5845.125530947898</v>
      </c>
      <c r="J1085" s="60">
        <f>'MANPR2001-04 £'!J1084</f>
        <v>5650</v>
      </c>
      <c r="K1085" s="61">
        <f>'MANPR2001-04 £'!K1084/$A$4</f>
        <v>4732.825992612008</v>
      </c>
      <c r="L1085" s="44" t="s">
        <v>755</v>
      </c>
      <c r="M1085" s="487"/>
      <c r="N1085" s="488"/>
    </row>
    <row r="1086" spans="1:14" s="36" customFormat="1" ht="12" customHeight="1">
      <c r="A1086" s="129" t="s">
        <v>756</v>
      </c>
      <c r="B1086" s="129" t="s">
        <v>757</v>
      </c>
      <c r="C1086" s="227" t="s">
        <v>132</v>
      </c>
      <c r="D1086" s="60" t="str">
        <f>'MANPR2001-04 £'!D1085</f>
        <v>…</v>
      </c>
      <c r="E1086" s="61">
        <f>'MANPR2001-04 £'!E1085/$A$4</f>
        <v>3523.136172117675</v>
      </c>
      <c r="F1086" s="60" t="str">
        <f>'MANPR2001-04 £'!F1085</f>
        <v>…</v>
      </c>
      <c r="G1086" s="61">
        <f>'MANPR2001-04 £'!G1085/$A$4</f>
        <v>3606.8576427451076</v>
      </c>
      <c r="H1086" s="60" t="str">
        <f>'MANPR2001-04 £'!H1085</f>
        <v>…</v>
      </c>
      <c r="I1086" s="61">
        <f>'MANPR2001-04 £'!I1085/$A$4</f>
        <v>3951.9951339030954</v>
      </c>
      <c r="J1086" s="60" t="str">
        <f>'MANPR2001-04 £'!J1085</f>
        <v>…</v>
      </c>
      <c r="K1086" s="61">
        <f>'MANPR2001-04 £'!K1085/$A$4</f>
        <v>4630.309906129437</v>
      </c>
      <c r="L1086" s="44" t="s">
        <v>758</v>
      </c>
      <c r="M1086" s="487"/>
      <c r="N1086" s="488"/>
    </row>
    <row r="1087" spans="1:14" s="36" customFormat="1" ht="12" customHeight="1">
      <c r="A1087" s="129" t="s">
        <v>1987</v>
      </c>
      <c r="B1087" s="129" t="s">
        <v>1988</v>
      </c>
      <c r="C1087" s="184"/>
      <c r="D1087" s="71"/>
      <c r="E1087" s="185"/>
      <c r="F1087" s="73"/>
      <c r="G1087" s="74"/>
      <c r="H1087" s="73"/>
      <c r="I1087" s="74"/>
      <c r="J1087" s="71"/>
      <c r="K1087" s="113"/>
      <c r="L1087" s="44" t="s">
        <v>1989</v>
      </c>
      <c r="M1087" s="487"/>
      <c r="N1087" s="488"/>
    </row>
    <row r="1088" spans="1:14" s="36" customFormat="1" ht="11.25" customHeight="1">
      <c r="A1088" s="110"/>
      <c r="B1088" s="129" t="s">
        <v>1990</v>
      </c>
      <c r="C1088" s="184"/>
      <c r="D1088" s="71"/>
      <c r="E1088" s="185"/>
      <c r="F1088" s="73"/>
      <c r="G1088" s="74"/>
      <c r="H1088" s="73"/>
      <c r="I1088" s="74"/>
      <c r="J1088" s="71"/>
      <c r="K1088" s="113"/>
      <c r="L1088" s="44" t="s">
        <v>1991</v>
      </c>
      <c r="M1088" s="487"/>
      <c r="N1088" s="488"/>
    </row>
    <row r="1089" spans="1:14" s="36" customFormat="1" ht="11.25" customHeight="1">
      <c r="A1089" s="110"/>
      <c r="B1089" s="129" t="s">
        <v>1992</v>
      </c>
      <c r="C1089" s="227"/>
      <c r="D1089" s="168"/>
      <c r="E1089" s="169"/>
      <c r="F1089" s="73"/>
      <c r="G1089" s="74"/>
      <c r="H1089" s="73"/>
      <c r="I1089" s="74"/>
      <c r="J1089" s="168"/>
      <c r="K1089" s="170"/>
      <c r="L1089" s="44" t="s">
        <v>1993</v>
      </c>
      <c r="M1089" s="487"/>
      <c r="N1089" s="488"/>
    </row>
    <row r="1090" spans="1:14" s="36" customFormat="1" ht="11.25" customHeight="1">
      <c r="A1090" s="129" t="s">
        <v>109</v>
      </c>
      <c r="B1090" s="129" t="s">
        <v>1994</v>
      </c>
      <c r="C1090" s="227" t="s">
        <v>132</v>
      </c>
      <c r="D1090" s="60" t="str">
        <f>'MANPR2001-04 £'!D1089</f>
        <v>…</v>
      </c>
      <c r="E1090" s="61">
        <f>'MANPR2001-04 £'!E1089/$A$4</f>
        <v>4344.973465419615</v>
      </c>
      <c r="F1090" s="60" t="str">
        <f>'MANPR2001-04 £'!F1089</f>
        <v>…</v>
      </c>
      <c r="G1090" s="61">
        <f>'MANPR2001-04 £'!G1089/$A$4</f>
        <v>6031.363088057901</v>
      </c>
      <c r="H1090" s="60" t="str">
        <f>'MANPR2001-04 £'!H1089</f>
        <v>…</v>
      </c>
      <c r="I1090" s="61">
        <f>'MANPR2001-04 £'!I1089/$A$4</f>
        <v>7410.204451248475</v>
      </c>
      <c r="J1090" s="60" t="str">
        <f>'MANPR2001-04 £'!J1089</f>
        <v>…</v>
      </c>
      <c r="K1090" s="61">
        <f>'MANPR2001-04 £'!K1089/$A$4</f>
        <v>6950.590663518285</v>
      </c>
      <c r="L1090" s="44" t="s">
        <v>1995</v>
      </c>
      <c r="M1090" s="487"/>
      <c r="N1090" s="488"/>
    </row>
    <row r="1091" spans="1:14" s="36" customFormat="1" ht="12" customHeight="1">
      <c r="A1091" s="110"/>
      <c r="B1091" s="110"/>
      <c r="C1091" s="227" t="s">
        <v>109</v>
      </c>
      <c r="D1091" s="60"/>
      <c r="E1091" s="127"/>
      <c r="F1091" s="73"/>
      <c r="G1091" s="74"/>
      <c r="H1091" s="73"/>
      <c r="I1091" s="74"/>
      <c r="J1091" s="60"/>
      <c r="K1091" s="61"/>
      <c r="L1091" s="44" t="s">
        <v>1996</v>
      </c>
      <c r="M1091" s="487"/>
      <c r="N1091" s="488"/>
    </row>
    <row r="1092" spans="1:14" s="36" customFormat="1" ht="12" customHeight="1">
      <c r="A1092" s="129" t="s">
        <v>1997</v>
      </c>
      <c r="B1092" s="129" t="s">
        <v>1998</v>
      </c>
      <c r="C1092" s="184"/>
      <c r="D1092" s="60"/>
      <c r="E1092" s="127"/>
      <c r="F1092" s="73"/>
      <c r="G1092" s="74"/>
      <c r="H1092" s="73"/>
      <c r="I1092" s="74"/>
      <c r="J1092" s="60"/>
      <c r="K1092" s="61"/>
      <c r="L1092" s="44" t="s">
        <v>1999</v>
      </c>
      <c r="M1092" s="487"/>
      <c r="N1092" s="488"/>
    </row>
    <row r="1093" spans="1:14" s="36" customFormat="1" ht="11.25" customHeight="1">
      <c r="A1093" s="110"/>
      <c r="B1093" s="129" t="s">
        <v>2000</v>
      </c>
      <c r="C1093" s="227" t="s">
        <v>132</v>
      </c>
      <c r="D1093" s="60" t="str">
        <f>'MANPR2001-04 £'!D1092</f>
        <v>…</v>
      </c>
      <c r="E1093" s="61">
        <f>'MANPR2001-04 £'!E1092/$A$4</f>
        <v>1855.5411653345272</v>
      </c>
      <c r="F1093" s="60" t="str">
        <f>'MANPR2001-04 £'!F1092</f>
        <v>…</v>
      </c>
      <c r="G1093" s="61">
        <f>'MANPR2001-04 £'!G1092/$A$4</f>
        <v>1043.9554806808435</v>
      </c>
      <c r="H1093" s="60" t="str">
        <f>'MANPR2001-04 £'!H1092</f>
        <v>…</v>
      </c>
      <c r="I1093" s="61">
        <f>'MANPR2001-04 £'!I1092/$A$4</f>
        <v>1614.6283621004864</v>
      </c>
      <c r="J1093" s="60" t="str">
        <f>'MANPR2001-04 £'!J1092</f>
        <v>…</v>
      </c>
      <c r="K1093" s="61">
        <f>'MANPR2001-04 £'!K1092/$A$4</f>
        <v>1442.0596165214927</v>
      </c>
      <c r="L1093" s="44" t="s">
        <v>2001</v>
      </c>
      <c r="M1093" s="487"/>
      <c r="N1093" s="488"/>
    </row>
    <row r="1094" spans="1:14" s="36" customFormat="1" ht="12" customHeight="1" hidden="1">
      <c r="A1094" s="110"/>
      <c r="B1094" s="129"/>
      <c r="C1094" s="164"/>
      <c r="D1094" s="60">
        <f>'MANPR2001-04 £'!D1093</f>
        <v>0</v>
      </c>
      <c r="E1094" s="61">
        <f>'MANPR2001-04 £'!E1093/$A$4</f>
        <v>0</v>
      </c>
      <c r="F1094" s="60">
        <f>'MANPR2001-04 £'!F1093</f>
        <v>0</v>
      </c>
      <c r="G1094" s="61">
        <f>'MANPR2001-04 £'!G1093/$A$4</f>
        <v>0</v>
      </c>
      <c r="H1094" s="60">
        <f>'MANPR2001-04 £'!H1093</f>
        <v>0</v>
      </c>
      <c r="I1094" s="61">
        <f>'MANPR2001-04 £'!I1093/$A$4</f>
        <v>0</v>
      </c>
      <c r="J1094" s="60">
        <f>'MANPR2001-04 £'!J1093</f>
        <v>0</v>
      </c>
      <c r="K1094" s="61">
        <f>'MANPR2001-04 £'!K1093/$A$4</f>
        <v>0</v>
      </c>
      <c r="L1094" s="44"/>
      <c r="M1094" s="487"/>
      <c r="N1094" s="488"/>
    </row>
    <row r="1095" spans="1:14" s="36" customFormat="1" ht="11.25" customHeight="1" hidden="1">
      <c r="A1095" s="110"/>
      <c r="B1095" s="129"/>
      <c r="C1095" s="130"/>
      <c r="D1095" s="60">
        <f>'MANPR2001-04 £'!D1094</f>
        <v>0</v>
      </c>
      <c r="E1095" s="61">
        <f>'MANPR2001-04 £'!E1094/$A$4</f>
        <v>0</v>
      </c>
      <c r="F1095" s="60">
        <f>'MANPR2001-04 £'!F1094</f>
        <v>0</v>
      </c>
      <c r="G1095" s="61">
        <f>'MANPR2001-04 £'!G1094/$A$4</f>
        <v>0</v>
      </c>
      <c r="H1095" s="60">
        <f>'MANPR2001-04 £'!H1094</f>
        <v>0</v>
      </c>
      <c r="I1095" s="61">
        <f>'MANPR2001-04 £'!I1094/$A$4</f>
        <v>0</v>
      </c>
      <c r="J1095" s="60">
        <f>'MANPR2001-04 £'!J1094</f>
        <v>0</v>
      </c>
      <c r="K1095" s="61">
        <f>'MANPR2001-04 £'!K1094/$A$4</f>
        <v>0</v>
      </c>
      <c r="L1095" s="44"/>
      <c r="M1095" s="487"/>
      <c r="N1095" s="488"/>
    </row>
    <row r="1096" spans="1:14" s="36" customFormat="1" ht="12" customHeight="1">
      <c r="A1096" s="129" t="s">
        <v>2002</v>
      </c>
      <c r="B1096" s="129" t="s">
        <v>2003</v>
      </c>
      <c r="C1096" s="130" t="s">
        <v>132</v>
      </c>
      <c r="D1096" s="60" t="str">
        <f>'MANPR2001-04 £'!D1095</f>
        <v>…</v>
      </c>
      <c r="E1096" s="61">
        <f>'MANPR2001-04 £'!E1095/$A$4</f>
        <v>2040.0701210031543</v>
      </c>
      <c r="F1096" s="60" t="str">
        <f>'MANPR2001-04 £'!F1095</f>
        <v>…</v>
      </c>
      <c r="G1096" s="61">
        <f>'MANPR2001-04 £'!G1095/$A$4</f>
        <v>2152.837816133982</v>
      </c>
      <c r="H1096" s="60" t="str">
        <f>'MANPR2001-04 £'!H1095</f>
        <v>…</v>
      </c>
      <c r="I1096" s="61">
        <f>'MANPR2001-04 £'!I1095/$A$4</f>
        <v>2333.9495689198566</v>
      </c>
      <c r="J1096" s="60" t="str">
        <f>'MANPR2001-04 £'!J1095</f>
        <v>…</v>
      </c>
      <c r="K1096" s="61">
        <f>'MANPR2001-04 £'!K1095/$A$4</f>
        <v>2819.1923782706904</v>
      </c>
      <c r="L1096" s="44" t="s">
        <v>2004</v>
      </c>
      <c r="M1096" s="487"/>
      <c r="N1096" s="488"/>
    </row>
    <row r="1097" spans="1:14" s="36" customFormat="1" ht="12" customHeight="1">
      <c r="A1097" s="129" t="s">
        <v>2005</v>
      </c>
      <c r="B1097" s="129" t="s">
        <v>2006</v>
      </c>
      <c r="C1097" s="130"/>
      <c r="D1097" s="114"/>
      <c r="E1097" s="127"/>
      <c r="F1097" s="73"/>
      <c r="G1097" s="74"/>
      <c r="H1097" s="73"/>
      <c r="I1097" s="74"/>
      <c r="J1097" s="60"/>
      <c r="K1097" s="61"/>
      <c r="L1097" s="44" t="s">
        <v>2007</v>
      </c>
      <c r="M1097" s="487"/>
      <c r="N1097" s="488"/>
    </row>
    <row r="1098" spans="1:14" s="36" customFormat="1" ht="12" customHeight="1">
      <c r="A1098" s="129" t="s">
        <v>2008</v>
      </c>
      <c r="B1098" s="129" t="s">
        <v>2009</v>
      </c>
      <c r="C1098" s="130" t="s">
        <v>132</v>
      </c>
      <c r="D1098" s="60" t="str">
        <f>'MANPR2001-04 £'!D1097</f>
        <v>…</v>
      </c>
      <c r="E1098" s="61">
        <f>'MANPR2001-04 £'!E1097/$A$4</f>
        <v>669.771765019461</v>
      </c>
      <c r="F1098" s="60" t="str">
        <f>'MANPR2001-04 £'!F1097</f>
        <v>…</v>
      </c>
      <c r="G1098" s="61">
        <f>'MANPR2001-04 £'!G1097/$A$4</f>
        <v>862.8437278949689</v>
      </c>
      <c r="H1098" s="60" t="str">
        <f>'MANPR2001-04 £'!H1097</f>
        <v>…</v>
      </c>
      <c r="I1098" s="61">
        <f>'MANPR2001-04 £'!I1097/$A$4</f>
        <v>914.1017711362542</v>
      </c>
      <c r="J1098" s="60" t="str">
        <f>'MANPR2001-04 £'!J1097</f>
        <v>…</v>
      </c>
      <c r="K1098" s="61">
        <f>'MANPR2001-04 £'!K1097/$A$4</f>
        <v>1158.4317772530474</v>
      </c>
      <c r="L1098" s="44" t="s">
        <v>2010</v>
      </c>
      <c r="M1098" s="487"/>
      <c r="N1098" s="488"/>
    </row>
    <row r="1099" spans="1:14" s="36" customFormat="1" ht="12" customHeight="1">
      <c r="A1099" s="129" t="s">
        <v>2480</v>
      </c>
      <c r="B1099" s="129" t="s">
        <v>1164</v>
      </c>
      <c r="C1099" s="130" t="s">
        <v>132</v>
      </c>
      <c r="D1099" s="60" t="str">
        <f>'MANPR2001-04 £'!D1098</f>
        <v>…</v>
      </c>
      <c r="E1099" s="61">
        <f>'MANPR2001-04 £'!E1098/$A$4</f>
        <v>70.05265909642321</v>
      </c>
      <c r="F1099" s="60" t="str">
        <f>'MANPR2001-04 £'!F1098</f>
        <v>…</v>
      </c>
      <c r="G1099" s="61">
        <f>'MANPR2001-04 £'!G1098/$A$4</f>
        <v>589.4674972747807</v>
      </c>
      <c r="H1099" s="60" t="str">
        <f>'MANPR2001-04 £'!H1098</f>
        <v>…</v>
      </c>
      <c r="I1099" s="61">
        <f>'MANPR2001-04 £'!I1098/$A$4</f>
        <v>336.59448395110667</v>
      </c>
      <c r="J1099" s="60" t="str">
        <f>'MANPR2001-04 £'!J1098</f>
        <v>…</v>
      </c>
      <c r="K1099" s="61">
        <f>'MANPR2001-04 £'!K1098/$A$4</f>
        <v>319.5084695373449</v>
      </c>
      <c r="L1099" s="44" t="s">
        <v>1165</v>
      </c>
      <c r="M1099" s="487"/>
      <c r="N1099" s="488"/>
    </row>
    <row r="1100" spans="1:14" s="36" customFormat="1" ht="12" customHeight="1">
      <c r="A1100" s="129" t="s">
        <v>2011</v>
      </c>
      <c r="B1100" s="129" t="s">
        <v>2012</v>
      </c>
      <c r="C1100" s="111"/>
      <c r="D1100" s="114"/>
      <c r="E1100" s="127"/>
      <c r="F1100" s="73"/>
      <c r="G1100" s="74"/>
      <c r="H1100" s="73"/>
      <c r="I1100" s="74"/>
      <c r="J1100" s="60"/>
      <c r="K1100" s="61"/>
      <c r="L1100" s="44" t="s">
        <v>1996</v>
      </c>
      <c r="M1100" s="487"/>
      <c r="N1100" s="488"/>
    </row>
    <row r="1101" spans="1:14" s="36" customFormat="1" ht="11.25" customHeight="1">
      <c r="A1101" s="129" t="s">
        <v>109</v>
      </c>
      <c r="B1101" s="129" t="s">
        <v>2013</v>
      </c>
      <c r="C1101" s="130" t="s">
        <v>132</v>
      </c>
      <c r="D1101" s="60" t="str">
        <f>'MANPR2001-04 £'!D1100</f>
        <v>…</v>
      </c>
      <c r="E1101" s="61">
        <f>'MANPR2001-04 £'!E1100/$A$4</f>
        <v>505.7460266473481</v>
      </c>
      <c r="F1101" s="60" t="str">
        <f>'MANPR2001-04 £'!F1100</f>
        <v>…</v>
      </c>
      <c r="G1101" s="61">
        <f>'MANPR2001-04 £'!G1100/$A$4</f>
        <v>615.0965188954234</v>
      </c>
      <c r="H1101" s="60" t="str">
        <f>'MANPR2001-04 £'!H1100</f>
        <v>…</v>
      </c>
      <c r="I1101" s="61">
        <f>'MANPR2001-04 £'!I1100/$A$4</f>
        <v>732.9900183503795</v>
      </c>
      <c r="J1101" s="60" t="str">
        <f>'MANPR2001-04 £'!J1100</f>
        <v>…</v>
      </c>
      <c r="K1101" s="61">
        <f>'MANPR2001-04 £'!K1100/$A$4</f>
        <v>673.1889679022133</v>
      </c>
      <c r="L1101" s="44" t="s">
        <v>2014</v>
      </c>
      <c r="M1101" s="487"/>
      <c r="N1101" s="488"/>
    </row>
    <row r="1102" spans="1:14" s="36" customFormat="1" ht="0.75" customHeight="1">
      <c r="A1102" s="110"/>
      <c r="B1102" s="110"/>
      <c r="C1102" s="111"/>
      <c r="D1102" s="114"/>
      <c r="E1102" s="127"/>
      <c r="F1102" s="71"/>
      <c r="G1102" s="72"/>
      <c r="H1102" s="71"/>
      <c r="I1102" s="72"/>
      <c r="J1102" s="60"/>
      <c r="K1102" s="61"/>
      <c r="L1102" s="45"/>
      <c r="M1102" s="487"/>
      <c r="N1102" s="488"/>
    </row>
    <row r="1103" spans="1:14" s="36" customFormat="1" ht="12" customHeight="1">
      <c r="A1103" s="124" t="s">
        <v>2015</v>
      </c>
      <c r="B1103" s="124" t="s">
        <v>2016</v>
      </c>
      <c r="C1103" s="125"/>
      <c r="D1103" s="114"/>
      <c r="E1103" s="127"/>
      <c r="F1103" s="81"/>
      <c r="G1103" s="82"/>
      <c r="H1103" s="81"/>
      <c r="I1103" s="82"/>
      <c r="J1103" s="60"/>
      <c r="K1103" s="61"/>
      <c r="L1103" s="49" t="s">
        <v>785</v>
      </c>
      <c r="M1103" s="487"/>
      <c r="N1103" s="488"/>
    </row>
    <row r="1104" spans="1:14" s="36" customFormat="1" ht="11.25" customHeight="1">
      <c r="A1104" s="110"/>
      <c r="B1104" s="124" t="s">
        <v>786</v>
      </c>
      <c r="C1104" s="111"/>
      <c r="D1104" s="182"/>
      <c r="E1104" s="106">
        <f>E1106+E1108+E1110+E1120</f>
        <v>6046.740501030286</v>
      </c>
      <c r="F1104" s="71"/>
      <c r="G1104" s="106">
        <f>G1106+G1108+G1110+G1120</f>
        <v>10183.264590602008</v>
      </c>
      <c r="H1104" s="71"/>
      <c r="I1104" s="106">
        <f>I1106+I1108+I1110+I1120</f>
        <v>8110.731042212708</v>
      </c>
      <c r="J1104" s="182"/>
      <c r="K1104" s="126">
        <f>K1106+K1108+K1110+K1120</f>
        <v>7239.344307110858</v>
      </c>
      <c r="L1104" s="49" t="s">
        <v>787</v>
      </c>
      <c r="M1104" s="487"/>
      <c r="N1104" s="488"/>
    </row>
    <row r="1105" spans="1:14" s="36" customFormat="1" ht="0.75" customHeight="1">
      <c r="A1105" s="110"/>
      <c r="B1105" s="110"/>
      <c r="C1105" s="111"/>
      <c r="D1105" s="114"/>
      <c r="E1105" s="127"/>
      <c r="F1105" s="71"/>
      <c r="G1105" s="72"/>
      <c r="H1105" s="71"/>
      <c r="I1105" s="72"/>
      <c r="J1105" s="60"/>
      <c r="K1105" s="61"/>
      <c r="L1105" s="45"/>
      <c r="M1105" s="487"/>
      <c r="N1105" s="488"/>
    </row>
    <row r="1106" spans="1:14" s="36" customFormat="1" ht="12" customHeight="1">
      <c r="A1106" s="129" t="s">
        <v>788</v>
      </c>
      <c r="B1106" s="129" t="s">
        <v>789</v>
      </c>
      <c r="C1106" s="130" t="s">
        <v>132</v>
      </c>
      <c r="D1106" s="60" t="str">
        <f>'MANPR2001-04 £'!D1105</f>
        <v>…</v>
      </c>
      <c r="E1106" s="61">
        <f>'MANPR2001-04 £'!E1105/$A$4</f>
        <v>662.9373592539563</v>
      </c>
      <c r="F1106" s="60" t="str">
        <f>'MANPR2001-04 £'!F1105</f>
        <v>…</v>
      </c>
      <c r="G1106" s="61">
        <f>'MANPR2001-04 £'!G1105/$A$4</f>
        <v>803.0426774468027</v>
      </c>
      <c r="H1106" s="60" t="str">
        <f>'MANPR2001-04 £'!H1105</f>
        <v>…</v>
      </c>
      <c r="I1106" s="61">
        <f>'MANPR2001-04 £'!I1105/$A$4</f>
        <v>1199.4382118460755</v>
      </c>
      <c r="J1106" s="60" t="str">
        <f>'MANPR2001-04 £'!J1105</f>
        <v>…</v>
      </c>
      <c r="K1106" s="61">
        <f>'MANPR2001-04 £'!K1105/$A$4</f>
        <v>645.8513448401945</v>
      </c>
      <c r="L1106" s="44" t="s">
        <v>790</v>
      </c>
      <c r="M1106" s="487"/>
      <c r="N1106" s="488"/>
    </row>
    <row r="1107" spans="1:14" s="36" customFormat="1" ht="12" customHeight="1">
      <c r="A1107" s="129" t="s">
        <v>367</v>
      </c>
      <c r="B1107" s="129" t="s">
        <v>368</v>
      </c>
      <c r="C1107" s="130"/>
      <c r="D1107" s="114"/>
      <c r="E1107" s="127"/>
      <c r="F1107" s="73"/>
      <c r="G1107" s="74"/>
      <c r="H1107" s="73"/>
      <c r="I1107" s="72"/>
      <c r="J1107" s="60"/>
      <c r="K1107" s="61"/>
      <c r="L1107" s="44" t="s">
        <v>370</v>
      </c>
      <c r="M1107" s="487"/>
      <c r="N1107" s="488"/>
    </row>
    <row r="1108" spans="1:14" s="36" customFormat="1" ht="12" customHeight="1">
      <c r="A1108" s="129" t="s">
        <v>1166</v>
      </c>
      <c r="B1108" s="129" t="s">
        <v>369</v>
      </c>
      <c r="C1108" s="130" t="s">
        <v>132</v>
      </c>
      <c r="D1108" s="60" t="str">
        <f>'MANPR2001-04 £'!D1107</f>
        <v>…</v>
      </c>
      <c r="E1108" s="61">
        <f>'MANPR2001-04 £'!E1107/$A$4</f>
        <v>3268.5545573526247</v>
      </c>
      <c r="F1108" s="60" t="str">
        <f>'MANPR2001-04 £'!F1107</f>
        <v>…</v>
      </c>
      <c r="G1108" s="61">
        <f>'MANPR2001-04 £'!G1107/$A$4</f>
        <v>5716.980422844685</v>
      </c>
      <c r="H1108" s="60" t="str">
        <f>'MANPR2001-04 £'!H1107</f>
        <v>…</v>
      </c>
      <c r="I1108" s="61">
        <f>'MANPR2001-04 £'!I1107/$A$4</f>
        <v>3405.242672662719</v>
      </c>
      <c r="J1108" s="60" t="str">
        <f>'MANPR2001-04 £'!J1107</f>
        <v>…</v>
      </c>
      <c r="K1108" s="61">
        <f>'MANPR2001-04 £'!K1107/$A$4</f>
        <v>2692.7558716088533</v>
      </c>
      <c r="L1108" s="44" t="s">
        <v>371</v>
      </c>
      <c r="M1108" s="487"/>
      <c r="N1108" s="488"/>
    </row>
    <row r="1109" spans="1:14" s="36" customFormat="1" ht="12" customHeight="1">
      <c r="A1109" s="129" t="s">
        <v>791</v>
      </c>
      <c r="B1109" s="129" t="s">
        <v>792</v>
      </c>
      <c r="C1109" s="111"/>
      <c r="D1109" s="114"/>
      <c r="E1109" s="127"/>
      <c r="F1109" s="73"/>
      <c r="G1109" s="74"/>
      <c r="H1109" s="73"/>
      <c r="I1109" s="72"/>
      <c r="J1109" s="60"/>
      <c r="K1109" s="61"/>
      <c r="L1109" s="44" t="s">
        <v>793</v>
      </c>
      <c r="M1109" s="487"/>
      <c r="N1109" s="488"/>
    </row>
    <row r="1110" spans="1:14" s="36" customFormat="1" ht="11.25" customHeight="1">
      <c r="A1110" s="129" t="s">
        <v>109</v>
      </c>
      <c r="B1110" s="129" t="s">
        <v>794</v>
      </c>
      <c r="C1110" s="130" t="s">
        <v>132</v>
      </c>
      <c r="D1110" s="60" t="str">
        <f>'MANPR2001-04 £'!D1109</f>
        <v>…</v>
      </c>
      <c r="E1110" s="61">
        <f>'MANPR2001-04 £'!E1109/$A$4</f>
        <v>611.679316012671</v>
      </c>
      <c r="F1110" s="60" t="str">
        <f>'MANPR2001-04 £'!F1109</f>
        <v>…</v>
      </c>
      <c r="G1110" s="61">
        <f>'MANPR2001-04 £'!G1109/$A$4</f>
        <v>931.187785550016</v>
      </c>
      <c r="H1110" s="60" t="str">
        <f>'MANPR2001-04 £'!H1109</f>
        <v>…</v>
      </c>
      <c r="I1110" s="61">
        <f>'MANPR2001-04 £'!I1109/$A$4</f>
        <v>994.4060388809345</v>
      </c>
      <c r="J1110" s="60" t="str">
        <f>'MANPR2001-04 £'!J1109</f>
        <v>…</v>
      </c>
      <c r="K1110" s="61">
        <f>'MANPR2001-04 £'!K1109/$A$4</f>
        <v>1025.1608648257056</v>
      </c>
      <c r="L1110" s="44" t="s">
        <v>787</v>
      </c>
      <c r="M1110" s="487"/>
      <c r="N1110" s="488"/>
    </row>
    <row r="1111" spans="1:14" s="36" customFormat="1" ht="3" customHeight="1">
      <c r="A1111" s="110"/>
      <c r="B1111" s="110"/>
      <c r="C1111" s="111"/>
      <c r="D1111" s="114"/>
      <c r="E1111" s="127"/>
      <c r="F1111" s="171"/>
      <c r="G1111" s="193"/>
      <c r="H1111" s="83"/>
      <c r="I1111" s="84"/>
      <c r="J1111" s="135"/>
      <c r="K1111" s="152"/>
      <c r="L1111" s="68"/>
      <c r="M1111" s="487"/>
      <c r="N1111" s="488"/>
    </row>
    <row r="1112" spans="1:14" s="36" customFormat="1" ht="12.75" customHeight="1">
      <c r="A1112" s="139"/>
      <c r="B1112" s="139"/>
      <c r="C1112" s="140"/>
      <c r="D1112" s="141"/>
      <c r="E1112" s="141"/>
      <c r="F1112" s="74"/>
      <c r="G1112" s="74"/>
      <c r="H1112" s="72"/>
      <c r="I1112" s="72"/>
      <c r="J1112" s="142"/>
      <c r="K1112" s="142"/>
      <c r="L1112" s="43" t="s">
        <v>471</v>
      </c>
      <c r="M1112" s="487"/>
      <c r="N1112" s="488"/>
    </row>
    <row r="1113" spans="12:14" ht="24" customHeight="1">
      <c r="L1113" s="31" t="s">
        <v>2342</v>
      </c>
      <c r="M1113" s="487" t="s">
        <v>2252</v>
      </c>
      <c r="N1113" s="488"/>
    </row>
    <row r="1114" spans="1:14" ht="29.25" customHeight="1">
      <c r="A1114" s="479" t="s">
        <v>1133</v>
      </c>
      <c r="B1114" s="479"/>
      <c r="C1114" s="479"/>
      <c r="D1114" s="479"/>
      <c r="E1114" s="479"/>
      <c r="F1114" s="479"/>
      <c r="G1114" s="479"/>
      <c r="H1114" s="479"/>
      <c r="I1114" s="479"/>
      <c r="J1114" s="479"/>
      <c r="K1114" s="479"/>
      <c r="L1114" s="479"/>
      <c r="M1114" s="487"/>
      <c r="N1114" s="488"/>
    </row>
    <row r="1115" spans="1:14" ht="9.75" customHeight="1">
      <c r="A1115" s="92"/>
      <c r="B1115" s="92"/>
      <c r="C1115" s="92"/>
      <c r="D1115" s="92"/>
      <c r="J1115" s="92"/>
      <c r="K1115" s="92"/>
      <c r="M1115" s="487"/>
      <c r="N1115" s="488"/>
    </row>
    <row r="1116" spans="1:14" ht="24.75" customHeight="1">
      <c r="A1116" s="94" t="s">
        <v>1652</v>
      </c>
      <c r="B1116" s="474" t="s">
        <v>1653</v>
      </c>
      <c r="C1116" s="94" t="s">
        <v>1119</v>
      </c>
      <c r="D1116" s="477" t="s">
        <v>491</v>
      </c>
      <c r="E1116" s="478"/>
      <c r="F1116" s="477" t="s">
        <v>2372</v>
      </c>
      <c r="G1116" s="478"/>
      <c r="H1116" s="483" t="s">
        <v>1123</v>
      </c>
      <c r="I1116" s="484"/>
      <c r="J1116" s="477" t="s">
        <v>2381</v>
      </c>
      <c r="K1116" s="485"/>
      <c r="L1116" s="480" t="s">
        <v>95</v>
      </c>
      <c r="M1116" s="487"/>
      <c r="N1116" s="488"/>
    </row>
    <row r="1117" spans="1:14" ht="15" customHeight="1">
      <c r="A1117" s="472" t="s">
        <v>1382</v>
      </c>
      <c r="B1117" s="475"/>
      <c r="C1117" s="472" t="s">
        <v>1121</v>
      </c>
      <c r="D1117" s="97" t="s">
        <v>92</v>
      </c>
      <c r="E1117" s="98" t="s">
        <v>94</v>
      </c>
      <c r="F1117" s="97" t="s">
        <v>92</v>
      </c>
      <c r="G1117" s="98" t="s">
        <v>94</v>
      </c>
      <c r="H1117" s="97" t="s">
        <v>92</v>
      </c>
      <c r="I1117" s="98" t="s">
        <v>94</v>
      </c>
      <c r="J1117" s="97" t="s">
        <v>92</v>
      </c>
      <c r="K1117" s="99" t="s">
        <v>94</v>
      </c>
      <c r="L1117" s="481"/>
      <c r="M1117" s="487"/>
      <c r="N1117" s="488"/>
    </row>
    <row r="1118" spans="1:14" ht="24.75" customHeight="1">
      <c r="A1118" s="473"/>
      <c r="B1118" s="476"/>
      <c r="C1118" s="473"/>
      <c r="D1118" s="100" t="s">
        <v>93</v>
      </c>
      <c r="E1118" s="101" t="s">
        <v>2450</v>
      </c>
      <c r="F1118" s="100" t="s">
        <v>93</v>
      </c>
      <c r="G1118" s="101" t="s">
        <v>2450</v>
      </c>
      <c r="H1118" s="100" t="s">
        <v>93</v>
      </c>
      <c r="I1118" s="101" t="s">
        <v>2450</v>
      </c>
      <c r="J1118" s="100" t="s">
        <v>93</v>
      </c>
      <c r="K1118" s="101" t="s">
        <v>2450</v>
      </c>
      <c r="L1118" s="482"/>
      <c r="M1118" s="487"/>
      <c r="N1118" s="488"/>
    </row>
    <row r="1119" spans="1:14" s="36" customFormat="1" ht="15" customHeight="1">
      <c r="A1119" s="129" t="s">
        <v>795</v>
      </c>
      <c r="B1119" s="129" t="s">
        <v>796</v>
      </c>
      <c r="C1119" s="111"/>
      <c r="D1119" s="114"/>
      <c r="E1119" s="127"/>
      <c r="F1119" s="69"/>
      <c r="G1119" s="70"/>
      <c r="H1119" s="71"/>
      <c r="I1119" s="72"/>
      <c r="J1119" s="60"/>
      <c r="K1119" s="61"/>
      <c r="L1119" s="54" t="s">
        <v>1996</v>
      </c>
      <c r="M1119" s="487"/>
      <c r="N1119" s="488"/>
    </row>
    <row r="1120" spans="1:14" s="36" customFormat="1" ht="11.25" customHeight="1">
      <c r="A1120" s="110"/>
      <c r="B1120" s="129" t="s">
        <v>797</v>
      </c>
      <c r="C1120" s="130" t="s">
        <v>132</v>
      </c>
      <c r="D1120" s="60" t="str">
        <f>'MANPR2001-04 £'!D1119</f>
        <v>…</v>
      </c>
      <c r="E1120" s="61">
        <f>'MANPR2001-04 £'!E1119/$A$4</f>
        <v>1503.569268411035</v>
      </c>
      <c r="F1120" s="60" t="str">
        <f>'MANPR2001-04 £'!F1119</f>
        <v>…</v>
      </c>
      <c r="G1120" s="61">
        <f>'MANPR2001-04 £'!G1119/$A$4</f>
        <v>2732.0537047605053</v>
      </c>
      <c r="H1120" s="60" t="str">
        <f>'MANPR2001-04 £'!H1119</f>
        <v>…</v>
      </c>
      <c r="I1120" s="61">
        <f>'MANPR2001-04 £'!I1119/$A$4</f>
        <v>2511.6441188229787</v>
      </c>
      <c r="J1120" s="60" t="str">
        <f>'MANPR2001-04 £'!J1119</f>
        <v>…</v>
      </c>
      <c r="K1120" s="61">
        <f>'MANPR2001-04 £'!K1119/$A$4</f>
        <v>2875.576225836104</v>
      </c>
      <c r="L1120" s="44" t="s">
        <v>798</v>
      </c>
      <c r="M1120" s="487"/>
      <c r="N1120" s="488"/>
    </row>
    <row r="1121" spans="1:14" s="36" customFormat="1" ht="12" customHeight="1">
      <c r="A1121" s="124" t="s">
        <v>799</v>
      </c>
      <c r="B1121" s="124" t="s">
        <v>800</v>
      </c>
      <c r="C1121" s="125"/>
      <c r="D1121" s="182"/>
      <c r="E1121" s="106">
        <f>E1123+E1124</f>
        <v>227.2439917030314</v>
      </c>
      <c r="F1121" s="75"/>
      <c r="G1121" s="106">
        <f>G1123+G1124</f>
        <v>75.17846342055175</v>
      </c>
      <c r="H1121" s="75"/>
      <c r="I1121" s="106">
        <f>I1123+I1124</f>
        <v>20.503217296514112</v>
      </c>
      <c r="J1121" s="182"/>
      <c r="K1121" s="126">
        <f>K1123+K1124</f>
        <v>25.62902162064264</v>
      </c>
      <c r="L1121" s="49" t="s">
        <v>801</v>
      </c>
      <c r="M1121" s="487"/>
      <c r="N1121" s="488"/>
    </row>
    <row r="1122" spans="1:14" s="36" customFormat="1" ht="0.75" customHeight="1">
      <c r="A1122" s="110"/>
      <c r="B1122" s="110"/>
      <c r="C1122" s="111"/>
      <c r="D1122" s="221"/>
      <c r="E1122" s="127"/>
      <c r="F1122" s="73"/>
      <c r="G1122" s="74"/>
      <c r="H1122" s="73"/>
      <c r="I1122" s="72"/>
      <c r="J1122" s="222"/>
      <c r="K1122" s="61"/>
      <c r="L1122" s="45"/>
      <c r="M1122" s="487"/>
      <c r="N1122" s="488"/>
    </row>
    <row r="1123" spans="1:14" s="36" customFormat="1" ht="12" customHeight="1">
      <c r="A1123" s="129" t="s">
        <v>802</v>
      </c>
      <c r="B1123" s="129" t="s">
        <v>803</v>
      </c>
      <c r="C1123" s="130" t="s">
        <v>132</v>
      </c>
      <c r="D1123" s="60" t="str">
        <f>'MANPR2001-04 £'!D1122</f>
        <v>…</v>
      </c>
      <c r="E1123" s="61">
        <f>'MANPR2001-04 £'!E1122/$A$4</f>
        <v>90.55587639293734</v>
      </c>
      <c r="F1123" s="60" t="str">
        <f>'MANPR2001-04 £'!F1122</f>
        <v>…</v>
      </c>
      <c r="G1123" s="61">
        <f>'MANPR2001-04 £'!G1122/$A$4</f>
        <v>0</v>
      </c>
      <c r="H1123" s="60" t="str">
        <f>'MANPR2001-04 £'!H1122</f>
        <v>…</v>
      </c>
      <c r="I1123" s="61">
        <f>'MANPR2001-04 £'!I1122/$A$4</f>
        <v>0</v>
      </c>
      <c r="J1123" s="60" t="str">
        <f>'MANPR2001-04 £'!J1122</f>
        <v>…</v>
      </c>
      <c r="K1123" s="61">
        <f>'MANPR2001-04 £'!K1122/$A$4</f>
        <v>0</v>
      </c>
      <c r="L1123" s="44" t="s">
        <v>801</v>
      </c>
      <c r="M1123" s="487"/>
      <c r="N1123" s="488"/>
    </row>
    <row r="1124" spans="1:14" s="36" customFormat="1" ht="12" customHeight="1">
      <c r="A1124" s="129" t="s">
        <v>804</v>
      </c>
      <c r="B1124" s="129" t="s">
        <v>805</v>
      </c>
      <c r="C1124" s="130" t="s">
        <v>132</v>
      </c>
      <c r="D1124" s="60" t="str">
        <f>'MANPR2001-04 £'!D1123</f>
        <v>…</v>
      </c>
      <c r="E1124" s="61">
        <f>'MANPR2001-04 £'!E1123/$A$4</f>
        <v>136.68811531009408</v>
      </c>
      <c r="F1124" s="60" t="str">
        <f>'MANPR2001-04 £'!F1123</f>
        <v>…</v>
      </c>
      <c r="G1124" s="61">
        <f>'MANPR2001-04 £'!G1123/$A$4</f>
        <v>75.17846342055175</v>
      </c>
      <c r="H1124" s="60" t="str">
        <f>'MANPR2001-04 £'!H1123</f>
        <v>…</v>
      </c>
      <c r="I1124" s="61">
        <f>'MANPR2001-04 £'!I1123/$A$4</f>
        <v>20.503217296514112</v>
      </c>
      <c r="J1124" s="60" t="str">
        <f>'MANPR2001-04 £'!J1123</f>
        <v>…</v>
      </c>
      <c r="K1124" s="61">
        <f>'MANPR2001-04 £'!K1123/$A$4</f>
        <v>25.62902162064264</v>
      </c>
      <c r="L1124" s="44" t="s">
        <v>806</v>
      </c>
      <c r="M1124" s="487"/>
      <c r="N1124" s="488"/>
    </row>
    <row r="1125" spans="1:14" s="36" customFormat="1" ht="0.75" customHeight="1">
      <c r="A1125" s="129"/>
      <c r="B1125" s="129"/>
      <c r="C1125" s="130"/>
      <c r="D1125" s="114"/>
      <c r="E1125" s="127"/>
      <c r="F1125" s="71"/>
      <c r="G1125" s="72"/>
      <c r="H1125" s="71"/>
      <c r="I1125" s="72"/>
      <c r="J1125" s="60"/>
      <c r="K1125" s="61"/>
      <c r="L1125" s="44"/>
      <c r="M1125" s="487"/>
      <c r="N1125" s="488"/>
    </row>
    <row r="1126" spans="1:14" s="36" customFormat="1" ht="12" customHeight="1">
      <c r="A1126" s="124" t="s">
        <v>807</v>
      </c>
      <c r="B1126" s="124" t="s">
        <v>808</v>
      </c>
      <c r="C1126" s="125"/>
      <c r="D1126" s="221"/>
      <c r="E1126" s="106">
        <f>SUM(E1129:E1144)</f>
        <v>5363.299924479817</v>
      </c>
      <c r="F1126" s="81"/>
      <c r="G1126" s="106">
        <f>SUM(G1129:G1144)</f>
        <v>4553.422841267509</v>
      </c>
      <c r="H1126" s="81"/>
      <c r="I1126" s="106">
        <f>SUM(I1129:I1144)</f>
        <v>4847.302289184211</v>
      </c>
      <c r="J1126" s="222"/>
      <c r="K1126" s="126">
        <f>SUM(K1129:K1144)</f>
        <v>3787.969395530982</v>
      </c>
      <c r="L1126" s="49" t="s">
        <v>809</v>
      </c>
      <c r="M1126" s="487"/>
      <c r="N1126" s="488"/>
    </row>
    <row r="1127" spans="1:14" s="36" customFormat="1" ht="0.75" customHeight="1">
      <c r="A1127" s="110"/>
      <c r="B1127" s="110"/>
      <c r="C1127" s="111"/>
      <c r="D1127" s="114"/>
      <c r="E1127" s="127"/>
      <c r="F1127" s="71"/>
      <c r="G1127" s="72"/>
      <c r="H1127" s="71"/>
      <c r="I1127" s="72"/>
      <c r="J1127" s="60"/>
      <c r="K1127" s="61"/>
      <c r="L1127" s="45"/>
      <c r="M1127" s="487"/>
      <c r="N1127" s="488"/>
    </row>
    <row r="1128" spans="1:14" s="36" customFormat="1" ht="12" customHeight="1">
      <c r="A1128" s="129" t="s">
        <v>2322</v>
      </c>
      <c r="B1128" s="129" t="s">
        <v>2323</v>
      </c>
      <c r="C1128" s="111"/>
      <c r="D1128" s="114"/>
      <c r="E1128" s="127"/>
      <c r="F1128" s="71"/>
      <c r="G1128" s="72"/>
      <c r="H1128" s="71"/>
      <c r="I1128" s="72"/>
      <c r="J1128" s="60"/>
      <c r="K1128" s="61"/>
      <c r="L1128" s="44" t="s">
        <v>2325</v>
      </c>
      <c r="M1128" s="487"/>
      <c r="N1128" s="488"/>
    </row>
    <row r="1129" spans="1:14" s="36" customFormat="1" ht="12" customHeight="1">
      <c r="A1129" s="129" t="s">
        <v>2033</v>
      </c>
      <c r="B1129" s="129" t="s">
        <v>2324</v>
      </c>
      <c r="C1129" s="130" t="s">
        <v>132</v>
      </c>
      <c r="D1129" s="60" t="str">
        <f>'MANPR2001-04 £'!D1128</f>
        <v>…</v>
      </c>
      <c r="E1129" s="61">
        <f>'MANPR2001-04 £'!E1128/$A$4</f>
        <v>1582.164934714339</v>
      </c>
      <c r="F1129" s="60" t="str">
        <f>'MANPR2001-04 £'!F1128</f>
        <v>…</v>
      </c>
      <c r="G1129" s="61">
        <f>'MANPR2001-04 £'!G1128/$A$4</f>
        <v>575.7986857437713</v>
      </c>
      <c r="H1129" s="60" t="str">
        <f>'MANPR2001-04 £'!H1128</f>
        <v>…</v>
      </c>
      <c r="I1129" s="61">
        <f>'MANPR2001-04 £'!I1128/$A$4</f>
        <v>680.023373667718</v>
      </c>
      <c r="J1129" s="60" t="str">
        <f>'MANPR2001-04 £'!J1128</f>
        <v>…</v>
      </c>
      <c r="K1129" s="61">
        <f>'MANPR2001-04 £'!K1128/$A$4</f>
        <v>818.4200904191883</v>
      </c>
      <c r="L1129" s="44" t="s">
        <v>2326</v>
      </c>
      <c r="M1129" s="487"/>
      <c r="N1129" s="488"/>
    </row>
    <row r="1130" spans="1:14" s="36" customFormat="1" ht="12" customHeight="1">
      <c r="A1130" s="129" t="s">
        <v>810</v>
      </c>
      <c r="B1130" s="129" t="s">
        <v>811</v>
      </c>
      <c r="C1130" s="130" t="s">
        <v>109</v>
      </c>
      <c r="D1130" s="114"/>
      <c r="E1130" s="127"/>
      <c r="F1130" s="73"/>
      <c r="G1130" s="74"/>
      <c r="H1130" s="73"/>
      <c r="I1130" s="72"/>
      <c r="J1130" s="60"/>
      <c r="K1130" s="61"/>
      <c r="L1130" s="44" t="s">
        <v>2030</v>
      </c>
      <c r="M1130" s="487"/>
      <c r="N1130" s="488"/>
    </row>
    <row r="1131" spans="1:14" s="36" customFormat="1" ht="11.25" customHeight="1">
      <c r="A1131" s="110"/>
      <c r="B1131" s="129" t="s">
        <v>2031</v>
      </c>
      <c r="C1131" s="130" t="s">
        <v>600</v>
      </c>
      <c r="D1131" s="60">
        <f>'MANPR2001-04 £'!D1130</f>
        <v>115</v>
      </c>
      <c r="E1131" s="61">
        <f>'MANPR2001-04 £'!E1130/$A$4</f>
        <v>230.66119458578376</v>
      </c>
      <c r="F1131" s="60">
        <f>'MANPR2001-04 £'!F1130</f>
        <v>570</v>
      </c>
      <c r="G1131" s="61">
        <f>'MANPR2001-04 £'!G1130/$A$4</f>
        <v>924.3533797845113</v>
      </c>
      <c r="H1131" s="60">
        <f>'MANPR2001-04 £'!H1130</f>
        <v>210</v>
      </c>
      <c r="I1131" s="61">
        <f>'MANPR2001-04 £'!I1130/$A$4</f>
        <v>350.26329548211606</v>
      </c>
      <c r="J1131" s="60">
        <f>'MANPR2001-04 £'!J1130</f>
        <v>275</v>
      </c>
      <c r="K1131" s="61">
        <f>'MANPR2001-04 £'!K1130/$A$4</f>
        <v>445.94497619918195</v>
      </c>
      <c r="L1131" s="44" t="s">
        <v>2032</v>
      </c>
      <c r="M1131" s="487"/>
      <c r="N1131" s="488"/>
    </row>
    <row r="1132" spans="1:14" s="36" customFormat="1" ht="12" customHeight="1">
      <c r="A1132" s="129" t="s">
        <v>1167</v>
      </c>
      <c r="B1132" s="129" t="s">
        <v>1168</v>
      </c>
      <c r="C1132" s="130"/>
      <c r="D1132" s="114"/>
      <c r="E1132" s="127"/>
      <c r="F1132" s="73"/>
      <c r="G1132" s="74"/>
      <c r="H1132" s="73"/>
      <c r="I1132" s="72"/>
      <c r="J1132" s="60"/>
      <c r="K1132" s="61"/>
      <c r="L1132" s="50"/>
      <c r="M1132" s="487"/>
      <c r="N1132" s="488"/>
    </row>
    <row r="1133" spans="1:14" s="36" customFormat="1" ht="11.25" customHeight="1">
      <c r="A1133" s="129"/>
      <c r="B1133" s="129" t="s">
        <v>1169</v>
      </c>
      <c r="C1133" s="130"/>
      <c r="D1133" s="114"/>
      <c r="E1133" s="127"/>
      <c r="F1133" s="73"/>
      <c r="G1133" s="74"/>
      <c r="H1133" s="73"/>
      <c r="I1133" s="72"/>
      <c r="J1133" s="60"/>
      <c r="K1133" s="61"/>
      <c r="L1133" s="44" t="s">
        <v>1171</v>
      </c>
      <c r="M1133" s="487"/>
      <c r="N1133" s="488"/>
    </row>
    <row r="1134" spans="1:14" s="36" customFormat="1" ht="11.25" customHeight="1">
      <c r="A1134" s="129"/>
      <c r="B1134" s="129" t="s">
        <v>1170</v>
      </c>
      <c r="C1134" s="130" t="s">
        <v>132</v>
      </c>
      <c r="D1134" s="60" t="str">
        <f>'MANPR2001-04 £'!D1133</f>
        <v>…</v>
      </c>
      <c r="E1134" s="61">
        <f>'MANPR2001-04 £'!E1133/$A$4</f>
        <v>1103.7565311290098</v>
      </c>
      <c r="F1134" s="60" t="str">
        <f>'MANPR2001-04 £'!F1133</f>
        <v>…</v>
      </c>
      <c r="G1134" s="61">
        <f>'MANPR2001-04 £'!G1133/$A$4</f>
        <v>806.4598803295551</v>
      </c>
      <c r="H1134" s="60" t="str">
        <f>'MANPR2001-04 £'!H1133</f>
        <v>…</v>
      </c>
      <c r="I1134" s="61">
        <f>'MANPR2001-04 £'!I1133/$A$4</f>
        <v>789.3738659157933</v>
      </c>
      <c r="J1134" s="60" t="str">
        <f>'MANPR2001-04 £'!J1133</f>
        <v>…</v>
      </c>
      <c r="K1134" s="61">
        <f>'MANPR2001-04 £'!K1133/$A$4</f>
        <v>726.1556125848748</v>
      </c>
      <c r="L1134" s="44" t="s">
        <v>1172</v>
      </c>
      <c r="M1134" s="487"/>
      <c r="N1134" s="488"/>
    </row>
    <row r="1135" spans="1:14" s="36" customFormat="1" ht="12" customHeight="1">
      <c r="A1135" s="129" t="s">
        <v>2034</v>
      </c>
      <c r="B1135" s="129" t="s">
        <v>2036</v>
      </c>
      <c r="C1135" s="130" t="s">
        <v>132</v>
      </c>
      <c r="D1135" s="60" t="str">
        <f>'MANPR2001-04 £'!D1134</f>
        <v>…</v>
      </c>
      <c r="E1135" s="61">
        <f>'MANPR2001-04 £'!E1134/$A$4</f>
        <v>719.3212068193701</v>
      </c>
      <c r="F1135" s="60" t="str">
        <f>'MANPR2001-04 £'!F1134</f>
        <v>…</v>
      </c>
      <c r="G1135" s="61">
        <f>'MANPR2001-04 £'!G1134/$A$4</f>
        <v>382.72672286826344</v>
      </c>
      <c r="H1135" s="60" t="str">
        <f>'MANPR2001-04 £'!H1134</f>
        <v>…</v>
      </c>
      <c r="I1135" s="61">
        <f>'MANPR2001-04 £'!I1134/$A$4</f>
        <v>734.6986197917557</v>
      </c>
      <c r="J1135" s="60" t="str">
        <f>'MANPR2001-04 £'!J1134</f>
        <v>…</v>
      </c>
      <c r="K1135" s="61">
        <f>'MANPR2001-04 £'!K1134/$A$4</f>
        <v>392.9783315165205</v>
      </c>
      <c r="L1135" s="44" t="s">
        <v>372</v>
      </c>
      <c r="M1135" s="487"/>
      <c r="N1135" s="488"/>
    </row>
    <row r="1136" spans="1:14" s="36" customFormat="1" ht="12" customHeight="1">
      <c r="A1136" s="110" t="s">
        <v>1173</v>
      </c>
      <c r="B1136" s="129" t="s">
        <v>1168</v>
      </c>
      <c r="C1136" s="130"/>
      <c r="D1136" s="114"/>
      <c r="E1136" s="127"/>
      <c r="F1136" s="73"/>
      <c r="G1136" s="74"/>
      <c r="H1136" s="73"/>
      <c r="I1136" s="72"/>
      <c r="J1136" s="60"/>
      <c r="K1136" s="61"/>
      <c r="L1136" s="44" t="s">
        <v>1171</v>
      </c>
      <c r="M1136" s="487"/>
      <c r="N1136" s="488"/>
    </row>
    <row r="1137" spans="1:14" s="36" customFormat="1" ht="11.25" customHeight="1">
      <c r="A1137" s="110"/>
      <c r="B1137" s="129" t="s">
        <v>373</v>
      </c>
      <c r="C1137" s="130" t="s">
        <v>132</v>
      </c>
      <c r="D1137" s="60" t="str">
        <f>'MANPR2001-04 £'!D1136</f>
        <v>…</v>
      </c>
      <c r="E1137" s="61">
        <f>'MANPR2001-04 £'!E1136/$A$4</f>
        <v>353.68049836486847</v>
      </c>
      <c r="F1137" s="60" t="str">
        <f>'MANPR2001-04 £'!F1136</f>
        <v>…</v>
      </c>
      <c r="G1137" s="61">
        <f>'MANPR2001-04 £'!G1136/$A$4</f>
        <v>543.335258357624</v>
      </c>
      <c r="H1137" s="60" t="str">
        <f>'MANPR2001-04 £'!H1136</f>
        <v>…</v>
      </c>
      <c r="I1137" s="61">
        <f>'MANPR2001-04 £'!I1136/$A$4</f>
        <v>411.7729473716584</v>
      </c>
      <c r="J1137" s="60" t="str">
        <f>'MANPR2001-04 £'!J1136</f>
        <v>…</v>
      </c>
      <c r="K1137" s="61">
        <f>'MANPR2001-04 £'!K1136/$A$4</f>
        <v>440.8191718750534</v>
      </c>
      <c r="L1137" s="44" t="s">
        <v>374</v>
      </c>
      <c r="M1137" s="487"/>
      <c r="N1137" s="488"/>
    </row>
    <row r="1138" spans="1:14" s="36" customFormat="1" ht="12" customHeight="1">
      <c r="A1138" s="129" t="s">
        <v>2037</v>
      </c>
      <c r="B1138" s="129" t="s">
        <v>2038</v>
      </c>
      <c r="C1138" s="130" t="s">
        <v>132</v>
      </c>
      <c r="D1138" s="60" t="str">
        <f>'MANPR2001-04 £'!D1137</f>
        <v>…</v>
      </c>
      <c r="E1138" s="61">
        <f>'MANPR2001-04 £'!E1137/$A$4</f>
        <v>22.21181873789029</v>
      </c>
      <c r="F1138" s="60" t="str">
        <f>'MANPR2001-04 £'!F1137</f>
        <v>…</v>
      </c>
      <c r="G1138" s="61">
        <f>'MANPR2001-04 £'!G1137/$A$4</f>
        <v>29.046224503394992</v>
      </c>
      <c r="H1138" s="60" t="str">
        <f>'MANPR2001-04 £'!H1137</f>
        <v>…</v>
      </c>
      <c r="I1138" s="61">
        <f>'MANPR2001-04 £'!I1137/$A$4</f>
        <v>27.337623062018817</v>
      </c>
      <c r="J1138" s="60" t="str">
        <f>'MANPR2001-04 £'!J1137</f>
        <v>…</v>
      </c>
      <c r="K1138" s="61">
        <f>'MANPR2001-04 £'!K1137/$A$4</f>
        <v>15.377412972385585</v>
      </c>
      <c r="L1138" s="44" t="s">
        <v>2039</v>
      </c>
      <c r="M1138" s="487"/>
      <c r="N1138" s="488"/>
    </row>
    <row r="1139" spans="1:14" s="36" customFormat="1" ht="12" customHeight="1">
      <c r="A1139" s="129" t="s">
        <v>2040</v>
      </c>
      <c r="B1139" s="129" t="s">
        <v>2041</v>
      </c>
      <c r="C1139" s="111"/>
      <c r="D1139" s="114"/>
      <c r="E1139" s="127"/>
      <c r="F1139" s="73"/>
      <c r="G1139" s="74"/>
      <c r="H1139" s="73"/>
      <c r="I1139" s="72"/>
      <c r="J1139" s="60"/>
      <c r="K1139" s="61"/>
      <c r="L1139" s="44" t="s">
        <v>2042</v>
      </c>
      <c r="M1139" s="487"/>
      <c r="N1139" s="488"/>
    </row>
    <row r="1140" spans="1:14" s="36" customFormat="1" ht="11.25" customHeight="1">
      <c r="A1140" s="110"/>
      <c r="B1140" s="129" t="s">
        <v>2043</v>
      </c>
      <c r="C1140" s="130" t="s">
        <v>132</v>
      </c>
      <c r="D1140" s="60" t="str">
        <f>'MANPR2001-04 £'!D1139</f>
        <v>…</v>
      </c>
      <c r="E1140" s="61">
        <f>'MANPR2001-04 £'!E1139/$A$4</f>
        <v>42.7150360344044</v>
      </c>
      <c r="F1140" s="60" t="str">
        <f>'MANPR2001-04 £'!F1139</f>
        <v>…</v>
      </c>
      <c r="G1140" s="61">
        <f>'MANPR2001-04 £'!G1139/$A$4</f>
        <v>68.34405765504704</v>
      </c>
      <c r="H1140" s="60" t="str">
        <f>'MANPR2001-04 £'!H1139</f>
        <v>…</v>
      </c>
      <c r="I1140" s="61">
        <f>'MANPR2001-04 £'!I1139/$A$4</f>
        <v>42.7150360344044</v>
      </c>
      <c r="J1140" s="60" t="str">
        <f>'MANPR2001-04 £'!J1139</f>
        <v>…</v>
      </c>
      <c r="K1140" s="61">
        <f>'MANPR2001-04 £'!K1139/$A$4</f>
        <v>51.25804324128528</v>
      </c>
      <c r="L1140" s="44" t="s">
        <v>2349</v>
      </c>
      <c r="M1140" s="487"/>
      <c r="N1140" s="488"/>
    </row>
    <row r="1141" spans="1:14" s="36" customFormat="1" ht="12" customHeight="1">
      <c r="A1141" s="110" t="s">
        <v>2439</v>
      </c>
      <c r="B1141" s="129" t="s">
        <v>2440</v>
      </c>
      <c r="C1141" s="130" t="s">
        <v>132</v>
      </c>
      <c r="D1141" s="60" t="str">
        <f>'MANPR2001-04 £'!D1140</f>
        <v>…</v>
      </c>
      <c r="E1141" s="61">
        <f>'MANPR2001-04 £'!E1140/$A$4</f>
        <v>1020.0350605015772</v>
      </c>
      <c r="F1141" s="60" t="str">
        <f>'MANPR2001-04 £'!F1140</f>
        <v>…</v>
      </c>
      <c r="G1141" s="61">
        <f>'MANPR2001-04 £'!G1140/$A$4</f>
        <v>1008.0748504119439</v>
      </c>
      <c r="H1141" s="60" t="str">
        <f>'MANPR2001-04 £'!H1140</f>
        <v>…</v>
      </c>
      <c r="I1141" s="61">
        <f>'MANPR2001-04 £'!I1140/$A$4</f>
        <v>1669.303608224524</v>
      </c>
      <c r="J1141" s="60" t="str">
        <f>'MANPR2001-04 £'!J1140</f>
        <v>…</v>
      </c>
      <c r="K1141" s="61">
        <f>'MANPR2001-04 £'!K1140/$A$4</f>
        <v>659.5201563712039</v>
      </c>
      <c r="L1141" s="44" t="s">
        <v>2441</v>
      </c>
      <c r="M1141" s="487"/>
      <c r="N1141" s="488"/>
    </row>
    <row r="1142" spans="1:14" s="36" customFormat="1" ht="12" customHeight="1">
      <c r="A1142" s="129" t="s">
        <v>2044</v>
      </c>
      <c r="B1142" s="129" t="s">
        <v>2045</v>
      </c>
      <c r="C1142" s="111"/>
      <c r="D1142" s="114"/>
      <c r="E1142" s="127"/>
      <c r="F1142" s="73"/>
      <c r="G1142" s="74"/>
      <c r="H1142" s="73"/>
      <c r="I1142" s="72"/>
      <c r="J1142" s="60"/>
      <c r="K1142" s="61"/>
      <c r="L1142" s="44" t="s">
        <v>1953</v>
      </c>
      <c r="M1142" s="487"/>
      <c r="N1142" s="488"/>
    </row>
    <row r="1143" spans="1:14" s="36" customFormat="1" ht="11.25" customHeight="1">
      <c r="A1143" s="110"/>
      <c r="B1143" s="129" t="s">
        <v>2046</v>
      </c>
      <c r="C1143" s="111"/>
      <c r="D1143" s="114"/>
      <c r="E1143" s="127"/>
      <c r="F1143" s="73"/>
      <c r="G1143" s="74"/>
      <c r="H1143" s="73"/>
      <c r="I1143" s="72"/>
      <c r="J1143" s="60"/>
      <c r="K1143" s="61"/>
      <c r="L1143" s="44" t="s">
        <v>2047</v>
      </c>
      <c r="M1143" s="487"/>
      <c r="N1143" s="488"/>
    </row>
    <row r="1144" spans="1:14" s="36" customFormat="1" ht="11.25" customHeight="1">
      <c r="A1144" s="129" t="s">
        <v>109</v>
      </c>
      <c r="B1144" s="129" t="s">
        <v>2048</v>
      </c>
      <c r="C1144" s="130" t="s">
        <v>132</v>
      </c>
      <c r="D1144" s="60" t="str">
        <f>'MANPR2001-04 £'!D1143</f>
        <v>…</v>
      </c>
      <c r="E1144" s="61">
        <f>'MANPR2001-04 £'!E1143/$A$4</f>
        <v>288.7536435925738</v>
      </c>
      <c r="F1144" s="60" t="str">
        <f>'MANPR2001-04 £'!F1143</f>
        <v>…</v>
      </c>
      <c r="G1144" s="61">
        <f>'MANPR2001-04 £'!G1143/$A$4</f>
        <v>215.2837816133982</v>
      </c>
      <c r="H1144" s="60" t="str">
        <f>'MANPR2001-04 £'!H1143</f>
        <v>…</v>
      </c>
      <c r="I1144" s="61">
        <f>'MANPR2001-04 £'!I1143/$A$4</f>
        <v>141.8139196342226</v>
      </c>
      <c r="J1144" s="60" t="str">
        <f>'MANPR2001-04 £'!J1143</f>
        <v>…</v>
      </c>
      <c r="K1144" s="61">
        <f>'MANPR2001-04 £'!K1143/$A$4</f>
        <v>237.49560035128846</v>
      </c>
      <c r="L1144" s="44" t="s">
        <v>2049</v>
      </c>
      <c r="M1144" s="487"/>
      <c r="N1144" s="488"/>
    </row>
    <row r="1145" spans="1:14" s="36" customFormat="1" ht="0.75" customHeight="1">
      <c r="A1145" s="110"/>
      <c r="B1145" s="110"/>
      <c r="C1145" s="111"/>
      <c r="D1145" s="114"/>
      <c r="E1145" s="127"/>
      <c r="F1145" s="71"/>
      <c r="G1145" s="72"/>
      <c r="H1145" s="71"/>
      <c r="I1145" s="72"/>
      <c r="J1145" s="60"/>
      <c r="K1145" s="61"/>
      <c r="L1145" s="45"/>
      <c r="M1145" s="487"/>
      <c r="N1145" s="488"/>
    </row>
    <row r="1146" spans="1:14" s="36" customFormat="1" ht="12" customHeight="1">
      <c r="A1146" s="124" t="s">
        <v>2050</v>
      </c>
      <c r="B1146" s="124" t="s">
        <v>2051</v>
      </c>
      <c r="C1146" s="125"/>
      <c r="D1146" s="182"/>
      <c r="E1146" s="106">
        <f>E1148+E1149+E1151+E1161</f>
        <v>3608.566244186484</v>
      </c>
      <c r="F1146" s="81"/>
      <c r="G1146" s="106">
        <f>G1148+G1149+G1151+G1161</f>
        <v>4232.205770288788</v>
      </c>
      <c r="H1146" s="81"/>
      <c r="I1146" s="106">
        <f>I1148+I1149+I1151+I1161</f>
        <v>3217.2965141113395</v>
      </c>
      <c r="J1146" s="182"/>
      <c r="K1146" s="126">
        <f>K1148+K1149+K1151+K1161</f>
        <v>3958.8295396686</v>
      </c>
      <c r="L1146" s="49" t="s">
        <v>2052</v>
      </c>
      <c r="M1146" s="487"/>
      <c r="N1146" s="488"/>
    </row>
    <row r="1147" spans="1:14" s="36" customFormat="1" ht="0.75" customHeight="1">
      <c r="A1147" s="110"/>
      <c r="B1147" s="110"/>
      <c r="C1147" s="111"/>
      <c r="D1147" s="114"/>
      <c r="E1147" s="127"/>
      <c r="F1147" s="71"/>
      <c r="G1147" s="72"/>
      <c r="H1147" s="71"/>
      <c r="I1147" s="72"/>
      <c r="J1147" s="60"/>
      <c r="K1147" s="61"/>
      <c r="L1147" s="45"/>
      <c r="M1147" s="487"/>
      <c r="N1147" s="488"/>
    </row>
    <row r="1148" spans="1:14" s="36" customFormat="1" ht="12" customHeight="1">
      <c r="A1148" s="110" t="s">
        <v>2436</v>
      </c>
      <c r="B1148" s="110" t="s">
        <v>2437</v>
      </c>
      <c r="C1148" s="130" t="s">
        <v>2445</v>
      </c>
      <c r="D1148" s="60">
        <f>'MANPR2001-04 £'!D1147</f>
        <v>730</v>
      </c>
      <c r="E1148" s="61">
        <f>'MANPR2001-04 £'!E1147/$A$4</f>
        <v>560.4212727713857</v>
      </c>
      <c r="F1148" s="60">
        <f>'MANPR2001-04 £'!F1147</f>
        <v>867</v>
      </c>
      <c r="G1148" s="61">
        <f>'MANPR2001-04 £'!G1147/$A$4</f>
        <v>621.9309246609281</v>
      </c>
      <c r="H1148" s="60">
        <f>'MANPR2001-04 £'!H1147</f>
        <v>730</v>
      </c>
      <c r="I1148" s="61">
        <f>'MANPR2001-04 £'!I1147/$A$4</f>
        <v>548.4610626817525</v>
      </c>
      <c r="J1148" s="60">
        <f>'MANPR2001-04 £'!J1147</f>
        <v>747</v>
      </c>
      <c r="K1148" s="61">
        <f>'MANPR2001-04 £'!K1147/$A$4</f>
        <v>606.5535116885425</v>
      </c>
      <c r="L1148" s="45" t="s">
        <v>2438</v>
      </c>
      <c r="M1148" s="487"/>
      <c r="N1148" s="488"/>
    </row>
    <row r="1149" spans="1:14" s="36" customFormat="1" ht="12" customHeight="1">
      <c r="A1149" s="129" t="s">
        <v>2053</v>
      </c>
      <c r="B1149" s="129" t="s">
        <v>2054</v>
      </c>
      <c r="C1149" s="130" t="s">
        <v>344</v>
      </c>
      <c r="D1149" s="60">
        <f>'MANPR2001-04 £'!D1148</f>
        <v>18554</v>
      </c>
      <c r="E1149" s="61">
        <f>'MANPR2001-04 £'!E1148/$A$4</f>
        <v>2579.9881764780257</v>
      </c>
      <c r="F1149" s="60">
        <f>'MANPR2001-04 £'!F1148</f>
        <v>24708</v>
      </c>
      <c r="G1149" s="61">
        <f>'MANPR2001-04 £'!G1148/$A$4</f>
        <v>3307.8523905042766</v>
      </c>
      <c r="H1149" s="60">
        <f>'MANPR2001-04 £'!H1148</f>
        <v>19175</v>
      </c>
      <c r="I1149" s="61">
        <f>'MANPR2001-04 £'!I1148/$A$4</f>
        <v>2392.0420179266466</v>
      </c>
      <c r="J1149" s="60">
        <f>'MANPR2001-04 £'!J1148</f>
        <v>21880</v>
      </c>
      <c r="K1149" s="61">
        <f>'MANPR2001-04 £'!K1148/$A$4</f>
        <v>2979.800913760051</v>
      </c>
      <c r="L1149" s="44" t="s">
        <v>2055</v>
      </c>
      <c r="M1149" s="487"/>
      <c r="N1149" s="488"/>
    </row>
    <row r="1150" spans="1:14" s="36" customFormat="1" ht="12" customHeight="1">
      <c r="A1150" s="129" t="s">
        <v>2056</v>
      </c>
      <c r="B1150" s="129" t="s">
        <v>2057</v>
      </c>
      <c r="C1150" s="111"/>
      <c r="D1150" s="114"/>
      <c r="E1150" s="127"/>
      <c r="F1150" s="73"/>
      <c r="G1150" s="74"/>
      <c r="H1150" s="71"/>
      <c r="I1150" s="72"/>
      <c r="J1150" s="60"/>
      <c r="K1150" s="61"/>
      <c r="L1150" s="44" t="s">
        <v>2058</v>
      </c>
      <c r="M1150" s="487"/>
      <c r="N1150" s="488"/>
    </row>
    <row r="1151" spans="1:14" s="36" customFormat="1" ht="11.25" customHeight="1">
      <c r="A1151" s="129" t="s">
        <v>109</v>
      </c>
      <c r="B1151" s="129" t="s">
        <v>2059</v>
      </c>
      <c r="C1151" s="130" t="s">
        <v>126</v>
      </c>
      <c r="D1151" s="60">
        <f>'MANPR2001-04 £'!D1150</f>
        <v>3960</v>
      </c>
      <c r="E1151" s="61">
        <f>'MANPR2001-04 £'!E1150/$A$4</f>
        <v>169.15154269624142</v>
      </c>
      <c r="F1151" s="60">
        <f>'MANPR2001-04 £'!F1150</f>
        <v>3538</v>
      </c>
      <c r="G1151" s="61">
        <f>'MANPR2001-04 £'!G1150/$A$4</f>
        <v>157.1913326066082</v>
      </c>
      <c r="H1151" s="60">
        <f>'MANPR2001-04 £'!H1150</f>
        <v>2588</v>
      </c>
      <c r="I1151" s="61">
        <f>'MANPR2001-04 £'!I1150/$A$4</f>
        <v>112.76769513082762</v>
      </c>
      <c r="J1151" s="60">
        <f>'MANPR2001-04 £'!J1150</f>
        <v>4570</v>
      </c>
      <c r="K1151" s="61">
        <f>'MANPR2001-04 £'!K1150/$A$4</f>
        <v>218.70098449615054</v>
      </c>
      <c r="L1151" s="44" t="s">
        <v>2060</v>
      </c>
      <c r="M1151" s="487"/>
      <c r="N1151" s="488"/>
    </row>
    <row r="1152" spans="1:14" s="36" customFormat="1" ht="3" customHeight="1">
      <c r="A1152" s="133"/>
      <c r="B1152" s="133"/>
      <c r="C1152" s="134"/>
      <c r="D1152" s="136"/>
      <c r="E1152" s="136"/>
      <c r="F1152" s="83"/>
      <c r="G1152" s="84"/>
      <c r="H1152" s="83"/>
      <c r="I1152" s="84"/>
      <c r="J1152" s="173"/>
      <c r="K1152" s="174"/>
      <c r="L1152" s="51"/>
      <c r="M1152" s="487"/>
      <c r="N1152" s="488"/>
    </row>
    <row r="1153" spans="1:14" s="36" customFormat="1" ht="12.75" customHeight="1">
      <c r="A1153" s="139"/>
      <c r="B1153" s="139"/>
      <c r="C1153" s="140"/>
      <c r="D1153" s="141"/>
      <c r="E1153" s="141"/>
      <c r="F1153" s="72"/>
      <c r="G1153" s="72"/>
      <c r="H1153" s="72"/>
      <c r="I1153" s="72"/>
      <c r="J1153" s="142"/>
      <c r="K1153" s="142"/>
      <c r="L1153" s="43" t="s">
        <v>471</v>
      </c>
      <c r="M1153" s="487"/>
      <c r="N1153" s="488"/>
    </row>
    <row r="1154" spans="12:14" ht="20.25" customHeight="1">
      <c r="L1154" s="31" t="s">
        <v>2342</v>
      </c>
      <c r="M1154" s="487" t="s">
        <v>2253</v>
      </c>
      <c r="N1154" s="488"/>
    </row>
    <row r="1155" spans="1:14" ht="29.25" customHeight="1">
      <c r="A1155" s="479" t="s">
        <v>1133</v>
      </c>
      <c r="B1155" s="479"/>
      <c r="C1155" s="479"/>
      <c r="D1155" s="479"/>
      <c r="E1155" s="479"/>
      <c r="F1155" s="479"/>
      <c r="G1155" s="479"/>
      <c r="H1155" s="479"/>
      <c r="I1155" s="479"/>
      <c r="J1155" s="479"/>
      <c r="K1155" s="479"/>
      <c r="L1155" s="479"/>
      <c r="M1155" s="487"/>
      <c r="N1155" s="488"/>
    </row>
    <row r="1156" spans="1:14" ht="3.75" customHeight="1">
      <c r="A1156" s="92"/>
      <c r="B1156" s="92"/>
      <c r="C1156" s="92"/>
      <c r="D1156" s="92"/>
      <c r="J1156" s="92"/>
      <c r="K1156" s="92"/>
      <c r="M1156" s="487"/>
      <c r="N1156" s="488"/>
    </row>
    <row r="1157" spans="1:14" ht="24.75" customHeight="1">
      <c r="A1157" s="94" t="s">
        <v>1652</v>
      </c>
      <c r="B1157" s="474" t="s">
        <v>1653</v>
      </c>
      <c r="C1157" s="94" t="s">
        <v>1119</v>
      </c>
      <c r="D1157" s="477" t="s">
        <v>491</v>
      </c>
      <c r="E1157" s="478"/>
      <c r="F1157" s="477" t="s">
        <v>2372</v>
      </c>
      <c r="G1157" s="478"/>
      <c r="H1157" s="483" t="s">
        <v>1123</v>
      </c>
      <c r="I1157" s="484"/>
      <c r="J1157" s="477" t="s">
        <v>2381</v>
      </c>
      <c r="K1157" s="485"/>
      <c r="L1157" s="480" t="s">
        <v>95</v>
      </c>
      <c r="M1157" s="487"/>
      <c r="N1157" s="488"/>
    </row>
    <row r="1158" spans="1:14" ht="15" customHeight="1">
      <c r="A1158" s="472" t="s">
        <v>1382</v>
      </c>
      <c r="B1158" s="475"/>
      <c r="C1158" s="472" t="s">
        <v>1121</v>
      </c>
      <c r="D1158" s="97" t="s">
        <v>92</v>
      </c>
      <c r="E1158" s="98" t="s">
        <v>94</v>
      </c>
      <c r="F1158" s="97" t="s">
        <v>92</v>
      </c>
      <c r="G1158" s="98" t="s">
        <v>94</v>
      </c>
      <c r="H1158" s="97" t="s">
        <v>92</v>
      </c>
      <c r="I1158" s="98" t="s">
        <v>94</v>
      </c>
      <c r="J1158" s="97" t="s">
        <v>92</v>
      </c>
      <c r="K1158" s="99" t="s">
        <v>94</v>
      </c>
      <c r="L1158" s="481"/>
      <c r="M1158" s="487"/>
      <c r="N1158" s="488"/>
    </row>
    <row r="1159" spans="1:14" ht="25.5" customHeight="1">
      <c r="A1159" s="473"/>
      <c r="B1159" s="476"/>
      <c r="C1159" s="473"/>
      <c r="D1159" s="100" t="s">
        <v>93</v>
      </c>
      <c r="E1159" s="101" t="s">
        <v>2450</v>
      </c>
      <c r="F1159" s="100" t="s">
        <v>93</v>
      </c>
      <c r="G1159" s="101" t="s">
        <v>2450</v>
      </c>
      <c r="H1159" s="100" t="s">
        <v>93</v>
      </c>
      <c r="I1159" s="101" t="s">
        <v>2450</v>
      </c>
      <c r="J1159" s="100" t="s">
        <v>93</v>
      </c>
      <c r="K1159" s="101" t="s">
        <v>2450</v>
      </c>
      <c r="L1159" s="482"/>
      <c r="M1159" s="487"/>
      <c r="N1159" s="488"/>
    </row>
    <row r="1160" spans="1:14" s="36" customFormat="1" ht="15" customHeight="1">
      <c r="A1160" s="129" t="s">
        <v>2061</v>
      </c>
      <c r="B1160" s="129" t="s">
        <v>2062</v>
      </c>
      <c r="C1160" s="130"/>
      <c r="D1160" s="114"/>
      <c r="E1160" s="132"/>
      <c r="F1160" s="69"/>
      <c r="G1160" s="70"/>
      <c r="H1160" s="71"/>
      <c r="I1160" s="72"/>
      <c r="J1160" s="60"/>
      <c r="K1160" s="176"/>
      <c r="L1160" s="54"/>
      <c r="M1160" s="487"/>
      <c r="N1160" s="488"/>
    </row>
    <row r="1161" spans="1:14" s="36" customFormat="1" ht="9.75" customHeight="1">
      <c r="A1161" s="129" t="s">
        <v>109</v>
      </c>
      <c r="B1161" s="129" t="s">
        <v>832</v>
      </c>
      <c r="C1161" s="130" t="s">
        <v>132</v>
      </c>
      <c r="D1161" s="60" t="str">
        <f>'MANPR2001-04 £'!D1160</f>
        <v>…</v>
      </c>
      <c r="E1161" s="61">
        <f>'MANPR2001-04 £'!E1160/$A$4</f>
        <v>299.0052522408308</v>
      </c>
      <c r="F1161" s="60" t="str">
        <f>'MANPR2001-04 £'!F1160</f>
        <v>…</v>
      </c>
      <c r="G1161" s="61">
        <f>'MANPR2001-04 £'!G1160/$A$4</f>
        <v>145.23112251697498</v>
      </c>
      <c r="H1161" s="60" t="str">
        <f>'MANPR2001-04 £'!H1160</f>
        <v>…</v>
      </c>
      <c r="I1161" s="61">
        <f>'MANPR2001-04 £'!I1160/$A$4</f>
        <v>164.0257383721129</v>
      </c>
      <c r="J1161" s="60" t="str">
        <f>'MANPR2001-04 £'!J1160</f>
        <v>…</v>
      </c>
      <c r="K1161" s="61">
        <f>'MANPR2001-04 £'!K1160/$A$4</f>
        <v>153.77412972385585</v>
      </c>
      <c r="L1161" s="44" t="s">
        <v>833</v>
      </c>
      <c r="M1161" s="487"/>
      <c r="N1161" s="488"/>
    </row>
    <row r="1162" spans="1:14" s="36" customFormat="1" ht="12" customHeight="1">
      <c r="A1162" s="124" t="s">
        <v>834</v>
      </c>
      <c r="B1162" s="124" t="s">
        <v>835</v>
      </c>
      <c r="C1162" s="125"/>
      <c r="D1162" s="114"/>
      <c r="E1162" s="106">
        <f>SUM(E1164:E1167)</f>
        <v>9200.81876181071</v>
      </c>
      <c r="F1162" s="81"/>
      <c r="G1162" s="106">
        <f>SUM(G1164:G1167)</f>
        <v>9457.108978017133</v>
      </c>
      <c r="H1162" s="81"/>
      <c r="I1162" s="106">
        <f>SUM(I1164:I1167)</f>
        <v>14635.879946828325</v>
      </c>
      <c r="J1162" s="60"/>
      <c r="K1162" s="126">
        <f>SUM(K1164:K1167)</f>
        <v>19202.971599626842</v>
      </c>
      <c r="L1162" s="49" t="s">
        <v>836</v>
      </c>
      <c r="M1162" s="487"/>
      <c r="N1162" s="488"/>
    </row>
    <row r="1163" spans="1:14" s="36" customFormat="1" ht="12" customHeight="1">
      <c r="A1163" s="129" t="s">
        <v>2432</v>
      </c>
      <c r="B1163" s="129" t="s">
        <v>837</v>
      </c>
      <c r="C1163" s="164"/>
      <c r="D1163" s="149"/>
      <c r="E1163" s="164"/>
      <c r="F1163" s="71"/>
      <c r="G1163" s="72"/>
      <c r="H1163" s="71"/>
      <c r="I1163" s="72"/>
      <c r="J1163" s="149"/>
      <c r="K1163" s="150"/>
      <c r="L1163" s="44" t="s">
        <v>838</v>
      </c>
      <c r="M1163" s="487"/>
      <c r="N1163" s="488"/>
    </row>
    <row r="1164" spans="1:14" s="36" customFormat="1" ht="12" customHeight="1">
      <c r="A1164" s="129" t="s">
        <v>2433</v>
      </c>
      <c r="B1164" s="129" t="s">
        <v>2434</v>
      </c>
      <c r="C1164" s="130" t="s">
        <v>132</v>
      </c>
      <c r="D1164" s="60" t="str">
        <f>'MANPR2001-04 £'!D1163</f>
        <v>…</v>
      </c>
      <c r="E1164" s="61">
        <f>'MANPR2001-04 £'!E1163/$A$4</f>
        <v>136.68811531009408</v>
      </c>
      <c r="F1164" s="60" t="str">
        <f>'MANPR2001-04 £'!F1163</f>
        <v>…</v>
      </c>
      <c r="G1164" s="61">
        <f>'MANPR2001-04 £'!G1163/$A$4</f>
        <v>199.9063686410126</v>
      </c>
      <c r="H1164" s="60" t="str">
        <f>'MANPR2001-04 £'!H1163</f>
        <v>…</v>
      </c>
      <c r="I1164" s="61">
        <f>'MANPR2001-04 £'!I1163/$A$4</f>
        <v>179.4031513444985</v>
      </c>
      <c r="J1164" s="60" t="str">
        <f>'MANPR2001-04 £'!J1163</f>
        <v>…</v>
      </c>
      <c r="K1164" s="61">
        <f>'MANPR2001-04 £'!K1163/$A$4</f>
        <v>153.77412972385585</v>
      </c>
      <c r="L1164" s="44" t="s">
        <v>2435</v>
      </c>
      <c r="M1164" s="487"/>
      <c r="N1164" s="488"/>
    </row>
    <row r="1165" spans="1:14" s="36" customFormat="1" ht="12" customHeight="1">
      <c r="A1165" s="129" t="s">
        <v>839</v>
      </c>
      <c r="B1165" s="129" t="s">
        <v>840</v>
      </c>
      <c r="C1165" s="130" t="s">
        <v>600</v>
      </c>
      <c r="D1165" s="60">
        <f>'MANPR2001-04 £'!D1164</f>
        <v>10660</v>
      </c>
      <c r="E1165" s="61">
        <f>'MANPR2001-04 £'!E1164/$A$4</f>
        <v>8616.477068860057</v>
      </c>
      <c r="F1165" s="60">
        <f>'MANPR2001-04 £'!F1164</f>
        <v>10100</v>
      </c>
      <c r="G1165" s="61">
        <f>'MANPR2001-04 £'!G1164/$A$4</f>
        <v>8802.714625970058</v>
      </c>
      <c r="H1165" s="60">
        <f>'MANPR2001-04 £'!H1164</f>
        <v>15310</v>
      </c>
      <c r="I1165" s="61">
        <f>'MANPR2001-04 £'!I1164/$A$4</f>
        <v>13728.612581457575</v>
      </c>
      <c r="J1165" s="60">
        <f>'MANPR2001-04 £'!J1164</f>
        <v>19070</v>
      </c>
      <c r="K1165" s="61">
        <f>'MANPR2001-04 £'!K1164/$A$4</f>
        <v>18246.154792456186</v>
      </c>
      <c r="L1165" s="44" t="s">
        <v>841</v>
      </c>
      <c r="M1165" s="487"/>
      <c r="N1165" s="488"/>
    </row>
    <row r="1166" spans="1:14" s="36" customFormat="1" ht="12" customHeight="1">
      <c r="A1166" s="129" t="s">
        <v>842</v>
      </c>
      <c r="B1166" s="129" t="s">
        <v>843</v>
      </c>
      <c r="C1166" s="130" t="s">
        <v>126</v>
      </c>
      <c r="D1166" s="60">
        <f>'MANPR2001-04 £'!D1165</f>
        <v>2600</v>
      </c>
      <c r="E1166" s="61">
        <f>'MANPR2001-04 £'!E1165/$A$4</f>
        <v>398.104135840649</v>
      </c>
      <c r="F1166" s="60">
        <f>'MANPR2001-04 £'!F1165</f>
        <v>2400</v>
      </c>
      <c r="G1166" s="61">
        <f>'MANPR2001-04 £'!G1165/$A$4</f>
        <v>403.22994016477753</v>
      </c>
      <c r="H1166" s="60">
        <f>'MANPR2001-04 £'!H1165</f>
        <v>3830</v>
      </c>
      <c r="I1166" s="61">
        <f>'MANPR2001-04 £'!I1165/$A$4</f>
        <v>650.9771491643231</v>
      </c>
      <c r="J1166" s="60">
        <f>'MANPR2001-04 £'!J1165</f>
        <v>4464</v>
      </c>
      <c r="K1166" s="61">
        <f>'MANPR2001-04 £'!K1165/$A$4</f>
        <v>739.8244241158842</v>
      </c>
      <c r="L1166" s="44" t="s">
        <v>844</v>
      </c>
      <c r="M1166" s="487"/>
      <c r="N1166" s="488"/>
    </row>
    <row r="1167" spans="1:14" s="36" customFormat="1" ht="12" customHeight="1">
      <c r="A1167" s="129" t="s">
        <v>845</v>
      </c>
      <c r="B1167" s="129" t="s">
        <v>846</v>
      </c>
      <c r="C1167" s="130" t="s">
        <v>126</v>
      </c>
      <c r="D1167" s="60">
        <f>'MANPR2001-04 £'!D1166</f>
        <v>3590</v>
      </c>
      <c r="E1167" s="61">
        <f>'MANPR2001-04 £'!E1166/$A$4</f>
        <v>49.549441799909104</v>
      </c>
      <c r="F1167" s="60">
        <f>'MANPR2001-04 £'!F1166</f>
        <v>3000</v>
      </c>
      <c r="G1167" s="61">
        <f>'MANPR2001-04 £'!G1166/$A$4</f>
        <v>51.25804324128528</v>
      </c>
      <c r="H1167" s="60">
        <f>'MANPR2001-04 £'!H1166</f>
        <v>4500</v>
      </c>
      <c r="I1167" s="61">
        <f>'MANPR2001-04 £'!I1166/$A$4</f>
        <v>76.88706486192793</v>
      </c>
      <c r="J1167" s="60">
        <f>'MANPR2001-04 £'!J1166</f>
        <v>37150</v>
      </c>
      <c r="K1167" s="61">
        <f>'MANPR2001-04 £'!K1166/$A$4</f>
        <v>63.218253330918515</v>
      </c>
      <c r="L1167" s="44" t="s">
        <v>847</v>
      </c>
      <c r="M1167" s="487"/>
      <c r="N1167" s="488"/>
    </row>
    <row r="1168" spans="1:14" ht="0.75" customHeight="1">
      <c r="A1168" s="95"/>
      <c r="B1168" s="96"/>
      <c r="C1168" s="95"/>
      <c r="D1168" s="195"/>
      <c r="E1168" s="195"/>
      <c r="F1168" s="208"/>
      <c r="G1168" s="209"/>
      <c r="H1168" s="194"/>
      <c r="I1168" s="195"/>
      <c r="J1168" s="194"/>
      <c r="K1168" s="210"/>
      <c r="L1168" s="34"/>
      <c r="M1168" s="487"/>
      <c r="N1168" s="488"/>
    </row>
    <row r="1169" spans="1:14" s="36" customFormat="1" ht="12" customHeight="1">
      <c r="A1169" s="177" t="s">
        <v>848</v>
      </c>
      <c r="B1169" s="116" t="s">
        <v>849</v>
      </c>
      <c r="C1169" s="117"/>
      <c r="D1169" s="114"/>
      <c r="E1169" s="127"/>
      <c r="F1169" s="77"/>
      <c r="G1169" s="78"/>
      <c r="H1169" s="79"/>
      <c r="I1169" s="80"/>
      <c r="J1169" s="60"/>
      <c r="K1169" s="61"/>
      <c r="L1169" s="46" t="s">
        <v>850</v>
      </c>
      <c r="M1169" s="487"/>
      <c r="N1169" s="488"/>
    </row>
    <row r="1170" spans="1:14" s="36" customFormat="1" ht="11.25" customHeight="1">
      <c r="A1170" s="178"/>
      <c r="B1170" s="116" t="s">
        <v>851</v>
      </c>
      <c r="C1170" s="117"/>
      <c r="D1170" s="119"/>
      <c r="E1170" s="181">
        <f>SUM(E1174+E1185+E1204)</f>
        <v>31549.32561501109</v>
      </c>
      <c r="F1170" s="77"/>
      <c r="G1170" s="181">
        <f>SUM(G1174+G1185+G1204)</f>
        <v>24294.603894927845</v>
      </c>
      <c r="H1170" s="79"/>
      <c r="I1170" s="181">
        <f>SUM(I1174+I1185+I1204)</f>
        <v>25793.047359014752</v>
      </c>
      <c r="J1170" s="119"/>
      <c r="K1170" s="121">
        <f>SUM(K1174+K1185+K1204)</f>
        <v>28468.717216209847</v>
      </c>
      <c r="L1170" s="46" t="s">
        <v>852</v>
      </c>
      <c r="M1170" s="487"/>
      <c r="N1170" s="488"/>
    </row>
    <row r="1171" spans="1:14" s="36" customFormat="1" ht="0.75" customHeight="1">
      <c r="A1171" s="110"/>
      <c r="B1171" s="110"/>
      <c r="C1171" s="111"/>
      <c r="D1171" s="114"/>
      <c r="E1171" s="185"/>
      <c r="F1171" s="73"/>
      <c r="G1171" s="74"/>
      <c r="H1171" s="71"/>
      <c r="I1171" s="72"/>
      <c r="J1171" s="60"/>
      <c r="K1171" s="113"/>
      <c r="L1171" s="45"/>
      <c r="M1171" s="487"/>
      <c r="N1171" s="488"/>
    </row>
    <row r="1172" spans="1:14" s="36" customFormat="1" ht="12" customHeight="1">
      <c r="A1172" s="124" t="s">
        <v>853</v>
      </c>
      <c r="B1172" s="124" t="s">
        <v>854</v>
      </c>
      <c r="C1172" s="125"/>
      <c r="D1172" s="114"/>
      <c r="E1172" s="207"/>
      <c r="F1172" s="75"/>
      <c r="G1172" s="76"/>
      <c r="H1172" s="81"/>
      <c r="I1172" s="82"/>
      <c r="J1172" s="60"/>
      <c r="K1172" s="166"/>
      <c r="L1172" s="45"/>
      <c r="M1172" s="487"/>
      <c r="N1172" s="488"/>
    </row>
    <row r="1173" spans="1:14" s="36" customFormat="1" ht="11.25" customHeight="1">
      <c r="A1173" s="145"/>
      <c r="B1173" s="124" t="s">
        <v>855</v>
      </c>
      <c r="C1173" s="125"/>
      <c r="D1173" s="114"/>
      <c r="E1173" s="185"/>
      <c r="F1173" s="75"/>
      <c r="G1173" s="76"/>
      <c r="H1173" s="81"/>
      <c r="I1173" s="82"/>
      <c r="J1173" s="60"/>
      <c r="K1173" s="113"/>
      <c r="L1173" s="49" t="s">
        <v>856</v>
      </c>
      <c r="M1173" s="487"/>
      <c r="N1173" s="488"/>
    </row>
    <row r="1174" spans="1:14" s="36" customFormat="1" ht="11.25" customHeight="1">
      <c r="A1174" s="110"/>
      <c r="B1174" s="124" t="s">
        <v>857</v>
      </c>
      <c r="C1174" s="111"/>
      <c r="D1174" s="114"/>
      <c r="E1174" s="106">
        <f>SUM(E1176:E1181)</f>
        <v>2680.79566151922</v>
      </c>
      <c r="F1174" s="73"/>
      <c r="G1174" s="106">
        <f>SUM(G1176:G1181)</f>
        <v>2381.7904092783892</v>
      </c>
      <c r="H1174" s="71"/>
      <c r="I1174" s="106">
        <f>SUM(I1176:I1181)</f>
        <v>2303.1947429750853</v>
      </c>
      <c r="J1174" s="60"/>
      <c r="K1174" s="126">
        <f>SUM(K1176:K1181)</f>
        <v>1905.0906071344364</v>
      </c>
      <c r="L1174" s="49" t="s">
        <v>858</v>
      </c>
      <c r="M1174" s="487"/>
      <c r="N1174" s="488"/>
    </row>
    <row r="1175" spans="1:14" s="36" customFormat="1" ht="0.75" customHeight="1">
      <c r="A1175" s="110"/>
      <c r="B1175" s="124"/>
      <c r="C1175" s="111"/>
      <c r="D1175" s="114"/>
      <c r="E1175" s="127"/>
      <c r="F1175" s="73"/>
      <c r="G1175" s="74"/>
      <c r="H1175" s="71"/>
      <c r="I1175" s="72"/>
      <c r="J1175" s="60"/>
      <c r="K1175" s="61"/>
      <c r="L1175" s="49"/>
      <c r="M1175" s="487"/>
      <c r="N1175" s="488"/>
    </row>
    <row r="1176" spans="1:14" s="36" customFormat="1" ht="12" customHeight="1">
      <c r="A1176" s="129" t="s">
        <v>161</v>
      </c>
      <c r="B1176" s="110" t="s">
        <v>162</v>
      </c>
      <c r="C1176" s="130" t="s">
        <v>132</v>
      </c>
      <c r="D1176" s="60" t="str">
        <f>'MANPR2001-04 £'!D1175</f>
        <v>…</v>
      </c>
      <c r="E1176" s="61">
        <f>'MANPR2001-04 £'!E1175/$A$4</f>
        <v>68.34405765504704</v>
      </c>
      <c r="F1176" s="60" t="str">
        <f>'MANPR2001-04 £'!F1175</f>
        <v>…</v>
      </c>
      <c r="G1176" s="61">
        <f>'MANPR2001-04 £'!G1175/$A$4</f>
        <v>76.88706486192793</v>
      </c>
      <c r="H1176" s="60" t="str">
        <f>'MANPR2001-04 £'!H1175</f>
        <v>…</v>
      </c>
      <c r="I1176" s="61">
        <f>'MANPR2001-04 £'!I1175/$A$4</f>
        <v>68.34405765504704</v>
      </c>
      <c r="J1176" s="60" t="str">
        <f>'MANPR2001-04 £'!J1175</f>
        <v>…</v>
      </c>
      <c r="K1176" s="61">
        <f>'MANPR2001-04 £'!K1175/$A$4</f>
        <v>15.377412972385585</v>
      </c>
      <c r="L1176" s="45" t="s">
        <v>470</v>
      </c>
      <c r="M1176" s="487"/>
      <c r="N1176" s="488"/>
    </row>
    <row r="1177" spans="1:14" s="36" customFormat="1" ht="12" customHeight="1">
      <c r="A1177" s="129" t="s">
        <v>859</v>
      </c>
      <c r="B1177" s="129" t="s">
        <v>860</v>
      </c>
      <c r="C1177" s="130"/>
      <c r="D1177" s="114"/>
      <c r="E1177" s="132"/>
      <c r="F1177" s="73"/>
      <c r="G1177" s="74"/>
      <c r="H1177" s="73"/>
      <c r="I1177" s="72"/>
      <c r="J1177" s="60"/>
      <c r="K1177" s="176"/>
      <c r="L1177" s="44"/>
      <c r="M1177" s="487"/>
      <c r="N1177" s="488"/>
    </row>
    <row r="1178" spans="1:14" s="36" customFormat="1" ht="11.25" customHeight="1">
      <c r="A1178" s="129"/>
      <c r="B1178" s="129" t="s">
        <v>861</v>
      </c>
      <c r="C1178" s="130"/>
      <c r="D1178" s="114"/>
      <c r="E1178" s="132"/>
      <c r="F1178" s="73"/>
      <c r="G1178" s="74"/>
      <c r="H1178" s="73"/>
      <c r="I1178" s="72"/>
      <c r="J1178" s="60"/>
      <c r="K1178" s="176"/>
      <c r="L1178" s="44" t="s">
        <v>862</v>
      </c>
      <c r="M1178" s="487"/>
      <c r="N1178" s="488"/>
    </row>
    <row r="1179" spans="1:14" s="36" customFormat="1" ht="11.25" customHeight="1">
      <c r="A1179" s="129"/>
      <c r="B1179" s="129" t="s">
        <v>863</v>
      </c>
      <c r="C1179" s="130" t="s">
        <v>132</v>
      </c>
      <c r="D1179" s="60" t="str">
        <f>'MANPR2001-04 £'!D1178</f>
        <v>…</v>
      </c>
      <c r="E1179" s="61">
        <f>'MANPR2001-04 £'!E1178/$A$4</f>
        <v>1308.788704094151</v>
      </c>
      <c r="F1179" s="60" t="str">
        <f>'MANPR2001-04 £'!F1178</f>
        <v>…</v>
      </c>
      <c r="G1179" s="61">
        <f>'MANPR2001-04 £'!G1178/$A$4</f>
        <v>1064.4586979773576</v>
      </c>
      <c r="H1179" s="60" t="str">
        <f>'MANPR2001-04 £'!H1178</f>
        <v>…</v>
      </c>
      <c r="I1179" s="61">
        <f>'MANPR2001-04 £'!I1178/$A$4</f>
        <v>953.3996042879062</v>
      </c>
      <c r="J1179" s="60" t="str">
        <f>'MANPR2001-04 £'!J1178</f>
        <v>…</v>
      </c>
      <c r="K1179" s="61">
        <f>'MANPR2001-04 £'!K1178/$A$4</f>
        <v>560.4212727713857</v>
      </c>
      <c r="L1179" s="44" t="s">
        <v>864</v>
      </c>
      <c r="M1179" s="487"/>
      <c r="N1179" s="488"/>
    </row>
    <row r="1180" spans="1:14" s="36" customFormat="1" ht="12" customHeight="1">
      <c r="A1180" s="129" t="s">
        <v>2089</v>
      </c>
      <c r="B1180" s="129" t="s">
        <v>2090</v>
      </c>
      <c r="C1180" s="111"/>
      <c r="D1180" s="114"/>
      <c r="E1180" s="127"/>
      <c r="F1180" s="73"/>
      <c r="G1180" s="74"/>
      <c r="H1180" s="73"/>
      <c r="I1180" s="72"/>
      <c r="J1180" s="60"/>
      <c r="K1180" s="61"/>
      <c r="L1180" s="44" t="s">
        <v>2091</v>
      </c>
      <c r="M1180" s="487"/>
      <c r="N1180" s="488"/>
    </row>
    <row r="1181" spans="1:14" s="36" customFormat="1" ht="11.25" customHeight="1">
      <c r="A1181" s="110"/>
      <c r="B1181" s="129" t="s">
        <v>2092</v>
      </c>
      <c r="C1181" s="130" t="s">
        <v>132</v>
      </c>
      <c r="D1181" s="60" t="str">
        <f>'MANPR2001-04 £'!D1180</f>
        <v>…</v>
      </c>
      <c r="E1181" s="61">
        <f>'MANPR2001-04 £'!E1180/$A$4</f>
        <v>1303.6628997700222</v>
      </c>
      <c r="F1181" s="60" t="str">
        <f>'MANPR2001-04 £'!F1180</f>
        <v>…</v>
      </c>
      <c r="G1181" s="61">
        <f>'MANPR2001-04 £'!G1180/$A$4</f>
        <v>1240.4446464391037</v>
      </c>
      <c r="H1181" s="60" t="str">
        <f>'MANPR2001-04 £'!H1180</f>
        <v>…</v>
      </c>
      <c r="I1181" s="61">
        <f>'MANPR2001-04 £'!I1180/$A$4</f>
        <v>1281.4510810321322</v>
      </c>
      <c r="J1181" s="60" t="str">
        <f>'MANPR2001-04 £'!J1180</f>
        <v>…</v>
      </c>
      <c r="K1181" s="61">
        <f>'MANPR2001-04 £'!K1180/$A$4</f>
        <v>1329.291921390665</v>
      </c>
      <c r="L1181" s="44" t="s">
        <v>2093</v>
      </c>
      <c r="M1181" s="487"/>
      <c r="N1181" s="488"/>
    </row>
    <row r="1182" spans="1:14" s="36" customFormat="1" ht="0.75" customHeight="1">
      <c r="A1182" s="110"/>
      <c r="B1182" s="110"/>
      <c r="C1182" s="111"/>
      <c r="D1182" s="114"/>
      <c r="E1182" s="127"/>
      <c r="F1182" s="73"/>
      <c r="G1182" s="74"/>
      <c r="H1182" s="71"/>
      <c r="I1182" s="72"/>
      <c r="J1182" s="60"/>
      <c r="K1182" s="61"/>
      <c r="L1182" s="45"/>
      <c r="M1182" s="487"/>
      <c r="N1182" s="488"/>
    </row>
    <row r="1183" spans="1:14" s="36" customFormat="1" ht="12" customHeight="1">
      <c r="A1183" s="124" t="s">
        <v>2094</v>
      </c>
      <c r="B1183" s="124" t="s">
        <v>2095</v>
      </c>
      <c r="C1183" s="125"/>
      <c r="D1183" s="114"/>
      <c r="E1183" s="132"/>
      <c r="F1183" s="75"/>
      <c r="G1183" s="76"/>
      <c r="H1183" s="81"/>
      <c r="I1183" s="82"/>
      <c r="J1183" s="60"/>
      <c r="K1183" s="176"/>
      <c r="L1183" s="49" t="s">
        <v>2096</v>
      </c>
      <c r="M1183" s="487"/>
      <c r="N1183" s="488"/>
    </row>
    <row r="1184" spans="1:14" s="36" customFormat="1" ht="11.25" customHeight="1">
      <c r="A1184" s="124" t="s">
        <v>109</v>
      </c>
      <c r="B1184" s="124" t="s">
        <v>2097</v>
      </c>
      <c r="C1184" s="157" t="s">
        <v>109</v>
      </c>
      <c r="D1184" s="114"/>
      <c r="E1184" s="127"/>
      <c r="F1184" s="75"/>
      <c r="G1184" s="76"/>
      <c r="H1184" s="81"/>
      <c r="I1184" s="82"/>
      <c r="J1184" s="60"/>
      <c r="K1184" s="61"/>
      <c r="L1184" s="49" t="s">
        <v>2108</v>
      </c>
      <c r="M1184" s="487"/>
      <c r="N1184" s="488"/>
    </row>
    <row r="1185" spans="1:14" s="36" customFormat="1" ht="11.25" customHeight="1">
      <c r="A1185" s="124" t="s">
        <v>109</v>
      </c>
      <c r="B1185" s="124" t="s">
        <v>2109</v>
      </c>
      <c r="C1185" s="157" t="s">
        <v>109</v>
      </c>
      <c r="D1185" s="114"/>
      <c r="E1185" s="106">
        <f>SUM(E1194)</f>
        <v>19269.607055840515</v>
      </c>
      <c r="F1185" s="81"/>
      <c r="G1185" s="106">
        <f>SUM(G1194)</f>
        <v>12742.74954978352</v>
      </c>
      <c r="H1185" s="81"/>
      <c r="I1185" s="106">
        <f>SUM(I1194)</f>
        <v>13074.218229410499</v>
      </c>
      <c r="J1185" s="60"/>
      <c r="K1185" s="126">
        <f>SUM(K1194)</f>
        <v>15105.745343206772</v>
      </c>
      <c r="L1185" s="49" t="s">
        <v>2110</v>
      </c>
      <c r="M1185" s="487"/>
      <c r="N1185" s="488"/>
    </row>
    <row r="1186" spans="1:14" s="36" customFormat="1" ht="0.75" customHeight="1">
      <c r="A1186" s="110"/>
      <c r="B1186" s="110"/>
      <c r="C1186" s="111"/>
      <c r="D1186" s="114"/>
      <c r="E1186" s="127"/>
      <c r="F1186" s="71"/>
      <c r="G1186" s="72"/>
      <c r="H1186" s="71"/>
      <c r="I1186" s="72"/>
      <c r="J1186" s="60"/>
      <c r="K1186" s="61"/>
      <c r="L1186" s="45"/>
      <c r="M1186" s="487"/>
      <c r="N1186" s="488"/>
    </row>
    <row r="1187" spans="1:14" s="36" customFormat="1" ht="12" customHeight="1">
      <c r="A1187" s="129" t="s">
        <v>1248</v>
      </c>
      <c r="B1187" s="129" t="s">
        <v>1251</v>
      </c>
      <c r="C1187" s="130"/>
      <c r="D1187" s="114"/>
      <c r="E1187" s="127"/>
      <c r="F1187" s="71"/>
      <c r="G1187" s="72"/>
      <c r="H1187" s="71"/>
      <c r="I1187" s="72"/>
      <c r="J1187" s="60"/>
      <c r="K1187" s="61"/>
      <c r="L1187" s="50"/>
      <c r="M1187" s="487"/>
      <c r="N1187" s="488"/>
    </row>
    <row r="1188" spans="1:14" s="36" customFormat="1" ht="12" customHeight="1">
      <c r="A1188" s="129" t="s">
        <v>1249</v>
      </c>
      <c r="B1188" s="129" t="s">
        <v>1252</v>
      </c>
      <c r="C1188" s="130"/>
      <c r="D1188" s="114"/>
      <c r="E1188" s="132"/>
      <c r="F1188" s="71"/>
      <c r="G1188" s="72"/>
      <c r="H1188" s="71"/>
      <c r="I1188" s="72"/>
      <c r="J1188" s="60"/>
      <c r="K1188" s="176"/>
      <c r="L1188" s="50"/>
      <c r="M1188" s="487"/>
      <c r="N1188" s="488"/>
    </row>
    <row r="1189" spans="1:14" s="36" customFormat="1" ht="12" customHeight="1">
      <c r="A1189" s="129" t="s">
        <v>2111</v>
      </c>
      <c r="B1189" s="129" t="s">
        <v>363</v>
      </c>
      <c r="C1189" s="130"/>
      <c r="D1189" s="114"/>
      <c r="E1189" s="132"/>
      <c r="F1189" s="71"/>
      <c r="G1189" s="72"/>
      <c r="H1189" s="71"/>
      <c r="I1189" s="72"/>
      <c r="J1189" s="60"/>
      <c r="K1189" s="176"/>
      <c r="L1189" s="50"/>
      <c r="M1189" s="487"/>
      <c r="N1189" s="488"/>
    </row>
    <row r="1190" spans="1:14" s="36" customFormat="1" ht="12" customHeight="1">
      <c r="A1190" s="129" t="s">
        <v>357</v>
      </c>
      <c r="B1190" s="129" t="s">
        <v>358</v>
      </c>
      <c r="C1190" s="130"/>
      <c r="D1190" s="114"/>
      <c r="E1190" s="132"/>
      <c r="F1190" s="71"/>
      <c r="G1190" s="72"/>
      <c r="H1190" s="71"/>
      <c r="I1190" s="72"/>
      <c r="J1190" s="60"/>
      <c r="K1190" s="176"/>
      <c r="L1190" s="50"/>
      <c r="M1190" s="487"/>
      <c r="N1190" s="488"/>
    </row>
    <row r="1191" spans="1:14" s="36" customFormat="1" ht="12" customHeight="1">
      <c r="A1191" s="129" t="s">
        <v>1250</v>
      </c>
      <c r="B1191" s="129" t="s">
        <v>362</v>
      </c>
      <c r="C1191" s="130"/>
      <c r="D1191" s="114"/>
      <c r="E1191" s="132"/>
      <c r="F1191" s="71"/>
      <c r="G1191" s="72"/>
      <c r="H1191" s="71"/>
      <c r="I1191" s="72"/>
      <c r="J1191" s="60"/>
      <c r="K1191" s="176"/>
      <c r="L1191" s="44" t="s">
        <v>910</v>
      </c>
      <c r="M1191" s="487"/>
      <c r="N1191" s="488"/>
    </row>
    <row r="1192" spans="1:14" s="36" customFormat="1" ht="12" customHeight="1">
      <c r="A1192" s="129" t="s">
        <v>1253</v>
      </c>
      <c r="B1192" s="129" t="s">
        <v>364</v>
      </c>
      <c r="C1192" s="164"/>
      <c r="D1192" s="149"/>
      <c r="E1192" s="164"/>
      <c r="F1192" s="71"/>
      <c r="G1192" s="72"/>
      <c r="H1192" s="71"/>
      <c r="I1192" s="72"/>
      <c r="J1192" s="149"/>
      <c r="K1192" s="150"/>
      <c r="L1192" s="44" t="s">
        <v>359</v>
      </c>
      <c r="M1192" s="487"/>
      <c r="N1192" s="488"/>
    </row>
    <row r="1193" spans="1:14" s="36" customFormat="1" ht="11.25" customHeight="1">
      <c r="A1193" s="129" t="s">
        <v>356</v>
      </c>
      <c r="B1193" s="129" t="s">
        <v>365</v>
      </c>
      <c r="C1193" s="130"/>
      <c r="D1193" s="114"/>
      <c r="E1193" s="127"/>
      <c r="F1193" s="71"/>
      <c r="G1193" s="72"/>
      <c r="H1193" s="71"/>
      <c r="I1193" s="72"/>
      <c r="J1193" s="60"/>
      <c r="K1193" s="61"/>
      <c r="L1193" s="44" t="s">
        <v>360</v>
      </c>
      <c r="M1193" s="487"/>
      <c r="N1193" s="488"/>
    </row>
    <row r="1194" spans="1:14" s="36" customFormat="1" ht="11.25" customHeight="1">
      <c r="A1194" s="129" t="s">
        <v>355</v>
      </c>
      <c r="B1194" s="129" t="s">
        <v>366</v>
      </c>
      <c r="C1194" s="130" t="s">
        <v>132</v>
      </c>
      <c r="D1194" s="60" t="str">
        <f>'MANPR2001-04 £'!D1193</f>
        <v>…</v>
      </c>
      <c r="E1194" s="61">
        <f>'MANPR2001-04 £'!E1193/$A$4</f>
        <v>19269.607055840515</v>
      </c>
      <c r="F1194" s="60" t="str">
        <f>'MANPR2001-04 £'!F1193</f>
        <v>…</v>
      </c>
      <c r="G1194" s="61">
        <f>'MANPR2001-04 £'!G1193/$A$4</f>
        <v>12742.74954978352</v>
      </c>
      <c r="H1194" s="60" t="str">
        <f>'MANPR2001-04 £'!H1193</f>
        <v>…</v>
      </c>
      <c r="I1194" s="61">
        <f>'MANPR2001-04 £'!I1193/$A$4</f>
        <v>13074.218229410499</v>
      </c>
      <c r="J1194" s="60" t="str">
        <f>'MANPR2001-04 £'!J1193</f>
        <v>…</v>
      </c>
      <c r="K1194" s="61">
        <f>'MANPR2001-04 £'!K1193/$A$4</f>
        <v>15105.745343206772</v>
      </c>
      <c r="L1194" s="44" t="s">
        <v>361</v>
      </c>
      <c r="M1194" s="487"/>
      <c r="N1194" s="488"/>
    </row>
    <row r="1195" spans="1:14" s="36" customFormat="1" ht="2.25" customHeight="1">
      <c r="A1195" s="133"/>
      <c r="B1195" s="133"/>
      <c r="C1195" s="134"/>
      <c r="D1195" s="138"/>
      <c r="E1195" s="136"/>
      <c r="F1195" s="83"/>
      <c r="G1195" s="84"/>
      <c r="H1195" s="83"/>
      <c r="I1195" s="84"/>
      <c r="J1195" s="173"/>
      <c r="K1195" s="152"/>
      <c r="L1195" s="51"/>
      <c r="M1195" s="487"/>
      <c r="N1195" s="488"/>
    </row>
    <row r="1196" spans="1:14" s="36" customFormat="1" ht="12" customHeight="1">
      <c r="A1196" s="139"/>
      <c r="B1196" s="153"/>
      <c r="C1196" s="154"/>
      <c r="D1196" s="141"/>
      <c r="E1196" s="127"/>
      <c r="F1196" s="72"/>
      <c r="G1196" s="72"/>
      <c r="H1196" s="72"/>
      <c r="I1196" s="72"/>
      <c r="J1196" s="127"/>
      <c r="K1196" s="127"/>
      <c r="L1196" s="43" t="s">
        <v>471</v>
      </c>
      <c r="M1196" s="487"/>
      <c r="N1196" s="488"/>
    </row>
    <row r="1197" spans="12:14" ht="24" customHeight="1">
      <c r="L1197" s="31" t="s">
        <v>2342</v>
      </c>
      <c r="M1197" s="487" t="s">
        <v>2254</v>
      </c>
      <c r="N1197" s="488"/>
    </row>
    <row r="1198" spans="1:14" ht="29.25" customHeight="1">
      <c r="A1198" s="479" t="s">
        <v>1133</v>
      </c>
      <c r="B1198" s="479"/>
      <c r="C1198" s="479"/>
      <c r="D1198" s="479"/>
      <c r="E1198" s="479"/>
      <c r="F1198" s="479"/>
      <c r="G1198" s="479"/>
      <c r="H1198" s="479"/>
      <c r="I1198" s="479"/>
      <c r="J1198" s="479"/>
      <c r="K1198" s="479"/>
      <c r="L1198" s="479"/>
      <c r="M1198" s="487"/>
      <c r="N1198" s="488"/>
    </row>
    <row r="1199" spans="1:14" ht="6.75" customHeight="1">
      <c r="A1199" s="92"/>
      <c r="B1199" s="92"/>
      <c r="C1199" s="92"/>
      <c r="D1199" s="92"/>
      <c r="J1199" s="92"/>
      <c r="K1199" s="92"/>
      <c r="M1199" s="487"/>
      <c r="N1199" s="488"/>
    </row>
    <row r="1200" spans="1:14" ht="24.75" customHeight="1">
      <c r="A1200" s="94" t="s">
        <v>1652</v>
      </c>
      <c r="B1200" s="474" t="s">
        <v>1653</v>
      </c>
      <c r="C1200" s="94" t="s">
        <v>1119</v>
      </c>
      <c r="D1200" s="477" t="s">
        <v>491</v>
      </c>
      <c r="E1200" s="478"/>
      <c r="F1200" s="477" t="s">
        <v>2372</v>
      </c>
      <c r="G1200" s="478"/>
      <c r="H1200" s="483" t="s">
        <v>1123</v>
      </c>
      <c r="I1200" s="484"/>
      <c r="J1200" s="477" t="s">
        <v>2381</v>
      </c>
      <c r="K1200" s="485"/>
      <c r="L1200" s="480" t="s">
        <v>95</v>
      </c>
      <c r="M1200" s="487"/>
      <c r="N1200" s="488"/>
    </row>
    <row r="1201" spans="1:14" ht="15" customHeight="1">
      <c r="A1201" s="472" t="s">
        <v>1382</v>
      </c>
      <c r="B1201" s="475"/>
      <c r="C1201" s="472" t="s">
        <v>1121</v>
      </c>
      <c r="D1201" s="97" t="s">
        <v>92</v>
      </c>
      <c r="E1201" s="98" t="s">
        <v>94</v>
      </c>
      <c r="F1201" s="97" t="s">
        <v>92</v>
      </c>
      <c r="G1201" s="98" t="s">
        <v>94</v>
      </c>
      <c r="H1201" s="97" t="s">
        <v>92</v>
      </c>
      <c r="I1201" s="98" t="s">
        <v>94</v>
      </c>
      <c r="J1201" s="97" t="s">
        <v>92</v>
      </c>
      <c r="K1201" s="99" t="s">
        <v>94</v>
      </c>
      <c r="L1201" s="481"/>
      <c r="M1201" s="487"/>
      <c r="N1201" s="488"/>
    </row>
    <row r="1202" spans="1:14" ht="24.75" customHeight="1">
      <c r="A1202" s="473"/>
      <c r="B1202" s="476"/>
      <c r="C1202" s="473"/>
      <c r="D1202" s="100" t="s">
        <v>93</v>
      </c>
      <c r="E1202" s="101" t="s">
        <v>2450</v>
      </c>
      <c r="F1202" s="100" t="s">
        <v>93</v>
      </c>
      <c r="G1202" s="101" t="s">
        <v>2450</v>
      </c>
      <c r="H1202" s="100" t="s">
        <v>93</v>
      </c>
      <c r="I1202" s="101" t="s">
        <v>2450</v>
      </c>
      <c r="J1202" s="100" t="s">
        <v>93</v>
      </c>
      <c r="K1202" s="101" t="s">
        <v>2450</v>
      </c>
      <c r="L1202" s="482"/>
      <c r="M1202" s="487"/>
      <c r="N1202" s="488"/>
    </row>
    <row r="1203" spans="1:14" s="36" customFormat="1" ht="15" customHeight="1">
      <c r="A1203" s="124" t="s">
        <v>911</v>
      </c>
      <c r="B1203" s="124" t="s">
        <v>912</v>
      </c>
      <c r="C1203" s="125"/>
      <c r="D1203" s="207"/>
      <c r="E1203" s="207"/>
      <c r="F1203" s="196"/>
      <c r="G1203" s="197"/>
      <c r="H1203" s="81"/>
      <c r="I1203" s="82"/>
      <c r="J1203" s="81"/>
      <c r="K1203" s="166"/>
      <c r="L1203" s="58" t="s">
        <v>913</v>
      </c>
      <c r="M1203" s="487"/>
      <c r="N1203" s="488"/>
    </row>
    <row r="1204" spans="1:14" s="36" customFormat="1" ht="9.75" customHeight="1">
      <c r="A1204" s="124" t="s">
        <v>109</v>
      </c>
      <c r="B1204" s="124" t="s">
        <v>914</v>
      </c>
      <c r="C1204" s="157" t="s">
        <v>109</v>
      </c>
      <c r="D1204" s="114"/>
      <c r="E1204" s="106">
        <f>SUM(E1206:E1209)</f>
        <v>9598.922897651357</v>
      </c>
      <c r="F1204" s="81"/>
      <c r="G1204" s="106">
        <f>SUM(G1206:G1209)</f>
        <v>9170.063935865937</v>
      </c>
      <c r="H1204" s="81"/>
      <c r="I1204" s="106">
        <f>SUM(I1206:I1209)</f>
        <v>10415.634386629168</v>
      </c>
      <c r="J1204" s="60"/>
      <c r="K1204" s="126">
        <f>SUM(K1206:K1209)</f>
        <v>11457.881265868637</v>
      </c>
      <c r="L1204" s="49" t="s">
        <v>915</v>
      </c>
      <c r="M1204" s="487"/>
      <c r="N1204" s="488"/>
    </row>
    <row r="1205" spans="1:14" s="36" customFormat="1" ht="0.75" customHeight="1">
      <c r="A1205" s="110"/>
      <c r="B1205" s="110"/>
      <c r="C1205" s="111"/>
      <c r="D1205" s="114"/>
      <c r="E1205" s="127"/>
      <c r="F1205" s="71"/>
      <c r="G1205" s="72"/>
      <c r="H1205" s="71"/>
      <c r="I1205" s="72"/>
      <c r="J1205" s="60"/>
      <c r="K1205" s="61"/>
      <c r="L1205" s="45"/>
      <c r="M1205" s="487"/>
      <c r="N1205" s="488"/>
    </row>
    <row r="1206" spans="1:14" s="36" customFormat="1" ht="12" customHeight="1">
      <c r="A1206" s="129" t="s">
        <v>351</v>
      </c>
      <c r="B1206" s="129" t="s">
        <v>916</v>
      </c>
      <c r="C1206" s="130" t="s">
        <v>132</v>
      </c>
      <c r="D1206" s="60" t="str">
        <f>'MANPR2001-04 £'!D1205</f>
        <v>…</v>
      </c>
      <c r="E1206" s="61">
        <f>'MANPR2001-04 £'!E1205/$A$4</f>
        <v>6374.791977774513</v>
      </c>
      <c r="F1206" s="60" t="str">
        <f>'MANPR2001-04 £'!F1205</f>
        <v>…</v>
      </c>
      <c r="G1206" s="61">
        <f>'MANPR2001-04 £'!G1205/$A$4</f>
        <v>6520.023100291488</v>
      </c>
      <c r="H1206" s="60" t="str">
        <f>'MANPR2001-04 £'!H1205</f>
        <v>…</v>
      </c>
      <c r="I1206" s="61">
        <f>'MANPR2001-04 £'!I1205/$A$4</f>
        <v>8250.836360405554</v>
      </c>
      <c r="J1206" s="60" t="str">
        <f>'MANPR2001-04 £'!J1205</f>
        <v>…</v>
      </c>
      <c r="K1206" s="61">
        <f>'MANPR2001-04 £'!K1205/$A$4</f>
        <v>9998.735634933382</v>
      </c>
      <c r="L1206" s="44" t="s">
        <v>917</v>
      </c>
      <c r="M1206" s="487"/>
      <c r="N1206" s="488"/>
    </row>
    <row r="1207" spans="1:14" s="36" customFormat="1" ht="12" customHeight="1">
      <c r="A1207" s="129" t="s">
        <v>918</v>
      </c>
      <c r="B1207" s="129" t="s">
        <v>919</v>
      </c>
      <c r="C1207" s="130" t="s">
        <v>109</v>
      </c>
      <c r="D1207" s="114"/>
      <c r="E1207" s="127"/>
      <c r="F1207" s="73"/>
      <c r="G1207" s="74"/>
      <c r="H1207" s="73"/>
      <c r="I1207" s="72"/>
      <c r="J1207" s="60"/>
      <c r="K1207" s="61"/>
      <c r="L1207" s="44" t="s">
        <v>920</v>
      </c>
      <c r="M1207" s="487"/>
      <c r="N1207" s="488"/>
    </row>
    <row r="1208" spans="1:14" s="36" customFormat="1" ht="12" customHeight="1">
      <c r="A1208" s="129" t="s">
        <v>921</v>
      </c>
      <c r="B1208" s="129" t="s">
        <v>922</v>
      </c>
      <c r="C1208" s="130"/>
      <c r="D1208" s="114"/>
      <c r="E1208" s="127"/>
      <c r="F1208" s="73"/>
      <c r="G1208" s="74"/>
      <c r="H1208" s="73"/>
      <c r="I1208" s="72"/>
      <c r="J1208" s="60"/>
      <c r="K1208" s="61"/>
      <c r="L1208" s="44" t="s">
        <v>923</v>
      </c>
      <c r="M1208" s="487"/>
      <c r="N1208" s="488"/>
    </row>
    <row r="1209" spans="1:14" s="36" customFormat="1" ht="9.75" customHeight="1">
      <c r="A1209" s="129"/>
      <c r="B1209" s="129" t="s">
        <v>924</v>
      </c>
      <c r="C1209" s="130" t="s">
        <v>132</v>
      </c>
      <c r="D1209" s="60" t="str">
        <f>'MANPR2001-04 £'!D1208</f>
        <v>…</v>
      </c>
      <c r="E1209" s="61">
        <f>'MANPR2001-04 £'!E1208/$A$4</f>
        <v>3224.130919876844</v>
      </c>
      <c r="F1209" s="60" t="str">
        <f>'MANPR2001-04 £'!F1208</f>
        <v>…</v>
      </c>
      <c r="G1209" s="61">
        <f>'MANPR2001-04 £'!G1208/$A$4</f>
        <v>2650.040835574449</v>
      </c>
      <c r="H1209" s="60" t="str">
        <f>'MANPR2001-04 £'!H1208</f>
        <v>…</v>
      </c>
      <c r="I1209" s="61">
        <f>'MANPR2001-04 £'!I1208/$A$4</f>
        <v>2164.798026223615</v>
      </c>
      <c r="J1209" s="60" t="str">
        <f>'MANPR2001-04 £'!J1208</f>
        <v>…</v>
      </c>
      <c r="K1209" s="61">
        <f>'MANPR2001-04 £'!K1208/$A$4</f>
        <v>1459.1456309352543</v>
      </c>
      <c r="L1209" s="44" t="s">
        <v>925</v>
      </c>
      <c r="M1209" s="487"/>
      <c r="N1209" s="488"/>
    </row>
    <row r="1210" spans="1:14" s="36" customFormat="1" ht="12" customHeight="1">
      <c r="A1210" s="177" t="s">
        <v>942</v>
      </c>
      <c r="B1210" s="116" t="s">
        <v>943</v>
      </c>
      <c r="C1210" s="117"/>
      <c r="D1210" s="114"/>
      <c r="E1210" s="127"/>
      <c r="F1210" s="77"/>
      <c r="G1210" s="78"/>
      <c r="H1210" s="73"/>
      <c r="I1210" s="74"/>
      <c r="J1210" s="60"/>
      <c r="K1210" s="61"/>
      <c r="L1210" s="46" t="s">
        <v>944</v>
      </c>
      <c r="M1210" s="487"/>
      <c r="N1210" s="488"/>
    </row>
    <row r="1211" spans="1:14" s="36" customFormat="1" ht="9.75" customHeight="1">
      <c r="A1211" s="178"/>
      <c r="B1211" s="116" t="s">
        <v>945</v>
      </c>
      <c r="C1211" s="117"/>
      <c r="D1211" s="114"/>
      <c r="E1211" s="127"/>
      <c r="F1211" s="77"/>
      <c r="G1211" s="78"/>
      <c r="H1211" s="77"/>
      <c r="I1211" s="80"/>
      <c r="J1211" s="60"/>
      <c r="K1211" s="61"/>
      <c r="L1211" s="46" t="s">
        <v>2158</v>
      </c>
      <c r="M1211" s="487"/>
      <c r="N1211" s="488"/>
    </row>
    <row r="1212" spans="1:14" s="36" customFormat="1" ht="9.75" customHeight="1">
      <c r="A1212" s="110"/>
      <c r="B1212" s="116" t="s">
        <v>2159</v>
      </c>
      <c r="C1212" s="111"/>
      <c r="D1212" s="114"/>
      <c r="E1212" s="120">
        <f>SUM(E1216)</f>
        <v>141.8139196342226</v>
      </c>
      <c r="F1212" s="73"/>
      <c r="G1212" s="120">
        <f>SUM(G1216)</f>
        <v>134.9795138687179</v>
      </c>
      <c r="H1212" s="73"/>
      <c r="I1212" s="120">
        <f>SUM(I1216)</f>
        <v>102.51608648257056</v>
      </c>
      <c r="J1212" s="60"/>
      <c r="K1212" s="121">
        <f>SUM(K1216)</f>
        <v>51.25804324128528</v>
      </c>
      <c r="L1212" s="46" t="s">
        <v>2160</v>
      </c>
      <c r="M1212" s="487"/>
      <c r="N1212" s="488"/>
    </row>
    <row r="1213" spans="1:14" s="36" customFormat="1" ht="12" customHeight="1">
      <c r="A1213" s="124" t="s">
        <v>2161</v>
      </c>
      <c r="B1213" s="124" t="s">
        <v>2162</v>
      </c>
      <c r="C1213" s="125"/>
      <c r="D1213" s="114"/>
      <c r="E1213" s="147"/>
      <c r="F1213" s="75"/>
      <c r="G1213" s="76"/>
      <c r="H1213" s="75"/>
      <c r="I1213" s="82"/>
      <c r="J1213" s="60"/>
      <c r="K1213" s="148"/>
      <c r="L1213" s="49" t="s">
        <v>2163</v>
      </c>
      <c r="M1213" s="487"/>
      <c r="N1213" s="488"/>
    </row>
    <row r="1214" spans="1:14" s="36" customFormat="1" ht="9.75" customHeight="1">
      <c r="A1214" s="145"/>
      <c r="B1214" s="124" t="s">
        <v>2164</v>
      </c>
      <c r="C1214" s="125"/>
      <c r="D1214" s="114"/>
      <c r="E1214" s="147"/>
      <c r="F1214" s="75"/>
      <c r="G1214" s="76"/>
      <c r="H1214" s="75"/>
      <c r="I1214" s="82"/>
      <c r="J1214" s="60"/>
      <c r="K1214" s="148"/>
      <c r="L1214" s="49" t="s">
        <v>2165</v>
      </c>
      <c r="M1214" s="487"/>
      <c r="N1214" s="488"/>
    </row>
    <row r="1215" spans="1:14" s="36" customFormat="1" ht="9.75" customHeight="1">
      <c r="A1215" s="145"/>
      <c r="B1215" s="124" t="s">
        <v>2166</v>
      </c>
      <c r="C1215" s="125"/>
      <c r="D1215" s="114"/>
      <c r="E1215" s="122"/>
      <c r="F1215" s="75"/>
      <c r="G1215" s="76"/>
      <c r="H1215" s="75"/>
      <c r="I1215" s="82"/>
      <c r="J1215" s="60"/>
      <c r="K1215" s="167"/>
      <c r="L1215" s="49" t="s">
        <v>2167</v>
      </c>
      <c r="M1215" s="487"/>
      <c r="N1215" s="488"/>
    </row>
    <row r="1216" spans="1:14" s="36" customFormat="1" ht="9.75" customHeight="1">
      <c r="A1216" s="110"/>
      <c r="B1216" s="124" t="s">
        <v>2168</v>
      </c>
      <c r="C1216" s="111"/>
      <c r="D1216" s="114"/>
      <c r="E1216" s="106">
        <f>SUM(E1218:E1220)</f>
        <v>141.8139196342226</v>
      </c>
      <c r="F1216" s="73"/>
      <c r="G1216" s="106">
        <f>SUM(G1218:G1220)</f>
        <v>134.9795138687179</v>
      </c>
      <c r="H1216" s="73"/>
      <c r="I1216" s="106">
        <f>SUM(I1218:I1220)</f>
        <v>102.51608648257056</v>
      </c>
      <c r="J1216" s="60"/>
      <c r="K1216" s="126">
        <f>SUM(K1218:K1220)</f>
        <v>51.25804324128528</v>
      </c>
      <c r="L1216" s="49" t="s">
        <v>2169</v>
      </c>
      <c r="M1216" s="487"/>
      <c r="N1216" s="488"/>
    </row>
    <row r="1217" spans="1:14" s="36" customFormat="1" ht="0.75" customHeight="1">
      <c r="A1217" s="110"/>
      <c r="B1217" s="110"/>
      <c r="C1217" s="111"/>
      <c r="D1217" s="114"/>
      <c r="E1217" s="127"/>
      <c r="F1217" s="73"/>
      <c r="G1217" s="74"/>
      <c r="H1217" s="73"/>
      <c r="I1217" s="72"/>
      <c r="J1217" s="60"/>
      <c r="K1217" s="61"/>
      <c r="L1217" s="45"/>
      <c r="M1217" s="487"/>
      <c r="N1217" s="488"/>
    </row>
    <row r="1218" spans="1:14" s="36" customFormat="1" ht="12" customHeight="1">
      <c r="A1218" s="129" t="s">
        <v>2170</v>
      </c>
      <c r="B1218" s="129" t="s">
        <v>2171</v>
      </c>
      <c r="C1218" s="130" t="s">
        <v>132</v>
      </c>
      <c r="D1218" s="60" t="str">
        <f>'MANPR2001-04 £'!D1217</f>
        <v>…</v>
      </c>
      <c r="E1218" s="61">
        <f>'MANPR2001-04 £'!E1217/$A$4</f>
        <v>17.08601441376176</v>
      </c>
      <c r="F1218" s="60" t="str">
        <f>'MANPR2001-04 £'!F1217</f>
        <v>…</v>
      </c>
      <c r="G1218" s="61">
        <f>'MANPR2001-04 £'!G1217/$A$4</f>
        <v>0</v>
      </c>
      <c r="H1218" s="60" t="str">
        <f>'MANPR2001-04 £'!H1217</f>
        <v>…</v>
      </c>
      <c r="I1218" s="61">
        <f>'MANPR2001-04 £'!I1217/$A$4</f>
        <v>0</v>
      </c>
      <c r="J1218" s="60" t="str">
        <f>'MANPR2001-04 £'!J1217</f>
        <v>…</v>
      </c>
      <c r="K1218" s="61">
        <f>'MANPR2001-04 £'!K1217/$A$4</f>
        <v>0</v>
      </c>
      <c r="L1218" s="44" t="s">
        <v>2172</v>
      </c>
      <c r="M1218" s="487"/>
      <c r="N1218" s="488"/>
    </row>
    <row r="1219" spans="1:14" s="36" customFormat="1" ht="12" customHeight="1">
      <c r="A1219" s="129" t="s">
        <v>2173</v>
      </c>
      <c r="B1219" s="129" t="s">
        <v>2174</v>
      </c>
      <c r="C1219" s="130" t="s">
        <v>109</v>
      </c>
      <c r="D1219" s="114"/>
      <c r="E1219" s="127"/>
      <c r="F1219" s="73"/>
      <c r="G1219" s="74"/>
      <c r="H1219" s="73"/>
      <c r="I1219" s="72"/>
      <c r="J1219" s="60"/>
      <c r="K1219" s="61"/>
      <c r="L1219" s="44" t="s">
        <v>2175</v>
      </c>
      <c r="M1219" s="487"/>
      <c r="N1219" s="488"/>
    </row>
    <row r="1220" spans="1:14" s="36" customFormat="1" ht="11.25" customHeight="1">
      <c r="A1220" s="110"/>
      <c r="B1220" s="129" t="s">
        <v>2176</v>
      </c>
      <c r="C1220" s="130" t="s">
        <v>132</v>
      </c>
      <c r="D1220" s="60" t="str">
        <f>'MANPR2001-04 £'!D1219</f>
        <v>…</v>
      </c>
      <c r="E1220" s="61">
        <f>'MANPR2001-04 £'!E1219/$A$4</f>
        <v>124.72790522046085</v>
      </c>
      <c r="F1220" s="60" t="str">
        <f>'MANPR2001-04 £'!F1219</f>
        <v>…</v>
      </c>
      <c r="G1220" s="61">
        <f>'MANPR2001-04 £'!G1219/$A$4</f>
        <v>134.9795138687179</v>
      </c>
      <c r="H1220" s="60" t="str">
        <f>'MANPR2001-04 £'!H1219</f>
        <v>…</v>
      </c>
      <c r="I1220" s="61">
        <f>'MANPR2001-04 £'!I1219/$A$4</f>
        <v>102.51608648257056</v>
      </c>
      <c r="J1220" s="60" t="str">
        <f>'MANPR2001-04 £'!J1219</f>
        <v>…</v>
      </c>
      <c r="K1220" s="61">
        <f>'MANPR2001-04 £'!K1219/$A$4</f>
        <v>51.25804324128528</v>
      </c>
      <c r="L1220" s="44" t="s">
        <v>2177</v>
      </c>
      <c r="M1220" s="487"/>
      <c r="N1220" s="488"/>
    </row>
    <row r="1221" spans="1:14" s="36" customFormat="1" ht="0.75" customHeight="1">
      <c r="A1221" s="110"/>
      <c r="B1221" s="129"/>
      <c r="C1221" s="130"/>
      <c r="D1221" s="114"/>
      <c r="E1221" s="127"/>
      <c r="F1221" s="73"/>
      <c r="G1221" s="74"/>
      <c r="H1221" s="73"/>
      <c r="I1221" s="72"/>
      <c r="J1221" s="60"/>
      <c r="K1221" s="61"/>
      <c r="L1221" s="44"/>
      <c r="M1221" s="487"/>
      <c r="N1221" s="488"/>
    </row>
    <row r="1222" spans="1:14" s="36" customFormat="1" ht="12" customHeight="1">
      <c r="A1222" s="177" t="s">
        <v>2178</v>
      </c>
      <c r="B1222" s="116" t="s">
        <v>2179</v>
      </c>
      <c r="C1222" s="117"/>
      <c r="D1222" s="179"/>
      <c r="E1222" s="179"/>
      <c r="F1222" s="77"/>
      <c r="G1222" s="78"/>
      <c r="H1222" s="77"/>
      <c r="I1222" s="80"/>
      <c r="J1222" s="79"/>
      <c r="K1222" s="118"/>
      <c r="L1222" s="45"/>
      <c r="M1222" s="487"/>
      <c r="N1222" s="488"/>
    </row>
    <row r="1223" spans="1:14" s="36" customFormat="1" ht="9.75" customHeight="1">
      <c r="A1223" s="178"/>
      <c r="B1223" s="116" t="s">
        <v>2180</v>
      </c>
      <c r="C1223" s="117"/>
      <c r="D1223" s="185"/>
      <c r="E1223" s="185"/>
      <c r="F1223" s="77"/>
      <c r="G1223" s="78"/>
      <c r="H1223" s="77"/>
      <c r="I1223" s="80"/>
      <c r="J1223" s="71"/>
      <c r="K1223" s="113"/>
      <c r="L1223" s="46" t="s">
        <v>2181</v>
      </c>
      <c r="M1223" s="487"/>
      <c r="N1223" s="488"/>
    </row>
    <row r="1224" spans="1:14" s="36" customFormat="1" ht="9.75" customHeight="1">
      <c r="A1224" s="110"/>
      <c r="B1224" s="116" t="s">
        <v>2182</v>
      </c>
      <c r="C1224" s="111"/>
      <c r="D1224" s="185"/>
      <c r="E1224" s="185"/>
      <c r="F1224" s="71"/>
      <c r="G1224" s="72"/>
      <c r="H1224" s="71"/>
      <c r="I1224" s="72"/>
      <c r="J1224" s="71"/>
      <c r="K1224" s="113"/>
      <c r="L1224" s="46" t="s">
        <v>2183</v>
      </c>
      <c r="M1224" s="487"/>
      <c r="N1224" s="488"/>
    </row>
    <row r="1225" spans="1:14" s="36" customFormat="1" ht="9.75" customHeight="1">
      <c r="A1225" s="110"/>
      <c r="B1225" s="116" t="s">
        <v>2184</v>
      </c>
      <c r="C1225" s="111"/>
      <c r="D1225" s="119"/>
      <c r="E1225" s="181">
        <f>SUM(E1229+E1239+E1252)</f>
        <v>8659.19210489446</v>
      </c>
      <c r="F1225" s="71"/>
      <c r="G1225" s="181">
        <f>SUM(G1229+G1239+G1252)</f>
        <v>9200.818761810708</v>
      </c>
      <c r="H1225" s="71"/>
      <c r="I1225" s="181">
        <f>SUM(I1229+I1239+I1252)</f>
        <v>9496.406811168787</v>
      </c>
      <c r="J1225" s="119"/>
      <c r="K1225" s="121">
        <f>SUM(K1229+K1239+K1252)</f>
        <v>9118.805892624652</v>
      </c>
      <c r="L1225" s="46" t="s">
        <v>2185</v>
      </c>
      <c r="M1225" s="487"/>
      <c r="N1225" s="488"/>
    </row>
    <row r="1226" spans="1:14" s="36" customFormat="1" ht="0.75" customHeight="1">
      <c r="A1226" s="178"/>
      <c r="B1226" s="116" t="s">
        <v>109</v>
      </c>
      <c r="C1226" s="117"/>
      <c r="D1226" s="114"/>
      <c r="E1226" s="120"/>
      <c r="F1226" s="79"/>
      <c r="G1226" s="80"/>
      <c r="H1226" s="79"/>
      <c r="I1226" s="80"/>
      <c r="J1226" s="60"/>
      <c r="K1226" s="121"/>
      <c r="L1226" s="46" t="s">
        <v>109</v>
      </c>
      <c r="M1226" s="487"/>
      <c r="N1226" s="488"/>
    </row>
    <row r="1227" spans="1:14" s="36" customFormat="1" ht="12" customHeight="1">
      <c r="A1227" s="124" t="s">
        <v>2186</v>
      </c>
      <c r="B1227" s="124" t="s">
        <v>2187</v>
      </c>
      <c r="C1227" s="125"/>
      <c r="D1227" s="114"/>
      <c r="E1227" s="207"/>
      <c r="F1227" s="81"/>
      <c r="G1227" s="82"/>
      <c r="H1227" s="81"/>
      <c r="I1227" s="82"/>
      <c r="J1227" s="60"/>
      <c r="K1227" s="166"/>
      <c r="L1227" s="45"/>
      <c r="M1227" s="487"/>
      <c r="N1227" s="488"/>
    </row>
    <row r="1228" spans="1:14" s="36" customFormat="1" ht="11.25" customHeight="1">
      <c r="A1228" s="145"/>
      <c r="B1228" s="124" t="s">
        <v>2188</v>
      </c>
      <c r="C1228" s="125"/>
      <c r="D1228" s="132"/>
      <c r="E1228" s="185"/>
      <c r="F1228" s="81"/>
      <c r="G1228" s="82"/>
      <c r="H1228" s="81"/>
      <c r="I1228" s="82"/>
      <c r="J1228" s="175"/>
      <c r="K1228" s="113"/>
      <c r="L1228" s="49" t="s">
        <v>2189</v>
      </c>
      <c r="M1228" s="487"/>
      <c r="N1228" s="488"/>
    </row>
    <row r="1229" spans="1:14" s="36" customFormat="1" ht="11.25" customHeight="1">
      <c r="A1229" s="110"/>
      <c r="B1229" s="124" t="s">
        <v>2190</v>
      </c>
      <c r="C1229" s="111"/>
      <c r="D1229" s="114"/>
      <c r="E1229" s="106">
        <f>SUM(E1231:E1234)</f>
        <v>4719.157181080998</v>
      </c>
      <c r="F1229" s="71"/>
      <c r="G1229" s="106">
        <f>SUM(G1231:G1234)</f>
        <v>5130.930128452656</v>
      </c>
      <c r="H1229" s="71"/>
      <c r="I1229" s="106">
        <f>SUM(I1231:I1234)</f>
        <v>5110.4269111561425</v>
      </c>
      <c r="J1229" s="60"/>
      <c r="K1229" s="126">
        <f>SUM(K1232:K1234)</f>
        <v>5373.551533128073</v>
      </c>
      <c r="L1229" s="49" t="s">
        <v>2191</v>
      </c>
      <c r="M1229" s="487"/>
      <c r="N1229" s="488"/>
    </row>
    <row r="1230" spans="1:14" s="36" customFormat="1" ht="0.75" customHeight="1">
      <c r="A1230" s="110"/>
      <c r="B1230" s="110"/>
      <c r="C1230" s="111"/>
      <c r="D1230" s="114"/>
      <c r="E1230" s="127"/>
      <c r="F1230" s="71"/>
      <c r="G1230" s="72"/>
      <c r="H1230" s="71"/>
      <c r="I1230" s="72"/>
      <c r="J1230" s="60"/>
      <c r="K1230" s="61"/>
      <c r="L1230" s="45"/>
      <c r="M1230" s="487"/>
      <c r="N1230" s="488"/>
    </row>
    <row r="1231" spans="1:14" s="36" customFormat="1" ht="12" customHeight="1">
      <c r="A1231" s="110" t="s">
        <v>352</v>
      </c>
      <c r="B1231" s="110" t="s">
        <v>353</v>
      </c>
      <c r="C1231" s="130" t="s">
        <v>132</v>
      </c>
      <c r="D1231" s="60" t="str">
        <f>'MANPR2001-04 £'!D1230</f>
        <v>…</v>
      </c>
      <c r="E1231" s="61">
        <f>'MANPR2001-04 £'!E1230/$A$4</f>
        <v>582.633091509276</v>
      </c>
      <c r="F1231" s="60" t="str">
        <f>'MANPR2001-04 £'!F1230</f>
        <v>…</v>
      </c>
      <c r="G1231" s="61">
        <f>'MANPR2001-04 £'!G1230/$A$4</f>
        <v>425.44175890266786</v>
      </c>
      <c r="H1231" s="60" t="str">
        <f>'MANPR2001-04 £'!H1230</f>
        <v>…</v>
      </c>
      <c r="I1231" s="61">
        <f>'MANPR2001-04 £'!I1230/$A$4</f>
        <v>160.60853548936055</v>
      </c>
      <c r="J1231" s="60" t="str">
        <f>'MANPR2001-04 £'!J1230</f>
        <v>…</v>
      </c>
      <c r="K1231" s="61">
        <f>'MANPR2001-04 £'!K1230/$A$4</f>
        <v>471.57399781982457</v>
      </c>
      <c r="L1231" s="45" t="s">
        <v>354</v>
      </c>
      <c r="M1231" s="487"/>
      <c r="N1231" s="488"/>
    </row>
    <row r="1232" spans="1:14" s="36" customFormat="1" ht="12" customHeight="1">
      <c r="A1232" s="129" t="s">
        <v>2192</v>
      </c>
      <c r="B1232" s="129" t="s">
        <v>2193</v>
      </c>
      <c r="C1232" s="130" t="s">
        <v>132</v>
      </c>
      <c r="D1232" s="60" t="str">
        <f>'MANPR2001-04 £'!D1231</f>
        <v>…</v>
      </c>
      <c r="E1232" s="61">
        <f>'MANPR2001-04 £'!E1231/$A$4</f>
        <v>4016.92198867539</v>
      </c>
      <c r="F1232" s="60" t="str">
        <f>'MANPR2001-04 £'!F1231</f>
        <v>…</v>
      </c>
      <c r="G1232" s="61">
        <f>'MANPR2001-04 £'!G1231/$A$4</f>
        <v>4568.8002542398945</v>
      </c>
      <c r="H1232" s="60" t="str">
        <f>'MANPR2001-04 £'!H1231</f>
        <v>…</v>
      </c>
      <c r="I1232" s="61">
        <f>'MANPR2001-04 £'!I1231/$A$4</f>
        <v>4804.587253149807</v>
      </c>
      <c r="J1232" s="60" t="str">
        <f>'MANPR2001-04 £'!J1231</f>
        <v>…</v>
      </c>
      <c r="K1232" s="61">
        <f>'MANPR2001-04 £'!K1231/$A$4</f>
        <v>5245.40642502486</v>
      </c>
      <c r="L1232" s="44" t="s">
        <v>985</v>
      </c>
      <c r="M1232" s="487"/>
      <c r="N1232" s="488"/>
    </row>
    <row r="1233" spans="1:14" s="36" customFormat="1" ht="12" customHeight="1">
      <c r="A1233" s="129" t="s">
        <v>986</v>
      </c>
      <c r="B1233" s="129" t="s">
        <v>987</v>
      </c>
      <c r="C1233" s="130"/>
      <c r="D1233" s="132"/>
      <c r="E1233" s="132"/>
      <c r="F1233" s="168"/>
      <c r="G1233" s="172"/>
      <c r="H1233" s="175"/>
      <c r="I1233" s="228"/>
      <c r="J1233" s="175"/>
      <c r="K1233" s="176"/>
      <c r="L1233" s="44"/>
      <c r="M1233" s="487"/>
      <c r="N1233" s="488"/>
    </row>
    <row r="1234" spans="1:14" s="36" customFormat="1" ht="9.75" customHeight="1">
      <c r="A1234" s="110"/>
      <c r="B1234" s="129" t="s">
        <v>988</v>
      </c>
      <c r="C1234" s="130" t="s">
        <v>600</v>
      </c>
      <c r="D1234" s="60">
        <f>'MANPR2001-04 £'!D1233</f>
        <v>400</v>
      </c>
      <c r="E1234" s="61">
        <f>'MANPR2001-04 £'!E1233/$A$4</f>
        <v>119.60210089633233</v>
      </c>
      <c r="F1234" s="60">
        <f>'MANPR2001-04 £'!F1233</f>
        <v>430</v>
      </c>
      <c r="G1234" s="61">
        <f>'MANPR2001-04 £'!G1233/$A$4</f>
        <v>136.68811531009408</v>
      </c>
      <c r="H1234" s="60">
        <f>'MANPR2001-04 £'!H1233</f>
        <v>445</v>
      </c>
      <c r="I1234" s="61">
        <f>'MANPR2001-04 £'!I1233/$A$4</f>
        <v>145.23112251697498</v>
      </c>
      <c r="J1234" s="60">
        <f>'MANPR2001-04 £'!J1233</f>
        <v>385</v>
      </c>
      <c r="K1234" s="61">
        <f>'MANPR2001-04 £'!K1233/$A$4</f>
        <v>128.1451081032132</v>
      </c>
      <c r="L1234" s="44" t="s">
        <v>989</v>
      </c>
      <c r="M1234" s="487"/>
      <c r="N1234" s="488"/>
    </row>
    <row r="1235" spans="1:14" s="36" customFormat="1" ht="0.75" customHeight="1">
      <c r="A1235" s="110"/>
      <c r="B1235" s="110"/>
      <c r="C1235" s="111"/>
      <c r="D1235" s="114"/>
      <c r="E1235" s="127"/>
      <c r="F1235" s="73"/>
      <c r="G1235" s="74"/>
      <c r="H1235" s="71"/>
      <c r="I1235" s="72"/>
      <c r="J1235" s="60"/>
      <c r="K1235" s="61"/>
      <c r="L1235" s="45"/>
      <c r="M1235" s="487"/>
      <c r="N1235" s="488"/>
    </row>
    <row r="1236" spans="1:14" s="36" customFormat="1" ht="12" customHeight="1">
      <c r="A1236" s="124" t="s">
        <v>990</v>
      </c>
      <c r="B1236" s="124" t="s">
        <v>991</v>
      </c>
      <c r="C1236" s="125"/>
      <c r="D1236" s="114"/>
      <c r="E1236" s="127"/>
      <c r="F1236" s="75"/>
      <c r="G1236" s="76"/>
      <c r="H1236" s="81"/>
      <c r="I1236" s="82"/>
      <c r="J1236" s="60"/>
      <c r="K1236" s="61"/>
      <c r="L1236" s="49" t="s">
        <v>992</v>
      </c>
      <c r="M1236" s="487"/>
      <c r="N1236" s="488"/>
    </row>
    <row r="1237" spans="1:14" s="36" customFormat="1" ht="9.75" customHeight="1">
      <c r="A1237" s="145"/>
      <c r="B1237" s="124" t="s">
        <v>993</v>
      </c>
      <c r="C1237" s="125"/>
      <c r="D1237" s="114"/>
      <c r="E1237" s="132"/>
      <c r="F1237" s="75"/>
      <c r="G1237" s="76"/>
      <c r="H1237" s="81"/>
      <c r="I1237" s="82"/>
      <c r="J1237" s="60"/>
      <c r="K1237" s="176"/>
      <c r="L1237" s="49" t="s">
        <v>994</v>
      </c>
      <c r="M1237" s="487"/>
      <c r="N1237" s="488"/>
    </row>
    <row r="1238" spans="1:14" s="36" customFormat="1" ht="9.75" customHeight="1">
      <c r="A1238" s="145"/>
      <c r="B1238" s="124" t="s">
        <v>995</v>
      </c>
      <c r="C1238" s="125"/>
      <c r="D1238" s="114"/>
      <c r="E1238" s="127"/>
      <c r="F1238" s="75"/>
      <c r="G1238" s="76"/>
      <c r="H1238" s="81"/>
      <c r="I1238" s="82"/>
      <c r="J1238" s="60"/>
      <c r="K1238" s="61"/>
      <c r="L1238" s="49" t="s">
        <v>996</v>
      </c>
      <c r="M1238" s="487"/>
      <c r="N1238" s="488"/>
    </row>
    <row r="1239" spans="1:14" s="36" customFormat="1" ht="9.75" customHeight="1">
      <c r="A1239" s="145"/>
      <c r="B1239" s="124" t="s">
        <v>997</v>
      </c>
      <c r="C1239" s="125"/>
      <c r="D1239" s="182"/>
      <c r="E1239" s="183">
        <f>E1250</f>
        <v>401.52133872340136</v>
      </c>
      <c r="F1239" s="75"/>
      <c r="G1239" s="183">
        <f>G1250</f>
        <v>235.78699890991228</v>
      </c>
      <c r="H1239" s="81"/>
      <c r="I1239" s="183">
        <f>I1250</f>
        <v>287.0450421511976</v>
      </c>
      <c r="J1239" s="182"/>
      <c r="K1239" s="126">
        <f>K1250</f>
        <v>263.1246219719311</v>
      </c>
      <c r="L1239" s="49" t="s">
        <v>998</v>
      </c>
      <c r="M1239" s="487"/>
      <c r="N1239" s="488"/>
    </row>
    <row r="1240" spans="1:14" s="36" customFormat="1" ht="3" customHeight="1">
      <c r="A1240" s="133"/>
      <c r="B1240" s="133"/>
      <c r="C1240" s="134"/>
      <c r="D1240" s="136"/>
      <c r="E1240" s="136"/>
      <c r="F1240" s="171"/>
      <c r="G1240" s="193"/>
      <c r="H1240" s="83"/>
      <c r="I1240" s="84"/>
      <c r="J1240" s="173"/>
      <c r="K1240" s="174"/>
      <c r="L1240" s="51"/>
      <c r="M1240" s="487"/>
      <c r="N1240" s="488"/>
    </row>
    <row r="1241" spans="1:14" s="36" customFormat="1" ht="12.75" customHeight="1">
      <c r="A1241" s="153"/>
      <c r="B1241" s="153"/>
      <c r="C1241" s="154"/>
      <c r="D1241" s="127"/>
      <c r="E1241" s="127"/>
      <c r="F1241" s="72"/>
      <c r="G1241" s="72"/>
      <c r="H1241" s="72"/>
      <c r="I1241" s="72"/>
      <c r="J1241" s="172"/>
      <c r="K1241" s="172"/>
      <c r="L1241" s="43" t="s">
        <v>471</v>
      </c>
      <c r="M1241" s="32"/>
      <c r="N1241" s="488"/>
    </row>
    <row r="1242" spans="11:14" ht="24" customHeight="1">
      <c r="K1242" s="183"/>
      <c r="L1242" s="31" t="s">
        <v>2342</v>
      </c>
      <c r="M1242" s="487" t="s">
        <v>2255</v>
      </c>
      <c r="N1242" s="488"/>
    </row>
    <row r="1243" spans="1:14" ht="29.25" customHeight="1">
      <c r="A1243" s="479" t="s">
        <v>1133</v>
      </c>
      <c r="B1243" s="479"/>
      <c r="C1243" s="479"/>
      <c r="D1243" s="479"/>
      <c r="E1243" s="479"/>
      <c r="F1243" s="479"/>
      <c r="G1243" s="479"/>
      <c r="H1243" s="479"/>
      <c r="I1243" s="479"/>
      <c r="J1243" s="479"/>
      <c r="K1243" s="479"/>
      <c r="L1243" s="479"/>
      <c r="M1243" s="487"/>
      <c r="N1243" s="488"/>
    </row>
    <row r="1244" spans="1:14" ht="9.75" customHeight="1">
      <c r="A1244" s="92"/>
      <c r="B1244" s="92"/>
      <c r="C1244" s="92"/>
      <c r="D1244" s="92"/>
      <c r="J1244" s="92"/>
      <c r="K1244" s="92"/>
      <c r="M1244" s="487"/>
      <c r="N1244" s="488"/>
    </row>
    <row r="1245" spans="1:14" ht="24.75" customHeight="1">
      <c r="A1245" s="94" t="s">
        <v>1652</v>
      </c>
      <c r="B1245" s="474" t="s">
        <v>1653</v>
      </c>
      <c r="C1245" s="94" t="s">
        <v>1119</v>
      </c>
      <c r="D1245" s="477" t="s">
        <v>491</v>
      </c>
      <c r="E1245" s="478"/>
      <c r="F1245" s="477" t="s">
        <v>2372</v>
      </c>
      <c r="G1245" s="478"/>
      <c r="H1245" s="483" t="s">
        <v>1123</v>
      </c>
      <c r="I1245" s="484"/>
      <c r="J1245" s="477" t="s">
        <v>2381</v>
      </c>
      <c r="K1245" s="485"/>
      <c r="L1245" s="480" t="s">
        <v>95</v>
      </c>
      <c r="M1245" s="487"/>
      <c r="N1245" s="488"/>
    </row>
    <row r="1246" spans="1:14" ht="15" customHeight="1">
      <c r="A1246" s="472" t="s">
        <v>1382</v>
      </c>
      <c r="B1246" s="475"/>
      <c r="C1246" s="472" t="s">
        <v>1121</v>
      </c>
      <c r="D1246" s="97" t="s">
        <v>92</v>
      </c>
      <c r="E1246" s="98" t="s">
        <v>94</v>
      </c>
      <c r="F1246" s="97" t="s">
        <v>92</v>
      </c>
      <c r="G1246" s="98" t="s">
        <v>94</v>
      </c>
      <c r="H1246" s="97" t="s">
        <v>92</v>
      </c>
      <c r="I1246" s="98" t="s">
        <v>94</v>
      </c>
      <c r="J1246" s="97" t="s">
        <v>92</v>
      </c>
      <c r="K1246" s="99" t="s">
        <v>94</v>
      </c>
      <c r="L1246" s="481"/>
      <c r="M1246" s="487"/>
      <c r="N1246" s="488"/>
    </row>
    <row r="1247" spans="1:14" ht="24.75" customHeight="1">
      <c r="A1247" s="473"/>
      <c r="B1247" s="476"/>
      <c r="C1247" s="473"/>
      <c r="D1247" s="100" t="s">
        <v>93</v>
      </c>
      <c r="E1247" s="101" t="s">
        <v>2450</v>
      </c>
      <c r="F1247" s="100" t="s">
        <v>93</v>
      </c>
      <c r="G1247" s="101" t="s">
        <v>2450</v>
      </c>
      <c r="H1247" s="100" t="s">
        <v>93</v>
      </c>
      <c r="I1247" s="101" t="s">
        <v>2450</v>
      </c>
      <c r="J1247" s="100" t="s">
        <v>93</v>
      </c>
      <c r="K1247" s="101" t="s">
        <v>2450</v>
      </c>
      <c r="L1247" s="482"/>
      <c r="M1247" s="487"/>
      <c r="N1247" s="488"/>
    </row>
    <row r="1248" spans="1:14" s="36" customFormat="1" ht="15" customHeight="1">
      <c r="A1248" s="129" t="s">
        <v>999</v>
      </c>
      <c r="B1248" s="129" t="s">
        <v>1000</v>
      </c>
      <c r="C1248" s="130"/>
      <c r="D1248" s="114"/>
      <c r="E1248" s="132"/>
      <c r="F1248" s="69"/>
      <c r="G1248" s="70"/>
      <c r="H1248" s="71"/>
      <c r="I1248" s="72"/>
      <c r="J1248" s="60"/>
      <c r="K1248" s="176"/>
      <c r="L1248" s="54" t="s">
        <v>1003</v>
      </c>
      <c r="M1248" s="487"/>
      <c r="N1248" s="488"/>
    </row>
    <row r="1249" spans="1:14" s="36" customFormat="1" ht="12" customHeight="1">
      <c r="A1249" s="129" t="s">
        <v>1004</v>
      </c>
      <c r="B1249" s="129" t="s">
        <v>1005</v>
      </c>
      <c r="C1249" s="130"/>
      <c r="D1249" s="114"/>
      <c r="E1249" s="127"/>
      <c r="F1249" s="71"/>
      <c r="G1249" s="72"/>
      <c r="H1249" s="71"/>
      <c r="I1249" s="72"/>
      <c r="J1249" s="60"/>
      <c r="K1249" s="61"/>
      <c r="L1249" s="44" t="s">
        <v>1006</v>
      </c>
      <c r="M1249" s="487"/>
      <c r="N1249" s="488"/>
    </row>
    <row r="1250" spans="1:14" s="36" customFormat="1" ht="11.25" customHeight="1">
      <c r="A1250" s="129"/>
      <c r="B1250" s="129" t="s">
        <v>1007</v>
      </c>
      <c r="C1250" s="130" t="s">
        <v>132</v>
      </c>
      <c r="D1250" s="60" t="str">
        <f>'MANPR2001-04 £'!D1249</f>
        <v>…</v>
      </c>
      <c r="E1250" s="61">
        <f>'MANPR2001-04 £'!E1249/$A$4</f>
        <v>401.52133872340136</v>
      </c>
      <c r="F1250" s="60" t="str">
        <f>'MANPR2001-04 £'!F1249</f>
        <v>…</v>
      </c>
      <c r="G1250" s="61">
        <f>'MANPR2001-04 £'!G1249/$A$4</f>
        <v>235.78699890991228</v>
      </c>
      <c r="H1250" s="60" t="str">
        <f>'MANPR2001-04 £'!H1249</f>
        <v>…</v>
      </c>
      <c r="I1250" s="61">
        <f>'MANPR2001-04 £'!I1249/$A$4</f>
        <v>287.0450421511976</v>
      </c>
      <c r="J1250" s="60" t="str">
        <f>'MANPR2001-04 £'!J1249</f>
        <v>…</v>
      </c>
      <c r="K1250" s="61">
        <f>'MANPR2001-04 £'!K1249/$A$4</f>
        <v>263.1246219719311</v>
      </c>
      <c r="L1250" s="44" t="s">
        <v>2239</v>
      </c>
      <c r="M1250" s="487"/>
      <c r="N1250" s="488"/>
    </row>
    <row r="1251" spans="1:14" s="36" customFormat="1" ht="12" customHeight="1">
      <c r="A1251" s="124" t="s">
        <v>2240</v>
      </c>
      <c r="B1251" s="124" t="s">
        <v>2241</v>
      </c>
      <c r="C1251" s="125"/>
      <c r="D1251" s="114"/>
      <c r="E1251" s="132"/>
      <c r="F1251" s="75"/>
      <c r="G1251" s="76"/>
      <c r="H1251" s="75"/>
      <c r="I1251" s="82"/>
      <c r="J1251" s="60"/>
      <c r="K1251" s="176"/>
      <c r="L1251" s="49" t="s">
        <v>2242</v>
      </c>
      <c r="M1251" s="487"/>
      <c r="N1251" s="488"/>
    </row>
    <row r="1252" spans="1:14" s="36" customFormat="1" ht="11.25" customHeight="1">
      <c r="A1252" s="145"/>
      <c r="B1252" s="124" t="s">
        <v>2243</v>
      </c>
      <c r="C1252" s="125"/>
      <c r="D1252" s="114"/>
      <c r="E1252" s="106">
        <f>SUM(E1254)</f>
        <v>3538.5135850900606</v>
      </c>
      <c r="F1252" s="75"/>
      <c r="G1252" s="106">
        <f>SUM(G1254)</f>
        <v>3834.101634448139</v>
      </c>
      <c r="H1252" s="75"/>
      <c r="I1252" s="106">
        <f>SUM(I1254)</f>
        <v>4098.934857861446</v>
      </c>
      <c r="J1252" s="60"/>
      <c r="K1252" s="126">
        <f>SUM(K1254)</f>
        <v>3482.1297375246468</v>
      </c>
      <c r="L1252" s="49" t="s">
        <v>2244</v>
      </c>
      <c r="M1252" s="487"/>
      <c r="N1252" s="488"/>
    </row>
    <row r="1253" spans="1:14" s="36" customFormat="1" ht="0.75" customHeight="1">
      <c r="A1253" s="110"/>
      <c r="B1253" s="110"/>
      <c r="C1253" s="111"/>
      <c r="D1253" s="185"/>
      <c r="E1253" s="127"/>
      <c r="F1253" s="73"/>
      <c r="G1253" s="74"/>
      <c r="H1253" s="73"/>
      <c r="I1253" s="72"/>
      <c r="J1253" s="71"/>
      <c r="K1253" s="61"/>
      <c r="L1253" s="45"/>
      <c r="M1253" s="487"/>
      <c r="N1253" s="488"/>
    </row>
    <row r="1254" spans="1:14" s="36" customFormat="1" ht="12" customHeight="1">
      <c r="A1254" s="129" t="s">
        <v>2245</v>
      </c>
      <c r="B1254" s="129" t="s">
        <v>2246</v>
      </c>
      <c r="C1254" s="130" t="s">
        <v>132</v>
      </c>
      <c r="D1254" s="60" t="str">
        <f>'MANPR2001-04 £'!D1253</f>
        <v>…</v>
      </c>
      <c r="E1254" s="61">
        <f>'MANPR2001-04 £'!E1253/$A$4</f>
        <v>3538.5135850900606</v>
      </c>
      <c r="F1254" s="60" t="str">
        <f>'MANPR2001-04 £'!F1253</f>
        <v>…</v>
      </c>
      <c r="G1254" s="61">
        <f>'MANPR2001-04 £'!G1253/$A$4</f>
        <v>3834.101634448139</v>
      </c>
      <c r="H1254" s="60" t="str">
        <f>'MANPR2001-04 £'!H1253</f>
        <v>…</v>
      </c>
      <c r="I1254" s="61">
        <f>'MANPR2001-04 £'!I1253/$A$4</f>
        <v>4098.934857861446</v>
      </c>
      <c r="J1254" s="60" t="str">
        <f>'MANPR2001-04 £'!J1253</f>
        <v>…</v>
      </c>
      <c r="K1254" s="61">
        <f>'MANPR2001-04 £'!K1253/$A$4</f>
        <v>3482.1297375246468</v>
      </c>
      <c r="L1254" s="44" t="s">
        <v>2247</v>
      </c>
      <c r="M1254" s="487"/>
      <c r="N1254" s="488"/>
    </row>
    <row r="1255" spans="1:14" s="36" customFormat="1" ht="12" customHeight="1">
      <c r="A1255" s="177" t="s">
        <v>2248</v>
      </c>
      <c r="B1255" s="116" t="s">
        <v>2249</v>
      </c>
      <c r="C1255" s="117"/>
      <c r="D1255" s="179"/>
      <c r="E1255" s="179"/>
      <c r="F1255" s="77"/>
      <c r="G1255" s="78"/>
      <c r="H1255" s="79"/>
      <c r="I1255" s="80"/>
      <c r="J1255" s="79"/>
      <c r="K1255" s="118"/>
      <c r="L1255" s="45"/>
      <c r="M1255" s="487"/>
      <c r="N1255" s="488"/>
    </row>
    <row r="1256" spans="1:14" s="36" customFormat="1" ht="9.75" customHeight="1">
      <c r="A1256" s="178"/>
      <c r="B1256" s="116" t="s">
        <v>2250</v>
      </c>
      <c r="C1256" s="117"/>
      <c r="D1256" s="185"/>
      <c r="E1256" s="185"/>
      <c r="F1256" s="77"/>
      <c r="G1256" s="78"/>
      <c r="H1256" s="79"/>
      <c r="I1256" s="80"/>
      <c r="J1256" s="71"/>
      <c r="K1256" s="113"/>
      <c r="L1256" s="46" t="s">
        <v>2251</v>
      </c>
      <c r="M1256" s="487"/>
      <c r="N1256" s="488"/>
    </row>
    <row r="1257" spans="1:14" s="36" customFormat="1" ht="9.75" customHeight="1">
      <c r="A1257" s="110"/>
      <c r="B1257" s="116" t="s">
        <v>2259</v>
      </c>
      <c r="C1257" s="111"/>
      <c r="D1257" s="114"/>
      <c r="E1257" s="120">
        <f>SUM(E1261+E1276)</f>
        <v>18001.82478633939</v>
      </c>
      <c r="F1257" s="71"/>
      <c r="G1257" s="120">
        <f>SUM(G1261+G1276)</f>
        <v>21094.39339523027</v>
      </c>
      <c r="H1257" s="71"/>
      <c r="I1257" s="120">
        <f>SUM(I1261+I1276)</f>
        <v>21314.802981167795</v>
      </c>
      <c r="J1257" s="60"/>
      <c r="K1257" s="121">
        <f>SUM(K1261+K1276)</f>
        <v>15245.850661399618</v>
      </c>
      <c r="L1257" s="46" t="s">
        <v>2260</v>
      </c>
      <c r="M1257" s="487"/>
      <c r="N1257" s="488"/>
    </row>
    <row r="1258" spans="1:14" s="36" customFormat="1" ht="0.75" customHeight="1">
      <c r="A1258" s="178"/>
      <c r="B1258" s="178"/>
      <c r="C1258" s="117"/>
      <c r="D1258" s="114"/>
      <c r="E1258" s="179"/>
      <c r="F1258" s="79"/>
      <c r="G1258" s="80"/>
      <c r="H1258" s="79"/>
      <c r="I1258" s="80"/>
      <c r="J1258" s="60"/>
      <c r="K1258" s="118"/>
      <c r="L1258" s="57"/>
      <c r="M1258" s="487"/>
      <c r="N1258" s="488"/>
    </row>
    <row r="1259" spans="1:14" s="36" customFormat="1" ht="12" customHeight="1">
      <c r="A1259" s="124" t="s">
        <v>2261</v>
      </c>
      <c r="B1259" s="124" t="s">
        <v>2262</v>
      </c>
      <c r="C1259" s="125"/>
      <c r="D1259" s="114"/>
      <c r="E1259" s="207"/>
      <c r="F1259" s="81"/>
      <c r="G1259" s="82"/>
      <c r="H1259" s="81"/>
      <c r="I1259" s="82"/>
      <c r="J1259" s="60"/>
      <c r="K1259" s="166"/>
      <c r="L1259" s="47" t="s">
        <v>2263</v>
      </c>
      <c r="M1259" s="487"/>
      <c r="N1259" s="488"/>
    </row>
    <row r="1260" spans="1:14" s="36" customFormat="1" ht="11.25" customHeight="1">
      <c r="A1260" s="145"/>
      <c r="B1260" s="124" t="s">
        <v>2264</v>
      </c>
      <c r="C1260" s="125"/>
      <c r="D1260" s="114"/>
      <c r="E1260" s="207"/>
      <c r="F1260" s="81"/>
      <c r="G1260" s="82"/>
      <c r="H1260" s="81"/>
      <c r="I1260" s="82"/>
      <c r="J1260" s="60"/>
      <c r="K1260" s="166"/>
      <c r="L1260" s="49" t="s">
        <v>2265</v>
      </c>
      <c r="M1260" s="487"/>
      <c r="N1260" s="488"/>
    </row>
    <row r="1261" spans="1:14" s="36" customFormat="1" ht="11.25" customHeight="1">
      <c r="A1261" s="145"/>
      <c r="B1261" s="124" t="s">
        <v>2266</v>
      </c>
      <c r="C1261" s="157"/>
      <c r="D1261" s="114"/>
      <c r="E1261" s="106">
        <f>SUM(E1265:E1272)</f>
        <v>6256.898478319557</v>
      </c>
      <c r="F1261" s="81"/>
      <c r="G1261" s="106">
        <f>SUM(G1265:G1272)</f>
        <v>8621.602873184183</v>
      </c>
      <c r="H1261" s="81"/>
      <c r="I1261" s="106">
        <f>SUM(I1265:I1272)</f>
        <v>11254.55769434487</v>
      </c>
      <c r="J1261" s="60"/>
      <c r="K1261" s="126">
        <f>SUM(K1265:K1272)</f>
        <v>7487.091516110403</v>
      </c>
      <c r="L1261" s="49" t="s">
        <v>2267</v>
      </c>
      <c r="M1261" s="487"/>
      <c r="N1261" s="488"/>
    </row>
    <row r="1262" spans="1:14" s="36" customFormat="1" ht="0.75" customHeight="1">
      <c r="A1262" s="110"/>
      <c r="B1262" s="110"/>
      <c r="C1262" s="111"/>
      <c r="D1262" s="114"/>
      <c r="E1262" s="127"/>
      <c r="F1262" s="71"/>
      <c r="G1262" s="72"/>
      <c r="H1262" s="71"/>
      <c r="I1262" s="72"/>
      <c r="J1262" s="60"/>
      <c r="K1262" s="61"/>
      <c r="L1262" s="45"/>
      <c r="M1262" s="487"/>
      <c r="N1262" s="488"/>
    </row>
    <row r="1263" spans="1:14" s="36" customFormat="1" ht="12" customHeight="1">
      <c r="A1263" s="129" t="s">
        <v>2268</v>
      </c>
      <c r="B1263" s="129" t="s">
        <v>2269</v>
      </c>
      <c r="C1263" s="111"/>
      <c r="D1263" s="114"/>
      <c r="E1263" s="127"/>
      <c r="F1263" s="71"/>
      <c r="G1263" s="72"/>
      <c r="H1263" s="71"/>
      <c r="I1263" s="72"/>
      <c r="J1263" s="60"/>
      <c r="K1263" s="61"/>
      <c r="L1263" s="44"/>
      <c r="M1263" s="487"/>
      <c r="N1263" s="488"/>
    </row>
    <row r="1264" spans="1:14" s="36" customFormat="1" ht="12" customHeight="1">
      <c r="A1264" s="129" t="s">
        <v>2270</v>
      </c>
      <c r="B1264" s="129" t="s">
        <v>1049</v>
      </c>
      <c r="C1264" s="111"/>
      <c r="D1264" s="132"/>
      <c r="E1264" s="132"/>
      <c r="F1264" s="73"/>
      <c r="G1264" s="74"/>
      <c r="H1264" s="71"/>
      <c r="I1264" s="72"/>
      <c r="J1264" s="175"/>
      <c r="K1264" s="176"/>
      <c r="L1264" s="44"/>
      <c r="M1264" s="487"/>
      <c r="N1264" s="488"/>
    </row>
    <row r="1265" spans="1:14" s="36" customFormat="1" ht="11.25" customHeight="1">
      <c r="A1265" s="129" t="s">
        <v>109</v>
      </c>
      <c r="B1265" s="129" t="s">
        <v>1050</v>
      </c>
      <c r="C1265" s="130"/>
      <c r="D1265" s="132"/>
      <c r="E1265" s="132"/>
      <c r="F1265" s="73"/>
      <c r="G1265" s="74"/>
      <c r="H1265" s="71"/>
      <c r="I1265" s="72"/>
      <c r="J1265" s="175"/>
      <c r="K1265" s="176"/>
      <c r="L1265" s="44" t="s">
        <v>1051</v>
      </c>
      <c r="M1265" s="487"/>
      <c r="N1265" s="488"/>
    </row>
    <row r="1266" spans="1:14" s="36" customFormat="1" ht="11.25" customHeight="1">
      <c r="A1266" s="129" t="s">
        <v>109</v>
      </c>
      <c r="B1266" s="129" t="s">
        <v>1052</v>
      </c>
      <c r="C1266" s="130" t="s">
        <v>132</v>
      </c>
      <c r="D1266" s="60" t="str">
        <f>'MANPR2001-04 £'!D1265</f>
        <v>…</v>
      </c>
      <c r="E1266" s="61">
        <f>'MANPR2001-04 £'!E1265/$A$4</f>
        <v>5182.188171693942</v>
      </c>
      <c r="F1266" s="60" t="str">
        <f>'MANPR2001-04 £'!F1265</f>
        <v>…</v>
      </c>
      <c r="G1266" s="61">
        <f>'MANPR2001-04 £'!G1265/$A$4</f>
        <v>6467.056455608827</v>
      </c>
      <c r="H1266" s="60" t="str">
        <f>'MANPR2001-04 £'!H1265</f>
        <v>…</v>
      </c>
      <c r="I1266" s="61">
        <f>'MANPR2001-04 £'!I1265/$A$4</f>
        <v>9041.918827762724</v>
      </c>
      <c r="J1266" s="60" t="str">
        <f>'MANPR2001-04 £'!J1265</f>
        <v>…</v>
      </c>
      <c r="K1266" s="61">
        <f>'MANPR2001-04 £'!K1265/$A$4</f>
        <v>4942.983969901277</v>
      </c>
      <c r="L1266" s="44" t="s">
        <v>1053</v>
      </c>
      <c r="M1266" s="487"/>
      <c r="N1266" s="488"/>
    </row>
    <row r="1267" spans="1:14" s="36" customFormat="1" ht="12" customHeight="1">
      <c r="A1267" s="129" t="s">
        <v>1054</v>
      </c>
      <c r="B1267" s="129" t="s">
        <v>1055</v>
      </c>
      <c r="C1267" s="111"/>
      <c r="D1267" s="114"/>
      <c r="E1267" s="127"/>
      <c r="F1267" s="73"/>
      <c r="G1267" s="74"/>
      <c r="H1267" s="73"/>
      <c r="I1267" s="72"/>
      <c r="J1267" s="60"/>
      <c r="K1267" s="61"/>
      <c r="L1267" s="44"/>
      <c r="M1267" s="487"/>
      <c r="N1267" s="488"/>
    </row>
    <row r="1268" spans="1:14" s="36" customFormat="1" ht="12" customHeight="1">
      <c r="A1268" s="129" t="s">
        <v>1056</v>
      </c>
      <c r="B1268" s="129" t="s">
        <v>1057</v>
      </c>
      <c r="C1268" s="111"/>
      <c r="D1268" s="132"/>
      <c r="E1268" s="132"/>
      <c r="F1268" s="73"/>
      <c r="G1268" s="74"/>
      <c r="H1268" s="73"/>
      <c r="I1268" s="72"/>
      <c r="J1268" s="175"/>
      <c r="K1268" s="176"/>
      <c r="L1268" s="44" t="s">
        <v>1058</v>
      </c>
      <c r="M1268" s="487"/>
      <c r="N1268" s="488"/>
    </row>
    <row r="1269" spans="1:14" s="36" customFormat="1" ht="11.25" customHeight="1">
      <c r="A1269" s="129"/>
      <c r="B1269" s="129" t="s">
        <v>1059</v>
      </c>
      <c r="C1269" s="130" t="s">
        <v>132</v>
      </c>
      <c r="D1269" s="60" t="str">
        <f>'MANPR2001-04 £'!D1268</f>
        <v>…</v>
      </c>
      <c r="E1269" s="61">
        <f>'MANPR2001-04 £'!E1268/$A$4</f>
        <v>329.76007818560197</v>
      </c>
      <c r="F1269" s="60" t="str">
        <f>'MANPR2001-04 £'!F1268</f>
        <v>…</v>
      </c>
      <c r="G1269" s="61">
        <f>'MANPR2001-04 £'!G1268/$A$4</f>
        <v>635.5997361919375</v>
      </c>
      <c r="H1269" s="60" t="str">
        <f>'MANPR2001-04 £'!H1268</f>
        <v>…</v>
      </c>
      <c r="I1269" s="61">
        <f>'MANPR2001-04 £'!I1268/$A$4</f>
        <v>1037.1210749153388</v>
      </c>
      <c r="J1269" s="60" t="str">
        <f>'MANPR2001-04 £'!J1268</f>
        <v>…</v>
      </c>
      <c r="K1269" s="61">
        <f>'MANPR2001-04 £'!K1268/$A$4</f>
        <v>721.0298082607463</v>
      </c>
      <c r="L1269" s="44" t="s">
        <v>2327</v>
      </c>
      <c r="M1269" s="487"/>
      <c r="N1269" s="488"/>
    </row>
    <row r="1270" spans="1:14" s="36" customFormat="1" ht="12" customHeight="1">
      <c r="A1270" s="129" t="s">
        <v>2330</v>
      </c>
      <c r="B1270" s="129" t="s">
        <v>2331</v>
      </c>
      <c r="C1270" s="111"/>
      <c r="D1270" s="114"/>
      <c r="E1270" s="127"/>
      <c r="F1270" s="73"/>
      <c r="G1270" s="74"/>
      <c r="H1270" s="71"/>
      <c r="I1270" s="72"/>
      <c r="J1270" s="60"/>
      <c r="K1270" s="61"/>
      <c r="L1270" s="45"/>
      <c r="M1270" s="487"/>
      <c r="N1270" s="488"/>
    </row>
    <row r="1271" spans="1:14" s="36" customFormat="1" ht="11.25" customHeight="1">
      <c r="A1271" s="110"/>
      <c r="B1271" s="129" t="s">
        <v>2332</v>
      </c>
      <c r="C1271" s="111"/>
      <c r="D1271" s="132"/>
      <c r="E1271" s="132"/>
      <c r="F1271" s="73"/>
      <c r="G1271" s="74"/>
      <c r="H1271" s="71"/>
      <c r="I1271" s="72"/>
      <c r="J1271" s="175"/>
      <c r="K1271" s="176"/>
      <c r="L1271" s="44" t="s">
        <v>2333</v>
      </c>
      <c r="M1271" s="487"/>
      <c r="N1271" s="488"/>
    </row>
    <row r="1272" spans="1:14" s="36" customFormat="1" ht="11.25" customHeight="1">
      <c r="A1272" s="110"/>
      <c r="B1272" s="129" t="s">
        <v>2334</v>
      </c>
      <c r="C1272" s="130" t="s">
        <v>600</v>
      </c>
      <c r="D1272" s="60">
        <f>'MANPR2001-04 £'!D1271</f>
        <v>55</v>
      </c>
      <c r="E1272" s="61">
        <f>'MANPR2001-04 £'!E1271/$A$4</f>
        <v>744.9502284400128</v>
      </c>
      <c r="F1272" s="60">
        <f>'MANPR2001-04 £'!F1271</f>
        <v>127</v>
      </c>
      <c r="G1272" s="61">
        <f>'MANPR2001-04 £'!G1271/$A$4</f>
        <v>1518.9466813834206</v>
      </c>
      <c r="H1272" s="60">
        <f>'MANPR2001-04 £'!H1271</f>
        <v>98</v>
      </c>
      <c r="I1272" s="61">
        <f>'MANPR2001-04 £'!I1271/$A$4</f>
        <v>1175.5177916668092</v>
      </c>
      <c r="J1272" s="60">
        <f>'MANPR2001-04 £'!J1271</f>
        <v>153</v>
      </c>
      <c r="K1272" s="61">
        <f>'MANPR2001-04 £'!K1271/$A$4</f>
        <v>1823.0777379483798</v>
      </c>
      <c r="L1272" s="44" t="s">
        <v>2335</v>
      </c>
      <c r="M1272" s="487"/>
      <c r="N1272" s="488"/>
    </row>
    <row r="1273" spans="1:14" s="36" customFormat="1" ht="0.75" customHeight="1">
      <c r="A1273" s="129" t="s">
        <v>109</v>
      </c>
      <c r="B1273" s="110"/>
      <c r="C1273" s="111"/>
      <c r="D1273" s="114"/>
      <c r="E1273" s="127"/>
      <c r="F1273" s="73"/>
      <c r="G1273" s="74"/>
      <c r="H1273" s="71"/>
      <c r="I1273" s="72"/>
      <c r="J1273" s="60"/>
      <c r="K1273" s="61"/>
      <c r="L1273" s="45"/>
      <c r="M1273" s="487"/>
      <c r="N1273" s="488"/>
    </row>
    <row r="1274" spans="1:14" s="36" customFormat="1" ht="12" customHeight="1">
      <c r="A1274" s="124" t="s">
        <v>2336</v>
      </c>
      <c r="B1274" s="124" t="s">
        <v>2337</v>
      </c>
      <c r="C1274" s="125"/>
      <c r="D1274" s="114"/>
      <c r="E1274" s="127"/>
      <c r="F1274" s="75"/>
      <c r="G1274" s="76"/>
      <c r="H1274" s="81"/>
      <c r="I1274" s="82"/>
      <c r="J1274" s="60"/>
      <c r="K1274" s="61"/>
      <c r="L1274" s="45"/>
      <c r="M1274" s="487"/>
      <c r="N1274" s="488"/>
    </row>
    <row r="1275" spans="1:14" s="36" customFormat="1" ht="11.25" customHeight="1">
      <c r="A1275" s="145"/>
      <c r="B1275" s="124" t="s">
        <v>2338</v>
      </c>
      <c r="C1275" s="125"/>
      <c r="D1275" s="132"/>
      <c r="E1275" s="132"/>
      <c r="F1275" s="81"/>
      <c r="G1275" s="82"/>
      <c r="H1275" s="81"/>
      <c r="I1275" s="82"/>
      <c r="J1275" s="175"/>
      <c r="K1275" s="176"/>
      <c r="L1275" s="49" t="s">
        <v>2339</v>
      </c>
      <c r="M1275" s="487"/>
      <c r="N1275" s="488"/>
    </row>
    <row r="1276" spans="1:14" s="36" customFormat="1" ht="11.25" customHeight="1">
      <c r="A1276" s="110"/>
      <c r="B1276" s="124" t="s">
        <v>2297</v>
      </c>
      <c r="C1276" s="111"/>
      <c r="D1276" s="114"/>
      <c r="E1276" s="106">
        <f>SUM(E1281)</f>
        <v>11744.926308019834</v>
      </c>
      <c r="F1276" s="71"/>
      <c r="G1276" s="106">
        <f>SUM(G1281)</f>
        <v>12472.790522046085</v>
      </c>
      <c r="H1276" s="71"/>
      <c r="I1276" s="106">
        <f>SUM(I1281)</f>
        <v>10060.245286822925</v>
      </c>
      <c r="J1276" s="60"/>
      <c r="K1276" s="126">
        <f>SUM(K1281)</f>
        <v>7758.759145289216</v>
      </c>
      <c r="L1276" s="49" t="s">
        <v>2298</v>
      </c>
      <c r="M1276" s="487"/>
      <c r="N1276" s="488"/>
    </row>
    <row r="1277" spans="1:14" s="36" customFormat="1" ht="0.75" customHeight="1">
      <c r="A1277" s="110"/>
      <c r="B1277" s="110"/>
      <c r="C1277" s="111"/>
      <c r="D1277" s="114"/>
      <c r="E1277" s="127"/>
      <c r="F1277" s="71"/>
      <c r="G1277" s="72"/>
      <c r="H1277" s="71"/>
      <c r="I1277" s="72"/>
      <c r="J1277" s="60"/>
      <c r="K1277" s="61"/>
      <c r="L1277" s="45"/>
      <c r="M1277" s="487"/>
      <c r="N1277" s="488"/>
    </row>
    <row r="1278" spans="1:14" s="36" customFormat="1" ht="12" customHeight="1">
      <c r="A1278" s="129" t="s">
        <v>2299</v>
      </c>
      <c r="B1278" s="129" t="s">
        <v>2300</v>
      </c>
      <c r="C1278" s="130"/>
      <c r="D1278" s="114"/>
      <c r="E1278" s="127"/>
      <c r="F1278" s="73"/>
      <c r="G1278" s="74"/>
      <c r="H1278" s="71"/>
      <c r="I1278" s="72"/>
      <c r="J1278" s="60"/>
      <c r="K1278" s="61"/>
      <c r="L1278" s="44"/>
      <c r="M1278" s="487"/>
      <c r="N1278" s="488"/>
    </row>
    <row r="1279" spans="1:14" s="36" customFormat="1" ht="11.25" customHeight="1">
      <c r="A1279" s="129"/>
      <c r="B1279" s="129" t="s">
        <v>2301</v>
      </c>
      <c r="C1279" s="130"/>
      <c r="D1279" s="114"/>
      <c r="E1279" s="127"/>
      <c r="F1279" s="73"/>
      <c r="G1279" s="74"/>
      <c r="H1279" s="71"/>
      <c r="I1279" s="72"/>
      <c r="J1279" s="60"/>
      <c r="K1279" s="61"/>
      <c r="L1279" s="44" t="s">
        <v>2302</v>
      </c>
      <c r="M1279" s="487"/>
      <c r="N1279" s="488"/>
    </row>
    <row r="1280" spans="1:14" s="36" customFormat="1" ht="11.25" customHeight="1">
      <c r="A1280" s="129"/>
      <c r="B1280" s="129" t="s">
        <v>2303</v>
      </c>
      <c r="C1280" s="130"/>
      <c r="D1280" s="132"/>
      <c r="E1280" s="132"/>
      <c r="F1280" s="73"/>
      <c r="G1280" s="74"/>
      <c r="H1280" s="71"/>
      <c r="I1280" s="72"/>
      <c r="J1280" s="175"/>
      <c r="K1280" s="176"/>
      <c r="L1280" s="44" t="s">
        <v>2304</v>
      </c>
      <c r="M1280" s="487"/>
      <c r="N1280" s="488"/>
    </row>
    <row r="1281" spans="1:14" s="36" customFormat="1" ht="11.25" customHeight="1">
      <c r="A1281" s="129"/>
      <c r="B1281" s="129" t="s">
        <v>2305</v>
      </c>
      <c r="C1281" s="130" t="s">
        <v>132</v>
      </c>
      <c r="D1281" s="60" t="str">
        <f>'MANPR2001-04 £'!D1280</f>
        <v>…</v>
      </c>
      <c r="E1281" s="61">
        <f>'MANPR2001-04 £'!E1280/$A$4</f>
        <v>11744.926308019834</v>
      </c>
      <c r="F1281" s="60" t="str">
        <f>'MANPR2001-04 £'!F1280</f>
        <v>…</v>
      </c>
      <c r="G1281" s="61">
        <f>'MANPR2001-04 £'!G1280/$A$4</f>
        <v>12472.790522046085</v>
      </c>
      <c r="H1281" s="60" t="str">
        <f>'MANPR2001-04 £'!H1280</f>
        <v>…</v>
      </c>
      <c r="I1281" s="61">
        <f>'MANPR2001-04 £'!I1280/$A$4</f>
        <v>10060.245286822925</v>
      </c>
      <c r="J1281" s="60" t="str">
        <f>'MANPR2001-04 £'!J1280</f>
        <v>…</v>
      </c>
      <c r="K1281" s="61">
        <f>'MANPR2001-04 £'!K1280/$A$4</f>
        <v>7758.759145289216</v>
      </c>
      <c r="L1281" s="44" t="s">
        <v>2306</v>
      </c>
      <c r="M1281" s="487"/>
      <c r="N1281" s="488"/>
    </row>
    <row r="1282" spans="1:14" s="36" customFormat="1" ht="3" customHeight="1">
      <c r="A1282" s="129"/>
      <c r="B1282" s="129"/>
      <c r="C1282" s="130"/>
      <c r="D1282" s="221"/>
      <c r="E1282" s="169"/>
      <c r="F1282" s="83"/>
      <c r="G1282" s="84"/>
      <c r="H1282" s="83"/>
      <c r="I1282" s="84"/>
      <c r="J1282" s="229"/>
      <c r="K1282" s="174"/>
      <c r="L1282" s="51"/>
      <c r="M1282" s="487"/>
      <c r="N1282" s="488"/>
    </row>
    <row r="1283" spans="1:14" s="36" customFormat="1" ht="12.75" customHeight="1">
      <c r="A1283" s="139"/>
      <c r="B1283" s="139"/>
      <c r="C1283" s="140"/>
      <c r="D1283" s="141"/>
      <c r="E1283" s="141"/>
      <c r="F1283" s="72"/>
      <c r="G1283" s="72"/>
      <c r="H1283" s="72"/>
      <c r="I1283" s="72"/>
      <c r="J1283" s="142"/>
      <c r="K1283" s="142"/>
      <c r="L1283" s="43" t="s">
        <v>471</v>
      </c>
      <c r="M1283" s="487"/>
      <c r="N1283" s="488"/>
    </row>
    <row r="1284" spans="12:14" ht="24" customHeight="1">
      <c r="L1284" s="31" t="s">
        <v>2342</v>
      </c>
      <c r="M1284" s="487" t="s">
        <v>2256</v>
      </c>
      <c r="N1284" s="488"/>
    </row>
    <row r="1285" spans="1:14" ht="29.25" customHeight="1">
      <c r="A1285" s="479" t="s">
        <v>1133</v>
      </c>
      <c r="B1285" s="479"/>
      <c r="C1285" s="479"/>
      <c r="D1285" s="479"/>
      <c r="E1285" s="479"/>
      <c r="F1285" s="479"/>
      <c r="G1285" s="479"/>
      <c r="H1285" s="479"/>
      <c r="I1285" s="479"/>
      <c r="J1285" s="479"/>
      <c r="K1285" s="479"/>
      <c r="L1285" s="479"/>
      <c r="M1285" s="487"/>
      <c r="N1285" s="488"/>
    </row>
    <row r="1286" spans="1:14" ht="9.75" customHeight="1">
      <c r="A1286" s="92"/>
      <c r="B1286" s="92"/>
      <c r="C1286" s="92"/>
      <c r="D1286" s="92"/>
      <c r="J1286" s="92"/>
      <c r="K1286" s="92"/>
      <c r="M1286" s="487"/>
      <c r="N1286" s="488"/>
    </row>
    <row r="1287" spans="1:14" ht="24.75" customHeight="1">
      <c r="A1287" s="94" t="s">
        <v>1652</v>
      </c>
      <c r="B1287" s="474" t="s">
        <v>1653</v>
      </c>
      <c r="C1287" s="94" t="s">
        <v>1119</v>
      </c>
      <c r="D1287" s="477" t="s">
        <v>492</v>
      </c>
      <c r="E1287" s="478"/>
      <c r="F1287" s="477" t="s">
        <v>2373</v>
      </c>
      <c r="G1287" s="478"/>
      <c r="H1287" s="483" t="s">
        <v>1123</v>
      </c>
      <c r="I1287" s="484"/>
      <c r="J1287" s="477" t="s">
        <v>2381</v>
      </c>
      <c r="K1287" s="485"/>
      <c r="L1287" s="480" t="s">
        <v>95</v>
      </c>
      <c r="M1287" s="487"/>
      <c r="N1287" s="488"/>
    </row>
    <row r="1288" spans="1:14" ht="15" customHeight="1">
      <c r="A1288" s="472" t="s">
        <v>1382</v>
      </c>
      <c r="B1288" s="475"/>
      <c r="C1288" s="472" t="s">
        <v>1121</v>
      </c>
      <c r="D1288" s="97" t="s">
        <v>92</v>
      </c>
      <c r="E1288" s="98" t="s">
        <v>94</v>
      </c>
      <c r="F1288" s="97" t="s">
        <v>92</v>
      </c>
      <c r="G1288" s="98" t="s">
        <v>94</v>
      </c>
      <c r="H1288" s="97" t="s">
        <v>92</v>
      </c>
      <c r="I1288" s="98" t="s">
        <v>94</v>
      </c>
      <c r="J1288" s="97" t="s">
        <v>92</v>
      </c>
      <c r="K1288" s="99" t="s">
        <v>94</v>
      </c>
      <c r="L1288" s="481"/>
      <c r="M1288" s="487"/>
      <c r="N1288" s="488"/>
    </row>
    <row r="1289" spans="1:14" ht="24.75" customHeight="1">
      <c r="A1289" s="473"/>
      <c r="B1289" s="476"/>
      <c r="C1289" s="473"/>
      <c r="D1289" s="100" t="s">
        <v>93</v>
      </c>
      <c r="E1289" s="101" t="s">
        <v>2450</v>
      </c>
      <c r="F1289" s="100" t="s">
        <v>93</v>
      </c>
      <c r="G1289" s="101" t="s">
        <v>2450</v>
      </c>
      <c r="H1289" s="100" t="s">
        <v>93</v>
      </c>
      <c r="I1289" s="101" t="s">
        <v>2450</v>
      </c>
      <c r="J1289" s="100" t="s">
        <v>93</v>
      </c>
      <c r="K1289" s="101" t="s">
        <v>2450</v>
      </c>
      <c r="L1289" s="482"/>
      <c r="M1289" s="487"/>
      <c r="N1289" s="488"/>
    </row>
    <row r="1290" spans="1:14" s="36" customFormat="1" ht="15" customHeight="1">
      <c r="A1290" s="177" t="s">
        <v>2307</v>
      </c>
      <c r="B1290" s="116" t="s">
        <v>2308</v>
      </c>
      <c r="C1290" s="117"/>
      <c r="D1290" s="185"/>
      <c r="E1290" s="185"/>
      <c r="F1290" s="219"/>
      <c r="G1290" s="220"/>
      <c r="H1290" s="79"/>
      <c r="I1290" s="80"/>
      <c r="J1290" s="69"/>
      <c r="K1290" s="113"/>
      <c r="L1290" s="66" t="s">
        <v>2309</v>
      </c>
      <c r="M1290" s="487"/>
      <c r="N1290" s="488"/>
    </row>
    <row r="1291" spans="1:15" s="36" customFormat="1" ht="9.75" customHeight="1">
      <c r="A1291" s="110"/>
      <c r="B1291" s="116" t="s">
        <v>2310</v>
      </c>
      <c r="C1291" s="111"/>
      <c r="D1291" s="114"/>
      <c r="E1291" s="120">
        <f>SUM(E1293)</f>
        <v>6530.274708939745</v>
      </c>
      <c r="F1291" s="71"/>
      <c r="G1291" s="120">
        <f>SUM(G1293)</f>
        <v>9778.326048995856</v>
      </c>
      <c r="H1291" s="71"/>
      <c r="I1291" s="120">
        <f>SUM(I1293)</f>
        <v>7548.601167999946</v>
      </c>
      <c r="J1291" s="60"/>
      <c r="K1291" s="121">
        <f>SUM(K1293)</f>
        <v>6767.770309291034</v>
      </c>
      <c r="L1291" s="46" t="s">
        <v>2311</v>
      </c>
      <c r="M1291" s="487"/>
      <c r="N1291" s="488"/>
      <c r="O1291" s="85"/>
    </row>
    <row r="1292" spans="1:14" s="36" customFormat="1" ht="0.75" customHeight="1">
      <c r="A1292" s="178"/>
      <c r="B1292" s="178"/>
      <c r="C1292" s="117"/>
      <c r="D1292" s="114"/>
      <c r="E1292" s="179"/>
      <c r="F1292" s="79"/>
      <c r="G1292" s="80"/>
      <c r="H1292" s="79"/>
      <c r="I1292" s="80"/>
      <c r="J1292" s="60"/>
      <c r="K1292" s="118"/>
      <c r="L1292" s="57"/>
      <c r="M1292" s="487"/>
      <c r="N1292" s="488"/>
    </row>
    <row r="1293" spans="1:14" s="36" customFormat="1" ht="12" customHeight="1">
      <c r="A1293" s="124" t="s">
        <v>2312</v>
      </c>
      <c r="B1293" s="124" t="s">
        <v>2313</v>
      </c>
      <c r="C1293" s="125"/>
      <c r="D1293" s="182"/>
      <c r="E1293" s="106">
        <f>E1295+E1296+E1298</f>
        <v>6530.274708939745</v>
      </c>
      <c r="F1293" s="81"/>
      <c r="G1293" s="106">
        <f>G1295+G1296+G1298</f>
        <v>9778.326048995856</v>
      </c>
      <c r="H1293" s="81"/>
      <c r="I1293" s="106">
        <f>I1295+I1296+I1298</f>
        <v>7548.601167999946</v>
      </c>
      <c r="J1293" s="182"/>
      <c r="K1293" s="126">
        <f>K1295+K1296+K1298</f>
        <v>6767.770309291034</v>
      </c>
      <c r="L1293" s="49" t="s">
        <v>2314</v>
      </c>
      <c r="M1293" s="487"/>
      <c r="N1293" s="488"/>
    </row>
    <row r="1294" spans="1:14" s="36" customFormat="1" ht="0.75" customHeight="1">
      <c r="A1294" s="110"/>
      <c r="B1294" s="110"/>
      <c r="C1294" s="111"/>
      <c r="D1294" s="114"/>
      <c r="E1294" s="127"/>
      <c r="F1294" s="71"/>
      <c r="G1294" s="72"/>
      <c r="H1294" s="71"/>
      <c r="I1294" s="72"/>
      <c r="J1294" s="60"/>
      <c r="K1294" s="61"/>
      <c r="L1294" s="45"/>
      <c r="M1294" s="487"/>
      <c r="N1294" s="488"/>
    </row>
    <row r="1295" spans="1:14" s="36" customFormat="1" ht="12" customHeight="1">
      <c r="A1295" s="129" t="s">
        <v>2315</v>
      </c>
      <c r="B1295" s="129" t="s">
        <v>2316</v>
      </c>
      <c r="C1295" s="130" t="s">
        <v>132</v>
      </c>
      <c r="D1295" s="60" t="str">
        <f>'MANPR2001-04 £'!D1294</f>
        <v>…</v>
      </c>
      <c r="E1295" s="61">
        <f>'MANPR2001-04 £'!E1294/$A$4</f>
        <v>3601.7318384209793</v>
      </c>
      <c r="F1295" s="60" t="str">
        <f>'MANPR2001-04 £'!F1294</f>
        <v>…</v>
      </c>
      <c r="G1295" s="61">
        <f>'MANPR2001-04 £'!G1294/$A$4</f>
        <v>5650.344966631014</v>
      </c>
      <c r="H1295" s="60" t="str">
        <f>'MANPR2001-04 £'!H1294</f>
        <v>…</v>
      </c>
      <c r="I1295" s="61">
        <f>'MANPR2001-04 £'!I1294/$A$4</f>
        <v>3647.8640773381358</v>
      </c>
      <c r="J1295" s="60" t="str">
        <f>'MANPR2001-04 £'!J1294</f>
        <v>…</v>
      </c>
      <c r="K1295" s="61">
        <f>'MANPR2001-04 £'!K1294/$A$4</f>
        <v>2487.7236986437124</v>
      </c>
      <c r="L1295" s="44" t="s">
        <v>2317</v>
      </c>
      <c r="M1295" s="487"/>
      <c r="N1295" s="488"/>
    </row>
    <row r="1296" spans="1:14" s="36" customFormat="1" ht="12" customHeight="1">
      <c r="A1296" s="129" t="s">
        <v>2318</v>
      </c>
      <c r="B1296" s="129" t="s">
        <v>349</v>
      </c>
      <c r="C1296" s="130" t="s">
        <v>600</v>
      </c>
      <c r="D1296" s="60">
        <f>'MANPR2001-04 £'!D1295</f>
        <v>220</v>
      </c>
      <c r="E1296" s="61">
        <f>'MANPR2001-04 £'!E1295/$A$4</f>
        <v>1932.4282301964552</v>
      </c>
      <c r="F1296" s="60">
        <f>'MANPR2001-04 £'!F1295</f>
        <v>258</v>
      </c>
      <c r="G1296" s="61">
        <f>'MANPR2001-04 £'!G1295/$A$4</f>
        <v>3138.7008478080356</v>
      </c>
      <c r="H1296" s="60">
        <f>'MANPR2001-04 £'!H1295</f>
        <v>254</v>
      </c>
      <c r="I1296" s="61">
        <f>'MANPR2001-04 £'!I1295/$A$4</f>
        <v>2610.743002422797</v>
      </c>
      <c r="J1296" s="60">
        <f>'MANPR2001-04 £'!J1295</f>
        <v>290</v>
      </c>
      <c r="K1296" s="61">
        <f>'MANPR2001-04 £'!K1295/$A$4</f>
        <v>3200.2104996975777</v>
      </c>
      <c r="L1296" s="44" t="s">
        <v>350</v>
      </c>
      <c r="M1296" s="487"/>
      <c r="N1296" s="488"/>
    </row>
    <row r="1297" spans="1:14" s="36" customFormat="1" ht="12" customHeight="1">
      <c r="A1297" s="129" t="s">
        <v>2319</v>
      </c>
      <c r="B1297" s="129" t="s">
        <v>2320</v>
      </c>
      <c r="C1297" s="111"/>
      <c r="D1297" s="114"/>
      <c r="E1297" s="127"/>
      <c r="F1297" s="73"/>
      <c r="G1297" s="74"/>
      <c r="H1297" s="71"/>
      <c r="I1297" s="72"/>
      <c r="J1297" s="60"/>
      <c r="K1297" s="61"/>
      <c r="L1297" s="44" t="s">
        <v>1953</v>
      </c>
      <c r="M1297" s="487"/>
      <c r="N1297" s="488"/>
    </row>
    <row r="1298" spans="1:14" s="36" customFormat="1" ht="11.25" customHeight="1">
      <c r="A1298" s="110"/>
      <c r="B1298" s="129" t="s">
        <v>2321</v>
      </c>
      <c r="C1298" s="130" t="s">
        <v>132</v>
      </c>
      <c r="D1298" s="60" t="str">
        <f>'MANPR2001-04 £'!D1297</f>
        <v>…</v>
      </c>
      <c r="E1298" s="61">
        <f>'MANPR2001-04 £'!E1297/$A$4</f>
        <v>996.1146403223106</v>
      </c>
      <c r="F1298" s="60" t="str">
        <f>'MANPR2001-04 £'!F1297</f>
        <v>…</v>
      </c>
      <c r="G1298" s="61">
        <f>'MANPR2001-04 £'!G1297/$A$4</f>
        <v>989.2802345568059</v>
      </c>
      <c r="H1298" s="60" t="str">
        <f>'MANPR2001-04 £'!H1297</f>
        <v>…</v>
      </c>
      <c r="I1298" s="61">
        <f>'MANPR2001-04 £'!I1297/$A$4</f>
        <v>1289.9940882390129</v>
      </c>
      <c r="J1298" s="60" t="str">
        <f>'MANPR2001-04 £'!J1297</f>
        <v>…</v>
      </c>
      <c r="K1298" s="61">
        <f>'MANPR2001-04 £'!K1297/$A$4</f>
        <v>1079.8361109497432</v>
      </c>
      <c r="L1298" s="44" t="s">
        <v>2405</v>
      </c>
      <c r="M1298" s="487"/>
      <c r="N1298" s="488"/>
    </row>
    <row r="1299" spans="1:14" s="36" customFormat="1" ht="0.75" customHeight="1">
      <c r="A1299" s="178"/>
      <c r="B1299" s="178"/>
      <c r="C1299" s="117"/>
      <c r="D1299" s="114"/>
      <c r="E1299" s="127"/>
      <c r="F1299" s="77"/>
      <c r="G1299" s="78"/>
      <c r="H1299" s="79"/>
      <c r="I1299" s="80"/>
      <c r="J1299" s="60"/>
      <c r="K1299" s="61"/>
      <c r="L1299" s="57"/>
      <c r="M1299" s="487"/>
      <c r="N1299" s="488"/>
    </row>
    <row r="1300" spans="1:14" s="36" customFormat="1" ht="12" customHeight="1">
      <c r="A1300" s="177" t="s">
        <v>2406</v>
      </c>
      <c r="B1300" s="116" t="s">
        <v>1138</v>
      </c>
      <c r="C1300" s="117"/>
      <c r="D1300" s="114"/>
      <c r="E1300" s="127"/>
      <c r="F1300" s="77"/>
      <c r="G1300" s="78"/>
      <c r="H1300" s="79"/>
      <c r="I1300" s="80"/>
      <c r="J1300" s="60"/>
      <c r="K1300" s="61"/>
      <c r="L1300" s="38" t="s">
        <v>1155</v>
      </c>
      <c r="M1300" s="487"/>
      <c r="N1300" s="488"/>
    </row>
    <row r="1301" spans="1:14" s="87" customFormat="1" ht="9.75" customHeight="1">
      <c r="A1301" s="230"/>
      <c r="B1301" s="231" t="s">
        <v>1139</v>
      </c>
      <c r="C1301" s="232"/>
      <c r="D1301" s="233"/>
      <c r="E1301" s="234">
        <f>SUM(E1303+E1343+E1351+E1357+E1363)</f>
        <v>127162.66227442192</v>
      </c>
      <c r="F1301" s="235"/>
      <c r="G1301" s="234">
        <f>SUM(G1303+G1343+G1351+G1357+G1363)</f>
        <v>120526.45427611684</v>
      </c>
      <c r="H1301" s="236"/>
      <c r="I1301" s="234">
        <f>SUM(I1303+I1343+I1351+I1357+I1363)</f>
        <v>116728.2332719376</v>
      </c>
      <c r="J1301" s="237"/>
      <c r="K1301" s="238">
        <f>SUM(K1303+K1343+K1351+K1357+K1363)</f>
        <v>118407.78848881037</v>
      </c>
      <c r="L1301" s="86" t="s">
        <v>1156</v>
      </c>
      <c r="M1301" s="487"/>
      <c r="N1301" s="488"/>
    </row>
    <row r="1302" spans="1:14" s="36" customFormat="1" ht="0.75" customHeight="1">
      <c r="A1302" s="178"/>
      <c r="B1302" s="178"/>
      <c r="C1302" s="117"/>
      <c r="D1302" s="114"/>
      <c r="E1302" s="179"/>
      <c r="F1302" s="79"/>
      <c r="G1302" s="80"/>
      <c r="H1302" s="79"/>
      <c r="I1302" s="80"/>
      <c r="J1302" s="60"/>
      <c r="K1302" s="118"/>
      <c r="L1302" s="57"/>
      <c r="M1302" s="487"/>
      <c r="N1302" s="488"/>
    </row>
    <row r="1303" spans="1:14" s="36" customFormat="1" ht="12" customHeight="1">
      <c r="A1303" s="124" t="s">
        <v>1157</v>
      </c>
      <c r="B1303" s="124" t="s">
        <v>1158</v>
      </c>
      <c r="C1303" s="125"/>
      <c r="D1303" s="114"/>
      <c r="E1303" s="106">
        <f>SUM(E1305:E1341)</f>
        <v>87678.59156565987</v>
      </c>
      <c r="F1303" s="81"/>
      <c r="G1303" s="106">
        <f>SUM(G1305:G1341)</f>
        <v>84533.05631208632</v>
      </c>
      <c r="H1303" s="81"/>
      <c r="I1303" s="106">
        <f>SUM(I1305:I1341)</f>
        <v>82645.05171936564</v>
      </c>
      <c r="J1303" s="60"/>
      <c r="K1303" s="126">
        <f>SUM(K1305:K1341)</f>
        <v>81929.14771542902</v>
      </c>
      <c r="L1303" s="49" t="s">
        <v>1159</v>
      </c>
      <c r="M1303" s="487"/>
      <c r="N1303" s="488"/>
    </row>
    <row r="1304" spans="1:14" s="36" customFormat="1" ht="0.75" customHeight="1">
      <c r="A1304" s="110"/>
      <c r="B1304" s="110"/>
      <c r="C1304" s="111"/>
      <c r="D1304" s="114"/>
      <c r="E1304" s="127"/>
      <c r="F1304" s="71"/>
      <c r="G1304" s="72"/>
      <c r="H1304" s="71"/>
      <c r="I1304" s="72"/>
      <c r="J1304" s="60"/>
      <c r="K1304" s="61"/>
      <c r="L1304" s="45"/>
      <c r="M1304" s="487"/>
      <c r="N1304" s="488"/>
    </row>
    <row r="1305" spans="1:14" s="36" customFormat="1" ht="12" customHeight="1">
      <c r="A1305" s="129" t="s">
        <v>1160</v>
      </c>
      <c r="B1305" s="129" t="s">
        <v>1161</v>
      </c>
      <c r="C1305" s="130" t="s">
        <v>132</v>
      </c>
      <c r="D1305" s="60" t="str">
        <f>'MANPR2001-04 £'!D1304</f>
        <v>…</v>
      </c>
      <c r="E1305" s="61">
        <f>'MANPR2001-04 £'!E1304/$A$4</f>
        <v>2110.1227800995775</v>
      </c>
      <c r="F1305" s="60" t="str">
        <f>'MANPR2001-04 £'!F1304</f>
        <v>…</v>
      </c>
      <c r="G1305" s="61">
        <f>'MANPR2001-04 £'!G1304/$A$4</f>
        <v>2048.613128210035</v>
      </c>
      <c r="H1305" s="60" t="str">
        <f>'MANPR2001-04 £'!H1304</f>
        <v>…</v>
      </c>
      <c r="I1305" s="61">
        <f>'MANPR2001-04 £'!I1304/$A$4</f>
        <v>1898.2562013689317</v>
      </c>
      <c r="J1305" s="60" t="str">
        <f>'MANPR2001-04 £'!J1304</f>
        <v>…</v>
      </c>
      <c r="K1305" s="61">
        <f>'MANPR2001-04 £'!K1304/$A$4</f>
        <v>1958.0572518170977</v>
      </c>
      <c r="L1305" s="44" t="s">
        <v>1162</v>
      </c>
      <c r="M1305" s="487"/>
      <c r="N1305" s="488"/>
    </row>
    <row r="1306" spans="1:14" s="36" customFormat="1" ht="12" customHeight="1">
      <c r="A1306" s="129" t="s">
        <v>2442</v>
      </c>
      <c r="B1306" s="129" t="s">
        <v>2443</v>
      </c>
      <c r="C1306" s="111"/>
      <c r="D1306" s="114"/>
      <c r="E1306" s="127"/>
      <c r="F1306" s="73"/>
      <c r="G1306" s="74"/>
      <c r="H1306" s="71"/>
      <c r="I1306" s="72"/>
      <c r="J1306" s="60"/>
      <c r="K1306" s="61"/>
      <c r="L1306" s="44" t="s">
        <v>2444</v>
      </c>
      <c r="M1306" s="487"/>
      <c r="N1306" s="488"/>
    </row>
    <row r="1307" spans="1:14" s="36" customFormat="1" ht="11.25" customHeight="1">
      <c r="A1307" s="110"/>
      <c r="B1307" s="129" t="s">
        <v>1226</v>
      </c>
      <c r="C1307" s="130" t="s">
        <v>600</v>
      </c>
      <c r="D1307" s="60">
        <f>'MANPR2001-04 £'!D1306</f>
        <v>11250</v>
      </c>
      <c r="E1307" s="61">
        <f>'MANPR2001-04 £'!E1306/$A$4</f>
        <v>768.8706486192792</v>
      </c>
      <c r="F1307" s="60">
        <f>'MANPR2001-04 £'!F1306</f>
        <v>10800</v>
      </c>
      <c r="G1307" s="61">
        <f>'MANPR2001-04 £'!G1306/$A$4</f>
        <v>787.6652644744172</v>
      </c>
      <c r="H1307" s="60">
        <f>'MANPR2001-04 £'!H1306</f>
        <v>12275</v>
      </c>
      <c r="I1307" s="61">
        <f>'MANPR2001-04 £'!I1306/$A$4</f>
        <v>838.9233077157024</v>
      </c>
      <c r="J1307" s="60">
        <f>'MANPR2001-04 £'!J1306</f>
        <v>10800</v>
      </c>
      <c r="K1307" s="61">
        <f>'MANPR2001-04 £'!K1306/$A$4</f>
        <v>779.1222572675363</v>
      </c>
      <c r="L1307" s="44" t="s">
        <v>1227</v>
      </c>
      <c r="M1307" s="487"/>
      <c r="N1307" s="488"/>
    </row>
    <row r="1308" spans="1:14" s="36" customFormat="1" ht="12.75" customHeight="1">
      <c r="A1308" s="129" t="s">
        <v>1228</v>
      </c>
      <c r="B1308" s="129" t="s">
        <v>1229</v>
      </c>
      <c r="C1308" s="130" t="s">
        <v>109</v>
      </c>
      <c r="D1308" s="114"/>
      <c r="E1308" s="127"/>
      <c r="F1308" s="73"/>
      <c r="G1308" s="74"/>
      <c r="H1308" s="73"/>
      <c r="I1308" s="74"/>
      <c r="J1308" s="60"/>
      <c r="K1308" s="61"/>
      <c r="L1308" s="44" t="s">
        <v>1230</v>
      </c>
      <c r="M1308" s="487"/>
      <c r="N1308" s="488"/>
    </row>
    <row r="1309" spans="1:14" s="36" customFormat="1" ht="11.25" customHeight="1">
      <c r="A1309" s="110"/>
      <c r="B1309" s="129" t="s">
        <v>1231</v>
      </c>
      <c r="C1309" s="130" t="s">
        <v>126</v>
      </c>
      <c r="D1309" s="60">
        <f>'MANPR2001-04 £'!D1308</f>
        <v>12490</v>
      </c>
      <c r="E1309" s="61">
        <f>'MANPR2001-04 £'!E1308/$A$4</f>
        <v>362.22350557174934</v>
      </c>
      <c r="F1309" s="60">
        <f>'MANPR2001-04 £'!F1308</f>
        <v>6100</v>
      </c>
      <c r="G1309" s="61">
        <f>'MANPR2001-04 £'!G1308/$A$4</f>
        <v>259.70741908917876</v>
      </c>
      <c r="H1309" s="60">
        <f>'MANPR2001-04 £'!H1308</f>
        <v>6400</v>
      </c>
      <c r="I1309" s="61">
        <f>'MANPR2001-04 £'!I1308/$A$4</f>
        <v>273.37623062018815</v>
      </c>
      <c r="J1309" s="60">
        <f>'MANPR2001-04 £'!J1308</f>
        <v>5500</v>
      </c>
      <c r="K1309" s="61">
        <f>'MANPR2001-04 £'!K1308/$A$4</f>
        <v>244.3300061167932</v>
      </c>
      <c r="L1309" s="44" t="s">
        <v>1227</v>
      </c>
      <c r="M1309" s="487"/>
      <c r="N1309" s="488"/>
    </row>
    <row r="1310" spans="1:14" s="36" customFormat="1" ht="12" customHeight="1">
      <c r="A1310" s="129" t="s">
        <v>1232</v>
      </c>
      <c r="B1310" s="129" t="s">
        <v>1233</v>
      </c>
      <c r="C1310" s="130" t="s">
        <v>126</v>
      </c>
      <c r="D1310" s="60">
        <f>'MANPR2001-04 £'!D1309</f>
        <v>33790</v>
      </c>
      <c r="E1310" s="61">
        <f>'MANPR2001-04 £'!E1309/$A$4</f>
        <v>1966.6002590239787</v>
      </c>
      <c r="F1310" s="60">
        <f>'MANPR2001-04 £'!F1309</f>
        <v>40248</v>
      </c>
      <c r="G1310" s="61">
        <f>'MANPR2001-04 £'!G1309/$A$4</f>
        <v>2236.5592867614146</v>
      </c>
      <c r="H1310" s="60">
        <f>'MANPR2001-04 £'!H1309</f>
        <v>43515</v>
      </c>
      <c r="I1310" s="61">
        <f>'MANPR2001-04 £'!I1309/$A$4</f>
        <v>2453.5516698161887</v>
      </c>
      <c r="J1310" s="60">
        <f>'MANPR2001-04 £'!J1309</f>
        <v>34800</v>
      </c>
      <c r="K1310" s="61">
        <f>'MANPR2001-04 £'!K1309/$A$4</f>
        <v>2147.7120118098533</v>
      </c>
      <c r="L1310" s="44" t="s">
        <v>1234</v>
      </c>
      <c r="M1310" s="487"/>
      <c r="N1310" s="488"/>
    </row>
    <row r="1311" spans="1:14" s="36" customFormat="1" ht="12" customHeight="1">
      <c r="A1311" s="129" t="s">
        <v>1235</v>
      </c>
      <c r="B1311" s="129" t="s">
        <v>1236</v>
      </c>
      <c r="C1311" s="130" t="s">
        <v>126</v>
      </c>
      <c r="D1311" s="60">
        <f>'MANPR2001-04 £'!D1310</f>
        <v>30280</v>
      </c>
      <c r="E1311" s="61">
        <f>'MANPR2001-04 £'!E1310/$A$4</f>
        <v>1006.3662489705677</v>
      </c>
      <c r="F1311" s="60">
        <f>'MANPR2001-04 £'!F1310</f>
        <v>33100</v>
      </c>
      <c r="G1311" s="61">
        <f>'MANPR2001-04 £'!G1310/$A$4</f>
        <v>1143.0543642806617</v>
      </c>
      <c r="H1311" s="60">
        <f>'MANPR2001-04 £'!H1310</f>
        <v>23199</v>
      </c>
      <c r="I1311" s="61">
        <f>'MANPR2001-04 £'!I1310/$A$4</f>
        <v>691.9835837573513</v>
      </c>
      <c r="J1311" s="60">
        <f>'MANPR2001-04 £'!J1310</f>
        <v>22615</v>
      </c>
      <c r="K1311" s="61">
        <f>'MANPR2001-04 £'!K1310/$A$4</f>
        <v>753.4932356468936</v>
      </c>
      <c r="L1311" s="44" t="s">
        <v>1237</v>
      </c>
      <c r="M1311" s="487"/>
      <c r="N1311" s="488"/>
    </row>
    <row r="1312" spans="1:14" s="36" customFormat="1" ht="12" customHeight="1">
      <c r="A1312" s="129" t="s">
        <v>1238</v>
      </c>
      <c r="B1312" s="129" t="s">
        <v>1239</v>
      </c>
      <c r="C1312" s="130" t="s">
        <v>126</v>
      </c>
      <c r="D1312" s="60">
        <f>'MANPR2001-04 £'!D1311</f>
        <v>7990</v>
      </c>
      <c r="E1312" s="61">
        <f>'MANPR2001-04 £'!E1311/$A$4</f>
        <v>681.7319751090943</v>
      </c>
      <c r="F1312" s="60">
        <f>'MANPR2001-04 £'!F1311</f>
        <v>10400</v>
      </c>
      <c r="G1312" s="61">
        <f>'MANPR2001-04 £'!G1311/$A$4</f>
        <v>844.049112039831</v>
      </c>
      <c r="H1312" s="60">
        <f>'MANPR2001-04 £'!H1311</f>
        <v>6430</v>
      </c>
      <c r="I1312" s="61">
        <f>'MANPR2001-04 £'!I1311/$A$4</f>
        <v>425.44175890266786</v>
      </c>
      <c r="J1312" s="60">
        <f>'MANPR2001-04 £'!J1311</f>
        <v>0</v>
      </c>
      <c r="K1312" s="61">
        <f>'MANPR2001-04 £'!K1311/$A$4</f>
        <v>0</v>
      </c>
      <c r="L1312" s="44" t="s">
        <v>1240</v>
      </c>
      <c r="M1312" s="487"/>
      <c r="N1312" s="488"/>
    </row>
    <row r="1313" spans="1:14" s="36" customFormat="1" ht="12" customHeight="1">
      <c r="A1313" s="129" t="s">
        <v>1241</v>
      </c>
      <c r="B1313" s="129" t="s">
        <v>1242</v>
      </c>
      <c r="C1313" s="130" t="s">
        <v>132</v>
      </c>
      <c r="D1313" s="60" t="str">
        <f>'MANPR2001-04 £'!D1312</f>
        <v>…</v>
      </c>
      <c r="E1313" s="61">
        <f>'MANPR2001-04 £'!E1312/$A$4</f>
        <v>1758.1508831760852</v>
      </c>
      <c r="F1313" s="60" t="str">
        <f>'MANPR2001-04 £'!F1312</f>
        <v>…</v>
      </c>
      <c r="G1313" s="61">
        <f>'MANPR2001-04 £'!G1312/$A$4</f>
        <v>1995.6464835273737</v>
      </c>
      <c r="H1313" s="60" t="str">
        <f>'MANPR2001-04 £'!H1312</f>
        <v>…</v>
      </c>
      <c r="I1313" s="61">
        <f>'MANPR2001-04 £'!I1312/$A$4</f>
        <v>1975.1432662308596</v>
      </c>
      <c r="J1313" s="60" t="str">
        <f>'MANPR2001-04 £'!J1312</f>
        <v>…</v>
      </c>
      <c r="K1313" s="61">
        <f>'MANPR2001-04 £'!K1312/$A$4</f>
        <v>1999.063686410126</v>
      </c>
      <c r="L1313" s="44" t="s">
        <v>1243</v>
      </c>
      <c r="M1313" s="487"/>
      <c r="N1313" s="488"/>
    </row>
    <row r="1314" spans="1:14" s="36" customFormat="1" ht="12" customHeight="1">
      <c r="A1314" s="129" t="s">
        <v>1244</v>
      </c>
      <c r="B1314" s="129" t="s">
        <v>1245</v>
      </c>
      <c r="C1314" s="130" t="s">
        <v>132</v>
      </c>
      <c r="D1314" s="60" t="str">
        <f>'MANPR2001-04 £'!D1313</f>
        <v>…</v>
      </c>
      <c r="E1314" s="61">
        <f>'MANPR2001-04 £'!E1313/$A$4</f>
        <v>6391.877992188274</v>
      </c>
      <c r="F1314" s="60" t="str">
        <f>'MANPR2001-04 £'!F1313</f>
        <v>…</v>
      </c>
      <c r="G1314" s="61">
        <f>'MANPR2001-04 £'!G1313/$A$4</f>
        <v>6572.989744974149</v>
      </c>
      <c r="H1314" s="60" t="str">
        <f>'MANPR2001-04 £'!H1313</f>
        <v>…</v>
      </c>
      <c r="I1314" s="61">
        <f>'MANPR2001-04 £'!I1313/$A$4</f>
        <v>5474.359018169268</v>
      </c>
      <c r="J1314" s="60" t="str">
        <f>'MANPR2001-04 £'!J1313</f>
        <v>…</v>
      </c>
      <c r="K1314" s="61">
        <f>'MANPR2001-04 £'!K1313/$A$4</f>
        <v>5793.867487706613</v>
      </c>
      <c r="L1314" s="44" t="s">
        <v>1246</v>
      </c>
      <c r="M1314" s="487"/>
      <c r="N1314" s="488"/>
    </row>
    <row r="1315" spans="1:14" s="36" customFormat="1" ht="12" customHeight="1">
      <c r="A1315" s="129" t="s">
        <v>1247</v>
      </c>
      <c r="B1315" s="129" t="s">
        <v>1069</v>
      </c>
      <c r="C1315" s="130"/>
      <c r="D1315" s="132"/>
      <c r="E1315" s="132"/>
      <c r="F1315" s="73"/>
      <c r="G1315" s="74"/>
      <c r="H1315" s="73"/>
      <c r="I1315" s="74"/>
      <c r="J1315" s="175"/>
      <c r="K1315" s="176"/>
      <c r="L1315" s="44" t="s">
        <v>1070</v>
      </c>
      <c r="M1315" s="487"/>
      <c r="N1315" s="488"/>
    </row>
    <row r="1316" spans="1:14" s="36" customFormat="1" ht="11.25" customHeight="1">
      <c r="A1316" s="129"/>
      <c r="B1316" s="129" t="s">
        <v>1071</v>
      </c>
      <c r="C1316" s="130" t="s">
        <v>132</v>
      </c>
      <c r="D1316" s="60" t="str">
        <f>'MANPR2001-04 £'!D1315</f>
        <v>…</v>
      </c>
      <c r="E1316" s="61">
        <f>'MANPR2001-04 £'!E1315/$A$4</f>
        <v>170.8601441376176</v>
      </c>
      <c r="F1316" s="60" t="str">
        <f>'MANPR2001-04 £'!F1315</f>
        <v>…</v>
      </c>
      <c r="G1316" s="61">
        <f>'MANPR2001-04 £'!G1315/$A$4</f>
        <v>427.15036034404403</v>
      </c>
      <c r="H1316" s="60" t="str">
        <f>'MANPR2001-04 £'!H1315</f>
        <v>…</v>
      </c>
      <c r="I1316" s="61">
        <f>'MANPR2001-04 £'!I1315/$A$4</f>
        <v>416.898751695787</v>
      </c>
      <c r="J1316" s="60" t="str">
        <f>'MANPR2001-04 £'!J1315</f>
        <v>…</v>
      </c>
      <c r="K1316" s="61">
        <f>'MANPR2001-04 £'!K1315/$A$4</f>
        <v>476.6998021439531</v>
      </c>
      <c r="L1316" s="44" t="s">
        <v>1254</v>
      </c>
      <c r="M1316" s="487"/>
      <c r="N1316" s="488"/>
    </row>
    <row r="1317" spans="1:14" s="36" customFormat="1" ht="12" customHeight="1">
      <c r="A1317" s="129" t="s">
        <v>1255</v>
      </c>
      <c r="B1317" s="129" t="s">
        <v>1256</v>
      </c>
      <c r="C1317" s="130" t="s">
        <v>132</v>
      </c>
      <c r="D1317" s="60" t="str">
        <f>'MANPR2001-04 £'!D1316</f>
        <v>…</v>
      </c>
      <c r="E1317" s="61">
        <f>'MANPR2001-04 £'!E1316/$A$4</f>
        <v>6385.04358642277</v>
      </c>
      <c r="F1317" s="60" t="str">
        <f>'MANPR2001-04 £'!F1316</f>
        <v>…</v>
      </c>
      <c r="G1317" s="61">
        <f>'MANPR2001-04 £'!G1316/$A$4</f>
        <v>6234.686659581666</v>
      </c>
      <c r="H1317" s="60" t="str">
        <f>'MANPR2001-04 £'!H1316</f>
        <v>…</v>
      </c>
      <c r="I1317" s="61">
        <f>'MANPR2001-04 £'!I1316/$A$4</f>
        <v>5465.816010962387</v>
      </c>
      <c r="J1317" s="60" t="str">
        <f>'MANPR2001-04 £'!J1316</f>
        <v>…</v>
      </c>
      <c r="K1317" s="61">
        <f>'MANPR2001-04 £'!K1316/$A$4</f>
        <v>4958.3613828736625</v>
      </c>
      <c r="L1317" s="44" t="s">
        <v>1257</v>
      </c>
      <c r="M1317" s="487"/>
      <c r="N1317" s="488"/>
    </row>
    <row r="1318" spans="1:14" s="36" customFormat="1" ht="12" customHeight="1">
      <c r="A1318" s="129" t="s">
        <v>348</v>
      </c>
      <c r="B1318" s="129" t="s">
        <v>1265</v>
      </c>
      <c r="C1318" s="130" t="s">
        <v>132</v>
      </c>
      <c r="D1318" s="60" t="str">
        <f>'MANPR2001-04 £'!D1317</f>
        <v>…</v>
      </c>
      <c r="E1318" s="61">
        <f>'MANPR2001-04 £'!E1317/$A$4</f>
        <v>4478.244377846958</v>
      </c>
      <c r="F1318" s="60" t="str">
        <f>'MANPR2001-04 £'!F1317</f>
        <v>…</v>
      </c>
      <c r="G1318" s="61">
        <f>'MANPR2001-04 £'!G1317/$A$4</f>
        <v>4027.173597323647</v>
      </c>
      <c r="H1318" s="60" t="str">
        <f>'MANPR2001-04 £'!H1317</f>
        <v>…</v>
      </c>
      <c r="I1318" s="61">
        <f>'MANPR2001-04 £'!I1317/$A$4</f>
        <v>4116.020872275208</v>
      </c>
      <c r="J1318" s="60" t="str">
        <f>'MANPR2001-04 £'!J1317</f>
        <v>…</v>
      </c>
      <c r="K1318" s="61">
        <f>'MANPR2001-04 £'!K1317/$A$4</f>
        <v>4034.0080030891518</v>
      </c>
      <c r="L1318" s="44" t="s">
        <v>1266</v>
      </c>
      <c r="M1318" s="487"/>
      <c r="N1318" s="488"/>
    </row>
    <row r="1319" spans="1:14" s="36" customFormat="1" ht="12" customHeight="1">
      <c r="A1319" s="129" t="s">
        <v>1258</v>
      </c>
      <c r="B1319" s="129" t="s">
        <v>1259</v>
      </c>
      <c r="C1319" s="111"/>
      <c r="D1319" s="60"/>
      <c r="E1319" s="61"/>
      <c r="F1319" s="60"/>
      <c r="G1319" s="61"/>
      <c r="H1319" s="60"/>
      <c r="I1319" s="61"/>
      <c r="J1319" s="60"/>
      <c r="K1319" s="61"/>
      <c r="L1319" s="45"/>
      <c r="M1319" s="487"/>
      <c r="N1319" s="488"/>
    </row>
    <row r="1320" spans="1:14" s="36" customFormat="1" ht="11.25" customHeight="1">
      <c r="A1320" s="129" t="s">
        <v>109</v>
      </c>
      <c r="B1320" s="129" t="s">
        <v>516</v>
      </c>
      <c r="C1320" s="130" t="s">
        <v>132</v>
      </c>
      <c r="D1320" s="60" t="str">
        <f>'MANPR2001-04 £'!D1319</f>
        <v>…</v>
      </c>
      <c r="E1320" s="61">
        <f>'MANPR2001-04 £'!E1319/$A$4</f>
        <v>683.4405765504704</v>
      </c>
      <c r="F1320" s="60" t="str">
        <f>'MANPR2001-04 £'!F1319</f>
        <v>…</v>
      </c>
      <c r="G1320" s="61">
        <f>'MANPR2001-04 £'!G1319/$A$4</f>
        <v>134.9795138687179</v>
      </c>
      <c r="H1320" s="60" t="str">
        <f>'MANPR2001-04 £'!H1319</f>
        <v>…</v>
      </c>
      <c r="I1320" s="61">
        <f>'MANPR2001-04 £'!I1319/$A$4</f>
        <v>399.8127372820252</v>
      </c>
      <c r="J1320" s="60" t="str">
        <f>'MANPR2001-04 £'!J1319</f>
        <v>…</v>
      </c>
      <c r="K1320" s="61">
        <f>'MANPR2001-04 £'!K1319/$A$4</f>
        <v>334.8858825097305</v>
      </c>
      <c r="L1320" s="44" t="s">
        <v>1260</v>
      </c>
      <c r="M1320" s="487"/>
      <c r="N1320" s="488"/>
    </row>
    <row r="1321" spans="1:14" s="36" customFormat="1" ht="12" customHeight="1">
      <c r="A1321" s="129" t="s">
        <v>1261</v>
      </c>
      <c r="B1321" s="129" t="s">
        <v>1262</v>
      </c>
      <c r="C1321" s="130" t="s">
        <v>109</v>
      </c>
      <c r="D1321" s="114"/>
      <c r="E1321" s="127"/>
      <c r="F1321" s="73"/>
      <c r="G1321" s="74"/>
      <c r="H1321" s="73"/>
      <c r="I1321" s="74"/>
      <c r="J1321" s="60"/>
      <c r="K1321" s="61"/>
      <c r="L1321" s="44"/>
      <c r="M1321" s="487"/>
      <c r="N1321" s="488"/>
    </row>
    <row r="1322" spans="1:14" s="36" customFormat="1" ht="11.25" customHeight="1">
      <c r="A1322" s="129" t="s">
        <v>109</v>
      </c>
      <c r="B1322" s="129" t="s">
        <v>1129</v>
      </c>
      <c r="C1322" s="130" t="s">
        <v>109</v>
      </c>
      <c r="D1322" s="132"/>
      <c r="E1322" s="132"/>
      <c r="F1322" s="73"/>
      <c r="G1322" s="74"/>
      <c r="H1322" s="73"/>
      <c r="I1322" s="74"/>
      <c r="J1322" s="175"/>
      <c r="K1322" s="176"/>
      <c r="L1322" s="44" t="s">
        <v>1263</v>
      </c>
      <c r="M1322" s="487"/>
      <c r="N1322" s="488"/>
    </row>
    <row r="1323" spans="1:14" s="36" customFormat="1" ht="11.25" customHeight="1">
      <c r="A1323" s="129"/>
      <c r="B1323" s="129" t="s">
        <v>1130</v>
      </c>
      <c r="C1323" s="130" t="s">
        <v>132</v>
      </c>
      <c r="D1323" s="60" t="str">
        <f>'MANPR2001-04 £'!D1322</f>
        <v>…</v>
      </c>
      <c r="E1323" s="61">
        <f>'MANPR2001-04 £'!E1322/$A$4</f>
        <v>10331.912916001736</v>
      </c>
      <c r="F1323" s="60" t="str">
        <f>'MANPR2001-04 £'!F1322</f>
        <v>…</v>
      </c>
      <c r="G1323" s="61">
        <f>'MANPR2001-04 £'!G1322/$A$4</f>
        <v>10075.62269979531</v>
      </c>
      <c r="H1323" s="60" t="str">
        <f>'MANPR2001-04 £'!H1322</f>
        <v>…</v>
      </c>
      <c r="I1323" s="61">
        <f>'MANPR2001-04 £'!I1322/$A$4</f>
        <v>9074.38225514887</v>
      </c>
      <c r="J1323" s="60" t="str">
        <f>'MANPR2001-04 £'!J1322</f>
        <v>…</v>
      </c>
      <c r="K1323" s="61">
        <f>'MANPR2001-04 £'!K1322/$A$4</f>
        <v>8281.591186350326</v>
      </c>
      <c r="L1323" s="44" t="s">
        <v>1264</v>
      </c>
      <c r="M1323" s="487"/>
      <c r="N1323" s="488"/>
    </row>
    <row r="1324" spans="1:14" s="36" customFormat="1" ht="3" customHeight="1">
      <c r="A1324" s="133"/>
      <c r="B1324" s="133"/>
      <c r="C1324" s="134"/>
      <c r="D1324" s="136"/>
      <c r="E1324" s="136"/>
      <c r="F1324" s="83"/>
      <c r="G1324" s="84"/>
      <c r="H1324" s="83"/>
      <c r="I1324" s="84"/>
      <c r="J1324" s="173"/>
      <c r="K1324" s="174"/>
      <c r="L1324" s="51"/>
      <c r="M1324" s="487"/>
      <c r="N1324" s="488"/>
    </row>
    <row r="1325" spans="1:14" s="36" customFormat="1" ht="12.75" customHeight="1">
      <c r="A1325" s="139"/>
      <c r="B1325" s="139"/>
      <c r="C1325" s="140"/>
      <c r="D1325" s="141"/>
      <c r="E1325" s="141"/>
      <c r="F1325" s="72"/>
      <c r="G1325" s="72"/>
      <c r="H1325" s="72"/>
      <c r="I1325" s="72"/>
      <c r="J1325" s="142"/>
      <c r="K1325" s="142"/>
      <c r="L1325" s="43" t="s">
        <v>471</v>
      </c>
      <c r="M1325" s="487"/>
      <c r="N1325" s="488"/>
    </row>
    <row r="1326" spans="12:14" ht="24" customHeight="1">
      <c r="L1326" s="31" t="s">
        <v>2342</v>
      </c>
      <c r="M1326" s="487" t="s">
        <v>2257</v>
      </c>
      <c r="N1326" s="488"/>
    </row>
    <row r="1327" spans="1:14" ht="29.25" customHeight="1">
      <c r="A1327" s="479" t="s">
        <v>1133</v>
      </c>
      <c r="B1327" s="479"/>
      <c r="C1327" s="479"/>
      <c r="D1327" s="479"/>
      <c r="E1327" s="479"/>
      <c r="F1327" s="479"/>
      <c r="G1327" s="479"/>
      <c r="H1327" s="479"/>
      <c r="I1327" s="479"/>
      <c r="J1327" s="479"/>
      <c r="K1327" s="479"/>
      <c r="L1327" s="479"/>
      <c r="M1327" s="487"/>
      <c r="N1327" s="488"/>
    </row>
    <row r="1328" spans="1:14" ht="6.75" customHeight="1">
      <c r="A1328" s="92"/>
      <c r="B1328" s="92"/>
      <c r="C1328" s="92"/>
      <c r="D1328" s="92"/>
      <c r="J1328" s="92"/>
      <c r="K1328" s="92"/>
      <c r="M1328" s="487"/>
      <c r="N1328" s="488"/>
    </row>
    <row r="1329" spans="1:14" ht="24.75" customHeight="1">
      <c r="A1329" s="94" t="s">
        <v>1652</v>
      </c>
      <c r="B1329" s="474" t="s">
        <v>1653</v>
      </c>
      <c r="C1329" s="94" t="s">
        <v>1119</v>
      </c>
      <c r="D1329" s="477" t="s">
        <v>492</v>
      </c>
      <c r="E1329" s="478"/>
      <c r="F1329" s="477" t="s">
        <v>2373</v>
      </c>
      <c r="G1329" s="478"/>
      <c r="H1329" s="483" t="s">
        <v>1123</v>
      </c>
      <c r="I1329" s="484"/>
      <c r="J1329" s="477" t="s">
        <v>2381</v>
      </c>
      <c r="K1329" s="485"/>
      <c r="L1329" s="480" t="s">
        <v>95</v>
      </c>
      <c r="M1329" s="487"/>
      <c r="N1329" s="488"/>
    </row>
    <row r="1330" spans="1:14" ht="15" customHeight="1">
      <c r="A1330" s="472" t="s">
        <v>1382</v>
      </c>
      <c r="B1330" s="475"/>
      <c r="C1330" s="472" t="s">
        <v>1121</v>
      </c>
      <c r="D1330" s="97" t="s">
        <v>92</v>
      </c>
      <c r="E1330" s="98" t="s">
        <v>94</v>
      </c>
      <c r="F1330" s="97" t="s">
        <v>92</v>
      </c>
      <c r="G1330" s="98" t="s">
        <v>94</v>
      </c>
      <c r="H1330" s="97" t="s">
        <v>92</v>
      </c>
      <c r="I1330" s="98" t="s">
        <v>94</v>
      </c>
      <c r="J1330" s="97" t="s">
        <v>92</v>
      </c>
      <c r="K1330" s="99" t="s">
        <v>94</v>
      </c>
      <c r="L1330" s="481"/>
      <c r="M1330" s="487"/>
      <c r="N1330" s="488"/>
    </row>
    <row r="1331" spans="1:14" ht="24.75" customHeight="1">
      <c r="A1331" s="473"/>
      <c r="B1331" s="476"/>
      <c r="C1331" s="473"/>
      <c r="D1331" s="100" t="s">
        <v>93</v>
      </c>
      <c r="E1331" s="101" t="s">
        <v>2450</v>
      </c>
      <c r="F1331" s="100" t="s">
        <v>93</v>
      </c>
      <c r="G1331" s="101" t="s">
        <v>2450</v>
      </c>
      <c r="H1331" s="100" t="s">
        <v>93</v>
      </c>
      <c r="I1331" s="101" t="s">
        <v>2450</v>
      </c>
      <c r="J1331" s="100" t="s">
        <v>93</v>
      </c>
      <c r="K1331" s="101" t="s">
        <v>2450</v>
      </c>
      <c r="L1331" s="482"/>
      <c r="M1331" s="487"/>
      <c r="N1331" s="488"/>
    </row>
    <row r="1332" spans="1:14" s="36" customFormat="1" ht="15" customHeight="1">
      <c r="A1332" s="129" t="s">
        <v>1267</v>
      </c>
      <c r="B1332" s="129" t="s">
        <v>1268</v>
      </c>
      <c r="C1332" s="130" t="s">
        <v>132</v>
      </c>
      <c r="D1332" s="60" t="str">
        <f>'MANPR2001-04 £'!D1331</f>
        <v>…</v>
      </c>
      <c r="E1332" s="61">
        <f>'MANPR2001-04 £'!E1331/$A$4</f>
        <v>31457.061137176777</v>
      </c>
      <c r="F1332" s="60" t="str">
        <f>'MANPR2001-04 £'!F1331</f>
        <v>…</v>
      </c>
      <c r="G1332" s="61">
        <f>'MANPR2001-04 £'!G1331/$A$4</f>
        <v>26777.201789247432</v>
      </c>
      <c r="H1332" s="60" t="str">
        <f>'MANPR2001-04 £'!H1331</f>
        <v>…</v>
      </c>
      <c r="I1332" s="61">
        <f>'MANPR2001-04 £'!I1331/$A$4</f>
        <v>28554.147288278655</v>
      </c>
      <c r="J1332" s="60" t="str">
        <f>'MANPR2001-04 £'!J1331</f>
        <v>…</v>
      </c>
      <c r="K1332" s="61">
        <f>'MANPR2001-04 £'!K1331/$A$4</f>
        <v>26855.797455550735</v>
      </c>
      <c r="L1332" s="54" t="s">
        <v>2481</v>
      </c>
      <c r="M1332" s="487"/>
      <c r="N1332" s="488"/>
    </row>
    <row r="1333" spans="1:14" s="36" customFormat="1" ht="12" customHeight="1">
      <c r="A1333" s="129" t="s">
        <v>2482</v>
      </c>
      <c r="B1333" s="129" t="s">
        <v>2483</v>
      </c>
      <c r="C1333" s="130" t="s">
        <v>132</v>
      </c>
      <c r="D1333" s="60" t="str">
        <f>'MANPR2001-04 £'!D1332</f>
        <v>…</v>
      </c>
      <c r="E1333" s="61">
        <f>'MANPR2001-04 £'!E1332/$A$4</f>
        <v>463.0309906129437</v>
      </c>
      <c r="F1333" s="60" t="str">
        <f>'MANPR2001-04 £'!F1332</f>
        <v>…</v>
      </c>
      <c r="G1333" s="61">
        <f>'MANPR2001-04 £'!G1332/$A$4</f>
        <v>140.10531819284643</v>
      </c>
      <c r="H1333" s="60" t="str">
        <f>'MANPR2001-04 £'!H1332</f>
        <v>…</v>
      </c>
      <c r="I1333" s="61">
        <f>'MANPR2001-04 £'!I1332/$A$4</f>
        <v>223.82678882027906</v>
      </c>
      <c r="J1333" s="60" t="str">
        <f>'MANPR2001-04 £'!J1332</f>
        <v>…</v>
      </c>
      <c r="K1333" s="61">
        <f>'MANPR2001-04 £'!K1332/$A$4</f>
        <v>309.2568608890879</v>
      </c>
      <c r="L1333" s="44" t="s">
        <v>2484</v>
      </c>
      <c r="M1333" s="487"/>
      <c r="N1333" s="488"/>
    </row>
    <row r="1334" spans="1:14" s="36" customFormat="1" ht="12" customHeight="1">
      <c r="A1334" s="129" t="s">
        <v>1890</v>
      </c>
      <c r="B1334" s="129" t="s">
        <v>1891</v>
      </c>
      <c r="C1334" s="130" t="s">
        <v>132</v>
      </c>
      <c r="D1334" s="60" t="str">
        <f>'MANPR2001-04 £'!D1333</f>
        <v>…</v>
      </c>
      <c r="E1334" s="61">
        <f>'MANPR2001-04 £'!E1333/$A$4</f>
        <v>850.8835178053357</v>
      </c>
      <c r="F1334" s="60" t="str">
        <f>'MANPR2001-04 £'!F1333</f>
        <v>…</v>
      </c>
      <c r="G1334" s="61">
        <f>'MANPR2001-04 £'!G1333/$A$4</f>
        <v>727.864214026251</v>
      </c>
      <c r="H1334" s="60" t="str">
        <f>'MANPR2001-04 £'!H1333</f>
        <v>…</v>
      </c>
      <c r="I1334" s="61">
        <f>'MANPR2001-04 £'!I1333/$A$4</f>
        <v>821.8372933019407</v>
      </c>
      <c r="J1334" s="60" t="str">
        <f>'MANPR2001-04 £'!J1333</f>
        <v>…</v>
      </c>
      <c r="K1334" s="61">
        <f>'MANPR2001-04 £'!K1333/$A$4</f>
        <v>517.7062367369814</v>
      </c>
      <c r="L1334" s="44" t="s">
        <v>741</v>
      </c>
      <c r="M1334" s="487"/>
      <c r="N1334" s="488"/>
    </row>
    <row r="1335" spans="1:14" s="36" customFormat="1" ht="12" customHeight="1">
      <c r="A1335" s="129" t="s">
        <v>2485</v>
      </c>
      <c r="B1335" s="129" t="s">
        <v>2486</v>
      </c>
      <c r="C1335" s="130" t="s">
        <v>132</v>
      </c>
      <c r="D1335" s="60" t="str">
        <f>'MANPR2001-04 £'!D1334</f>
        <v>…</v>
      </c>
      <c r="E1335" s="61">
        <f>'MANPR2001-04 £'!E1334/$A$4</f>
        <v>5108.718309714766</v>
      </c>
      <c r="F1335" s="60" t="str">
        <f>'MANPR2001-04 £'!F1334</f>
        <v>…</v>
      </c>
      <c r="G1335" s="61">
        <f>'MANPR2001-04 £'!G1334/$A$4</f>
        <v>5640.093357982757</v>
      </c>
      <c r="H1335" s="60" t="str">
        <f>'MANPR2001-04 £'!H1334</f>
        <v>…</v>
      </c>
      <c r="I1335" s="61">
        <f>'MANPR2001-04 £'!I1334/$A$4</f>
        <v>5503.405242672663</v>
      </c>
      <c r="J1335" s="60" t="str">
        <f>'MANPR2001-04 £'!J1334</f>
        <v>…</v>
      </c>
      <c r="K1335" s="61">
        <f>'MANPR2001-04 £'!K1334/$A$4</f>
        <v>6376.500579215889</v>
      </c>
      <c r="L1335" s="44" t="s">
        <v>2487</v>
      </c>
      <c r="M1335" s="487"/>
      <c r="N1335" s="488"/>
    </row>
    <row r="1336" spans="1:14" s="36" customFormat="1" ht="12" customHeight="1">
      <c r="A1336" s="129" t="s">
        <v>2488</v>
      </c>
      <c r="B1336" s="129" t="s">
        <v>2489</v>
      </c>
      <c r="C1336" s="130" t="s">
        <v>132</v>
      </c>
      <c r="D1336" s="60" t="str">
        <f>'MANPR2001-04 £'!D1335</f>
        <v>…</v>
      </c>
      <c r="E1336" s="61">
        <f>'MANPR2001-04 £'!E1335/$A$4</f>
        <v>2863.616015746471</v>
      </c>
      <c r="F1336" s="60" t="str">
        <f>'MANPR2001-04 £'!F1335</f>
        <v>…</v>
      </c>
      <c r="G1336" s="61">
        <f>'MANPR2001-04 £'!G1335/$A$4</f>
        <v>3799.9296056206153</v>
      </c>
      <c r="H1336" s="60" t="str">
        <f>'MANPR2001-04 £'!H1335</f>
        <v>…</v>
      </c>
      <c r="I1336" s="61">
        <f>'MANPR2001-04 £'!I1335/$A$4</f>
        <v>3965.663945434105</v>
      </c>
      <c r="J1336" s="60" t="str">
        <f>'MANPR2001-04 £'!J1335</f>
        <v>…</v>
      </c>
      <c r="K1336" s="61">
        <f>'MANPR2001-04 £'!K1335/$A$4</f>
        <v>4927.606556928892</v>
      </c>
      <c r="L1336" s="44" t="s">
        <v>2490</v>
      </c>
      <c r="M1336" s="487"/>
      <c r="N1336" s="488"/>
    </row>
    <row r="1337" spans="1:14" s="36" customFormat="1" ht="12" customHeight="1">
      <c r="A1337" s="129" t="s">
        <v>2491</v>
      </c>
      <c r="B1337" s="129" t="s">
        <v>1086</v>
      </c>
      <c r="C1337" s="130" t="s">
        <v>132</v>
      </c>
      <c r="D1337" s="60" t="str">
        <f>'MANPR2001-04 £'!D1336</f>
        <v>…</v>
      </c>
      <c r="E1337" s="61">
        <f>'MANPR2001-04 £'!E1336/$A$4</f>
        <v>2108.4141786582013</v>
      </c>
      <c r="F1337" s="60" t="str">
        <f>'MANPR2001-04 £'!F1336</f>
        <v>…</v>
      </c>
      <c r="G1337" s="61">
        <f>'MANPR2001-04 £'!G1336/$A$4</f>
        <v>2764.517132146653</v>
      </c>
      <c r="H1337" s="60" t="str">
        <f>'MANPR2001-04 £'!H1336</f>
        <v>…</v>
      </c>
      <c r="I1337" s="61">
        <f>'MANPR2001-04 £'!I1336/$A$4</f>
        <v>1864.0841725414082</v>
      </c>
      <c r="J1337" s="60" t="str">
        <f>'MANPR2001-04 £'!J1336</f>
        <v>…</v>
      </c>
      <c r="K1337" s="61">
        <f>'MANPR2001-04 £'!K1336/$A$4</f>
        <v>1987.1034763204927</v>
      </c>
      <c r="L1337" s="44" t="s">
        <v>2446</v>
      </c>
      <c r="M1337" s="487"/>
      <c r="N1337" s="488"/>
    </row>
    <row r="1338" spans="1:14" s="36" customFormat="1" ht="12" customHeight="1">
      <c r="A1338" s="129" t="s">
        <v>1081</v>
      </c>
      <c r="B1338" s="129" t="s">
        <v>1082</v>
      </c>
      <c r="C1338" s="130"/>
      <c r="D1338" s="114"/>
      <c r="E1338" s="127"/>
      <c r="F1338" s="73"/>
      <c r="G1338" s="74"/>
      <c r="H1338" s="73"/>
      <c r="I1338" s="72"/>
      <c r="J1338" s="60"/>
      <c r="K1338" s="61"/>
      <c r="L1338" s="44" t="s">
        <v>1084</v>
      </c>
      <c r="M1338" s="487"/>
      <c r="N1338" s="488"/>
    </row>
    <row r="1339" spans="1:14" s="36" customFormat="1" ht="9" customHeight="1">
      <c r="A1339" s="129"/>
      <c r="B1339" s="129" t="s">
        <v>1083</v>
      </c>
      <c r="C1339" s="130" t="s">
        <v>132</v>
      </c>
      <c r="D1339" s="60" t="str">
        <f>'MANPR2001-04 £'!D1338</f>
        <v>…</v>
      </c>
      <c r="E1339" s="61">
        <f>'MANPR2001-04 £'!E1338/$A$4</f>
        <v>768.8706486192792</v>
      </c>
      <c r="F1339" s="60" t="str">
        <f>'MANPR2001-04 £'!F1338</f>
        <v>…</v>
      </c>
      <c r="G1339" s="61">
        <f>'MANPR2001-04 £'!G1338/$A$4</f>
        <v>486.9514107922102</v>
      </c>
      <c r="H1339" s="60" t="str">
        <f>'MANPR2001-04 £'!H1338</f>
        <v>…</v>
      </c>
      <c r="I1339" s="61">
        <f>'MANPR2001-04 £'!I1338/$A$4</f>
        <v>483.53420790945785</v>
      </c>
      <c r="J1339" s="60" t="str">
        <f>'MANPR2001-04 £'!J1338</f>
        <v>…</v>
      </c>
      <c r="K1339" s="61">
        <f>'MANPR2001-04 £'!K1338/$A$4</f>
        <v>319.5084695373449</v>
      </c>
      <c r="L1339" s="44" t="s">
        <v>1085</v>
      </c>
      <c r="M1339" s="487"/>
      <c r="N1339" s="488"/>
    </row>
    <row r="1340" spans="1:14" s="36" customFormat="1" ht="12" customHeight="1">
      <c r="A1340" s="129" t="s">
        <v>2492</v>
      </c>
      <c r="B1340" s="129" t="s">
        <v>2493</v>
      </c>
      <c r="C1340" s="130" t="s">
        <v>600</v>
      </c>
      <c r="D1340" s="60">
        <f>'MANPR2001-04 £'!D1339</f>
        <v>39380</v>
      </c>
      <c r="E1340" s="61">
        <f>'MANPR2001-04 £'!E1339/$A$4</f>
        <v>6943.75625775278</v>
      </c>
      <c r="F1340" s="60">
        <f>'MANPR2001-04 £'!F1339</f>
        <v>42664</v>
      </c>
      <c r="G1340" s="61">
        <f>'MANPR2001-04 £'!G1339/$A$4</f>
        <v>7365.780813772695</v>
      </c>
      <c r="H1340" s="60">
        <f>'MANPR2001-04 £'!H1339</f>
        <v>44720</v>
      </c>
      <c r="I1340" s="61">
        <f>'MANPR2001-04 £'!I1339/$A$4</f>
        <v>7690.415087634168</v>
      </c>
      <c r="J1340" s="60">
        <f>'MANPR2001-04 £'!J1339</f>
        <v>54190</v>
      </c>
      <c r="K1340" s="61">
        <f>'MANPR2001-04 £'!K1339/$A$4</f>
        <v>8843.721060563088</v>
      </c>
      <c r="L1340" s="44" t="s">
        <v>2494</v>
      </c>
      <c r="M1340" s="487"/>
      <c r="N1340" s="488"/>
    </row>
    <row r="1341" spans="1:14" s="36" customFormat="1" ht="12" customHeight="1">
      <c r="A1341" s="129" t="s">
        <v>1078</v>
      </c>
      <c r="B1341" s="129" t="s">
        <v>1079</v>
      </c>
      <c r="C1341" s="130" t="s">
        <v>126</v>
      </c>
      <c r="D1341" s="60">
        <f>'MANPR2001-04 £'!D1340</f>
        <v>195</v>
      </c>
      <c r="E1341" s="61">
        <f>'MANPR2001-04 £'!E1340/$A$4</f>
        <v>18.794615855137938</v>
      </c>
      <c r="F1341" s="60">
        <f>'MANPR2001-04 £'!F1340</f>
        <v>420</v>
      </c>
      <c r="G1341" s="61">
        <f>'MANPR2001-04 £'!G1340/$A$4</f>
        <v>42.7150360344044</v>
      </c>
      <c r="H1341" s="60">
        <f>'MANPR2001-04 £'!H1340</f>
        <v>330</v>
      </c>
      <c r="I1341" s="61">
        <f>'MANPR2001-04 £'!I1340/$A$4</f>
        <v>34.17202882752352</v>
      </c>
      <c r="J1341" s="60">
        <f>'MANPR2001-04 £'!J1340</f>
        <v>300</v>
      </c>
      <c r="K1341" s="61">
        <f>'MANPR2001-04 £'!K1340/$A$4</f>
        <v>30.75482594477117</v>
      </c>
      <c r="L1341" s="44" t="s">
        <v>1080</v>
      </c>
      <c r="M1341" s="487"/>
      <c r="N1341" s="488"/>
    </row>
    <row r="1342" spans="1:14" s="36" customFormat="1" ht="0.75" customHeight="1">
      <c r="A1342" s="129" t="s">
        <v>109</v>
      </c>
      <c r="B1342" s="110"/>
      <c r="C1342" s="111"/>
      <c r="D1342" s="114"/>
      <c r="E1342" s="127"/>
      <c r="F1342" s="71"/>
      <c r="G1342" s="72"/>
      <c r="H1342" s="71"/>
      <c r="I1342" s="72"/>
      <c r="J1342" s="60"/>
      <c r="K1342" s="61"/>
      <c r="L1342" s="45"/>
      <c r="M1342" s="487"/>
      <c r="N1342" s="488"/>
    </row>
    <row r="1343" spans="1:14" s="36" customFormat="1" ht="12" customHeight="1">
      <c r="A1343" s="124" t="s">
        <v>2495</v>
      </c>
      <c r="B1343" s="124" t="s">
        <v>2496</v>
      </c>
      <c r="C1343" s="125"/>
      <c r="D1343" s="114"/>
      <c r="E1343" s="106">
        <f>SUM(E1345:E1349)</f>
        <v>32118.289894989357</v>
      </c>
      <c r="F1343" s="81"/>
      <c r="G1343" s="106">
        <f>SUM(G1345:G1349)</f>
        <v>28118.453920727727</v>
      </c>
      <c r="H1343" s="81"/>
      <c r="I1343" s="106">
        <f>SUM(I1345:I1349)</f>
        <v>26732.77815177165</v>
      </c>
      <c r="J1343" s="60"/>
      <c r="K1343" s="126">
        <f>SUM(K1345:K1349)</f>
        <v>27064.246831398625</v>
      </c>
      <c r="L1343" s="49" t="s">
        <v>0</v>
      </c>
      <c r="M1343" s="487"/>
      <c r="N1343" s="488"/>
    </row>
    <row r="1344" spans="1:14" s="36" customFormat="1" ht="0.75" customHeight="1">
      <c r="A1344" s="129" t="s">
        <v>109</v>
      </c>
      <c r="B1344" s="110"/>
      <c r="C1344" s="111"/>
      <c r="D1344" s="114"/>
      <c r="E1344" s="127"/>
      <c r="F1344" s="71"/>
      <c r="G1344" s="72"/>
      <c r="H1344" s="71"/>
      <c r="I1344" s="72"/>
      <c r="J1344" s="60"/>
      <c r="K1344" s="61"/>
      <c r="L1344" s="45"/>
      <c r="M1344" s="487"/>
      <c r="N1344" s="488"/>
    </row>
    <row r="1345" spans="1:14" s="36" customFormat="1" ht="12" customHeight="1">
      <c r="A1345" s="129" t="s">
        <v>1</v>
      </c>
      <c r="B1345" s="129" t="s">
        <v>2</v>
      </c>
      <c r="C1345" s="130"/>
      <c r="D1345" s="114"/>
      <c r="E1345" s="132"/>
      <c r="F1345" s="71"/>
      <c r="G1345" s="72"/>
      <c r="H1345" s="71"/>
      <c r="I1345" s="72"/>
      <c r="J1345" s="60"/>
      <c r="K1345" s="176"/>
      <c r="L1345" s="44"/>
      <c r="M1345" s="487"/>
      <c r="N1345" s="488"/>
    </row>
    <row r="1346" spans="1:14" s="36" customFormat="1" ht="9" customHeight="1">
      <c r="A1346" s="129"/>
      <c r="B1346" s="129" t="s">
        <v>3</v>
      </c>
      <c r="C1346" s="130" t="s">
        <v>132</v>
      </c>
      <c r="D1346" s="60" t="str">
        <f>'MANPR2001-04 £'!D1345</f>
        <v>…</v>
      </c>
      <c r="E1346" s="61">
        <f>'MANPR2001-04 £'!E1345/$A$4</f>
        <v>606.5535116885425</v>
      </c>
      <c r="F1346" s="60" t="str">
        <f>'MANPR2001-04 £'!F1345</f>
        <v>…</v>
      </c>
      <c r="G1346" s="61">
        <f>'MANPR2001-04 £'!G1345/$A$4</f>
        <v>623.6395261023042</v>
      </c>
      <c r="H1346" s="60" t="str">
        <f>'MANPR2001-04 £'!H1345</f>
        <v>…</v>
      </c>
      <c r="I1346" s="61">
        <f>'MANPR2001-04 £'!I1345/$A$4</f>
        <v>560.4212727713857</v>
      </c>
      <c r="J1346" s="60" t="str">
        <f>'MANPR2001-04 £'!J1345</f>
        <v>…</v>
      </c>
      <c r="K1346" s="61">
        <f>'MANPR2001-04 £'!K1345/$A$4</f>
        <v>509.16322953010047</v>
      </c>
      <c r="L1346" s="44" t="s">
        <v>4</v>
      </c>
      <c r="M1346" s="487"/>
      <c r="N1346" s="488"/>
    </row>
    <row r="1347" spans="1:14" s="36" customFormat="1" ht="12" customHeight="1">
      <c r="A1347" s="129" t="s">
        <v>5</v>
      </c>
      <c r="B1347" s="129" t="s">
        <v>6</v>
      </c>
      <c r="C1347" s="130" t="s">
        <v>132</v>
      </c>
      <c r="D1347" s="60" t="str">
        <f>'MANPR2001-04 £'!D1346</f>
        <v>…</v>
      </c>
      <c r="E1347" s="61">
        <f>'MANPR2001-04 £'!E1346/$A$4</f>
        <v>25729.829105683835</v>
      </c>
      <c r="F1347" s="60" t="str">
        <f>'MANPR2001-04 £'!F1346</f>
        <v>…</v>
      </c>
      <c r="G1347" s="61">
        <f>'MANPR2001-04 £'!G1346/$A$4</f>
        <v>22374.135874821026</v>
      </c>
      <c r="H1347" s="60" t="str">
        <f>'MANPR2001-04 £'!H1346</f>
        <v>…</v>
      </c>
      <c r="I1347" s="61">
        <f>'MANPR2001-04 £'!I1346/$A$4</f>
        <v>20643.322614706958</v>
      </c>
      <c r="J1347" s="60" t="str">
        <f>'MANPR2001-04 £'!J1346</f>
        <v>…</v>
      </c>
      <c r="K1347" s="61">
        <f>'MANPR2001-04 £'!K1346/$A$4</f>
        <v>21080.72458369926</v>
      </c>
      <c r="L1347" s="44" t="s">
        <v>7</v>
      </c>
      <c r="M1347" s="487"/>
      <c r="N1347" s="488"/>
    </row>
    <row r="1348" spans="1:14" s="36" customFormat="1" ht="12" customHeight="1">
      <c r="A1348" s="129" t="s">
        <v>8</v>
      </c>
      <c r="B1348" s="129" t="s">
        <v>9</v>
      </c>
      <c r="C1348" s="130" t="s">
        <v>132</v>
      </c>
      <c r="D1348" s="60" t="str">
        <f>'MANPR2001-04 £'!D1347</f>
        <v>…</v>
      </c>
      <c r="E1348" s="61">
        <f>'MANPR2001-04 £'!E1347/$A$4</f>
        <v>5725.523430051566</v>
      </c>
      <c r="F1348" s="60" t="str">
        <f>'MANPR2001-04 £'!F1347</f>
        <v>…</v>
      </c>
      <c r="G1348" s="61">
        <f>'MANPR2001-04 £'!G1347/$A$4</f>
        <v>5048.9172592666</v>
      </c>
      <c r="H1348" s="60" t="str">
        <f>'MANPR2001-04 £'!H1347</f>
        <v>…</v>
      </c>
      <c r="I1348" s="61">
        <f>'MANPR2001-04 £'!I1347/$A$4</f>
        <v>5163.393555838804</v>
      </c>
      <c r="J1348" s="60" t="str">
        <f>'MANPR2001-04 £'!J1347</f>
        <v>…</v>
      </c>
      <c r="K1348" s="61">
        <f>'MANPR2001-04 £'!K1347/$A$4</f>
        <v>5411.140764838349</v>
      </c>
      <c r="L1348" s="44" t="s">
        <v>10</v>
      </c>
      <c r="M1348" s="487"/>
      <c r="N1348" s="488"/>
    </row>
    <row r="1349" spans="1:14" s="36" customFormat="1" ht="12" customHeight="1">
      <c r="A1349" s="129" t="s">
        <v>11</v>
      </c>
      <c r="B1349" s="129" t="s">
        <v>12</v>
      </c>
      <c r="C1349" s="130" t="s">
        <v>132</v>
      </c>
      <c r="D1349" s="60" t="str">
        <f>'MANPR2001-04 £'!D1348</f>
        <v>…</v>
      </c>
      <c r="E1349" s="61">
        <f>'MANPR2001-04 £'!E1348/$A$4</f>
        <v>56.38384756541381</v>
      </c>
      <c r="F1349" s="60" t="str">
        <f>'MANPR2001-04 £'!F1348</f>
        <v>…</v>
      </c>
      <c r="G1349" s="61">
        <f>'MANPR2001-04 £'!G1348/$A$4</f>
        <v>71.7612605377994</v>
      </c>
      <c r="H1349" s="60" t="str">
        <f>'MANPR2001-04 £'!H1348</f>
        <v>…</v>
      </c>
      <c r="I1349" s="61">
        <f>'MANPR2001-04 £'!I1348/$A$4</f>
        <v>365.6407084545017</v>
      </c>
      <c r="J1349" s="60" t="str">
        <f>'MANPR2001-04 £'!J1348</f>
        <v>…</v>
      </c>
      <c r="K1349" s="61">
        <f>'MANPR2001-04 £'!K1348/$A$4</f>
        <v>63.218253330918515</v>
      </c>
      <c r="L1349" s="44" t="s">
        <v>13</v>
      </c>
      <c r="M1349" s="487"/>
      <c r="N1349" s="488"/>
    </row>
    <row r="1350" spans="1:14" s="36" customFormat="1" ht="0.75" customHeight="1">
      <c r="A1350" s="110"/>
      <c r="B1350" s="110"/>
      <c r="C1350" s="111"/>
      <c r="D1350" s="114"/>
      <c r="E1350" s="127"/>
      <c r="F1350" s="73"/>
      <c r="G1350" s="74"/>
      <c r="H1350" s="73"/>
      <c r="I1350" s="72"/>
      <c r="J1350" s="60"/>
      <c r="K1350" s="61"/>
      <c r="L1350" s="45"/>
      <c r="M1350" s="487"/>
      <c r="N1350" s="488"/>
    </row>
    <row r="1351" spans="1:14" s="36" customFormat="1" ht="12" customHeight="1">
      <c r="A1351" s="124" t="s">
        <v>14</v>
      </c>
      <c r="B1351" s="124" t="s">
        <v>15</v>
      </c>
      <c r="C1351" s="125"/>
      <c r="D1351" s="114"/>
      <c r="E1351" s="106">
        <f>SUM(E1354)</f>
        <v>15.377412972385585</v>
      </c>
      <c r="F1351" s="75"/>
      <c r="G1351" s="106">
        <f>SUM(G1354)</f>
        <v>15.377412972385585</v>
      </c>
      <c r="H1351" s="75"/>
      <c r="I1351" s="106">
        <f>SUM(I1354)</f>
        <v>13.668811531009409</v>
      </c>
      <c r="J1351" s="60"/>
      <c r="K1351" s="126">
        <f>SUM(K1354)</f>
        <v>10.251608648257056</v>
      </c>
      <c r="L1351" s="49" t="s">
        <v>16</v>
      </c>
      <c r="M1351" s="487"/>
      <c r="N1351" s="488"/>
    </row>
    <row r="1352" spans="1:14" s="36" customFormat="1" ht="0.75" customHeight="1">
      <c r="A1352" s="110"/>
      <c r="B1352" s="110"/>
      <c r="C1352" s="111"/>
      <c r="D1352" s="114"/>
      <c r="E1352" s="127"/>
      <c r="F1352" s="73"/>
      <c r="G1352" s="74"/>
      <c r="H1352" s="73"/>
      <c r="I1352" s="72"/>
      <c r="J1352" s="60"/>
      <c r="K1352" s="61"/>
      <c r="L1352" s="45"/>
      <c r="M1352" s="487"/>
      <c r="N1352" s="488"/>
    </row>
    <row r="1353" spans="1:14" s="36" customFormat="1" ht="12" customHeight="1">
      <c r="A1353" s="129" t="s">
        <v>1072</v>
      </c>
      <c r="B1353" s="129" t="s">
        <v>17</v>
      </c>
      <c r="C1353" s="111"/>
      <c r="D1353" s="114"/>
      <c r="E1353" s="127"/>
      <c r="F1353" s="73"/>
      <c r="G1353" s="74"/>
      <c r="H1353" s="73"/>
      <c r="I1353" s="72"/>
      <c r="J1353" s="60"/>
      <c r="K1353" s="61"/>
      <c r="L1353" s="44" t="s">
        <v>18</v>
      </c>
      <c r="M1353" s="487"/>
      <c r="N1353" s="488"/>
    </row>
    <row r="1354" spans="1:14" s="36" customFormat="1" ht="12" customHeight="1">
      <c r="A1354" s="110" t="s">
        <v>1073</v>
      </c>
      <c r="B1354" s="129" t="s">
        <v>1074</v>
      </c>
      <c r="C1354" s="130" t="s">
        <v>132</v>
      </c>
      <c r="D1354" s="60" t="str">
        <f>'MANPR2001-04 £'!D1353</f>
        <v>…</v>
      </c>
      <c r="E1354" s="61">
        <f>'MANPR2001-04 £'!E1353/$A$4</f>
        <v>15.377412972385585</v>
      </c>
      <c r="F1354" s="60" t="str">
        <f>'MANPR2001-04 £'!F1353</f>
        <v>…</v>
      </c>
      <c r="G1354" s="61">
        <f>'MANPR2001-04 £'!G1353/$A$4</f>
        <v>15.377412972385585</v>
      </c>
      <c r="H1354" s="60" t="str">
        <f>'MANPR2001-04 £'!H1353</f>
        <v>…</v>
      </c>
      <c r="I1354" s="61">
        <f>'MANPR2001-04 £'!I1353/$A$4</f>
        <v>13.668811531009409</v>
      </c>
      <c r="J1354" s="60" t="str">
        <f>'MANPR2001-04 £'!J1353</f>
        <v>…</v>
      </c>
      <c r="K1354" s="61">
        <f>'MANPR2001-04 £'!K1353/$A$4</f>
        <v>10.251608648257056</v>
      </c>
      <c r="L1354" s="44" t="s">
        <v>1075</v>
      </c>
      <c r="M1354" s="487"/>
      <c r="N1354" s="488"/>
    </row>
    <row r="1355" spans="1:14" s="36" customFormat="1" ht="0.75" customHeight="1">
      <c r="A1355" s="110"/>
      <c r="B1355" s="110"/>
      <c r="C1355" s="111"/>
      <c r="D1355" s="114"/>
      <c r="E1355" s="127"/>
      <c r="F1355" s="73"/>
      <c r="G1355" s="74"/>
      <c r="H1355" s="73"/>
      <c r="I1355" s="72"/>
      <c r="J1355" s="60"/>
      <c r="K1355" s="61"/>
      <c r="L1355" s="45"/>
      <c r="M1355" s="487"/>
      <c r="N1355" s="488"/>
    </row>
    <row r="1356" spans="1:14" s="36" customFormat="1" ht="12" customHeight="1">
      <c r="A1356" s="124" t="s">
        <v>19</v>
      </c>
      <c r="B1356" s="124" t="s">
        <v>20</v>
      </c>
      <c r="C1356" s="125"/>
      <c r="D1356" s="114"/>
      <c r="E1356" s="132"/>
      <c r="F1356" s="75"/>
      <c r="G1356" s="76"/>
      <c r="H1356" s="75"/>
      <c r="I1356" s="82"/>
      <c r="J1356" s="60"/>
      <c r="K1356" s="176"/>
      <c r="L1356" s="45"/>
      <c r="M1356" s="487"/>
      <c r="N1356" s="488"/>
    </row>
    <row r="1357" spans="1:14" s="36" customFormat="1" ht="11.25" customHeight="1">
      <c r="A1357" s="145"/>
      <c r="B1357" s="124" t="s">
        <v>21</v>
      </c>
      <c r="C1357" s="125"/>
      <c r="D1357" s="114"/>
      <c r="E1357" s="106">
        <f>SUM(E1360)</f>
        <v>239.20420179266466</v>
      </c>
      <c r="F1357" s="75"/>
      <c r="G1357" s="106">
        <f>SUM(G1360)</f>
        <v>128.1451081032132</v>
      </c>
      <c r="H1357" s="75"/>
      <c r="I1357" s="106">
        <f>SUM(I1360)</f>
        <v>126.43650666183703</v>
      </c>
      <c r="J1357" s="60"/>
      <c r="K1357" s="126">
        <f>SUM(K1360)</f>
        <v>102.51608648257056</v>
      </c>
      <c r="L1357" s="49" t="s">
        <v>22</v>
      </c>
      <c r="M1357" s="487"/>
      <c r="N1357" s="488"/>
    </row>
    <row r="1358" spans="1:14" s="36" customFormat="1" ht="0.75" customHeight="1">
      <c r="A1358" s="110"/>
      <c r="B1358" s="110"/>
      <c r="C1358" s="111"/>
      <c r="D1358" s="114"/>
      <c r="E1358" s="127"/>
      <c r="F1358" s="73"/>
      <c r="G1358" s="74"/>
      <c r="H1358" s="73"/>
      <c r="I1358" s="72"/>
      <c r="J1358" s="60"/>
      <c r="K1358" s="61"/>
      <c r="L1358" s="45"/>
      <c r="M1358" s="487"/>
      <c r="N1358" s="488"/>
    </row>
    <row r="1359" spans="1:14" s="36" customFormat="1" ht="12" customHeight="1">
      <c r="A1359" s="129" t="s">
        <v>23</v>
      </c>
      <c r="B1359" s="129" t="s">
        <v>24</v>
      </c>
      <c r="C1359" s="130"/>
      <c r="D1359" s="114"/>
      <c r="E1359" s="132"/>
      <c r="F1359" s="73"/>
      <c r="G1359" s="74"/>
      <c r="H1359" s="73"/>
      <c r="I1359" s="72"/>
      <c r="J1359" s="60"/>
      <c r="K1359" s="176"/>
      <c r="L1359" s="44"/>
      <c r="M1359" s="487"/>
      <c r="N1359" s="488"/>
    </row>
    <row r="1360" spans="1:14" s="36" customFormat="1" ht="11.25" customHeight="1">
      <c r="A1360" s="110"/>
      <c r="B1360" s="129" t="s">
        <v>25</v>
      </c>
      <c r="C1360" s="130" t="s">
        <v>132</v>
      </c>
      <c r="D1360" s="60" t="str">
        <f>'MANPR2001-04 £'!D1359</f>
        <v>…</v>
      </c>
      <c r="E1360" s="61">
        <f>'MANPR2001-04 £'!E1359/$A$4</f>
        <v>239.20420179266466</v>
      </c>
      <c r="F1360" s="60" t="str">
        <f>'MANPR2001-04 £'!F1359</f>
        <v>…</v>
      </c>
      <c r="G1360" s="61">
        <f>'MANPR2001-04 £'!G1359/$A$4</f>
        <v>128.1451081032132</v>
      </c>
      <c r="H1360" s="60" t="str">
        <f>'MANPR2001-04 £'!H1359</f>
        <v>…</v>
      </c>
      <c r="I1360" s="61">
        <f>'MANPR2001-04 £'!I1359/$A$4</f>
        <v>126.43650666183703</v>
      </c>
      <c r="J1360" s="60" t="str">
        <f>'MANPR2001-04 £'!J1359</f>
        <v>…</v>
      </c>
      <c r="K1360" s="61">
        <f>'MANPR2001-04 £'!K1359/$A$4</f>
        <v>102.51608648257056</v>
      </c>
      <c r="L1360" s="44" t="s">
        <v>26</v>
      </c>
      <c r="M1360" s="487"/>
      <c r="N1360" s="488"/>
    </row>
    <row r="1361" spans="1:14" s="36" customFormat="1" ht="0.75" customHeight="1">
      <c r="A1361" s="110"/>
      <c r="B1361" s="110"/>
      <c r="C1361" s="111"/>
      <c r="D1361" s="114"/>
      <c r="E1361" s="127"/>
      <c r="F1361" s="73"/>
      <c r="G1361" s="74"/>
      <c r="H1361" s="73"/>
      <c r="I1361" s="72"/>
      <c r="J1361" s="60"/>
      <c r="K1361" s="61"/>
      <c r="L1361" s="45"/>
      <c r="M1361" s="487"/>
      <c r="N1361" s="488"/>
    </row>
    <row r="1362" spans="1:14" s="36" customFormat="1" ht="12" customHeight="1">
      <c r="A1362" s="124" t="s">
        <v>27</v>
      </c>
      <c r="B1362" s="124" t="s">
        <v>28</v>
      </c>
      <c r="C1362" s="125"/>
      <c r="D1362" s="114"/>
      <c r="E1362" s="127"/>
      <c r="F1362" s="75"/>
      <c r="G1362" s="76"/>
      <c r="H1362" s="75"/>
      <c r="I1362" s="82"/>
      <c r="J1362" s="60"/>
      <c r="K1362" s="61"/>
      <c r="L1362" s="49" t="s">
        <v>29</v>
      </c>
      <c r="M1362" s="487"/>
      <c r="N1362" s="488"/>
    </row>
    <row r="1363" spans="1:14" s="36" customFormat="1" ht="11.25" customHeight="1">
      <c r="A1363" s="110"/>
      <c r="B1363" s="124" t="s">
        <v>30</v>
      </c>
      <c r="C1363" s="111"/>
      <c r="D1363" s="114"/>
      <c r="E1363" s="106">
        <f>SUM(E1365:E1386)</f>
        <v>7111.199199007645</v>
      </c>
      <c r="F1363" s="73"/>
      <c r="G1363" s="106">
        <f>SUM(G1365:G1386)</f>
        <v>7731.421522227195</v>
      </c>
      <c r="H1363" s="73"/>
      <c r="I1363" s="106">
        <f>SUM(I1365:I1386)</f>
        <v>7210.298082607464</v>
      </c>
      <c r="J1363" s="60"/>
      <c r="K1363" s="126">
        <f>SUM(K1365:K1386)</f>
        <v>9301.626246851902</v>
      </c>
      <c r="L1363" s="49" t="s">
        <v>1325</v>
      </c>
      <c r="M1363" s="487"/>
      <c r="N1363" s="488"/>
    </row>
    <row r="1364" spans="1:14" s="36" customFormat="1" ht="0.75" customHeight="1">
      <c r="A1364" s="110"/>
      <c r="B1364" s="110"/>
      <c r="C1364" s="111"/>
      <c r="D1364" s="114"/>
      <c r="E1364" s="127"/>
      <c r="F1364" s="73"/>
      <c r="G1364" s="74"/>
      <c r="H1364" s="73"/>
      <c r="I1364" s="72"/>
      <c r="J1364" s="60"/>
      <c r="K1364" s="61"/>
      <c r="L1364" s="45"/>
      <c r="M1364" s="487"/>
      <c r="N1364" s="488"/>
    </row>
    <row r="1365" spans="1:14" s="36" customFormat="1" ht="12" customHeight="1">
      <c r="A1365" s="129" t="s">
        <v>1326</v>
      </c>
      <c r="B1365" s="129" t="s">
        <v>1327</v>
      </c>
      <c r="C1365" s="130"/>
      <c r="D1365" s="132"/>
      <c r="E1365" s="132"/>
      <c r="F1365" s="73"/>
      <c r="G1365" s="74"/>
      <c r="H1365" s="73"/>
      <c r="I1365" s="72"/>
      <c r="J1365" s="175"/>
      <c r="K1365" s="176"/>
      <c r="L1365" s="44"/>
      <c r="M1365" s="487"/>
      <c r="N1365" s="488"/>
    </row>
    <row r="1366" spans="1:14" s="36" customFormat="1" ht="12" customHeight="1">
      <c r="A1366" s="129" t="s">
        <v>1328</v>
      </c>
      <c r="B1366" s="129" t="s">
        <v>1333</v>
      </c>
      <c r="C1366" s="130"/>
      <c r="D1366" s="132"/>
      <c r="E1366" s="132"/>
      <c r="F1366" s="73"/>
      <c r="G1366" s="74"/>
      <c r="H1366" s="73"/>
      <c r="I1366" s="72"/>
      <c r="J1366" s="175"/>
      <c r="K1366" s="176"/>
      <c r="L1366" s="44" t="s">
        <v>1334</v>
      </c>
      <c r="M1366" s="487"/>
      <c r="N1366" s="488"/>
    </row>
    <row r="1367" spans="1:14" s="36" customFormat="1" ht="11.25" customHeight="1">
      <c r="A1367" s="129"/>
      <c r="B1367" s="129" t="s">
        <v>517</v>
      </c>
      <c r="C1367" s="130"/>
      <c r="D1367" s="132"/>
      <c r="E1367" s="132"/>
      <c r="F1367" s="73"/>
      <c r="G1367" s="74"/>
      <c r="H1367" s="73"/>
      <c r="I1367" s="72"/>
      <c r="J1367" s="175"/>
      <c r="K1367" s="176"/>
      <c r="L1367" s="44" t="s">
        <v>1335</v>
      </c>
      <c r="M1367" s="487"/>
      <c r="N1367" s="488"/>
    </row>
    <row r="1368" spans="1:14" s="36" customFormat="1" ht="11.25" customHeight="1">
      <c r="A1368" s="129"/>
      <c r="B1368" s="129" t="s">
        <v>1336</v>
      </c>
      <c r="C1368" s="130" t="s">
        <v>132</v>
      </c>
      <c r="D1368" s="60" t="str">
        <f>'MANPR2001-04 £'!D1367</f>
        <v>…</v>
      </c>
      <c r="E1368" s="61">
        <f>'MANPR2001-04 £'!E1367/$A$4</f>
        <v>4295.4240236197065</v>
      </c>
      <c r="F1368" s="60" t="str">
        <f>'MANPR2001-04 £'!F1367</f>
        <v>…</v>
      </c>
      <c r="G1368" s="61">
        <f>'MANPR2001-04 £'!G1367/$A$4</f>
        <v>4151.901502544108</v>
      </c>
      <c r="H1368" s="60" t="str">
        <f>'MANPR2001-04 £'!H1367</f>
        <v>…</v>
      </c>
      <c r="I1368" s="61">
        <f>'MANPR2001-04 £'!I1367/$A$4</f>
        <v>4310.801436592093</v>
      </c>
      <c r="J1368" s="60" t="str">
        <f>'MANPR2001-04 £'!J1367</f>
        <v>…</v>
      </c>
      <c r="K1368" s="61">
        <f>'MANPR2001-04 £'!K1367/$A$4</f>
        <v>5602.504126272482</v>
      </c>
      <c r="L1368" s="44" t="s">
        <v>1337</v>
      </c>
      <c r="M1368" s="487"/>
      <c r="N1368" s="488"/>
    </row>
    <row r="1369" spans="1:14" s="36" customFormat="1" ht="2.25" customHeight="1">
      <c r="A1369" s="133"/>
      <c r="B1369" s="239"/>
      <c r="C1369" s="134"/>
      <c r="D1369" s="135"/>
      <c r="E1369" s="136"/>
      <c r="F1369" s="83"/>
      <c r="G1369" s="84"/>
      <c r="H1369" s="83"/>
      <c r="I1369" s="84"/>
      <c r="J1369" s="173"/>
      <c r="K1369" s="174"/>
      <c r="L1369" s="51"/>
      <c r="M1369" s="487"/>
      <c r="N1369" s="488"/>
    </row>
    <row r="1370" spans="1:14" s="36" customFormat="1" ht="12.75" customHeight="1">
      <c r="A1370" s="91"/>
      <c r="B1370" s="91"/>
      <c r="C1370" s="91"/>
      <c r="D1370" s="91"/>
      <c r="E1370" s="91"/>
      <c r="F1370" s="72"/>
      <c r="G1370" s="72"/>
      <c r="H1370" s="72"/>
      <c r="I1370" s="72"/>
      <c r="J1370" s="91"/>
      <c r="K1370" s="91"/>
      <c r="L1370" s="43" t="s">
        <v>471</v>
      </c>
      <c r="M1370" s="487"/>
      <c r="N1370" s="488"/>
    </row>
    <row r="1371" spans="12:14" ht="24" customHeight="1">
      <c r="L1371" s="31" t="s">
        <v>2342</v>
      </c>
      <c r="M1371" s="487" t="s">
        <v>2258</v>
      </c>
      <c r="N1371" s="488"/>
    </row>
    <row r="1372" spans="1:14" ht="29.25" customHeight="1">
      <c r="A1372" s="479" t="s">
        <v>1133</v>
      </c>
      <c r="B1372" s="479"/>
      <c r="C1372" s="479"/>
      <c r="D1372" s="479"/>
      <c r="E1372" s="479"/>
      <c r="F1372" s="479"/>
      <c r="G1372" s="479"/>
      <c r="H1372" s="479"/>
      <c r="I1372" s="479"/>
      <c r="J1372" s="479"/>
      <c r="K1372" s="479"/>
      <c r="L1372" s="479"/>
      <c r="M1372" s="487"/>
      <c r="N1372" s="488"/>
    </row>
    <row r="1373" spans="1:14" ht="9.75" customHeight="1">
      <c r="A1373" s="92"/>
      <c r="B1373" s="92"/>
      <c r="C1373" s="92"/>
      <c r="D1373" s="92"/>
      <c r="J1373" s="92"/>
      <c r="K1373" s="92"/>
      <c r="M1373" s="487"/>
      <c r="N1373" s="488"/>
    </row>
    <row r="1374" spans="1:14" ht="24.75" customHeight="1">
      <c r="A1374" s="94" t="s">
        <v>1652</v>
      </c>
      <c r="B1374" s="474" t="s">
        <v>1653</v>
      </c>
      <c r="C1374" s="94" t="s">
        <v>1119</v>
      </c>
      <c r="D1374" s="477" t="s">
        <v>491</v>
      </c>
      <c r="E1374" s="478"/>
      <c r="F1374" s="477" t="s">
        <v>2372</v>
      </c>
      <c r="G1374" s="478"/>
      <c r="H1374" s="483" t="s">
        <v>1123</v>
      </c>
      <c r="I1374" s="484"/>
      <c r="J1374" s="477" t="s">
        <v>2381</v>
      </c>
      <c r="K1374" s="485"/>
      <c r="L1374" s="480" t="s">
        <v>95</v>
      </c>
      <c r="M1374" s="487"/>
      <c r="N1374" s="488"/>
    </row>
    <row r="1375" spans="1:14" ht="15" customHeight="1">
      <c r="A1375" s="472" t="s">
        <v>1382</v>
      </c>
      <c r="B1375" s="475"/>
      <c r="C1375" s="472" t="s">
        <v>1121</v>
      </c>
      <c r="D1375" s="97" t="s">
        <v>92</v>
      </c>
      <c r="E1375" s="98" t="s">
        <v>94</v>
      </c>
      <c r="F1375" s="97" t="s">
        <v>92</v>
      </c>
      <c r="G1375" s="98" t="s">
        <v>94</v>
      </c>
      <c r="H1375" s="97" t="s">
        <v>92</v>
      </c>
      <c r="I1375" s="98" t="s">
        <v>94</v>
      </c>
      <c r="J1375" s="97" t="s">
        <v>92</v>
      </c>
      <c r="K1375" s="99" t="s">
        <v>94</v>
      </c>
      <c r="L1375" s="481"/>
      <c r="M1375" s="487"/>
      <c r="N1375" s="488"/>
    </row>
    <row r="1376" spans="1:14" ht="24.75" customHeight="1">
      <c r="A1376" s="473"/>
      <c r="B1376" s="476"/>
      <c r="C1376" s="473"/>
      <c r="D1376" s="100" t="s">
        <v>93</v>
      </c>
      <c r="E1376" s="101" t="s">
        <v>2450</v>
      </c>
      <c r="F1376" s="100" t="s">
        <v>93</v>
      </c>
      <c r="G1376" s="101" t="s">
        <v>2450</v>
      </c>
      <c r="H1376" s="100" t="s">
        <v>93</v>
      </c>
      <c r="I1376" s="101" t="s">
        <v>2450</v>
      </c>
      <c r="J1376" s="100" t="s">
        <v>93</v>
      </c>
      <c r="K1376" s="101" t="s">
        <v>2450</v>
      </c>
      <c r="L1376" s="482"/>
      <c r="M1376" s="487"/>
      <c r="N1376" s="488"/>
    </row>
    <row r="1377" spans="1:14" s="36" customFormat="1" ht="15" customHeight="1">
      <c r="A1377" s="129" t="s">
        <v>1338</v>
      </c>
      <c r="B1377" s="129" t="s">
        <v>1339</v>
      </c>
      <c r="C1377" s="130" t="s">
        <v>600</v>
      </c>
      <c r="D1377" s="60">
        <f>'MANPR2001-04 £'!D1376</f>
        <v>49600</v>
      </c>
      <c r="E1377" s="61">
        <f>'MANPR2001-04 £'!E1376/$A$4</f>
        <v>415.1901502544108</v>
      </c>
      <c r="F1377" s="60">
        <f>'MANPR2001-04 £'!F1376</f>
        <v>50400</v>
      </c>
      <c r="G1377" s="61">
        <f>'MANPR2001-04 £'!G1376/$A$4</f>
        <v>444.2363747578058</v>
      </c>
      <c r="H1377" s="60">
        <f>'MANPR2001-04 £'!H1376</f>
        <v>52640</v>
      </c>
      <c r="I1377" s="61">
        <f>'MANPR2001-04 £'!I1376/$A$4</f>
        <v>476.6998021439531</v>
      </c>
      <c r="J1377" s="60">
        <f>'MANPR2001-04 £'!J1376</f>
        <v>60330</v>
      </c>
      <c r="K1377" s="61">
        <f>'MANPR2001-04 £'!K1376/$A$4</f>
        <v>618.5137217781757</v>
      </c>
      <c r="L1377" s="54" t="s">
        <v>1340</v>
      </c>
      <c r="M1377" s="487"/>
      <c r="N1377" s="488"/>
    </row>
    <row r="1378" spans="1:14" s="36" customFormat="1" ht="12" customHeight="1">
      <c r="A1378" s="129" t="s">
        <v>1076</v>
      </c>
      <c r="B1378" s="129" t="s">
        <v>1077</v>
      </c>
      <c r="C1378" s="130" t="s">
        <v>132</v>
      </c>
      <c r="D1378" s="60" t="str">
        <f>'MANPR2001-04 £'!D1377</f>
        <v>…</v>
      </c>
      <c r="E1378" s="61">
        <f>'MANPR2001-04 £'!E1377/$A$4</f>
        <v>85.4300720688088</v>
      </c>
      <c r="F1378" s="60" t="str">
        <f>'MANPR2001-04 £'!F1377</f>
        <v>…</v>
      </c>
      <c r="G1378" s="61">
        <f>'MANPR2001-04 £'!G1377/$A$4</f>
        <v>104.22468792394675</v>
      </c>
      <c r="H1378" s="60" t="str">
        <f>'MANPR2001-04 £'!H1377</f>
        <v>…</v>
      </c>
      <c r="I1378" s="61">
        <f>'MANPR2001-04 £'!I1377/$A$4</f>
        <v>102.51608648257056</v>
      </c>
      <c r="J1378" s="60" t="str">
        <f>'MANPR2001-04 £'!J1377</f>
        <v>…</v>
      </c>
      <c r="K1378" s="61">
        <f>'MANPR2001-04 £'!K1377/$A$4</f>
        <v>111.05909368945144</v>
      </c>
      <c r="L1378" s="44" t="s">
        <v>1225</v>
      </c>
      <c r="M1378" s="487"/>
      <c r="N1378" s="488"/>
    </row>
    <row r="1379" spans="1:14" s="36" customFormat="1" ht="12" customHeight="1">
      <c r="A1379" s="129" t="s">
        <v>1341</v>
      </c>
      <c r="B1379" s="129" t="s">
        <v>1342</v>
      </c>
      <c r="C1379" s="130" t="s">
        <v>132</v>
      </c>
      <c r="D1379" s="60" t="str">
        <f>'MANPR2001-04 £'!D1378</f>
        <v>…</v>
      </c>
      <c r="E1379" s="61">
        <f>'MANPR2001-04 £'!E1378/$A$4</f>
        <v>261.41602053055493</v>
      </c>
      <c r="F1379" s="60" t="str">
        <f>'MANPR2001-04 £'!F1378</f>
        <v>…</v>
      </c>
      <c r="G1379" s="61">
        <f>'MANPR2001-04 £'!G1378/$A$4</f>
        <v>100.80748504119438</v>
      </c>
      <c r="H1379" s="60" t="str">
        <f>'MANPR2001-04 £'!H1378</f>
        <v>…</v>
      </c>
      <c r="I1379" s="61">
        <f>'MANPR2001-04 £'!I1378/$A$4</f>
        <v>186.2375571100032</v>
      </c>
      <c r="J1379" s="60" t="str">
        <f>'MANPR2001-04 £'!J1378</f>
        <v>…</v>
      </c>
      <c r="K1379" s="61">
        <f>'MANPR2001-04 £'!K1378/$A$4</f>
        <v>133.27091242734173</v>
      </c>
      <c r="L1379" s="44" t="s">
        <v>1343</v>
      </c>
      <c r="M1379" s="487"/>
      <c r="N1379" s="488"/>
    </row>
    <row r="1380" spans="1:14" s="36" customFormat="1" ht="12" customHeight="1">
      <c r="A1380" s="129" t="s">
        <v>1344</v>
      </c>
      <c r="B1380" s="129" t="s">
        <v>1345</v>
      </c>
      <c r="C1380" s="130" t="s">
        <v>930</v>
      </c>
      <c r="D1380" s="60">
        <f>'MANPR2001-04 £'!D1379</f>
        <v>231</v>
      </c>
      <c r="E1380" s="61">
        <f>'MANPR2001-04 £'!E1379/$A$4</f>
        <v>312.6740637718402</v>
      </c>
      <c r="F1380" s="60">
        <f>'MANPR2001-04 £'!F1379</f>
        <v>213</v>
      </c>
      <c r="G1380" s="61">
        <f>'MANPR2001-04 £'!G1379/$A$4</f>
        <v>302.4224551235832</v>
      </c>
      <c r="H1380" s="60">
        <f>'MANPR2001-04 £'!H1379</f>
        <v>185</v>
      </c>
      <c r="I1380" s="61">
        <f>'MANPR2001-04 £'!I1379/$A$4</f>
        <v>263.1246219719311</v>
      </c>
      <c r="J1380" s="60">
        <f>'MANPR2001-04 £'!J1379</f>
        <v>189</v>
      </c>
      <c r="K1380" s="61">
        <f>'MANPR2001-04 £'!K1379/$A$4</f>
        <v>268.25042629605963</v>
      </c>
      <c r="L1380" s="44" t="s">
        <v>1346</v>
      </c>
      <c r="M1380" s="487"/>
      <c r="N1380" s="488"/>
    </row>
    <row r="1381" spans="1:14" s="36" customFormat="1" ht="12" customHeight="1">
      <c r="A1381" s="129" t="s">
        <v>1347</v>
      </c>
      <c r="B1381" s="129" t="s">
        <v>1348</v>
      </c>
      <c r="C1381" s="130" t="s">
        <v>344</v>
      </c>
      <c r="D1381" s="60">
        <f>'MANPR2001-04 £'!D1380</f>
        <v>262</v>
      </c>
      <c r="E1381" s="61">
        <f>'MANPR2001-04 £'!E1380/$A$4</f>
        <v>420.31595457853933</v>
      </c>
      <c r="F1381" s="60">
        <f>'MANPR2001-04 £'!F1380</f>
        <v>251</v>
      </c>
      <c r="G1381" s="61">
        <f>'MANPR2001-04 £'!G1380/$A$4</f>
        <v>445.94497619918195</v>
      </c>
      <c r="H1381" s="60">
        <f>'MANPR2001-04 £'!H1380</f>
        <v>322</v>
      </c>
      <c r="I1381" s="61">
        <f>'MANPR2001-04 £'!I1380/$A$4</f>
        <v>599.7191059230378</v>
      </c>
      <c r="J1381" s="60">
        <f>'MANPR2001-04 £'!J1380</f>
        <v>333</v>
      </c>
      <c r="K1381" s="61">
        <f>'MANPR2001-04 £'!K1380/$A$4</f>
        <v>649.2685477229469</v>
      </c>
      <c r="L1381" s="44" t="s">
        <v>1349</v>
      </c>
      <c r="M1381" s="487"/>
      <c r="N1381" s="488"/>
    </row>
    <row r="1382" spans="1:14" s="36" customFormat="1" ht="12" customHeight="1">
      <c r="A1382" s="129" t="s">
        <v>1350</v>
      </c>
      <c r="B1382" s="129" t="s">
        <v>1351</v>
      </c>
      <c r="C1382" s="130"/>
      <c r="D1382" s="169"/>
      <c r="E1382" s="169"/>
      <c r="F1382" s="73"/>
      <c r="G1382" s="74"/>
      <c r="H1382" s="71"/>
      <c r="I1382" s="72"/>
      <c r="J1382" s="168"/>
      <c r="K1382" s="170"/>
      <c r="L1382" s="44" t="s">
        <v>1352</v>
      </c>
      <c r="M1382" s="487"/>
      <c r="N1382" s="488"/>
    </row>
    <row r="1383" spans="1:14" s="36" customFormat="1" ht="11.25" customHeight="1">
      <c r="A1383" s="129"/>
      <c r="B1383" s="129" t="s">
        <v>1353</v>
      </c>
      <c r="C1383" s="130" t="s">
        <v>132</v>
      </c>
      <c r="D1383" s="60" t="str">
        <f>'MANPR2001-04 £'!D1382</f>
        <v>…</v>
      </c>
      <c r="E1383" s="61">
        <f>'MANPR2001-04 £'!E1382/$A$4</f>
        <v>476.6998021439531</v>
      </c>
      <c r="F1383" s="60" t="str">
        <f>'MANPR2001-04 £'!F1382</f>
        <v>…</v>
      </c>
      <c r="G1383" s="61">
        <f>'MANPR2001-04 £'!G1382/$A$4</f>
        <v>329.76007818560197</v>
      </c>
      <c r="H1383" s="60" t="str">
        <f>'MANPR2001-04 £'!H1382</f>
        <v>…</v>
      </c>
      <c r="I1383" s="61">
        <f>'MANPR2001-04 £'!I1382/$A$4</f>
        <v>293.8794479167023</v>
      </c>
      <c r="J1383" s="60" t="str">
        <f>'MANPR2001-04 £'!J1382</f>
        <v>…</v>
      </c>
      <c r="K1383" s="61">
        <f>'MANPR2001-04 £'!K1382/$A$4</f>
        <v>283.6278392684452</v>
      </c>
      <c r="L1383" s="44" t="s">
        <v>1354</v>
      </c>
      <c r="M1383" s="487"/>
      <c r="N1383" s="488"/>
    </row>
    <row r="1384" spans="1:14" s="36" customFormat="1" ht="12" customHeight="1">
      <c r="A1384" s="129" t="s">
        <v>1355</v>
      </c>
      <c r="B1384" s="129" t="s">
        <v>1356</v>
      </c>
      <c r="C1384" s="130" t="s">
        <v>2445</v>
      </c>
      <c r="D1384" s="60">
        <f>'MANPR2001-04 £'!D1383</f>
        <v>290</v>
      </c>
      <c r="E1384" s="61">
        <f>'MANPR2001-04 £'!E1383/$A$4</f>
        <v>524.5406425024861</v>
      </c>
      <c r="F1384" s="60">
        <f>'MANPR2001-04 £'!F1383</f>
        <v>280</v>
      </c>
      <c r="G1384" s="61">
        <f>'MANPR2001-04 £'!G1383/$A$4</f>
        <v>553.586867005881</v>
      </c>
      <c r="H1384" s="60">
        <f>'MANPR2001-04 £'!H1383</f>
        <v>333</v>
      </c>
      <c r="I1384" s="61">
        <f>'MANPR2001-04 £'!I1383/$A$4</f>
        <v>647.5599462815708</v>
      </c>
      <c r="J1384" s="60">
        <f>'MANPR2001-04 £'!J1383</f>
        <v>510</v>
      </c>
      <c r="K1384" s="61">
        <f>'MANPR2001-04 £'!K1383/$A$4</f>
        <v>1096.922125363505</v>
      </c>
      <c r="L1384" s="44" t="s">
        <v>1357</v>
      </c>
      <c r="M1384" s="487"/>
      <c r="N1384" s="488"/>
    </row>
    <row r="1385" spans="1:14" s="36" customFormat="1" ht="12" customHeight="1">
      <c r="A1385" s="129" t="s">
        <v>1358</v>
      </c>
      <c r="B1385" s="129" t="s">
        <v>1359</v>
      </c>
      <c r="C1385" s="130"/>
      <c r="D1385" s="114"/>
      <c r="E1385" s="127"/>
      <c r="F1385" s="73"/>
      <c r="G1385" s="74"/>
      <c r="H1385" s="71"/>
      <c r="I1385" s="72"/>
      <c r="J1385" s="60"/>
      <c r="K1385" s="61"/>
      <c r="L1385" s="44" t="s">
        <v>1360</v>
      </c>
      <c r="M1385" s="487"/>
      <c r="N1385" s="488"/>
    </row>
    <row r="1386" spans="1:14" s="36" customFormat="1" ht="11.25" customHeight="1">
      <c r="A1386" s="129"/>
      <c r="B1386" s="129" t="s">
        <v>1361</v>
      </c>
      <c r="C1386" s="130" t="s">
        <v>132</v>
      </c>
      <c r="D1386" s="60" t="str">
        <f>'MANPR2001-04 £'!D1385</f>
        <v>…</v>
      </c>
      <c r="E1386" s="61">
        <f>'MANPR2001-04 £'!E1385/$A$4</f>
        <v>319.5084695373449</v>
      </c>
      <c r="F1386" s="60" t="str">
        <f>'MANPR2001-04 £'!F1385</f>
        <v>…</v>
      </c>
      <c r="G1386" s="61">
        <f>'MANPR2001-04 £'!G1385/$A$4</f>
        <v>1298.5370954458938</v>
      </c>
      <c r="H1386" s="60" t="str">
        <f>'MANPR2001-04 £'!H1385</f>
        <v>…</v>
      </c>
      <c r="I1386" s="61">
        <f>'MANPR2001-04 £'!I1385/$A$4</f>
        <v>329.76007818560197</v>
      </c>
      <c r="J1386" s="60" t="str">
        <f>'MANPR2001-04 £'!J1385</f>
        <v>…</v>
      </c>
      <c r="K1386" s="61">
        <f>'MANPR2001-04 £'!K1385/$A$4</f>
        <v>538.2094540334955</v>
      </c>
      <c r="L1386" s="44" t="s">
        <v>1362</v>
      </c>
      <c r="M1386" s="487"/>
      <c r="N1386" s="488"/>
    </row>
    <row r="1387" spans="1:14" s="36" customFormat="1" ht="0.75" customHeight="1">
      <c r="A1387" s="110"/>
      <c r="B1387" s="110"/>
      <c r="C1387" s="111"/>
      <c r="D1387" s="114"/>
      <c r="E1387" s="127"/>
      <c r="F1387" s="73"/>
      <c r="G1387" s="74"/>
      <c r="H1387" s="71"/>
      <c r="I1387" s="72"/>
      <c r="J1387" s="60"/>
      <c r="K1387" s="61"/>
      <c r="L1387" s="45"/>
      <c r="M1387" s="487"/>
      <c r="N1387" s="488"/>
    </row>
    <row r="1388" spans="1:14" s="36" customFormat="1" ht="12" customHeight="1">
      <c r="A1388" s="116" t="s">
        <v>1363</v>
      </c>
      <c r="B1388" s="116" t="s">
        <v>1364</v>
      </c>
      <c r="C1388" s="117"/>
      <c r="D1388" s="114"/>
      <c r="E1388" s="127"/>
      <c r="F1388" s="77"/>
      <c r="G1388" s="78"/>
      <c r="H1388" s="79"/>
      <c r="I1388" s="80"/>
      <c r="J1388" s="60"/>
      <c r="K1388" s="61"/>
      <c r="L1388" s="46" t="s">
        <v>1365</v>
      </c>
      <c r="M1388" s="487"/>
      <c r="N1388" s="488"/>
    </row>
    <row r="1389" spans="1:14" s="36" customFormat="1" ht="12" customHeight="1">
      <c r="A1389" s="110"/>
      <c r="B1389" s="116" t="s">
        <v>1366</v>
      </c>
      <c r="C1389" s="117"/>
      <c r="D1389" s="114"/>
      <c r="E1389" s="240">
        <f>E1393</f>
        <v>9170.063935865937</v>
      </c>
      <c r="F1389" s="79"/>
      <c r="G1389" s="240">
        <f>G1393</f>
        <v>10866.70516715248</v>
      </c>
      <c r="H1389" s="79"/>
      <c r="I1389" s="240">
        <f>I1393</f>
        <v>10070.496895471182</v>
      </c>
      <c r="J1389" s="60"/>
      <c r="K1389" s="241">
        <f>K1393</f>
        <v>15351.783950764942</v>
      </c>
      <c r="L1389" s="46" t="s">
        <v>1367</v>
      </c>
      <c r="M1389" s="487"/>
      <c r="N1389" s="488"/>
    </row>
    <row r="1390" spans="1:14" s="36" customFormat="1" ht="3" customHeight="1">
      <c r="A1390" s="178"/>
      <c r="B1390" s="178"/>
      <c r="C1390" s="117"/>
      <c r="D1390" s="114"/>
      <c r="E1390" s="179"/>
      <c r="F1390" s="79"/>
      <c r="G1390" s="80"/>
      <c r="H1390" s="79"/>
      <c r="I1390" s="80"/>
      <c r="J1390" s="60"/>
      <c r="K1390" s="118"/>
      <c r="L1390" s="57"/>
      <c r="M1390" s="487"/>
      <c r="N1390" s="488"/>
    </row>
    <row r="1391" spans="1:14" s="36" customFormat="1" ht="12" customHeight="1">
      <c r="A1391" s="124" t="s">
        <v>1368</v>
      </c>
      <c r="B1391" s="124" t="s">
        <v>1369</v>
      </c>
      <c r="C1391" s="125"/>
      <c r="D1391" s="114"/>
      <c r="E1391" s="207"/>
      <c r="F1391" s="81"/>
      <c r="G1391" s="82"/>
      <c r="H1391" s="81"/>
      <c r="I1391" s="82"/>
      <c r="J1391" s="60"/>
      <c r="K1391" s="166"/>
      <c r="L1391" s="49" t="s">
        <v>1370</v>
      </c>
      <c r="M1391" s="487"/>
      <c r="N1391" s="488"/>
    </row>
    <row r="1392" spans="1:14" s="36" customFormat="1" ht="12" customHeight="1">
      <c r="A1392" s="124" t="s">
        <v>1371</v>
      </c>
      <c r="B1392" s="124" t="s">
        <v>1372</v>
      </c>
      <c r="C1392" s="125"/>
      <c r="D1392" s="114"/>
      <c r="E1392" s="106"/>
      <c r="F1392" s="81"/>
      <c r="G1392" s="82"/>
      <c r="H1392" s="81"/>
      <c r="I1392" s="82"/>
      <c r="J1392" s="60"/>
      <c r="K1392" s="126"/>
      <c r="L1392" s="49" t="s">
        <v>1373</v>
      </c>
      <c r="M1392" s="487"/>
      <c r="N1392" s="488"/>
    </row>
    <row r="1393" spans="1:14" s="36" customFormat="1" ht="11.25" customHeight="1">
      <c r="A1393" s="145"/>
      <c r="B1393" s="124" t="s">
        <v>1374</v>
      </c>
      <c r="C1393" s="157"/>
      <c r="D1393" s="114"/>
      <c r="E1393" s="106">
        <f>E1397</f>
        <v>9170.063935865937</v>
      </c>
      <c r="F1393" s="81"/>
      <c r="G1393" s="106">
        <f>G1397</f>
        <v>10866.70516715248</v>
      </c>
      <c r="H1393" s="81"/>
      <c r="I1393" s="106">
        <f>I1397</f>
        <v>10070.496895471182</v>
      </c>
      <c r="J1393" s="60"/>
      <c r="K1393" s="126">
        <f>K1397</f>
        <v>15351.783950764942</v>
      </c>
      <c r="L1393" s="49" t="s">
        <v>1375</v>
      </c>
      <c r="M1393" s="487"/>
      <c r="N1393" s="488"/>
    </row>
    <row r="1394" spans="1:14" s="36" customFormat="1" ht="0.75" customHeight="1">
      <c r="A1394" s="110"/>
      <c r="B1394" s="110"/>
      <c r="C1394" s="111"/>
      <c r="D1394" s="114"/>
      <c r="E1394" s="127"/>
      <c r="F1394" s="71"/>
      <c r="G1394" s="72"/>
      <c r="H1394" s="71"/>
      <c r="I1394" s="72"/>
      <c r="J1394" s="60"/>
      <c r="K1394" s="61"/>
      <c r="L1394" s="45"/>
      <c r="M1394" s="487"/>
      <c r="N1394" s="488"/>
    </row>
    <row r="1395" spans="1:14" s="36" customFormat="1" ht="12" customHeight="1">
      <c r="A1395" s="129" t="s">
        <v>1376</v>
      </c>
      <c r="B1395" s="129" t="s">
        <v>941</v>
      </c>
      <c r="C1395" s="130"/>
      <c r="D1395" s="114"/>
      <c r="E1395" s="127"/>
      <c r="F1395" s="71"/>
      <c r="G1395" s="72"/>
      <c r="H1395" s="71"/>
      <c r="I1395" s="72"/>
      <c r="J1395" s="60"/>
      <c r="K1395" s="61"/>
      <c r="L1395" s="44" t="s">
        <v>1377</v>
      </c>
      <c r="M1395" s="487"/>
      <c r="N1395" s="488"/>
    </row>
    <row r="1396" spans="1:14" s="36" customFormat="1" ht="12" customHeight="1">
      <c r="A1396" s="129" t="s">
        <v>1378</v>
      </c>
      <c r="B1396" s="129" t="s">
        <v>518</v>
      </c>
      <c r="C1396" s="111"/>
      <c r="D1396" s="114"/>
      <c r="E1396" s="127"/>
      <c r="F1396" s="71"/>
      <c r="G1396" s="72"/>
      <c r="H1396" s="71"/>
      <c r="I1396" s="72"/>
      <c r="J1396" s="60"/>
      <c r="K1396" s="61"/>
      <c r="L1396" s="44" t="s">
        <v>1379</v>
      </c>
      <c r="M1396" s="487"/>
      <c r="N1396" s="488"/>
    </row>
    <row r="1397" spans="1:14" s="36" customFormat="1" ht="11.25" customHeight="1">
      <c r="A1397" s="110"/>
      <c r="B1397" s="129" t="s">
        <v>519</v>
      </c>
      <c r="C1397" s="130" t="s">
        <v>132</v>
      </c>
      <c r="D1397" s="60" t="str">
        <f>'MANPR2001-04 £'!D1396</f>
        <v>…</v>
      </c>
      <c r="E1397" s="61">
        <f>'MANPR2001-04 £'!E1396/$A$4</f>
        <v>9170.063935865937</v>
      </c>
      <c r="F1397" s="60" t="str">
        <f>'MANPR2001-04 £'!F1396</f>
        <v>…</v>
      </c>
      <c r="G1397" s="61">
        <f>'MANPR2001-04 £'!G1396/$A$4</f>
        <v>10866.70516715248</v>
      </c>
      <c r="H1397" s="60" t="str">
        <f>'MANPR2001-04 £'!H1396</f>
        <v>…</v>
      </c>
      <c r="I1397" s="61">
        <f>'MANPR2001-04 £'!I1396/$A$4</f>
        <v>10070.496895471182</v>
      </c>
      <c r="J1397" s="60" t="str">
        <f>'MANPR2001-04 £'!J1396</f>
        <v>…</v>
      </c>
      <c r="K1397" s="61">
        <f>'MANPR2001-04 £'!K1396/$A$4</f>
        <v>15351.783950764942</v>
      </c>
      <c r="L1397" s="44" t="s">
        <v>1380</v>
      </c>
      <c r="M1397" s="487"/>
      <c r="N1397" s="488"/>
    </row>
    <row r="1398" spans="1:14" s="36" customFormat="1" ht="3" customHeight="1">
      <c r="A1398" s="242"/>
      <c r="B1398" s="242"/>
      <c r="C1398" s="243"/>
      <c r="D1398" s="84"/>
      <c r="E1398" s="84"/>
      <c r="F1398" s="83"/>
      <c r="G1398" s="84"/>
      <c r="H1398" s="83"/>
      <c r="I1398" s="84"/>
      <c r="J1398" s="83"/>
      <c r="K1398" s="137"/>
      <c r="L1398" s="68"/>
      <c r="M1398" s="487"/>
      <c r="N1398" s="488"/>
    </row>
    <row r="1399" spans="1:14" s="36" customFormat="1" ht="12.75" customHeight="1">
      <c r="A1399" s="164"/>
      <c r="B1399" s="164"/>
      <c r="C1399" s="164"/>
      <c r="D1399" s="164"/>
      <c r="E1399" s="164"/>
      <c r="F1399" s="211"/>
      <c r="G1399" s="211"/>
      <c r="H1399" s="211"/>
      <c r="I1399" s="211"/>
      <c r="J1399" s="164"/>
      <c r="K1399" s="164"/>
      <c r="L1399" s="33"/>
      <c r="N1399" s="488"/>
    </row>
    <row r="1400" spans="1:14" s="36" customFormat="1" ht="12.75" customHeight="1">
      <c r="A1400" s="164"/>
      <c r="B1400" s="164"/>
      <c r="C1400" s="164"/>
      <c r="D1400" s="164"/>
      <c r="E1400" s="164"/>
      <c r="F1400" s="211"/>
      <c r="G1400" s="211"/>
      <c r="H1400" s="211"/>
      <c r="I1400" s="211"/>
      <c r="J1400" s="164"/>
      <c r="K1400" s="164"/>
      <c r="L1400" s="33"/>
      <c r="N1400" s="488"/>
    </row>
    <row r="1401" spans="1:14" s="36" customFormat="1" ht="12.75" customHeight="1">
      <c r="A1401" s="164"/>
      <c r="B1401" s="164"/>
      <c r="C1401" s="164"/>
      <c r="D1401" s="164"/>
      <c r="E1401" s="164"/>
      <c r="F1401" s="211"/>
      <c r="G1401" s="211"/>
      <c r="H1401" s="211"/>
      <c r="I1401" s="211"/>
      <c r="J1401" s="164"/>
      <c r="K1401" s="164"/>
      <c r="L1401" s="33"/>
      <c r="N1401" s="488"/>
    </row>
    <row r="1402" spans="1:14" s="36" customFormat="1" ht="12.75" customHeight="1">
      <c r="A1402" s="164"/>
      <c r="B1402" s="164"/>
      <c r="C1402" s="164"/>
      <c r="D1402" s="164"/>
      <c r="E1402" s="164"/>
      <c r="F1402" s="211"/>
      <c r="G1402" s="211"/>
      <c r="H1402" s="211"/>
      <c r="I1402" s="211"/>
      <c r="J1402" s="164"/>
      <c r="K1402" s="164"/>
      <c r="L1402" s="33"/>
      <c r="N1402" s="488"/>
    </row>
    <row r="1403" spans="1:14" s="36" customFormat="1" ht="12.75" customHeight="1">
      <c r="A1403" s="164"/>
      <c r="B1403" s="164"/>
      <c r="C1403" s="164"/>
      <c r="D1403" s="164"/>
      <c r="E1403" s="164"/>
      <c r="F1403" s="211"/>
      <c r="G1403" s="211"/>
      <c r="H1403" s="211"/>
      <c r="I1403" s="211"/>
      <c r="J1403" s="164"/>
      <c r="K1403" s="164"/>
      <c r="L1403" s="33"/>
      <c r="N1403" s="488"/>
    </row>
    <row r="1404" spans="1:14" s="36" customFormat="1" ht="12.75" customHeight="1">
      <c r="A1404" s="164"/>
      <c r="B1404" s="164"/>
      <c r="C1404" s="164"/>
      <c r="D1404" s="164"/>
      <c r="E1404" s="164"/>
      <c r="F1404" s="211"/>
      <c r="G1404" s="211"/>
      <c r="H1404" s="211"/>
      <c r="I1404" s="211"/>
      <c r="J1404" s="164"/>
      <c r="K1404" s="164"/>
      <c r="L1404" s="33"/>
      <c r="N1404" s="488"/>
    </row>
    <row r="1405" spans="1:14" s="36" customFormat="1" ht="12.75" customHeight="1">
      <c r="A1405" s="164"/>
      <c r="B1405" s="164"/>
      <c r="C1405" s="164"/>
      <c r="D1405" s="164"/>
      <c r="E1405" s="164"/>
      <c r="F1405" s="211"/>
      <c r="G1405" s="211"/>
      <c r="H1405" s="211"/>
      <c r="I1405" s="211"/>
      <c r="J1405" s="164"/>
      <c r="K1405" s="164"/>
      <c r="L1405" s="33"/>
      <c r="N1405" s="488"/>
    </row>
    <row r="1406" spans="1:14" s="36" customFormat="1" ht="12.75" customHeight="1">
      <c r="A1406" s="164"/>
      <c r="B1406" s="164"/>
      <c r="C1406" s="164"/>
      <c r="D1406" s="164"/>
      <c r="E1406" s="164"/>
      <c r="F1406" s="211"/>
      <c r="G1406" s="211"/>
      <c r="H1406" s="211"/>
      <c r="I1406" s="211"/>
      <c r="J1406" s="164"/>
      <c r="K1406" s="164"/>
      <c r="L1406" s="33"/>
      <c r="N1406" s="488"/>
    </row>
    <row r="1407" spans="1:14" s="36" customFormat="1" ht="12.75" customHeight="1">
      <c r="A1407" s="164"/>
      <c r="B1407" s="164"/>
      <c r="C1407" s="164"/>
      <c r="D1407" s="164"/>
      <c r="E1407" s="164"/>
      <c r="F1407" s="211"/>
      <c r="G1407" s="211"/>
      <c r="H1407" s="211"/>
      <c r="I1407" s="211"/>
      <c r="J1407" s="164"/>
      <c r="K1407" s="164"/>
      <c r="L1407" s="33"/>
      <c r="N1407" s="488"/>
    </row>
    <row r="1408" spans="1:14" s="36" customFormat="1" ht="12.75" customHeight="1">
      <c r="A1408" s="164"/>
      <c r="B1408" s="164"/>
      <c r="C1408" s="164"/>
      <c r="D1408" s="164"/>
      <c r="E1408" s="164"/>
      <c r="F1408" s="211"/>
      <c r="G1408" s="211"/>
      <c r="H1408" s="211"/>
      <c r="I1408" s="211" t="s">
        <v>109</v>
      </c>
      <c r="J1408" s="164"/>
      <c r="K1408" s="164"/>
      <c r="L1408" s="33"/>
      <c r="N1408" s="488"/>
    </row>
    <row r="1409" spans="1:14" s="36" customFormat="1" ht="12.75" customHeight="1">
      <c r="A1409" s="164"/>
      <c r="B1409" s="164"/>
      <c r="C1409" s="164"/>
      <c r="D1409" s="164"/>
      <c r="E1409" s="164"/>
      <c r="F1409" s="211"/>
      <c r="G1409" s="211"/>
      <c r="H1409" s="211"/>
      <c r="I1409" s="211"/>
      <c r="J1409" s="164"/>
      <c r="K1409" s="164"/>
      <c r="L1409" s="33"/>
      <c r="N1409" s="488"/>
    </row>
    <row r="1410" spans="1:14" s="36" customFormat="1" ht="12.75" customHeight="1">
      <c r="A1410" s="164"/>
      <c r="B1410" s="164"/>
      <c r="C1410" s="164"/>
      <c r="D1410" s="164"/>
      <c r="E1410" s="164"/>
      <c r="F1410" s="211"/>
      <c r="G1410" s="211"/>
      <c r="H1410" s="211"/>
      <c r="I1410" s="211"/>
      <c r="J1410" s="164"/>
      <c r="K1410" s="164"/>
      <c r="L1410" s="33"/>
      <c r="N1410" s="488"/>
    </row>
    <row r="1411" spans="1:14" s="36" customFormat="1" ht="12.75" customHeight="1">
      <c r="A1411" s="164"/>
      <c r="B1411" s="164"/>
      <c r="C1411" s="164"/>
      <c r="D1411" s="164"/>
      <c r="E1411" s="164"/>
      <c r="F1411" s="211"/>
      <c r="G1411" s="211"/>
      <c r="H1411" s="211"/>
      <c r="I1411" s="211"/>
      <c r="J1411" s="164"/>
      <c r="K1411" s="164"/>
      <c r="L1411" s="33"/>
      <c r="N1411" s="488"/>
    </row>
    <row r="1412" spans="1:14" s="36" customFormat="1" ht="12.75" customHeight="1">
      <c r="A1412" s="164"/>
      <c r="B1412" s="164"/>
      <c r="C1412" s="164"/>
      <c r="D1412" s="164"/>
      <c r="E1412" s="164"/>
      <c r="F1412" s="211"/>
      <c r="G1412" s="211"/>
      <c r="H1412" s="211"/>
      <c r="I1412" s="211"/>
      <c r="J1412" s="164"/>
      <c r="K1412" s="164"/>
      <c r="L1412" s="33"/>
      <c r="N1412" s="488"/>
    </row>
    <row r="1413" spans="1:14" s="36" customFormat="1" ht="12.75" customHeight="1">
      <c r="A1413" s="164"/>
      <c r="B1413" s="164"/>
      <c r="C1413" s="164"/>
      <c r="D1413" s="164"/>
      <c r="E1413" s="164"/>
      <c r="F1413" s="211"/>
      <c r="G1413" s="211"/>
      <c r="H1413" s="211"/>
      <c r="I1413" s="211"/>
      <c r="J1413" s="164"/>
      <c r="K1413" s="164"/>
      <c r="L1413" s="33"/>
      <c r="N1413" s="488"/>
    </row>
    <row r="1414" spans="1:14" s="36" customFormat="1" ht="12.75" customHeight="1">
      <c r="A1414" s="164"/>
      <c r="B1414" s="164"/>
      <c r="C1414" s="164"/>
      <c r="D1414" s="164"/>
      <c r="E1414" s="164"/>
      <c r="F1414" s="211"/>
      <c r="G1414" s="211"/>
      <c r="H1414" s="211"/>
      <c r="I1414" s="211"/>
      <c r="J1414" s="164"/>
      <c r="K1414" s="164"/>
      <c r="L1414" s="33"/>
      <c r="N1414" s="488"/>
    </row>
    <row r="1415" spans="1:14" s="36" customFormat="1" ht="12.75" customHeight="1">
      <c r="A1415" s="164"/>
      <c r="B1415" s="164"/>
      <c r="C1415" s="164"/>
      <c r="D1415" s="164"/>
      <c r="E1415" s="164"/>
      <c r="F1415" s="211"/>
      <c r="G1415" s="211"/>
      <c r="H1415" s="211"/>
      <c r="I1415" s="211"/>
      <c r="J1415" s="164"/>
      <c r="K1415" s="164"/>
      <c r="L1415" s="33"/>
      <c r="N1415" s="488"/>
    </row>
    <row r="1416" spans="1:14" s="36" customFormat="1" ht="12.75" customHeight="1">
      <c r="A1416" s="164"/>
      <c r="B1416" s="164"/>
      <c r="C1416" s="164"/>
      <c r="D1416" s="164"/>
      <c r="E1416" s="164"/>
      <c r="F1416" s="211"/>
      <c r="G1416" s="211"/>
      <c r="H1416" s="211"/>
      <c r="I1416" s="211"/>
      <c r="J1416" s="164"/>
      <c r="K1416" s="164"/>
      <c r="L1416" s="33"/>
      <c r="N1416" s="488"/>
    </row>
    <row r="1417" spans="1:14" s="36" customFormat="1" ht="12.75" customHeight="1">
      <c r="A1417" s="164"/>
      <c r="B1417" s="164"/>
      <c r="C1417" s="164"/>
      <c r="D1417" s="489"/>
      <c r="E1417" s="489"/>
      <c r="F1417" s="489"/>
      <c r="G1417" s="489"/>
      <c r="H1417" s="489"/>
      <c r="I1417" s="489"/>
      <c r="J1417" s="489"/>
      <c r="K1417" s="489"/>
      <c r="L1417" s="489"/>
      <c r="M1417" s="489"/>
      <c r="N1417" s="488"/>
    </row>
    <row r="1418" spans="1:14" s="36" customFormat="1" ht="12.75" customHeight="1">
      <c r="A1418" s="164"/>
      <c r="B1418" s="164"/>
      <c r="C1418" s="164"/>
      <c r="D1418" s="164"/>
      <c r="E1418" s="164"/>
      <c r="F1418" s="211"/>
      <c r="G1418" s="211"/>
      <c r="H1418" s="211"/>
      <c r="I1418" s="211"/>
      <c r="J1418" s="164"/>
      <c r="K1418" s="164"/>
      <c r="L1418" s="33"/>
      <c r="N1418" s="488"/>
    </row>
    <row r="1419" spans="1:14" s="36" customFormat="1" ht="12.75" customHeight="1">
      <c r="A1419" s="164"/>
      <c r="B1419" s="164"/>
      <c r="C1419" s="164"/>
      <c r="D1419" s="164"/>
      <c r="E1419" s="164"/>
      <c r="F1419" s="211"/>
      <c r="G1419" s="211"/>
      <c r="H1419" s="211"/>
      <c r="I1419" s="211"/>
      <c r="J1419" s="164"/>
      <c r="K1419" s="164"/>
      <c r="L1419" s="33"/>
      <c r="N1419" s="488"/>
    </row>
    <row r="1420" spans="1:14" s="36" customFormat="1" ht="12.75" customHeight="1">
      <c r="A1420" s="164"/>
      <c r="B1420" s="164"/>
      <c r="C1420" s="164"/>
      <c r="D1420" s="164"/>
      <c r="E1420" s="164"/>
      <c r="F1420" s="211"/>
      <c r="G1420" s="211"/>
      <c r="H1420" s="211"/>
      <c r="I1420" s="211"/>
      <c r="J1420" s="164"/>
      <c r="K1420" s="164"/>
      <c r="L1420" s="33"/>
      <c r="N1420" s="488"/>
    </row>
    <row r="1421" spans="1:14" s="36" customFormat="1" ht="12.75" customHeight="1">
      <c r="A1421" s="164"/>
      <c r="B1421" s="164"/>
      <c r="C1421" s="164"/>
      <c r="D1421" s="164"/>
      <c r="E1421" s="164"/>
      <c r="F1421" s="211"/>
      <c r="G1421" s="211"/>
      <c r="H1421" s="211"/>
      <c r="I1421" s="211"/>
      <c r="J1421" s="164"/>
      <c r="K1421" s="164"/>
      <c r="L1421" s="33"/>
      <c r="N1421" s="488"/>
    </row>
    <row r="1422" spans="1:14" s="36" customFormat="1" ht="12.75" customHeight="1">
      <c r="A1422" s="164"/>
      <c r="B1422" s="164"/>
      <c r="C1422" s="164"/>
      <c r="D1422" s="164"/>
      <c r="E1422" s="164"/>
      <c r="F1422" s="211"/>
      <c r="G1422" s="211"/>
      <c r="H1422" s="211"/>
      <c r="I1422" s="211"/>
      <c r="J1422" s="164"/>
      <c r="K1422" s="164"/>
      <c r="L1422" s="33"/>
      <c r="N1422" s="488"/>
    </row>
    <row r="1423" spans="1:14" s="36" customFormat="1" ht="12.75" customHeight="1">
      <c r="A1423" s="164"/>
      <c r="B1423" s="164"/>
      <c r="C1423" s="164"/>
      <c r="D1423" s="164"/>
      <c r="E1423" s="164"/>
      <c r="F1423" s="211"/>
      <c r="G1423" s="211"/>
      <c r="H1423" s="211"/>
      <c r="I1423" s="211"/>
      <c r="J1423" s="164"/>
      <c r="K1423" s="164"/>
      <c r="L1423" s="33"/>
      <c r="N1423" s="488"/>
    </row>
    <row r="1424" spans="1:14" s="36" customFormat="1" ht="12.75" customHeight="1">
      <c r="A1424" s="164"/>
      <c r="B1424" s="164"/>
      <c r="C1424" s="164"/>
      <c r="D1424" s="164"/>
      <c r="E1424" s="164"/>
      <c r="F1424" s="211"/>
      <c r="G1424" s="211"/>
      <c r="H1424" s="211"/>
      <c r="I1424" s="211"/>
      <c r="J1424" s="164"/>
      <c r="K1424" s="164"/>
      <c r="L1424" s="33"/>
      <c r="N1424" s="488"/>
    </row>
    <row r="1425" spans="1:14" s="36" customFormat="1" ht="12.75" customHeight="1">
      <c r="A1425" s="164"/>
      <c r="B1425" s="164"/>
      <c r="C1425" s="164"/>
      <c r="D1425" s="164"/>
      <c r="E1425" s="164"/>
      <c r="F1425" s="211"/>
      <c r="G1425" s="211"/>
      <c r="H1425" s="211"/>
      <c r="I1425" s="211"/>
      <c r="J1425" s="164"/>
      <c r="K1425" s="164"/>
      <c r="L1425" s="33"/>
      <c r="N1425" s="488"/>
    </row>
    <row r="1426" spans="1:14" s="36" customFormat="1" ht="12.75" customHeight="1">
      <c r="A1426" s="164"/>
      <c r="B1426" s="164"/>
      <c r="C1426" s="164"/>
      <c r="D1426" s="164"/>
      <c r="E1426" s="164"/>
      <c r="F1426" s="211"/>
      <c r="G1426" s="211"/>
      <c r="H1426" s="211"/>
      <c r="I1426" s="211"/>
      <c r="J1426" s="164"/>
      <c r="K1426" s="164"/>
      <c r="L1426" s="33"/>
      <c r="N1426" s="488"/>
    </row>
    <row r="1427" spans="1:14" s="36" customFormat="1" ht="12.75" customHeight="1">
      <c r="A1427" s="164"/>
      <c r="B1427" s="164"/>
      <c r="C1427" s="164"/>
      <c r="D1427" s="164"/>
      <c r="E1427" s="164"/>
      <c r="F1427" s="211"/>
      <c r="G1427" s="211"/>
      <c r="H1427" s="211"/>
      <c r="I1427" s="211"/>
      <c r="J1427" s="164"/>
      <c r="K1427" s="164"/>
      <c r="L1427" s="33"/>
      <c r="N1427" s="488"/>
    </row>
    <row r="1428" spans="1:14" s="36" customFormat="1" ht="12.75" customHeight="1">
      <c r="A1428" s="164"/>
      <c r="B1428" s="164"/>
      <c r="C1428" s="164"/>
      <c r="D1428" s="164"/>
      <c r="E1428" s="164"/>
      <c r="F1428" s="211"/>
      <c r="G1428" s="211"/>
      <c r="H1428" s="211"/>
      <c r="I1428" s="211"/>
      <c r="J1428" s="164"/>
      <c r="K1428" s="164"/>
      <c r="L1428" s="33"/>
      <c r="N1428" s="488"/>
    </row>
    <row r="1429" spans="1:14" s="36" customFormat="1" ht="12.75" customHeight="1">
      <c r="A1429" s="164"/>
      <c r="B1429" s="164"/>
      <c r="C1429" s="164"/>
      <c r="D1429" s="164"/>
      <c r="E1429" s="164"/>
      <c r="F1429" s="211"/>
      <c r="G1429" s="211"/>
      <c r="H1429" s="211"/>
      <c r="I1429" s="211"/>
      <c r="J1429" s="164"/>
      <c r="K1429" s="164"/>
      <c r="L1429" s="33"/>
      <c r="N1429" s="488"/>
    </row>
    <row r="1430" spans="1:14" s="36" customFormat="1" ht="12.75" customHeight="1">
      <c r="A1430" s="164"/>
      <c r="B1430" s="164"/>
      <c r="C1430" s="164"/>
      <c r="D1430" s="164"/>
      <c r="E1430" s="164"/>
      <c r="F1430" s="211"/>
      <c r="G1430" s="211"/>
      <c r="H1430" s="211"/>
      <c r="I1430" s="211"/>
      <c r="J1430" s="164"/>
      <c r="K1430" s="164"/>
      <c r="L1430" s="33"/>
      <c r="N1430" s="488"/>
    </row>
    <row r="1431" spans="1:14" s="36" customFormat="1" ht="12.75" customHeight="1">
      <c r="A1431" s="164"/>
      <c r="B1431" s="164"/>
      <c r="C1431" s="164"/>
      <c r="D1431" s="164"/>
      <c r="E1431" s="164"/>
      <c r="F1431" s="211"/>
      <c r="G1431" s="211"/>
      <c r="H1431" s="211"/>
      <c r="I1431" s="211"/>
      <c r="J1431" s="164"/>
      <c r="K1431" s="164"/>
      <c r="L1431" s="33"/>
      <c r="N1431" s="488"/>
    </row>
    <row r="1432" spans="1:14" s="36" customFormat="1" ht="12.75" customHeight="1">
      <c r="A1432" s="164"/>
      <c r="B1432" s="164"/>
      <c r="C1432" s="164"/>
      <c r="D1432" s="164"/>
      <c r="E1432" s="164"/>
      <c r="F1432" s="211"/>
      <c r="G1432" s="211"/>
      <c r="H1432" s="211"/>
      <c r="I1432" s="211"/>
      <c r="J1432" s="164"/>
      <c r="K1432" s="164"/>
      <c r="L1432" s="33"/>
      <c r="N1432" s="488"/>
    </row>
    <row r="1433" spans="1:14" s="36" customFormat="1" ht="12.75" customHeight="1">
      <c r="A1433" s="164"/>
      <c r="B1433" s="164"/>
      <c r="C1433" s="164"/>
      <c r="D1433" s="164"/>
      <c r="E1433" s="164"/>
      <c r="F1433" s="211"/>
      <c r="G1433" s="211"/>
      <c r="H1433" s="211"/>
      <c r="I1433" s="211"/>
      <c r="J1433" s="164"/>
      <c r="K1433" s="164"/>
      <c r="L1433" s="33"/>
      <c r="N1433" s="488"/>
    </row>
    <row r="1434" spans="1:14" s="36" customFormat="1" ht="12.75" customHeight="1">
      <c r="A1434" s="164"/>
      <c r="B1434" s="164"/>
      <c r="C1434" s="164"/>
      <c r="D1434" s="164"/>
      <c r="E1434" s="164"/>
      <c r="F1434" s="211"/>
      <c r="G1434" s="211"/>
      <c r="H1434" s="211"/>
      <c r="I1434" s="211"/>
      <c r="J1434" s="164"/>
      <c r="K1434" s="164"/>
      <c r="L1434" s="33"/>
      <c r="N1434" s="488"/>
    </row>
    <row r="1435" spans="1:14" s="36" customFormat="1" ht="12.75" customHeight="1">
      <c r="A1435" s="164"/>
      <c r="B1435" s="164"/>
      <c r="C1435" s="164"/>
      <c r="D1435" s="164"/>
      <c r="E1435" s="164"/>
      <c r="F1435" s="211"/>
      <c r="G1435" s="211"/>
      <c r="H1435" s="211"/>
      <c r="I1435" s="211"/>
      <c r="J1435" s="164"/>
      <c r="K1435" s="164"/>
      <c r="L1435" s="33"/>
      <c r="N1435" s="488"/>
    </row>
    <row r="1436" spans="1:14" s="36" customFormat="1" ht="12.75" customHeight="1">
      <c r="A1436" s="164"/>
      <c r="B1436" s="164"/>
      <c r="C1436" s="164"/>
      <c r="D1436" s="164"/>
      <c r="E1436" s="164"/>
      <c r="F1436" s="211"/>
      <c r="G1436" s="211"/>
      <c r="H1436" s="211"/>
      <c r="I1436" s="211"/>
      <c r="J1436" s="164"/>
      <c r="K1436" s="164"/>
      <c r="L1436" s="33"/>
      <c r="N1436" s="488"/>
    </row>
    <row r="1437" spans="1:14" s="36" customFormat="1" ht="12.75" customHeight="1">
      <c r="A1437" s="164"/>
      <c r="B1437" s="164"/>
      <c r="C1437" s="164"/>
      <c r="D1437" s="164"/>
      <c r="E1437" s="164"/>
      <c r="F1437" s="211"/>
      <c r="G1437" s="211"/>
      <c r="H1437" s="211"/>
      <c r="I1437" s="211"/>
      <c r="J1437" s="164"/>
      <c r="K1437" s="164"/>
      <c r="L1437" s="33"/>
      <c r="N1437" s="488"/>
    </row>
    <row r="1438" spans="1:14" s="36" customFormat="1" ht="12.75" customHeight="1">
      <c r="A1438" s="164"/>
      <c r="B1438" s="164"/>
      <c r="C1438" s="164"/>
      <c r="D1438" s="164"/>
      <c r="E1438" s="164"/>
      <c r="F1438" s="211"/>
      <c r="G1438" s="211"/>
      <c r="H1438" s="211"/>
      <c r="I1438" s="211"/>
      <c r="J1438" s="164"/>
      <c r="K1438" s="164"/>
      <c r="L1438" s="33"/>
      <c r="N1438" s="488"/>
    </row>
    <row r="1439" spans="1:14" s="36" customFormat="1" ht="12.75" customHeight="1">
      <c r="A1439" s="164"/>
      <c r="B1439" s="164"/>
      <c r="C1439" s="164"/>
      <c r="D1439" s="164"/>
      <c r="E1439" s="164"/>
      <c r="F1439" s="211"/>
      <c r="G1439" s="211"/>
      <c r="H1439" s="211"/>
      <c r="I1439" s="211"/>
      <c r="J1439" s="164"/>
      <c r="K1439" s="164"/>
      <c r="L1439" s="33"/>
      <c r="N1439" s="488"/>
    </row>
    <row r="1440" spans="1:14" s="36" customFormat="1" ht="12.75" customHeight="1">
      <c r="A1440" s="164"/>
      <c r="B1440" s="164"/>
      <c r="C1440" s="164"/>
      <c r="D1440" s="164"/>
      <c r="E1440" s="164"/>
      <c r="F1440" s="211"/>
      <c r="G1440" s="211"/>
      <c r="H1440" s="211"/>
      <c r="I1440" s="211"/>
      <c r="J1440" s="164"/>
      <c r="K1440" s="164"/>
      <c r="L1440" s="33"/>
      <c r="N1440" s="488"/>
    </row>
    <row r="1441" spans="1:14" s="36" customFormat="1" ht="12.75" customHeight="1">
      <c r="A1441" s="164"/>
      <c r="B1441" s="164"/>
      <c r="C1441" s="164"/>
      <c r="D1441" s="164"/>
      <c r="E1441" s="164"/>
      <c r="F1441" s="211"/>
      <c r="G1441" s="211"/>
      <c r="H1441" s="211"/>
      <c r="I1441" s="211"/>
      <c r="J1441" s="164"/>
      <c r="K1441" s="164"/>
      <c r="L1441" s="33"/>
      <c r="N1441" s="488"/>
    </row>
    <row r="1442" spans="1:14" s="36" customFormat="1" ht="12.75" customHeight="1">
      <c r="A1442" s="164"/>
      <c r="B1442" s="164"/>
      <c r="C1442" s="164"/>
      <c r="D1442" s="164"/>
      <c r="E1442" s="164"/>
      <c r="F1442" s="211"/>
      <c r="G1442" s="211"/>
      <c r="H1442" s="211"/>
      <c r="I1442" s="211"/>
      <c r="J1442" s="164"/>
      <c r="K1442" s="164"/>
      <c r="L1442" s="33"/>
      <c r="N1442" s="488"/>
    </row>
    <row r="1443" spans="1:14" s="36" customFormat="1" ht="12.75" customHeight="1">
      <c r="A1443" s="164"/>
      <c r="B1443" s="164"/>
      <c r="C1443" s="164"/>
      <c r="D1443" s="164"/>
      <c r="E1443" s="164"/>
      <c r="F1443" s="211"/>
      <c r="G1443" s="211"/>
      <c r="H1443" s="211"/>
      <c r="I1443" s="211"/>
      <c r="J1443" s="164"/>
      <c r="K1443" s="164"/>
      <c r="L1443" s="33"/>
      <c r="N1443" s="488"/>
    </row>
    <row r="1444" spans="1:14" s="36" customFormat="1" ht="12.75" customHeight="1">
      <c r="A1444" s="164"/>
      <c r="B1444" s="164"/>
      <c r="C1444" s="164"/>
      <c r="D1444" s="164"/>
      <c r="E1444" s="164"/>
      <c r="F1444" s="211"/>
      <c r="G1444" s="211"/>
      <c r="H1444" s="211"/>
      <c r="I1444" s="211"/>
      <c r="J1444" s="164"/>
      <c r="K1444" s="164"/>
      <c r="L1444" s="33"/>
      <c r="N1444" s="488"/>
    </row>
    <row r="1445" spans="1:14" s="36" customFormat="1" ht="12.75" customHeight="1">
      <c r="A1445" s="164"/>
      <c r="B1445" s="164"/>
      <c r="C1445" s="164"/>
      <c r="D1445" s="164"/>
      <c r="E1445" s="164"/>
      <c r="F1445" s="211"/>
      <c r="G1445" s="211"/>
      <c r="H1445" s="211"/>
      <c r="I1445" s="211"/>
      <c r="J1445" s="164"/>
      <c r="K1445" s="164"/>
      <c r="L1445" s="33"/>
      <c r="N1445" s="488"/>
    </row>
    <row r="1446" spans="1:14" s="36" customFormat="1" ht="12.75" customHeight="1">
      <c r="A1446" s="164"/>
      <c r="B1446" s="164"/>
      <c r="C1446" s="164"/>
      <c r="D1446" s="164"/>
      <c r="E1446" s="164"/>
      <c r="F1446" s="211"/>
      <c r="G1446" s="211"/>
      <c r="H1446" s="211"/>
      <c r="I1446" s="211"/>
      <c r="J1446" s="164"/>
      <c r="K1446" s="164"/>
      <c r="L1446" s="33"/>
      <c r="N1446" s="488"/>
    </row>
    <row r="1447" spans="1:14" s="36" customFormat="1" ht="12.75" customHeight="1">
      <c r="A1447" s="164"/>
      <c r="B1447" s="164"/>
      <c r="C1447" s="164"/>
      <c r="D1447" s="164"/>
      <c r="E1447" s="164"/>
      <c r="F1447" s="211"/>
      <c r="G1447" s="211"/>
      <c r="H1447" s="211"/>
      <c r="I1447" s="211"/>
      <c r="J1447" s="164"/>
      <c r="K1447" s="164"/>
      <c r="L1447" s="33"/>
      <c r="N1447" s="488"/>
    </row>
    <row r="1448" spans="1:14" s="36" customFormat="1" ht="12.75" customHeight="1">
      <c r="A1448" s="164"/>
      <c r="B1448" s="164"/>
      <c r="C1448" s="164"/>
      <c r="D1448" s="164"/>
      <c r="E1448" s="164"/>
      <c r="F1448" s="211"/>
      <c r="G1448" s="211"/>
      <c r="H1448" s="211"/>
      <c r="I1448" s="211"/>
      <c r="J1448" s="164"/>
      <c r="K1448" s="164"/>
      <c r="L1448" s="33"/>
      <c r="N1448" s="488"/>
    </row>
    <row r="1449" spans="1:14" s="36" customFormat="1" ht="12.75" customHeight="1">
      <c r="A1449" s="164"/>
      <c r="B1449" s="164"/>
      <c r="C1449" s="164"/>
      <c r="D1449" s="164"/>
      <c r="E1449" s="164"/>
      <c r="F1449" s="211"/>
      <c r="G1449" s="211"/>
      <c r="H1449" s="211"/>
      <c r="I1449" s="211"/>
      <c r="J1449" s="164"/>
      <c r="K1449" s="164"/>
      <c r="L1449" s="33"/>
      <c r="N1449" s="488"/>
    </row>
    <row r="1450" spans="1:14" s="36" customFormat="1" ht="12.75" customHeight="1">
      <c r="A1450" s="164"/>
      <c r="B1450" s="164"/>
      <c r="C1450" s="164"/>
      <c r="D1450" s="164"/>
      <c r="E1450" s="164"/>
      <c r="F1450" s="211"/>
      <c r="G1450" s="211"/>
      <c r="H1450" s="211"/>
      <c r="I1450" s="211"/>
      <c r="J1450" s="164"/>
      <c r="K1450" s="164"/>
      <c r="L1450" s="33"/>
      <c r="N1450" s="488"/>
    </row>
    <row r="1451" spans="1:14" s="36" customFormat="1" ht="12.75" customHeight="1">
      <c r="A1451" s="164"/>
      <c r="B1451" s="164"/>
      <c r="C1451" s="164"/>
      <c r="D1451" s="164"/>
      <c r="E1451" s="164"/>
      <c r="F1451" s="211"/>
      <c r="G1451" s="211"/>
      <c r="H1451" s="211"/>
      <c r="I1451" s="211"/>
      <c r="J1451" s="164"/>
      <c r="K1451" s="164"/>
      <c r="L1451" s="33"/>
      <c r="N1451" s="488"/>
    </row>
    <row r="1452" spans="1:14" s="36" customFormat="1" ht="12.75" customHeight="1">
      <c r="A1452" s="164"/>
      <c r="B1452" s="164"/>
      <c r="C1452" s="164"/>
      <c r="D1452" s="164"/>
      <c r="E1452" s="164"/>
      <c r="F1452" s="211"/>
      <c r="G1452" s="211"/>
      <c r="H1452" s="211"/>
      <c r="I1452" s="211"/>
      <c r="J1452" s="164"/>
      <c r="K1452" s="164"/>
      <c r="L1452" s="33"/>
      <c r="N1452" s="488"/>
    </row>
    <row r="1453" spans="1:14" s="36" customFormat="1" ht="12.75" customHeight="1">
      <c r="A1453" s="164"/>
      <c r="B1453" s="164"/>
      <c r="C1453" s="164"/>
      <c r="D1453" s="164"/>
      <c r="E1453" s="164"/>
      <c r="F1453" s="211"/>
      <c r="G1453" s="211"/>
      <c r="H1453" s="211"/>
      <c r="I1453" s="211"/>
      <c r="J1453" s="164"/>
      <c r="K1453" s="164"/>
      <c r="L1453" s="33"/>
      <c r="N1453" s="488"/>
    </row>
    <row r="1454" spans="1:14" s="36" customFormat="1" ht="12.75" customHeight="1">
      <c r="A1454" s="164"/>
      <c r="B1454" s="164"/>
      <c r="C1454" s="164"/>
      <c r="D1454" s="164"/>
      <c r="E1454" s="164"/>
      <c r="F1454" s="211"/>
      <c r="G1454" s="211"/>
      <c r="H1454" s="211"/>
      <c r="I1454" s="211"/>
      <c r="J1454" s="164"/>
      <c r="K1454" s="164"/>
      <c r="L1454" s="33"/>
      <c r="N1454" s="488"/>
    </row>
    <row r="1455" spans="1:14" s="36" customFormat="1" ht="12.75" customHeight="1">
      <c r="A1455" s="164"/>
      <c r="B1455" s="164"/>
      <c r="C1455" s="164"/>
      <c r="D1455" s="164"/>
      <c r="E1455" s="164"/>
      <c r="F1455" s="211"/>
      <c r="G1455" s="211"/>
      <c r="H1455" s="211"/>
      <c r="I1455" s="211"/>
      <c r="J1455" s="164"/>
      <c r="K1455" s="164"/>
      <c r="L1455" s="33"/>
      <c r="N1455" s="488"/>
    </row>
    <row r="1456" spans="1:14" s="36" customFormat="1" ht="12.75" customHeight="1">
      <c r="A1456" s="164"/>
      <c r="B1456" s="164"/>
      <c r="C1456" s="164"/>
      <c r="D1456" s="164"/>
      <c r="E1456" s="164"/>
      <c r="F1456" s="211"/>
      <c r="G1456" s="211"/>
      <c r="H1456" s="211"/>
      <c r="I1456" s="211"/>
      <c r="J1456" s="164"/>
      <c r="K1456" s="164"/>
      <c r="L1456" s="33"/>
      <c r="N1456" s="488"/>
    </row>
    <row r="1457" spans="1:14" s="36" customFormat="1" ht="12.75" customHeight="1">
      <c r="A1457" s="164"/>
      <c r="B1457" s="164"/>
      <c r="C1457" s="164"/>
      <c r="D1457" s="164"/>
      <c r="E1457" s="164"/>
      <c r="F1457" s="211"/>
      <c r="G1457" s="211"/>
      <c r="H1457" s="211"/>
      <c r="I1457" s="211"/>
      <c r="J1457" s="164"/>
      <c r="K1457" s="164"/>
      <c r="L1457" s="33"/>
      <c r="N1457" s="488"/>
    </row>
    <row r="1458" spans="1:14" s="36" customFormat="1" ht="12.75" customHeight="1">
      <c r="A1458" s="164"/>
      <c r="B1458" s="164"/>
      <c r="C1458" s="164"/>
      <c r="D1458" s="164"/>
      <c r="E1458" s="164"/>
      <c r="F1458" s="211"/>
      <c r="G1458" s="211"/>
      <c r="H1458" s="211"/>
      <c r="I1458" s="211"/>
      <c r="J1458" s="164"/>
      <c r="K1458" s="164"/>
      <c r="L1458" s="33"/>
      <c r="N1458" s="488"/>
    </row>
    <row r="1459" spans="1:14" s="36" customFormat="1" ht="12.75" customHeight="1">
      <c r="A1459" s="164"/>
      <c r="B1459" s="164"/>
      <c r="C1459" s="164"/>
      <c r="D1459" s="164"/>
      <c r="E1459" s="164"/>
      <c r="F1459" s="211"/>
      <c r="G1459" s="211"/>
      <c r="H1459" s="211"/>
      <c r="I1459" s="211"/>
      <c r="J1459" s="164"/>
      <c r="K1459" s="164"/>
      <c r="L1459" s="33"/>
      <c r="N1459" s="488"/>
    </row>
    <row r="1460" spans="1:14" s="36" customFormat="1" ht="12.75" customHeight="1">
      <c r="A1460" s="164"/>
      <c r="B1460" s="164"/>
      <c r="C1460" s="164"/>
      <c r="D1460" s="164"/>
      <c r="E1460" s="164"/>
      <c r="F1460" s="211"/>
      <c r="G1460" s="211"/>
      <c r="H1460" s="211"/>
      <c r="I1460" s="211"/>
      <c r="J1460" s="164"/>
      <c r="K1460" s="164"/>
      <c r="L1460" s="33"/>
      <c r="N1460" s="488"/>
    </row>
    <row r="1461" spans="1:14" s="36" customFormat="1" ht="12.75" customHeight="1">
      <c r="A1461" s="164"/>
      <c r="B1461" s="164"/>
      <c r="C1461" s="164"/>
      <c r="D1461" s="164"/>
      <c r="E1461" s="164"/>
      <c r="F1461" s="211"/>
      <c r="G1461" s="211"/>
      <c r="H1461" s="211"/>
      <c r="I1461" s="211"/>
      <c r="J1461" s="164"/>
      <c r="K1461" s="164"/>
      <c r="L1461" s="33"/>
      <c r="N1461" s="488"/>
    </row>
    <row r="1462" spans="1:14" s="36" customFormat="1" ht="12.75" customHeight="1">
      <c r="A1462" s="164"/>
      <c r="B1462" s="164"/>
      <c r="C1462" s="164"/>
      <c r="D1462" s="164"/>
      <c r="E1462" s="164"/>
      <c r="F1462" s="211"/>
      <c r="G1462" s="211"/>
      <c r="H1462" s="211"/>
      <c r="I1462" s="211"/>
      <c r="J1462" s="164"/>
      <c r="K1462" s="164"/>
      <c r="L1462" s="33"/>
      <c r="N1462" s="488"/>
    </row>
    <row r="1463" spans="1:14" s="36" customFormat="1" ht="12.75" customHeight="1">
      <c r="A1463" s="164"/>
      <c r="B1463" s="164"/>
      <c r="C1463" s="164"/>
      <c r="D1463" s="164"/>
      <c r="E1463" s="164"/>
      <c r="F1463" s="211"/>
      <c r="G1463" s="211"/>
      <c r="H1463" s="211"/>
      <c r="I1463" s="211"/>
      <c r="J1463" s="164"/>
      <c r="K1463" s="164"/>
      <c r="L1463" s="33"/>
      <c r="N1463" s="488"/>
    </row>
    <row r="1464" spans="1:14" s="36" customFormat="1" ht="12.75" customHeight="1">
      <c r="A1464" s="164"/>
      <c r="B1464" s="164"/>
      <c r="C1464" s="164"/>
      <c r="D1464" s="164"/>
      <c r="E1464" s="164"/>
      <c r="F1464" s="211"/>
      <c r="G1464" s="211"/>
      <c r="H1464" s="211"/>
      <c r="I1464" s="211"/>
      <c r="J1464" s="164"/>
      <c r="K1464" s="164"/>
      <c r="L1464" s="33"/>
      <c r="N1464" s="488"/>
    </row>
    <row r="1465" spans="1:14" s="36" customFormat="1" ht="12.75" customHeight="1">
      <c r="A1465" s="164"/>
      <c r="B1465" s="164"/>
      <c r="C1465" s="164"/>
      <c r="D1465" s="164"/>
      <c r="E1465" s="164"/>
      <c r="F1465" s="211"/>
      <c r="G1465" s="211"/>
      <c r="H1465" s="211"/>
      <c r="I1465" s="211"/>
      <c r="J1465" s="164"/>
      <c r="K1465" s="164"/>
      <c r="L1465" s="33"/>
      <c r="N1465" s="488"/>
    </row>
    <row r="1466" spans="1:14" s="36" customFormat="1" ht="12.75" customHeight="1">
      <c r="A1466" s="164"/>
      <c r="B1466" s="164"/>
      <c r="C1466" s="164"/>
      <c r="D1466" s="164"/>
      <c r="E1466" s="164"/>
      <c r="F1466" s="211"/>
      <c r="G1466" s="211"/>
      <c r="H1466" s="211"/>
      <c r="I1466" s="211"/>
      <c r="J1466" s="164"/>
      <c r="K1466" s="164"/>
      <c r="L1466" s="33"/>
      <c r="N1466" s="488"/>
    </row>
    <row r="1467" spans="1:14" s="36" customFormat="1" ht="12.75" customHeight="1">
      <c r="A1467" s="164"/>
      <c r="B1467" s="164"/>
      <c r="C1467" s="164"/>
      <c r="D1467" s="164"/>
      <c r="E1467" s="164"/>
      <c r="F1467" s="211"/>
      <c r="G1467" s="211"/>
      <c r="H1467" s="211"/>
      <c r="I1467" s="211"/>
      <c r="J1467" s="164"/>
      <c r="K1467" s="164"/>
      <c r="L1467" s="33"/>
      <c r="N1467" s="488"/>
    </row>
    <row r="1468" spans="1:14" s="36" customFormat="1" ht="12.75" customHeight="1">
      <c r="A1468" s="164"/>
      <c r="B1468" s="164"/>
      <c r="C1468" s="164"/>
      <c r="D1468" s="164"/>
      <c r="E1468" s="164"/>
      <c r="F1468" s="211"/>
      <c r="G1468" s="211"/>
      <c r="H1468" s="211"/>
      <c r="I1468" s="211"/>
      <c r="J1468" s="164"/>
      <c r="K1468" s="164"/>
      <c r="L1468" s="33"/>
      <c r="N1468" s="488"/>
    </row>
    <row r="1469" spans="1:14" s="36" customFormat="1" ht="12.75" customHeight="1">
      <c r="A1469" s="164"/>
      <c r="B1469" s="164"/>
      <c r="C1469" s="164"/>
      <c r="D1469" s="164"/>
      <c r="E1469" s="164"/>
      <c r="F1469" s="211"/>
      <c r="G1469" s="211"/>
      <c r="H1469" s="211"/>
      <c r="I1469" s="211"/>
      <c r="J1469" s="164"/>
      <c r="K1469" s="164"/>
      <c r="L1469" s="33"/>
      <c r="N1469" s="488"/>
    </row>
    <row r="1470" spans="1:14" s="36" customFormat="1" ht="12.75" customHeight="1">
      <c r="A1470" s="164"/>
      <c r="B1470" s="164"/>
      <c r="C1470" s="164"/>
      <c r="D1470" s="164"/>
      <c r="E1470" s="164"/>
      <c r="F1470" s="211"/>
      <c r="G1470" s="211"/>
      <c r="H1470" s="211"/>
      <c r="I1470" s="211"/>
      <c r="J1470" s="164"/>
      <c r="K1470" s="164"/>
      <c r="L1470" s="33"/>
      <c r="N1470" s="488"/>
    </row>
    <row r="1471" spans="1:14" s="36" customFormat="1" ht="12.75" customHeight="1">
      <c r="A1471" s="164"/>
      <c r="B1471" s="164"/>
      <c r="C1471" s="164"/>
      <c r="D1471" s="164"/>
      <c r="E1471" s="164"/>
      <c r="F1471" s="211"/>
      <c r="G1471" s="211"/>
      <c r="H1471" s="211"/>
      <c r="I1471" s="211"/>
      <c r="J1471" s="164"/>
      <c r="K1471" s="164"/>
      <c r="L1471" s="33"/>
      <c r="N1471" s="488"/>
    </row>
    <row r="1472" spans="1:14" s="36" customFormat="1" ht="12.75" customHeight="1">
      <c r="A1472" s="164"/>
      <c r="B1472" s="164"/>
      <c r="C1472" s="164"/>
      <c r="D1472" s="164"/>
      <c r="E1472" s="164"/>
      <c r="F1472" s="211"/>
      <c r="G1472" s="211"/>
      <c r="H1472" s="211"/>
      <c r="I1472" s="211"/>
      <c r="J1472" s="164"/>
      <c r="K1472" s="164"/>
      <c r="L1472" s="33"/>
      <c r="N1472" s="488"/>
    </row>
    <row r="1473" spans="1:14" s="36" customFormat="1" ht="12.75" customHeight="1">
      <c r="A1473" s="164"/>
      <c r="B1473" s="164"/>
      <c r="C1473" s="164"/>
      <c r="D1473" s="164"/>
      <c r="E1473" s="164"/>
      <c r="F1473" s="211"/>
      <c r="G1473" s="211"/>
      <c r="H1473" s="211"/>
      <c r="I1473" s="211"/>
      <c r="J1473" s="164"/>
      <c r="K1473" s="164"/>
      <c r="L1473" s="33"/>
      <c r="N1473" s="488"/>
    </row>
    <row r="1474" spans="1:14" s="36" customFormat="1" ht="12.75" customHeight="1">
      <c r="A1474" s="164"/>
      <c r="B1474" s="164"/>
      <c r="C1474" s="164"/>
      <c r="D1474" s="164"/>
      <c r="E1474" s="164"/>
      <c r="F1474" s="211"/>
      <c r="G1474" s="211"/>
      <c r="H1474" s="211"/>
      <c r="I1474" s="211"/>
      <c r="J1474" s="164"/>
      <c r="K1474" s="164"/>
      <c r="L1474" s="33"/>
      <c r="N1474" s="488"/>
    </row>
    <row r="1475" spans="1:14" s="36" customFormat="1" ht="12.75" customHeight="1">
      <c r="A1475" s="164"/>
      <c r="B1475" s="164"/>
      <c r="C1475" s="164"/>
      <c r="D1475" s="164"/>
      <c r="E1475" s="164"/>
      <c r="F1475" s="211"/>
      <c r="G1475" s="211"/>
      <c r="H1475" s="211"/>
      <c r="I1475" s="211"/>
      <c r="J1475" s="164"/>
      <c r="K1475" s="164"/>
      <c r="L1475" s="33"/>
      <c r="N1475" s="488"/>
    </row>
    <row r="1476" spans="1:14" s="36" customFormat="1" ht="12.75" customHeight="1">
      <c r="A1476" s="164"/>
      <c r="B1476" s="164"/>
      <c r="C1476" s="164"/>
      <c r="D1476" s="164"/>
      <c r="E1476" s="164"/>
      <c r="F1476" s="211"/>
      <c r="G1476" s="211"/>
      <c r="H1476" s="211"/>
      <c r="I1476" s="211"/>
      <c r="J1476" s="164"/>
      <c r="K1476" s="164"/>
      <c r="L1476" s="33"/>
      <c r="N1476" s="488"/>
    </row>
    <row r="1477" spans="1:14" s="36" customFormat="1" ht="12.75" customHeight="1">
      <c r="A1477" s="164"/>
      <c r="B1477" s="164"/>
      <c r="C1477" s="164"/>
      <c r="D1477" s="164"/>
      <c r="E1477" s="164"/>
      <c r="F1477" s="211"/>
      <c r="G1477" s="211"/>
      <c r="H1477" s="211"/>
      <c r="I1477" s="211"/>
      <c r="J1477" s="164"/>
      <c r="K1477" s="164"/>
      <c r="L1477" s="33"/>
      <c r="N1477" s="488"/>
    </row>
    <row r="1478" spans="1:14" s="36" customFormat="1" ht="12.75" customHeight="1">
      <c r="A1478" s="164"/>
      <c r="B1478" s="164"/>
      <c r="C1478" s="164"/>
      <c r="D1478" s="164"/>
      <c r="E1478" s="164"/>
      <c r="F1478" s="211"/>
      <c r="G1478" s="211"/>
      <c r="H1478" s="211"/>
      <c r="I1478" s="211"/>
      <c r="J1478" s="164"/>
      <c r="K1478" s="164"/>
      <c r="L1478" s="33"/>
      <c r="N1478" s="488"/>
    </row>
    <row r="1479" spans="1:14" s="36" customFormat="1" ht="12.75" customHeight="1">
      <c r="A1479" s="164"/>
      <c r="B1479" s="164"/>
      <c r="C1479" s="164"/>
      <c r="D1479" s="164"/>
      <c r="E1479" s="164"/>
      <c r="F1479" s="211"/>
      <c r="G1479" s="211"/>
      <c r="H1479" s="211"/>
      <c r="I1479" s="211"/>
      <c r="J1479" s="164"/>
      <c r="K1479" s="164"/>
      <c r="L1479" s="33"/>
      <c r="N1479" s="488"/>
    </row>
    <row r="1480" spans="1:14" s="36" customFormat="1" ht="12.75" customHeight="1">
      <c r="A1480" s="164"/>
      <c r="B1480" s="164"/>
      <c r="C1480" s="164"/>
      <c r="D1480" s="164"/>
      <c r="E1480" s="164"/>
      <c r="F1480" s="211"/>
      <c r="G1480" s="211"/>
      <c r="H1480" s="211"/>
      <c r="I1480" s="211"/>
      <c r="J1480" s="164"/>
      <c r="K1480" s="164"/>
      <c r="L1480" s="33"/>
      <c r="N1480" s="488"/>
    </row>
    <row r="1481" spans="1:14" s="36" customFormat="1" ht="12.75" customHeight="1">
      <c r="A1481" s="164"/>
      <c r="B1481" s="164"/>
      <c r="C1481" s="164"/>
      <c r="D1481" s="164"/>
      <c r="E1481" s="164"/>
      <c r="F1481" s="211"/>
      <c r="G1481" s="211"/>
      <c r="H1481" s="211"/>
      <c r="I1481" s="211"/>
      <c r="J1481" s="164"/>
      <c r="K1481" s="164"/>
      <c r="L1481" s="33"/>
      <c r="N1481" s="488"/>
    </row>
    <row r="1482" spans="1:14" s="36" customFormat="1" ht="12.75" customHeight="1">
      <c r="A1482" s="164"/>
      <c r="B1482" s="164"/>
      <c r="C1482" s="164"/>
      <c r="D1482" s="164"/>
      <c r="E1482" s="164"/>
      <c r="F1482" s="211"/>
      <c r="G1482" s="211"/>
      <c r="H1482" s="211"/>
      <c r="I1482" s="211"/>
      <c r="J1482" s="164"/>
      <c r="K1482" s="164"/>
      <c r="L1482" s="33"/>
      <c r="N1482" s="488"/>
    </row>
    <row r="1483" spans="1:14" s="36" customFormat="1" ht="12.75" customHeight="1">
      <c r="A1483" s="164"/>
      <c r="B1483" s="164"/>
      <c r="C1483" s="164"/>
      <c r="D1483" s="164"/>
      <c r="E1483" s="164"/>
      <c r="F1483" s="211"/>
      <c r="G1483" s="211"/>
      <c r="H1483" s="211"/>
      <c r="I1483" s="211"/>
      <c r="J1483" s="164"/>
      <c r="K1483" s="164"/>
      <c r="L1483" s="33"/>
      <c r="N1483" s="488"/>
    </row>
    <row r="1484" spans="1:14" s="36" customFormat="1" ht="12.75" customHeight="1">
      <c r="A1484" s="164"/>
      <c r="B1484" s="164"/>
      <c r="C1484" s="164"/>
      <c r="D1484" s="164"/>
      <c r="E1484" s="164"/>
      <c r="F1484" s="211"/>
      <c r="G1484" s="211"/>
      <c r="H1484" s="211"/>
      <c r="I1484" s="211"/>
      <c r="J1484" s="164"/>
      <c r="K1484" s="164"/>
      <c r="L1484" s="33"/>
      <c r="N1484" s="488"/>
    </row>
    <row r="1485" spans="1:14" s="36" customFormat="1" ht="12.75" customHeight="1">
      <c r="A1485" s="164"/>
      <c r="B1485" s="164"/>
      <c r="C1485" s="164"/>
      <c r="D1485" s="164"/>
      <c r="E1485" s="164"/>
      <c r="F1485" s="211"/>
      <c r="G1485" s="211"/>
      <c r="H1485" s="211"/>
      <c r="I1485" s="211"/>
      <c r="J1485" s="164"/>
      <c r="K1485" s="164"/>
      <c r="L1485" s="33"/>
      <c r="N1485" s="488"/>
    </row>
    <row r="1486" spans="1:14" s="36" customFormat="1" ht="12.75" customHeight="1">
      <c r="A1486" s="164"/>
      <c r="B1486" s="164"/>
      <c r="C1486" s="164"/>
      <c r="D1486" s="164"/>
      <c r="E1486" s="164"/>
      <c r="F1486" s="211"/>
      <c r="G1486" s="211"/>
      <c r="H1486" s="211"/>
      <c r="I1486" s="211"/>
      <c r="J1486" s="164"/>
      <c r="K1486" s="164"/>
      <c r="L1486" s="33"/>
      <c r="N1486" s="488"/>
    </row>
    <row r="1487" spans="1:14" s="36" customFormat="1" ht="12.75" customHeight="1">
      <c r="A1487" s="164"/>
      <c r="B1487" s="164"/>
      <c r="C1487" s="164"/>
      <c r="D1487" s="164"/>
      <c r="E1487" s="164"/>
      <c r="F1487" s="211"/>
      <c r="G1487" s="211"/>
      <c r="H1487" s="211"/>
      <c r="I1487" s="211"/>
      <c r="J1487" s="164"/>
      <c r="K1487" s="164"/>
      <c r="L1487" s="33"/>
      <c r="N1487" s="488"/>
    </row>
    <row r="1488" spans="1:14" s="36" customFormat="1" ht="12.75" customHeight="1">
      <c r="A1488" s="164"/>
      <c r="B1488" s="164"/>
      <c r="C1488" s="164"/>
      <c r="D1488" s="164"/>
      <c r="E1488" s="164"/>
      <c r="F1488" s="211"/>
      <c r="G1488" s="211"/>
      <c r="H1488" s="211"/>
      <c r="I1488" s="211"/>
      <c r="J1488" s="164"/>
      <c r="K1488" s="164"/>
      <c r="L1488" s="33"/>
      <c r="N1488" s="488"/>
    </row>
    <row r="1489" spans="1:14" s="36" customFormat="1" ht="12.75" customHeight="1">
      <c r="A1489" s="164"/>
      <c r="B1489" s="164"/>
      <c r="C1489" s="164"/>
      <c r="D1489" s="164"/>
      <c r="E1489" s="164"/>
      <c r="F1489" s="211"/>
      <c r="G1489" s="211"/>
      <c r="H1489" s="211"/>
      <c r="I1489" s="211"/>
      <c r="J1489" s="164"/>
      <c r="K1489" s="164"/>
      <c r="L1489" s="33"/>
      <c r="N1489" s="488"/>
    </row>
    <row r="1490" spans="1:14" s="36" customFormat="1" ht="12.75" customHeight="1">
      <c r="A1490" s="164"/>
      <c r="B1490" s="164"/>
      <c r="C1490" s="164"/>
      <c r="D1490" s="164"/>
      <c r="E1490" s="164"/>
      <c r="F1490" s="211"/>
      <c r="G1490" s="211"/>
      <c r="H1490" s="211"/>
      <c r="I1490" s="211"/>
      <c r="J1490" s="164"/>
      <c r="K1490" s="164"/>
      <c r="L1490" s="33"/>
      <c r="N1490" s="488"/>
    </row>
    <row r="1491" spans="1:14" s="36" customFormat="1" ht="12.75" customHeight="1">
      <c r="A1491" s="164"/>
      <c r="B1491" s="164"/>
      <c r="C1491" s="164"/>
      <c r="D1491" s="164"/>
      <c r="E1491" s="164"/>
      <c r="F1491" s="211"/>
      <c r="G1491" s="211"/>
      <c r="H1491" s="211"/>
      <c r="I1491" s="211"/>
      <c r="J1491" s="164"/>
      <c r="K1491" s="164"/>
      <c r="L1491" s="33"/>
      <c r="N1491" s="488"/>
    </row>
    <row r="1492" spans="1:14" s="36" customFormat="1" ht="12.75" customHeight="1">
      <c r="A1492" s="164"/>
      <c r="B1492" s="164"/>
      <c r="C1492" s="164"/>
      <c r="D1492" s="164"/>
      <c r="E1492" s="164"/>
      <c r="F1492" s="211"/>
      <c r="G1492" s="211"/>
      <c r="H1492" s="211"/>
      <c r="I1492" s="211"/>
      <c r="J1492" s="164"/>
      <c r="K1492" s="164"/>
      <c r="L1492" s="33"/>
      <c r="N1492" s="488"/>
    </row>
    <row r="1493" spans="1:14" s="36" customFormat="1" ht="12.75" customHeight="1">
      <c r="A1493" s="164"/>
      <c r="B1493" s="164"/>
      <c r="C1493" s="164"/>
      <c r="D1493" s="164"/>
      <c r="E1493" s="164"/>
      <c r="F1493" s="211"/>
      <c r="G1493" s="211"/>
      <c r="H1493" s="211"/>
      <c r="I1493" s="211"/>
      <c r="J1493" s="164"/>
      <c r="K1493" s="164"/>
      <c r="L1493" s="33"/>
      <c r="N1493" s="488"/>
    </row>
    <row r="1494" spans="1:14" s="36" customFormat="1" ht="12.75" customHeight="1">
      <c r="A1494" s="164"/>
      <c r="B1494" s="164"/>
      <c r="C1494" s="164"/>
      <c r="D1494" s="164"/>
      <c r="E1494" s="164"/>
      <c r="F1494" s="211"/>
      <c r="G1494" s="211"/>
      <c r="H1494" s="211"/>
      <c r="I1494" s="211"/>
      <c r="J1494" s="164"/>
      <c r="K1494" s="164"/>
      <c r="L1494" s="33"/>
      <c r="N1494" s="488"/>
    </row>
    <row r="1495" spans="1:14" s="36" customFormat="1" ht="12.75" customHeight="1">
      <c r="A1495" s="164"/>
      <c r="B1495" s="164"/>
      <c r="C1495" s="164"/>
      <c r="D1495" s="164"/>
      <c r="E1495" s="164"/>
      <c r="F1495" s="211"/>
      <c r="G1495" s="211"/>
      <c r="H1495" s="211"/>
      <c r="I1495" s="211"/>
      <c r="J1495" s="164"/>
      <c r="K1495" s="164"/>
      <c r="L1495" s="33"/>
      <c r="N1495" s="488"/>
    </row>
    <row r="1496" spans="1:14" s="36" customFormat="1" ht="12.75" customHeight="1">
      <c r="A1496" s="164"/>
      <c r="B1496" s="164"/>
      <c r="C1496" s="164"/>
      <c r="D1496" s="164"/>
      <c r="E1496" s="164"/>
      <c r="F1496" s="211"/>
      <c r="G1496" s="211"/>
      <c r="H1496" s="211"/>
      <c r="I1496" s="211"/>
      <c r="J1496" s="164"/>
      <c r="K1496" s="164"/>
      <c r="L1496" s="33"/>
      <c r="N1496" s="488"/>
    </row>
    <row r="1497" spans="1:14" s="36" customFormat="1" ht="12.75" customHeight="1">
      <c r="A1497" s="164"/>
      <c r="B1497" s="164"/>
      <c r="C1497" s="164"/>
      <c r="D1497" s="164"/>
      <c r="E1497" s="164"/>
      <c r="F1497" s="211"/>
      <c r="G1497" s="211"/>
      <c r="H1497" s="211"/>
      <c r="I1497" s="211"/>
      <c r="J1497" s="164"/>
      <c r="K1497" s="164"/>
      <c r="L1497" s="33"/>
      <c r="N1497" s="488"/>
    </row>
    <row r="1498" spans="1:14" s="36" customFormat="1" ht="12.75" customHeight="1">
      <c r="A1498" s="164"/>
      <c r="B1498" s="164"/>
      <c r="C1498" s="164"/>
      <c r="D1498" s="164"/>
      <c r="E1498" s="164"/>
      <c r="F1498" s="211"/>
      <c r="G1498" s="211"/>
      <c r="H1498" s="211"/>
      <c r="I1498" s="211"/>
      <c r="J1498" s="164"/>
      <c r="K1498" s="164"/>
      <c r="L1498" s="33"/>
      <c r="N1498" s="488"/>
    </row>
    <row r="1499" spans="1:14" s="36" customFormat="1" ht="12.75" customHeight="1">
      <c r="A1499" s="164"/>
      <c r="B1499" s="164"/>
      <c r="C1499" s="164"/>
      <c r="D1499" s="164"/>
      <c r="E1499" s="164"/>
      <c r="F1499" s="211"/>
      <c r="G1499" s="211"/>
      <c r="H1499" s="211"/>
      <c r="I1499" s="211"/>
      <c r="J1499" s="164"/>
      <c r="K1499" s="164"/>
      <c r="L1499" s="33"/>
      <c r="N1499" s="488"/>
    </row>
    <row r="1500" spans="1:14" s="36" customFormat="1" ht="12.75" customHeight="1">
      <c r="A1500" s="164"/>
      <c r="B1500" s="164"/>
      <c r="C1500" s="164"/>
      <c r="D1500" s="164"/>
      <c r="E1500" s="164"/>
      <c r="F1500" s="211"/>
      <c r="G1500" s="211"/>
      <c r="H1500" s="211"/>
      <c r="I1500" s="211"/>
      <c r="J1500" s="164"/>
      <c r="K1500" s="164"/>
      <c r="L1500" s="33"/>
      <c r="N1500" s="488"/>
    </row>
    <row r="1501" spans="1:14" s="36" customFormat="1" ht="12.75" customHeight="1">
      <c r="A1501" s="164"/>
      <c r="B1501" s="164"/>
      <c r="C1501" s="164"/>
      <c r="D1501" s="164"/>
      <c r="E1501" s="164"/>
      <c r="F1501" s="211"/>
      <c r="G1501" s="211"/>
      <c r="H1501" s="211"/>
      <c r="I1501" s="211"/>
      <c r="J1501" s="164"/>
      <c r="K1501" s="164"/>
      <c r="L1501" s="33"/>
      <c r="N1501" s="488"/>
    </row>
    <row r="1502" spans="1:14" s="36" customFormat="1" ht="12.75" customHeight="1">
      <c r="A1502" s="164"/>
      <c r="B1502" s="164"/>
      <c r="C1502" s="164"/>
      <c r="D1502" s="164"/>
      <c r="E1502" s="164"/>
      <c r="F1502" s="211"/>
      <c r="G1502" s="211"/>
      <c r="H1502" s="211"/>
      <c r="I1502" s="211"/>
      <c r="J1502" s="164"/>
      <c r="K1502" s="164"/>
      <c r="L1502" s="33"/>
      <c r="N1502" s="488"/>
    </row>
    <row r="1503" spans="1:14" s="36" customFormat="1" ht="12.75" customHeight="1">
      <c r="A1503" s="164"/>
      <c r="B1503" s="164"/>
      <c r="C1503" s="164"/>
      <c r="D1503" s="164"/>
      <c r="E1503" s="164"/>
      <c r="F1503" s="211"/>
      <c r="G1503" s="211"/>
      <c r="H1503" s="211"/>
      <c r="I1503" s="211"/>
      <c r="J1503" s="164"/>
      <c r="K1503" s="164"/>
      <c r="L1503" s="33"/>
      <c r="N1503" s="488"/>
    </row>
    <row r="1504" spans="1:14" s="36" customFormat="1" ht="12.75" customHeight="1">
      <c r="A1504" s="164"/>
      <c r="B1504" s="164"/>
      <c r="C1504" s="164"/>
      <c r="D1504" s="164"/>
      <c r="E1504" s="164"/>
      <c r="F1504" s="211"/>
      <c r="G1504" s="211"/>
      <c r="H1504" s="211"/>
      <c r="I1504" s="211"/>
      <c r="J1504" s="164"/>
      <c r="K1504" s="164"/>
      <c r="L1504" s="33"/>
      <c r="N1504" s="488"/>
    </row>
    <row r="1505" spans="1:14" s="36" customFormat="1" ht="12.75" customHeight="1">
      <c r="A1505" s="164"/>
      <c r="B1505" s="164"/>
      <c r="C1505" s="164"/>
      <c r="D1505" s="164"/>
      <c r="E1505" s="164"/>
      <c r="F1505" s="211"/>
      <c r="G1505" s="211"/>
      <c r="H1505" s="211"/>
      <c r="I1505" s="211"/>
      <c r="J1505" s="164"/>
      <c r="K1505" s="164"/>
      <c r="L1505" s="33"/>
      <c r="N1505" s="488"/>
    </row>
    <row r="1506" spans="1:14" s="36" customFormat="1" ht="12.75" customHeight="1">
      <c r="A1506" s="164"/>
      <c r="B1506" s="164"/>
      <c r="C1506" s="164"/>
      <c r="D1506" s="164"/>
      <c r="E1506" s="164"/>
      <c r="F1506" s="211"/>
      <c r="G1506" s="211"/>
      <c r="H1506" s="211"/>
      <c r="I1506" s="211"/>
      <c r="J1506" s="164"/>
      <c r="K1506" s="164"/>
      <c r="L1506" s="33"/>
      <c r="N1506" s="488"/>
    </row>
    <row r="1507" spans="1:14" s="36" customFormat="1" ht="12.75" customHeight="1">
      <c r="A1507" s="164"/>
      <c r="B1507" s="164"/>
      <c r="C1507" s="164"/>
      <c r="D1507" s="164"/>
      <c r="E1507" s="164"/>
      <c r="F1507" s="211"/>
      <c r="G1507" s="211"/>
      <c r="H1507" s="211"/>
      <c r="I1507" s="211"/>
      <c r="J1507" s="164"/>
      <c r="K1507" s="164"/>
      <c r="L1507" s="33"/>
      <c r="N1507" s="488"/>
    </row>
    <row r="1508" spans="1:14" s="36" customFormat="1" ht="12.75" customHeight="1">
      <c r="A1508" s="164"/>
      <c r="B1508" s="164"/>
      <c r="C1508" s="164"/>
      <c r="D1508" s="164"/>
      <c r="E1508" s="164"/>
      <c r="F1508" s="211"/>
      <c r="G1508" s="211"/>
      <c r="H1508" s="211"/>
      <c r="I1508" s="211"/>
      <c r="J1508" s="164"/>
      <c r="K1508" s="164"/>
      <c r="L1508" s="33"/>
      <c r="N1508" s="488"/>
    </row>
    <row r="1509" spans="1:14" s="36" customFormat="1" ht="12.75" customHeight="1">
      <c r="A1509" s="164"/>
      <c r="B1509" s="164"/>
      <c r="C1509" s="164"/>
      <c r="D1509" s="164"/>
      <c r="E1509" s="164"/>
      <c r="F1509" s="211"/>
      <c r="G1509" s="211"/>
      <c r="H1509" s="211"/>
      <c r="I1509" s="211"/>
      <c r="J1509" s="164"/>
      <c r="K1509" s="164"/>
      <c r="L1509" s="33"/>
      <c r="N1509" s="488"/>
    </row>
    <row r="1510" spans="1:14" s="36" customFormat="1" ht="12.75" customHeight="1">
      <c r="A1510" s="164"/>
      <c r="B1510" s="164"/>
      <c r="C1510" s="164"/>
      <c r="D1510" s="164"/>
      <c r="E1510" s="164"/>
      <c r="F1510" s="211"/>
      <c r="G1510" s="211"/>
      <c r="H1510" s="211"/>
      <c r="I1510" s="211"/>
      <c r="J1510" s="164"/>
      <c r="K1510" s="164"/>
      <c r="L1510" s="33"/>
      <c r="N1510" s="488"/>
    </row>
    <row r="1511" spans="1:12" s="36" customFormat="1" ht="12.75" customHeight="1">
      <c r="A1511" s="164"/>
      <c r="B1511" s="164"/>
      <c r="C1511" s="164"/>
      <c r="D1511" s="164"/>
      <c r="E1511" s="164"/>
      <c r="F1511" s="211"/>
      <c r="G1511" s="211"/>
      <c r="H1511" s="211"/>
      <c r="I1511" s="211"/>
      <c r="J1511" s="164"/>
      <c r="K1511" s="164"/>
      <c r="L1511" s="33"/>
    </row>
    <row r="1512" spans="1:12" s="36" customFormat="1" ht="12.75" customHeight="1">
      <c r="A1512" s="164"/>
      <c r="B1512" s="164"/>
      <c r="C1512" s="164"/>
      <c r="D1512" s="164"/>
      <c r="E1512" s="164"/>
      <c r="F1512" s="211"/>
      <c r="G1512" s="211"/>
      <c r="H1512" s="211"/>
      <c r="I1512" s="211"/>
      <c r="J1512" s="164"/>
      <c r="K1512" s="164"/>
      <c r="L1512" s="33"/>
    </row>
    <row r="1513" spans="1:12" s="36" customFormat="1" ht="12.75" customHeight="1">
      <c r="A1513" s="164"/>
      <c r="B1513" s="164"/>
      <c r="C1513" s="164"/>
      <c r="D1513" s="164"/>
      <c r="E1513" s="164"/>
      <c r="F1513" s="211"/>
      <c r="G1513" s="211"/>
      <c r="H1513" s="211"/>
      <c r="I1513" s="211"/>
      <c r="J1513" s="164"/>
      <c r="K1513" s="164"/>
      <c r="L1513" s="33"/>
    </row>
    <row r="1514" spans="1:12" s="36" customFormat="1" ht="12.75" customHeight="1">
      <c r="A1514" s="164"/>
      <c r="B1514" s="164"/>
      <c r="C1514" s="164"/>
      <c r="D1514" s="164"/>
      <c r="E1514" s="164"/>
      <c r="F1514" s="211"/>
      <c r="G1514" s="211"/>
      <c r="H1514" s="211"/>
      <c r="I1514" s="211"/>
      <c r="J1514" s="164"/>
      <c r="K1514" s="164"/>
      <c r="L1514" s="33"/>
    </row>
    <row r="1515" spans="1:12" s="36" customFormat="1" ht="12.75" customHeight="1">
      <c r="A1515" s="164"/>
      <c r="B1515" s="164"/>
      <c r="C1515" s="164"/>
      <c r="D1515" s="164"/>
      <c r="E1515" s="164"/>
      <c r="F1515" s="211"/>
      <c r="G1515" s="211"/>
      <c r="H1515" s="211"/>
      <c r="I1515" s="211"/>
      <c r="J1515" s="164"/>
      <c r="K1515" s="164"/>
      <c r="L1515" s="33"/>
    </row>
    <row r="1516" spans="1:12" s="36" customFormat="1" ht="12.75" customHeight="1">
      <c r="A1516" s="164"/>
      <c r="B1516" s="164"/>
      <c r="C1516" s="164"/>
      <c r="D1516" s="164"/>
      <c r="E1516" s="164"/>
      <c r="F1516" s="211"/>
      <c r="G1516" s="211"/>
      <c r="H1516" s="211"/>
      <c r="I1516" s="211"/>
      <c r="J1516" s="164"/>
      <c r="K1516" s="164"/>
      <c r="L1516" s="33"/>
    </row>
    <row r="1517" spans="1:12" s="36" customFormat="1" ht="12.75" customHeight="1">
      <c r="A1517" s="164"/>
      <c r="B1517" s="164"/>
      <c r="C1517" s="164"/>
      <c r="D1517" s="164"/>
      <c r="E1517" s="164"/>
      <c r="F1517" s="211"/>
      <c r="G1517" s="211"/>
      <c r="H1517" s="211"/>
      <c r="I1517" s="211"/>
      <c r="J1517" s="164"/>
      <c r="K1517" s="164"/>
      <c r="L1517" s="33"/>
    </row>
    <row r="1518" spans="1:12" s="36" customFormat="1" ht="12.75" customHeight="1">
      <c r="A1518" s="164"/>
      <c r="B1518" s="164"/>
      <c r="C1518" s="164"/>
      <c r="D1518" s="164"/>
      <c r="E1518" s="164"/>
      <c r="F1518" s="211"/>
      <c r="G1518" s="211"/>
      <c r="H1518" s="211"/>
      <c r="I1518" s="211"/>
      <c r="J1518" s="164"/>
      <c r="K1518" s="164"/>
      <c r="L1518" s="33"/>
    </row>
    <row r="1519" spans="1:12" s="36" customFormat="1" ht="12.75" customHeight="1">
      <c r="A1519" s="164"/>
      <c r="B1519" s="164"/>
      <c r="C1519" s="164"/>
      <c r="D1519" s="164"/>
      <c r="E1519" s="164"/>
      <c r="F1519" s="211"/>
      <c r="G1519" s="211"/>
      <c r="H1519" s="211"/>
      <c r="I1519" s="211"/>
      <c r="J1519" s="164"/>
      <c r="K1519" s="164"/>
      <c r="L1519" s="33"/>
    </row>
    <row r="1520" spans="1:12" s="36" customFormat="1" ht="12.75" customHeight="1">
      <c r="A1520" s="164"/>
      <c r="B1520" s="164"/>
      <c r="C1520" s="164"/>
      <c r="D1520" s="164"/>
      <c r="E1520" s="164"/>
      <c r="F1520" s="211"/>
      <c r="G1520" s="211"/>
      <c r="H1520" s="211"/>
      <c r="I1520" s="211"/>
      <c r="J1520" s="164"/>
      <c r="K1520" s="164"/>
      <c r="L1520" s="33"/>
    </row>
    <row r="1521" spans="1:12" s="36" customFormat="1" ht="12.75" customHeight="1">
      <c r="A1521" s="164"/>
      <c r="B1521" s="164"/>
      <c r="C1521" s="164"/>
      <c r="D1521" s="164"/>
      <c r="E1521" s="164"/>
      <c r="F1521" s="211"/>
      <c r="G1521" s="211"/>
      <c r="H1521" s="211"/>
      <c r="I1521" s="211"/>
      <c r="J1521" s="164"/>
      <c r="K1521" s="164"/>
      <c r="L1521" s="33"/>
    </row>
    <row r="1522" spans="1:12" s="36" customFormat="1" ht="12.75" customHeight="1">
      <c r="A1522" s="164"/>
      <c r="B1522" s="164"/>
      <c r="C1522" s="164"/>
      <c r="D1522" s="164"/>
      <c r="E1522" s="164"/>
      <c r="F1522" s="211"/>
      <c r="G1522" s="211"/>
      <c r="H1522" s="211"/>
      <c r="I1522" s="211"/>
      <c r="J1522" s="164"/>
      <c r="K1522" s="164"/>
      <c r="L1522" s="33"/>
    </row>
    <row r="1523" spans="1:12" s="36" customFormat="1" ht="12.75" customHeight="1">
      <c r="A1523" s="164"/>
      <c r="B1523" s="164"/>
      <c r="C1523" s="164"/>
      <c r="D1523" s="164"/>
      <c r="E1523" s="164"/>
      <c r="F1523" s="211"/>
      <c r="G1523" s="211"/>
      <c r="H1523" s="211"/>
      <c r="I1523" s="211"/>
      <c r="J1523" s="164"/>
      <c r="K1523" s="164"/>
      <c r="L1523" s="33"/>
    </row>
    <row r="1524" spans="1:12" s="36" customFormat="1" ht="12.75" customHeight="1">
      <c r="A1524" s="164"/>
      <c r="B1524" s="164"/>
      <c r="C1524" s="164"/>
      <c r="D1524" s="164"/>
      <c r="E1524" s="164"/>
      <c r="F1524" s="211"/>
      <c r="G1524" s="211"/>
      <c r="H1524" s="211"/>
      <c r="I1524" s="211"/>
      <c r="J1524" s="164"/>
      <c r="K1524" s="164"/>
      <c r="L1524" s="33"/>
    </row>
    <row r="1525" spans="1:12" s="36" customFormat="1" ht="12.75" customHeight="1">
      <c r="A1525" s="164"/>
      <c r="B1525" s="164"/>
      <c r="C1525" s="164"/>
      <c r="D1525" s="164"/>
      <c r="E1525" s="164"/>
      <c r="F1525" s="211"/>
      <c r="G1525" s="211"/>
      <c r="H1525" s="211"/>
      <c r="I1525" s="211"/>
      <c r="J1525" s="164"/>
      <c r="K1525" s="164"/>
      <c r="L1525" s="33"/>
    </row>
    <row r="1526" spans="1:12" s="36" customFormat="1" ht="12.75" customHeight="1">
      <c r="A1526" s="164"/>
      <c r="B1526" s="164"/>
      <c r="C1526" s="164"/>
      <c r="D1526" s="164"/>
      <c r="E1526" s="164"/>
      <c r="F1526" s="211"/>
      <c r="G1526" s="211"/>
      <c r="H1526" s="211"/>
      <c r="I1526" s="211"/>
      <c r="J1526" s="164"/>
      <c r="K1526" s="164"/>
      <c r="L1526" s="33"/>
    </row>
    <row r="1527" spans="1:12" s="36" customFormat="1" ht="12.75" customHeight="1">
      <c r="A1527" s="164"/>
      <c r="B1527" s="164"/>
      <c r="C1527" s="164"/>
      <c r="D1527" s="164"/>
      <c r="E1527" s="164"/>
      <c r="F1527" s="211"/>
      <c r="G1527" s="211"/>
      <c r="H1527" s="211"/>
      <c r="I1527" s="211"/>
      <c r="J1527" s="164"/>
      <c r="K1527" s="164"/>
      <c r="L1527" s="33"/>
    </row>
    <row r="1528" spans="1:12" s="36" customFormat="1" ht="12.75" customHeight="1">
      <c r="A1528" s="164"/>
      <c r="B1528" s="164"/>
      <c r="C1528" s="164"/>
      <c r="D1528" s="164"/>
      <c r="E1528" s="164"/>
      <c r="F1528" s="211"/>
      <c r="G1528" s="211"/>
      <c r="H1528" s="211"/>
      <c r="I1528" s="211"/>
      <c r="J1528" s="164"/>
      <c r="K1528" s="164"/>
      <c r="L1528" s="33"/>
    </row>
    <row r="1529" spans="1:12" s="36" customFormat="1" ht="12.75" customHeight="1">
      <c r="A1529" s="164"/>
      <c r="B1529" s="164"/>
      <c r="C1529" s="164"/>
      <c r="D1529" s="164"/>
      <c r="E1529" s="164"/>
      <c r="F1529" s="211"/>
      <c r="G1529" s="211"/>
      <c r="H1529" s="211"/>
      <c r="I1529" s="211"/>
      <c r="J1529" s="164"/>
      <c r="K1529" s="164"/>
      <c r="L1529" s="33"/>
    </row>
    <row r="1530" spans="1:12" s="36" customFormat="1" ht="12.75" customHeight="1">
      <c r="A1530" s="164"/>
      <c r="B1530" s="164"/>
      <c r="C1530" s="164"/>
      <c r="D1530" s="164"/>
      <c r="E1530" s="164"/>
      <c r="F1530" s="211"/>
      <c r="G1530" s="211"/>
      <c r="H1530" s="211"/>
      <c r="I1530" s="211"/>
      <c r="J1530" s="164"/>
      <c r="K1530" s="164"/>
      <c r="L1530" s="33"/>
    </row>
    <row r="1531" spans="1:12" s="36" customFormat="1" ht="12.75" customHeight="1">
      <c r="A1531" s="164"/>
      <c r="B1531" s="164"/>
      <c r="C1531" s="164"/>
      <c r="D1531" s="164"/>
      <c r="E1531" s="164"/>
      <c r="F1531" s="211"/>
      <c r="G1531" s="211"/>
      <c r="H1531" s="211"/>
      <c r="I1531" s="211"/>
      <c r="J1531" s="164"/>
      <c r="K1531" s="164"/>
      <c r="L1531" s="33"/>
    </row>
    <row r="1532" spans="1:12" s="36" customFormat="1" ht="12.75" customHeight="1">
      <c r="A1532" s="164"/>
      <c r="B1532" s="164"/>
      <c r="C1532" s="164"/>
      <c r="D1532" s="164"/>
      <c r="E1532" s="164"/>
      <c r="F1532" s="211"/>
      <c r="G1532" s="211"/>
      <c r="H1532" s="211"/>
      <c r="I1532" s="211"/>
      <c r="J1532" s="164"/>
      <c r="K1532" s="164"/>
      <c r="L1532" s="33"/>
    </row>
    <row r="1533" spans="1:12" s="36" customFormat="1" ht="12.75" customHeight="1">
      <c r="A1533" s="164"/>
      <c r="B1533" s="164"/>
      <c r="C1533" s="164"/>
      <c r="D1533" s="164"/>
      <c r="E1533" s="164"/>
      <c r="F1533" s="211"/>
      <c r="G1533" s="211"/>
      <c r="H1533" s="211"/>
      <c r="I1533" s="211"/>
      <c r="J1533" s="164"/>
      <c r="K1533" s="164"/>
      <c r="L1533" s="33"/>
    </row>
    <row r="1534" spans="1:12" s="36" customFormat="1" ht="12.75" customHeight="1">
      <c r="A1534" s="164"/>
      <c r="B1534" s="164"/>
      <c r="C1534" s="164"/>
      <c r="D1534" s="164"/>
      <c r="E1534" s="164"/>
      <c r="F1534" s="211"/>
      <c r="G1534" s="211"/>
      <c r="H1534" s="211"/>
      <c r="I1534" s="211"/>
      <c r="J1534" s="164"/>
      <c r="K1534" s="164"/>
      <c r="L1534" s="33"/>
    </row>
    <row r="1535" spans="1:12" s="36" customFormat="1" ht="12.75" customHeight="1">
      <c r="A1535" s="164"/>
      <c r="B1535" s="164"/>
      <c r="C1535" s="164"/>
      <c r="D1535" s="164"/>
      <c r="E1535" s="164"/>
      <c r="F1535" s="211"/>
      <c r="G1535" s="211"/>
      <c r="H1535" s="211"/>
      <c r="I1535" s="211"/>
      <c r="J1535" s="164"/>
      <c r="K1535" s="164"/>
      <c r="L1535" s="33"/>
    </row>
    <row r="1536" spans="1:12" s="36" customFormat="1" ht="12.75" customHeight="1">
      <c r="A1536" s="164"/>
      <c r="B1536" s="164"/>
      <c r="C1536" s="164"/>
      <c r="D1536" s="164"/>
      <c r="E1536" s="164"/>
      <c r="F1536" s="211"/>
      <c r="G1536" s="211"/>
      <c r="H1536" s="211"/>
      <c r="I1536" s="211"/>
      <c r="J1536" s="164"/>
      <c r="K1536" s="164"/>
      <c r="L1536" s="33"/>
    </row>
    <row r="1537" spans="1:12" s="36" customFormat="1" ht="12.75" customHeight="1">
      <c r="A1537" s="164"/>
      <c r="B1537" s="164"/>
      <c r="C1537" s="164"/>
      <c r="D1537" s="164"/>
      <c r="E1537" s="164"/>
      <c r="F1537" s="211"/>
      <c r="G1537" s="211"/>
      <c r="H1537" s="211"/>
      <c r="I1537" s="211"/>
      <c r="J1537" s="164"/>
      <c r="K1537" s="164"/>
      <c r="L1537" s="33"/>
    </row>
    <row r="1538" spans="1:12" s="36" customFormat="1" ht="12.75" customHeight="1">
      <c r="A1538" s="164"/>
      <c r="B1538" s="164"/>
      <c r="C1538" s="164"/>
      <c r="D1538" s="164"/>
      <c r="E1538" s="164"/>
      <c r="F1538" s="211"/>
      <c r="G1538" s="211"/>
      <c r="H1538" s="211"/>
      <c r="I1538" s="211"/>
      <c r="J1538" s="164"/>
      <c r="K1538" s="164"/>
      <c r="L1538" s="33"/>
    </row>
    <row r="1539" spans="1:12" s="36" customFormat="1" ht="12.75" customHeight="1">
      <c r="A1539" s="164"/>
      <c r="B1539" s="164"/>
      <c r="C1539" s="164"/>
      <c r="D1539" s="164"/>
      <c r="E1539" s="164"/>
      <c r="F1539" s="211"/>
      <c r="G1539" s="211"/>
      <c r="H1539" s="211"/>
      <c r="I1539" s="211"/>
      <c r="J1539" s="164"/>
      <c r="K1539" s="164"/>
      <c r="L1539" s="33"/>
    </row>
    <row r="1540" spans="1:12" s="36" customFormat="1" ht="12.75" customHeight="1">
      <c r="A1540" s="164"/>
      <c r="B1540" s="164"/>
      <c r="C1540" s="164"/>
      <c r="D1540" s="164"/>
      <c r="E1540" s="164"/>
      <c r="F1540" s="211"/>
      <c r="G1540" s="211"/>
      <c r="H1540" s="211"/>
      <c r="I1540" s="211"/>
      <c r="J1540" s="164"/>
      <c r="K1540" s="164"/>
      <c r="L1540" s="33"/>
    </row>
    <row r="1541" spans="1:12" s="36" customFormat="1" ht="12.75" customHeight="1">
      <c r="A1541" s="164"/>
      <c r="B1541" s="164"/>
      <c r="C1541" s="164"/>
      <c r="D1541" s="164"/>
      <c r="E1541" s="164"/>
      <c r="F1541" s="211"/>
      <c r="G1541" s="211"/>
      <c r="H1541" s="211"/>
      <c r="I1541" s="211"/>
      <c r="J1541" s="164"/>
      <c r="K1541" s="164"/>
      <c r="L1541" s="33"/>
    </row>
    <row r="1542" spans="1:12" s="36" customFormat="1" ht="12.75" customHeight="1">
      <c r="A1542" s="164"/>
      <c r="B1542" s="164"/>
      <c r="C1542" s="164"/>
      <c r="D1542" s="164"/>
      <c r="E1542" s="164"/>
      <c r="F1542" s="211"/>
      <c r="G1542" s="211"/>
      <c r="H1542" s="211"/>
      <c r="I1542" s="211"/>
      <c r="J1542" s="164"/>
      <c r="K1542" s="164"/>
      <c r="L1542" s="33"/>
    </row>
    <row r="1543" spans="1:12" s="36" customFormat="1" ht="12.75" customHeight="1">
      <c r="A1543" s="164"/>
      <c r="B1543" s="164"/>
      <c r="C1543" s="164"/>
      <c r="D1543" s="164"/>
      <c r="E1543" s="164"/>
      <c r="F1543" s="211"/>
      <c r="G1543" s="211"/>
      <c r="H1543" s="211"/>
      <c r="I1543" s="211"/>
      <c r="J1543" s="164"/>
      <c r="K1543" s="164"/>
      <c r="L1543" s="33"/>
    </row>
    <row r="1544" spans="1:12" s="36" customFormat="1" ht="12.75" customHeight="1">
      <c r="A1544" s="164"/>
      <c r="B1544" s="164"/>
      <c r="C1544" s="164"/>
      <c r="D1544" s="164"/>
      <c r="E1544" s="164"/>
      <c r="F1544" s="211"/>
      <c r="G1544" s="211"/>
      <c r="H1544" s="211"/>
      <c r="I1544" s="211"/>
      <c r="J1544" s="164"/>
      <c r="K1544" s="164"/>
      <c r="L1544" s="33"/>
    </row>
    <row r="1545" spans="1:12" s="36" customFormat="1" ht="12.75" customHeight="1">
      <c r="A1545" s="164"/>
      <c r="B1545" s="164"/>
      <c r="C1545" s="164"/>
      <c r="D1545" s="164"/>
      <c r="E1545" s="164"/>
      <c r="F1545" s="211"/>
      <c r="G1545" s="211"/>
      <c r="H1545" s="211"/>
      <c r="I1545" s="211"/>
      <c r="J1545" s="164"/>
      <c r="K1545" s="164"/>
      <c r="L1545" s="33"/>
    </row>
    <row r="1546" spans="1:12" s="36" customFormat="1" ht="12.75" customHeight="1">
      <c r="A1546" s="164"/>
      <c r="B1546" s="164"/>
      <c r="C1546" s="164"/>
      <c r="D1546" s="164"/>
      <c r="E1546" s="164"/>
      <c r="F1546" s="211"/>
      <c r="G1546" s="211"/>
      <c r="H1546" s="211"/>
      <c r="I1546" s="211"/>
      <c r="J1546" s="164"/>
      <c r="K1546" s="164"/>
      <c r="L1546" s="33"/>
    </row>
    <row r="1547" spans="1:12" s="36" customFormat="1" ht="12.75" customHeight="1">
      <c r="A1547" s="164"/>
      <c r="B1547" s="164"/>
      <c r="C1547" s="164"/>
      <c r="D1547" s="164"/>
      <c r="E1547" s="164"/>
      <c r="F1547" s="211"/>
      <c r="G1547" s="211"/>
      <c r="H1547" s="211"/>
      <c r="I1547" s="211"/>
      <c r="J1547" s="164"/>
      <c r="K1547" s="164"/>
      <c r="L1547" s="33"/>
    </row>
    <row r="1548" spans="1:12" s="36" customFormat="1" ht="12.75" customHeight="1">
      <c r="A1548" s="164"/>
      <c r="B1548" s="164"/>
      <c r="C1548" s="164"/>
      <c r="D1548" s="164"/>
      <c r="E1548" s="164"/>
      <c r="F1548" s="211"/>
      <c r="G1548" s="211"/>
      <c r="H1548" s="211"/>
      <c r="I1548" s="211"/>
      <c r="J1548" s="164"/>
      <c r="K1548" s="164"/>
      <c r="L1548" s="33"/>
    </row>
    <row r="1549" spans="1:12" s="36" customFormat="1" ht="12.75" customHeight="1">
      <c r="A1549" s="164"/>
      <c r="B1549" s="164"/>
      <c r="C1549" s="164"/>
      <c r="D1549" s="164"/>
      <c r="E1549" s="164"/>
      <c r="F1549" s="211"/>
      <c r="G1549" s="211"/>
      <c r="H1549" s="211"/>
      <c r="I1549" s="211"/>
      <c r="J1549" s="164"/>
      <c r="K1549" s="164"/>
      <c r="L1549" s="33"/>
    </row>
    <row r="1550" spans="1:12" s="36" customFormat="1" ht="12.75" customHeight="1">
      <c r="A1550" s="164"/>
      <c r="B1550" s="164"/>
      <c r="C1550" s="164"/>
      <c r="D1550" s="164"/>
      <c r="E1550" s="164"/>
      <c r="F1550" s="211"/>
      <c r="G1550" s="211"/>
      <c r="H1550" s="211"/>
      <c r="I1550" s="211"/>
      <c r="J1550" s="164"/>
      <c r="K1550" s="164"/>
      <c r="L1550" s="33"/>
    </row>
  </sheetData>
  <sheetProtection selectLockedCells="1" selectUnlockedCells="1"/>
  <mergeCells count="353">
    <mergeCell ref="A158:L158"/>
    <mergeCell ref="A194:L194"/>
    <mergeCell ref="A232:L232"/>
    <mergeCell ref="A274:L274"/>
    <mergeCell ref="H196:I196"/>
    <mergeCell ref="L234:L236"/>
    <mergeCell ref="A235:A236"/>
    <mergeCell ref="C235:C236"/>
    <mergeCell ref="F234:G234"/>
    <mergeCell ref="H234:I234"/>
    <mergeCell ref="A2:L2"/>
    <mergeCell ref="A42:L42"/>
    <mergeCell ref="A79:L79"/>
    <mergeCell ref="A117:L117"/>
    <mergeCell ref="L81:L83"/>
    <mergeCell ref="A82:A83"/>
    <mergeCell ref="C82:C83"/>
    <mergeCell ref="B81:B83"/>
    <mergeCell ref="D81:E81"/>
    <mergeCell ref="F81:G81"/>
    <mergeCell ref="J1329:K1329"/>
    <mergeCell ref="J1374:K1374"/>
    <mergeCell ref="J1157:K1157"/>
    <mergeCell ref="J1200:K1200"/>
    <mergeCell ref="J1245:K1245"/>
    <mergeCell ref="J1287:K1287"/>
    <mergeCell ref="A1198:L1198"/>
    <mergeCell ref="A1243:L1243"/>
    <mergeCell ref="A1285:L1285"/>
    <mergeCell ref="A1327:L1327"/>
    <mergeCell ref="J957:K957"/>
    <mergeCell ref="J999:K999"/>
    <mergeCell ref="J1036:K1036"/>
    <mergeCell ref="J1077:K1077"/>
    <mergeCell ref="A997:L997"/>
    <mergeCell ref="A1034:L1034"/>
    <mergeCell ref="A1075:L1075"/>
    <mergeCell ref="A958:A959"/>
    <mergeCell ref="C958:C959"/>
    <mergeCell ref="C1037:C1038"/>
    <mergeCell ref="J792:K792"/>
    <mergeCell ref="J835:K835"/>
    <mergeCell ref="J875:K875"/>
    <mergeCell ref="J917:K917"/>
    <mergeCell ref="A833:L833"/>
    <mergeCell ref="A873:L873"/>
    <mergeCell ref="A915:L915"/>
    <mergeCell ref="H835:I835"/>
    <mergeCell ref="H792:I792"/>
    <mergeCell ref="C793:C794"/>
    <mergeCell ref="J476:K476"/>
    <mergeCell ref="J518:K518"/>
    <mergeCell ref="J556:K556"/>
    <mergeCell ref="J596:K596"/>
    <mergeCell ref="A516:L516"/>
    <mergeCell ref="A554:L554"/>
    <mergeCell ref="A594:L594"/>
    <mergeCell ref="H596:I596"/>
    <mergeCell ref="H518:I518"/>
    <mergeCell ref="L596:L598"/>
    <mergeCell ref="H1077:I1077"/>
    <mergeCell ref="A1114:L1114"/>
    <mergeCell ref="L1077:L1079"/>
    <mergeCell ref="B1077:B1079"/>
    <mergeCell ref="D1077:E1077"/>
    <mergeCell ref="F1077:G1077"/>
    <mergeCell ref="D1374:E1374"/>
    <mergeCell ref="F1374:G1374"/>
    <mergeCell ref="C1288:C1289"/>
    <mergeCell ref="H1157:I1157"/>
    <mergeCell ref="D1157:E1157"/>
    <mergeCell ref="F1329:G1329"/>
    <mergeCell ref="C758:C759"/>
    <mergeCell ref="B757:B759"/>
    <mergeCell ref="D757:E757"/>
    <mergeCell ref="H1374:I1374"/>
    <mergeCell ref="H1287:I1287"/>
    <mergeCell ref="H1245:I1245"/>
    <mergeCell ref="H1200:I1200"/>
    <mergeCell ref="H1329:I1329"/>
    <mergeCell ref="A1372:L1372"/>
    <mergeCell ref="D1329:E1329"/>
    <mergeCell ref="A637:L637"/>
    <mergeCell ref="A677:L677"/>
    <mergeCell ref="A713:L713"/>
    <mergeCell ref="A755:L755"/>
    <mergeCell ref="L679:L681"/>
    <mergeCell ref="A680:A681"/>
    <mergeCell ref="C680:C681"/>
    <mergeCell ref="B679:B681"/>
    <mergeCell ref="D679:E679"/>
    <mergeCell ref="J679:K679"/>
    <mergeCell ref="A790:L790"/>
    <mergeCell ref="M1326:M1370"/>
    <mergeCell ref="M1033:M1073"/>
    <mergeCell ref="H276:I276"/>
    <mergeCell ref="H476:I476"/>
    <mergeCell ref="H434:I434"/>
    <mergeCell ref="H358:I358"/>
    <mergeCell ref="H315:I315"/>
    <mergeCell ref="H679:I679"/>
    <mergeCell ref="H639:I639"/>
    <mergeCell ref="N1:N40"/>
    <mergeCell ref="F1200:G1200"/>
    <mergeCell ref="B196:B198"/>
    <mergeCell ref="F1157:G1157"/>
    <mergeCell ref="F1116:G1116"/>
    <mergeCell ref="B160:B162"/>
    <mergeCell ref="D160:E160"/>
    <mergeCell ref="L792:L794"/>
    <mergeCell ref="L476:L478"/>
    <mergeCell ref="H81:I81"/>
    <mergeCell ref="B792:B794"/>
    <mergeCell ref="D792:E792"/>
    <mergeCell ref="N41:N1510"/>
    <mergeCell ref="H44:I44"/>
    <mergeCell ref="D1417:M1417"/>
    <mergeCell ref="M1371:M1398"/>
    <mergeCell ref="M1197:M1240"/>
    <mergeCell ref="M1242:M1283"/>
    <mergeCell ref="M1284:M1325"/>
    <mergeCell ref="M1074:M1112"/>
    <mergeCell ref="M1113:M1153"/>
    <mergeCell ref="M1154:M1196"/>
    <mergeCell ref="M914:M953"/>
    <mergeCell ref="M954:M995"/>
    <mergeCell ref="M996:M1032"/>
    <mergeCell ref="M872:M912"/>
    <mergeCell ref="M553:M592"/>
    <mergeCell ref="M593:M633"/>
    <mergeCell ref="M636:M675"/>
    <mergeCell ref="M676:M709"/>
    <mergeCell ref="M712:M753"/>
    <mergeCell ref="M754:M786"/>
    <mergeCell ref="M789:M831"/>
    <mergeCell ref="M832:M869"/>
    <mergeCell ref="M431:M472"/>
    <mergeCell ref="M473:M513"/>
    <mergeCell ref="M515:M552"/>
    <mergeCell ref="M273:M311"/>
    <mergeCell ref="M312:M353"/>
    <mergeCell ref="M355:M390"/>
    <mergeCell ref="M391:M430"/>
    <mergeCell ref="M116:M155"/>
    <mergeCell ref="M157:M191"/>
    <mergeCell ref="M193:M228"/>
    <mergeCell ref="M231:M271"/>
    <mergeCell ref="M1:M40"/>
    <mergeCell ref="M41:M76"/>
    <mergeCell ref="M78:M115"/>
    <mergeCell ref="L1374:L1376"/>
    <mergeCell ref="L1329:L1331"/>
    <mergeCell ref="L1287:L1289"/>
    <mergeCell ref="L1245:L1247"/>
    <mergeCell ref="L1200:L1202"/>
    <mergeCell ref="L1157:L1159"/>
    <mergeCell ref="L1116:L1118"/>
    <mergeCell ref="A1375:A1376"/>
    <mergeCell ref="C1375:C1376"/>
    <mergeCell ref="B1374:B1376"/>
    <mergeCell ref="A1330:A1331"/>
    <mergeCell ref="B1329:B1331"/>
    <mergeCell ref="C1330:C1331"/>
    <mergeCell ref="A1246:A1247"/>
    <mergeCell ref="C1246:C1247"/>
    <mergeCell ref="A793:A794"/>
    <mergeCell ref="A313:L313"/>
    <mergeCell ref="A356:L356"/>
    <mergeCell ref="A477:A478"/>
    <mergeCell ref="C477:C478"/>
    <mergeCell ref="B476:B478"/>
    <mergeCell ref="D476:E476"/>
    <mergeCell ref="F476:G476"/>
    <mergeCell ref="A1158:A1159"/>
    <mergeCell ref="C1158:C1159"/>
    <mergeCell ref="B1157:B1159"/>
    <mergeCell ref="A1078:A1079"/>
    <mergeCell ref="C1078:C1079"/>
    <mergeCell ref="A1155:L1155"/>
    <mergeCell ref="A1117:A1118"/>
    <mergeCell ref="H1116:I1116"/>
    <mergeCell ref="J1116:K1116"/>
    <mergeCell ref="D875:E875"/>
    <mergeCell ref="A876:A877"/>
    <mergeCell ref="C876:C877"/>
    <mergeCell ref="B875:B877"/>
    <mergeCell ref="A1037:A1038"/>
    <mergeCell ref="B1036:B1038"/>
    <mergeCell ref="D1036:E1036"/>
    <mergeCell ref="B1200:B1202"/>
    <mergeCell ref="D1116:E1116"/>
    <mergeCell ref="C1117:C1118"/>
    <mergeCell ref="B1116:B1118"/>
    <mergeCell ref="A1201:A1202"/>
    <mergeCell ref="C1201:C1202"/>
    <mergeCell ref="D1200:E1200"/>
    <mergeCell ref="A955:L955"/>
    <mergeCell ref="L1036:L1038"/>
    <mergeCell ref="F1036:G1036"/>
    <mergeCell ref="H1036:I1036"/>
    <mergeCell ref="A1000:A1001"/>
    <mergeCell ref="C1000:C1001"/>
    <mergeCell ref="B999:B1001"/>
    <mergeCell ref="L999:L1001"/>
    <mergeCell ref="D999:E999"/>
    <mergeCell ref="H999:I999"/>
    <mergeCell ref="A918:A919"/>
    <mergeCell ref="C918:C919"/>
    <mergeCell ref="B917:B919"/>
    <mergeCell ref="D917:E917"/>
    <mergeCell ref="F999:G999"/>
    <mergeCell ref="L875:L877"/>
    <mergeCell ref="F875:G875"/>
    <mergeCell ref="H875:I875"/>
    <mergeCell ref="F957:G957"/>
    <mergeCell ref="F917:G917"/>
    <mergeCell ref="L917:L919"/>
    <mergeCell ref="L957:L959"/>
    <mergeCell ref="H957:I957"/>
    <mergeCell ref="H917:I917"/>
    <mergeCell ref="L835:L837"/>
    <mergeCell ref="A836:A837"/>
    <mergeCell ref="C836:C837"/>
    <mergeCell ref="B835:B837"/>
    <mergeCell ref="D835:E835"/>
    <mergeCell ref="F835:G835"/>
    <mergeCell ref="J757:K757"/>
    <mergeCell ref="A716:A717"/>
    <mergeCell ref="C716:C717"/>
    <mergeCell ref="L715:L717"/>
    <mergeCell ref="F715:G715"/>
    <mergeCell ref="H715:I715"/>
    <mergeCell ref="J715:K715"/>
    <mergeCell ref="H757:I757"/>
    <mergeCell ref="L757:L759"/>
    <mergeCell ref="A758:A759"/>
    <mergeCell ref="L639:L641"/>
    <mergeCell ref="A640:A641"/>
    <mergeCell ref="C640:C641"/>
    <mergeCell ref="B639:B641"/>
    <mergeCell ref="F639:G639"/>
    <mergeCell ref="J639:K639"/>
    <mergeCell ref="L556:L558"/>
    <mergeCell ref="A557:A558"/>
    <mergeCell ref="C557:C558"/>
    <mergeCell ref="B556:B558"/>
    <mergeCell ref="H556:I556"/>
    <mergeCell ref="D556:E556"/>
    <mergeCell ref="F556:G556"/>
    <mergeCell ref="L518:L520"/>
    <mergeCell ref="A519:A520"/>
    <mergeCell ref="C519:C520"/>
    <mergeCell ref="F518:G518"/>
    <mergeCell ref="B518:B520"/>
    <mergeCell ref="D518:E518"/>
    <mergeCell ref="C435:C436"/>
    <mergeCell ref="B434:B436"/>
    <mergeCell ref="D434:E434"/>
    <mergeCell ref="J434:K434"/>
    <mergeCell ref="F434:G434"/>
    <mergeCell ref="L358:L360"/>
    <mergeCell ref="A359:A360"/>
    <mergeCell ref="C359:C360"/>
    <mergeCell ref="B358:B360"/>
    <mergeCell ref="D358:E358"/>
    <mergeCell ref="J358:K358"/>
    <mergeCell ref="F358:G358"/>
    <mergeCell ref="L315:L317"/>
    <mergeCell ref="A316:A317"/>
    <mergeCell ref="C316:C317"/>
    <mergeCell ref="B315:B317"/>
    <mergeCell ref="D315:E315"/>
    <mergeCell ref="J315:K315"/>
    <mergeCell ref="F315:G315"/>
    <mergeCell ref="L276:L278"/>
    <mergeCell ref="A277:A278"/>
    <mergeCell ref="C277:C278"/>
    <mergeCell ref="D276:E276"/>
    <mergeCell ref="B276:B278"/>
    <mergeCell ref="F276:G276"/>
    <mergeCell ref="J276:K276"/>
    <mergeCell ref="B234:B236"/>
    <mergeCell ref="D234:E234"/>
    <mergeCell ref="J234:K234"/>
    <mergeCell ref="L196:L198"/>
    <mergeCell ref="J196:K196"/>
    <mergeCell ref="A197:A198"/>
    <mergeCell ref="C197:C198"/>
    <mergeCell ref="D196:E196"/>
    <mergeCell ref="F196:G196"/>
    <mergeCell ref="L160:L162"/>
    <mergeCell ref="A161:A162"/>
    <mergeCell ref="C161:C162"/>
    <mergeCell ref="F160:G160"/>
    <mergeCell ref="H160:I160"/>
    <mergeCell ref="J160:K160"/>
    <mergeCell ref="L119:L121"/>
    <mergeCell ref="A120:A121"/>
    <mergeCell ref="C120:C121"/>
    <mergeCell ref="B119:B121"/>
    <mergeCell ref="D119:E119"/>
    <mergeCell ref="F119:G119"/>
    <mergeCell ref="H119:I119"/>
    <mergeCell ref="J119:K119"/>
    <mergeCell ref="J81:K81"/>
    <mergeCell ref="A45:A46"/>
    <mergeCell ref="C45:C46"/>
    <mergeCell ref="B44:B46"/>
    <mergeCell ref="L44:L46"/>
    <mergeCell ref="F44:G44"/>
    <mergeCell ref="D44:E44"/>
    <mergeCell ref="J44:K44"/>
    <mergeCell ref="L5:L7"/>
    <mergeCell ref="A6:A7"/>
    <mergeCell ref="D5:E5"/>
    <mergeCell ref="B5:B7"/>
    <mergeCell ref="C6:C7"/>
    <mergeCell ref="F5:G5"/>
    <mergeCell ref="H5:I5"/>
    <mergeCell ref="J5:K5"/>
    <mergeCell ref="A395:A396"/>
    <mergeCell ref="B394:B396"/>
    <mergeCell ref="C395:C396"/>
    <mergeCell ref="A392:L392"/>
    <mergeCell ref="L394:L396"/>
    <mergeCell ref="F394:G394"/>
    <mergeCell ref="H394:I394"/>
    <mergeCell ref="D394:E394"/>
    <mergeCell ref="J394:K394"/>
    <mergeCell ref="A432:L432"/>
    <mergeCell ref="A474:L474"/>
    <mergeCell ref="F1245:G1245"/>
    <mergeCell ref="F1287:G1287"/>
    <mergeCell ref="F792:G792"/>
    <mergeCell ref="F757:G757"/>
    <mergeCell ref="F679:G679"/>
    <mergeCell ref="F596:G596"/>
    <mergeCell ref="L434:L436"/>
    <mergeCell ref="A435:A436"/>
    <mergeCell ref="B1287:B1289"/>
    <mergeCell ref="B1245:B1247"/>
    <mergeCell ref="D1287:E1287"/>
    <mergeCell ref="D1245:E1245"/>
    <mergeCell ref="A1288:A1289"/>
    <mergeCell ref="B596:B598"/>
    <mergeCell ref="D596:E596"/>
    <mergeCell ref="B715:B717"/>
    <mergeCell ref="D715:E715"/>
    <mergeCell ref="D639:E639"/>
    <mergeCell ref="A597:A598"/>
    <mergeCell ref="C597:C598"/>
    <mergeCell ref="B957:B959"/>
    <mergeCell ref="D957:E957"/>
  </mergeCells>
  <printOptions vertic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96" r:id="rId1"/>
  <rowBreaks count="35" manualBreakCount="35">
    <brk id="40" max="20" man="1"/>
    <brk id="77" max="20" man="1"/>
    <brk id="115" max="20" man="1"/>
    <brk id="156" max="20" man="1"/>
    <brk id="192" max="20" man="1"/>
    <brk id="230" max="20" man="1"/>
    <brk id="272" max="20" man="1"/>
    <brk id="311" max="20" man="1"/>
    <brk id="354" max="20" man="1"/>
    <brk id="390" max="20" man="1"/>
    <brk id="430" max="20" man="1"/>
    <brk id="472" max="20" man="1"/>
    <brk id="514" max="20" man="1"/>
    <brk id="552" max="20" man="1"/>
    <brk id="592" max="20" man="1"/>
    <brk id="635" max="20" man="1"/>
    <brk id="675" max="20" man="1"/>
    <brk id="711" max="20" man="1"/>
    <brk id="753" max="20" man="1"/>
    <brk id="788" max="20" man="1"/>
    <brk id="831" max="20" man="1"/>
    <brk id="871" max="20" man="1"/>
    <brk id="913" max="20" man="1"/>
    <brk id="953" max="20" man="1"/>
    <brk id="995" max="20" man="1"/>
    <brk id="1032" max="20" man="1"/>
    <brk id="1073" max="20" man="1"/>
    <brk id="1112" max="20" man="1"/>
    <brk id="1153" max="20" man="1"/>
    <brk id="1196" max="20" man="1"/>
    <brk id="1241" max="20" man="1"/>
    <brk id="1283" max="20" man="1"/>
    <brk id="1325" max="20" man="1"/>
    <brk id="1370" max="20" man="1"/>
    <brk id="139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2007-07-05T11:11:26Z</cp:lastPrinted>
  <dcterms:created xsi:type="dcterms:W3CDTF">1999-07-13T10:39:31Z</dcterms:created>
  <dcterms:modified xsi:type="dcterms:W3CDTF">2007-07-26T10:46:33Z</dcterms:modified>
  <cp:category/>
  <cp:version/>
  <cp:contentType/>
  <cp:contentStatus/>
</cp:coreProperties>
</file>