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10" yWindow="65521" windowWidth="4770" windowHeight="4725" activeTab="0"/>
  </bookViews>
  <sheets>
    <sheet name="Βιομ. Προϊόντα-Ind. Commodities" sheetId="1" r:id="rId1"/>
  </sheets>
  <definedNames>
    <definedName name="_xlnm.Print_Area" localSheetId="0">'Βιομ. Προϊόντα-Ind. Commodities'!$A$1:$N$1397</definedName>
  </definedNames>
  <calcPr fullCalcOnLoad="1"/>
</workbook>
</file>

<file path=xl/sharedStrings.xml><?xml version="1.0" encoding="utf-8"?>
<sst xmlns="http://schemas.openxmlformats.org/spreadsheetml/2006/main" count="4874" uniqueCount="2542">
  <si>
    <t xml:space="preserve"> Κακάο (σκόνη)</t>
  </si>
  <si>
    <t xml:space="preserve"> Halvah</t>
  </si>
  <si>
    <t xml:space="preserve"> Κανελόνια, λαζάνια και άλλα έτοιμα</t>
  </si>
  <si>
    <t xml:space="preserve"> φαγητά και γεύματα</t>
  </si>
  <si>
    <t xml:space="preserve"> Kanelloni, lazania and other </t>
  </si>
  <si>
    <t xml:space="preserve"> prepared dishes and meals</t>
  </si>
  <si>
    <t xml:space="preserve"> Καβουρδισμένος καφές</t>
  </si>
  <si>
    <t xml:space="preserve"> Roasted coffee</t>
  </si>
  <si>
    <t xml:space="preserve"> Kέτσαπ και άλλες σάλτσες ντομάτας</t>
  </si>
  <si>
    <t xml:space="preserve"> Vinegar and substitutes for vinegar</t>
  </si>
  <si>
    <t xml:space="preserve"> of iron or steel</t>
  </si>
  <si>
    <t xml:space="preserve"> Σύρμα οικοδομής</t>
  </si>
  <si>
    <t xml:space="preserve"> Construction wire</t>
  </si>
  <si>
    <t xml:space="preserve"> Δομικό πλέγμα</t>
  </si>
  <si>
    <t xml:space="preserve"> Καρφοβελόνες</t>
  </si>
  <si>
    <t xml:space="preserve"> Nails</t>
  </si>
  <si>
    <t xml:space="preserve"> Συνδετήρες, συρραπτήρες και καρφίτσες </t>
  </si>
  <si>
    <t xml:space="preserve"> για χαρτικά, βιομηχανικοί συνδετήρες,</t>
  </si>
  <si>
    <t xml:space="preserve"> Clips, stables and pins, for paper,</t>
  </si>
  <si>
    <t xml:space="preserve"> elastic polyester pads, flags, fabric</t>
  </si>
  <si>
    <t xml:space="preserve"> embroideries etc.)</t>
  </si>
  <si>
    <t>'000pa</t>
  </si>
  <si>
    <t xml:space="preserve"> Χρηματοκιβώτια και θύρες ασφαλείας</t>
  </si>
  <si>
    <t xml:space="preserve"> Εγκατάσταση βιομηχανικών μηχανημάτων </t>
  </si>
  <si>
    <t xml:space="preserve"> Lemon juice and substitute</t>
  </si>
  <si>
    <t xml:space="preserve"> Συμπυκνωμένοι χυμοί φρούτων</t>
  </si>
  <si>
    <t xml:space="preserve"> Fruit juice, concentrated</t>
  </si>
  <si>
    <t xml:space="preserve"> Κατεψυγμένα λαχανικά</t>
  </si>
  <si>
    <t xml:space="preserve"> Vegetables, frozen</t>
  </si>
  <si>
    <t xml:space="preserve"> Κονσερβοποιημένα λαχανικά</t>
  </si>
  <si>
    <t xml:space="preserve"> Vegetables, canned</t>
  </si>
  <si>
    <t xml:space="preserve"> Τοματοπολτός και αποφλοιωμένες</t>
  </si>
  <si>
    <t xml:space="preserve"> τομάτες</t>
  </si>
  <si>
    <t xml:space="preserve"> Tomato pulp and skinned tomatos</t>
  </si>
  <si>
    <t xml:space="preserve"> Ελιές παρασκευασμένες</t>
  </si>
  <si>
    <t xml:space="preserve"> Olives, preserved</t>
  </si>
  <si>
    <t xml:space="preserve"> Διάφορες έτοιμες σαλάτες</t>
  </si>
  <si>
    <t xml:space="preserve"> Ready salads, any kind</t>
  </si>
  <si>
    <t xml:space="preserve"> Λαχανικά διατηρημένα σε </t>
  </si>
  <si>
    <t xml:space="preserve"> Vegetables preserved by </t>
  </si>
  <si>
    <t xml:space="preserve"> ξύδι ή οξικό οξύ</t>
  </si>
  <si>
    <t xml:space="preserve"> vinegar or acetic acid</t>
  </si>
  <si>
    <t xml:space="preserve"> Κονσερβοποιημένα φρούτα (κομπόστα)</t>
  </si>
  <si>
    <t xml:space="preserve"> Fruit, canned</t>
  </si>
  <si>
    <t xml:space="preserve"> Γυψόπετρα σε μικρά τεμάχια</t>
  </si>
  <si>
    <t xml:space="preserve"> Gypsum raw, crushed in small pieces</t>
  </si>
  <si>
    <t xml:space="preserve"> Τσιμεντόλιθοι</t>
  </si>
  <si>
    <t xml:space="preserve"> Πλάκες πεζοδρομίου από σκυρόδεμα</t>
  </si>
  <si>
    <t xml:space="preserve"> Concrete pavement slates</t>
  </si>
  <si>
    <t xml:space="preserve"> Κράσπεδα πεζοδρομίου από σκυρόδεμα</t>
  </si>
  <si>
    <t xml:space="preserve"> Concrete hems</t>
  </si>
  <si>
    <t xml:space="preserve"> Πλακόστρωτο</t>
  </si>
  <si>
    <t xml:space="preserve"> Άλλες μεταλλικές κατασκευές (κάγκελλα, </t>
  </si>
  <si>
    <t xml:space="preserve"> μεταλλικά πώματα φιαλών, ηλεκτρόδια</t>
  </si>
  <si>
    <t xml:space="preserve"> Tουριστικά και διαφημιστικά είδη </t>
  </si>
  <si>
    <t xml:space="preserve"> από κοινά μέταλλα</t>
  </si>
  <si>
    <t xml:space="preserve"> Souvenirs and advertising articles</t>
  </si>
  <si>
    <t xml:space="preserve"> of base metal</t>
  </si>
  <si>
    <t xml:space="preserve"> Εξαρτήματα ιματισμού και υποδημάτων</t>
  </si>
  <si>
    <t xml:space="preserve"> Clothing and footwear accessories</t>
  </si>
  <si>
    <t xml:space="preserve"> Επεξεργασία και χάραξη επίπεδου γυαλιού,</t>
  </si>
  <si>
    <t xml:space="preserve"> Διπλά μονωτικά γυαλιά χωρίς πλαίσιο </t>
  </si>
  <si>
    <t xml:space="preserve"> manufacture of articles of cork,</t>
  </si>
  <si>
    <t xml:space="preserve"> 11.02.12.17</t>
  </si>
  <si>
    <t xml:space="preserve"> 11.02.12.30</t>
  </si>
  <si>
    <t xml:space="preserve"> 11.02.12.50</t>
  </si>
  <si>
    <t xml:space="preserve"> 11.05.10.00</t>
  </si>
  <si>
    <t xml:space="preserve"> 11.07.11.30</t>
  </si>
  <si>
    <t xml:space="preserve"> 11.07.19.30</t>
  </si>
  <si>
    <t xml:space="preserve"> 11.07.19.50</t>
  </si>
  <si>
    <t xml:space="preserve"> 12.00.11.50+</t>
  </si>
  <si>
    <t xml:space="preserve"> 13.30.13</t>
  </si>
  <si>
    <t xml:space="preserve"> Κρέας αιγών, νωπό ή απλής ψύξης</t>
  </si>
  <si>
    <t xml:space="preserve"> 29.32.10.00</t>
  </si>
  <si>
    <t xml:space="preserve"> 31.00.11.55</t>
  </si>
  <si>
    <t xml:space="preserve"> Processing and preserving of potatoes</t>
  </si>
  <si>
    <t xml:space="preserve"> Manufacture of fruit and vegetable juices</t>
  </si>
  <si>
    <t xml:space="preserve"> Operation of dairies and cheese making</t>
  </si>
  <si>
    <t xml:space="preserve"> Manufacture of ice cream</t>
  </si>
  <si>
    <t xml:space="preserve"> Manufacture of grain mill products</t>
  </si>
  <si>
    <t xml:space="preserve"> Manufacture of prepared pet foods</t>
  </si>
  <si>
    <t xml:space="preserve"> Manufacture of builders´ ware of plastic </t>
  </si>
  <si>
    <t xml:space="preserve"> Manufacture of other plastic products</t>
  </si>
  <si>
    <t xml:space="preserve"> Shaping and processing of flat glass </t>
  </si>
  <si>
    <t xml:space="preserve"> Manufacture of glass fibres</t>
  </si>
  <si>
    <t xml:space="preserve"> Manufacture and processing of other glass,</t>
  </si>
  <si>
    <t xml:space="preserve"> including technical glassware</t>
  </si>
  <si>
    <t xml:space="preserve"> Manufacture of ceramic household </t>
  </si>
  <si>
    <t xml:space="preserve"> Manufacture of ceramic tiles and flags</t>
  </si>
  <si>
    <t xml:space="preserve"> Manufacture of other ceramic products</t>
  </si>
  <si>
    <t xml:space="preserve"> Manufacture of bricks, tiles and </t>
  </si>
  <si>
    <t xml:space="preserve"> construction products,in baked clay</t>
  </si>
  <si>
    <t xml:space="preserve"> Manufacture of cement</t>
  </si>
  <si>
    <t xml:space="preserve"> Manufacture of lime and plaster</t>
  </si>
  <si>
    <t xml:space="preserve"> Manufacture of concrete products </t>
  </si>
  <si>
    <t xml:space="preserve"> Perfumes and toilet waters</t>
  </si>
  <si>
    <t xml:space="preserve"> Manicure or pedicure preparations</t>
  </si>
  <si>
    <t xml:space="preserve"> Shampoos and hair conditioners </t>
  </si>
  <si>
    <t xml:space="preserve"> Hair lacquers</t>
  </si>
  <si>
    <t xml:space="preserve"> Κόλλες </t>
  </si>
  <si>
    <t xml:space="preserve"> Glues </t>
  </si>
  <si>
    <t xml:space="preserve"> Enamels for wood and metal, varnishes </t>
  </si>
  <si>
    <t xml:space="preserve"> solution and printing ink</t>
  </si>
  <si>
    <t xml:space="preserve"> and other paints in a non-aqueous </t>
  </si>
  <si>
    <t xml:space="preserve"> Σπάτουλα, στόκκος, αρμός και άλλα</t>
  </si>
  <si>
    <t xml:space="preserve"> επιχρίσματα ελαιοχρωματιστών</t>
  </si>
  <si>
    <t xml:space="preserve"> Premixtures for farm animal feeds</t>
  </si>
  <si>
    <t xml:space="preserve"> and veterinary medicaments</t>
  </si>
  <si>
    <t xml:space="preserve"> Απορρυπαντικό και μαλακτικό για το</t>
  </si>
  <si>
    <t xml:space="preserve"> πλύσιμο ρούχων</t>
  </si>
  <si>
    <t xml:space="preserve"> Κατεργασία και επικάλυψη μετάλλων</t>
  </si>
  <si>
    <t xml:space="preserve"> Μεταλλοτεχνία</t>
  </si>
  <si>
    <t xml:space="preserve"> Κατασκευή εργαλείων</t>
  </si>
  <si>
    <t xml:space="preserve"> Κατασκευή κλειδαριών και μεντεσέδων</t>
  </si>
  <si>
    <t xml:space="preserve"> Κατασκευή ειδών από σύρμα, αλυσίδων</t>
  </si>
  <si>
    <t xml:space="preserve"> και ελατηρίων</t>
  </si>
  <si>
    <t xml:space="preserve">  προϊόντων π.δ.κ.α.</t>
  </si>
  <si>
    <t xml:space="preserve"> Κατασκευή άλλων μεταλλικών </t>
  </si>
  <si>
    <t xml:space="preserve"> Κατασκευή εξοπλισμού ανύψωσης και</t>
  </si>
  <si>
    <t xml:space="preserve"> Κατασκευή ψυκτικού και κλιματιστικού </t>
  </si>
  <si>
    <t>m²</t>
  </si>
  <si>
    <t xml:space="preserve"> Διαφημιστικά προϊόντα, είδη</t>
  </si>
  <si>
    <t xml:space="preserve"> Repairs of shooting and hunting guns</t>
  </si>
  <si>
    <t xml:space="preserve"> Ηλιακοί θερμοσίφωνες</t>
  </si>
  <si>
    <t xml:space="preserve"> Solar water heaters</t>
  </si>
  <si>
    <t xml:space="preserve"> Ηλεκτρικοί θερμοσίφωνες</t>
  </si>
  <si>
    <t xml:space="preserve"> Electric water heaters</t>
  </si>
  <si>
    <t xml:space="preserve"> Ηλεκτρικές μπριζολιέρες</t>
  </si>
  <si>
    <t xml:space="preserve"> Electric grills</t>
  </si>
  <si>
    <t xml:space="preserve"> Μετασχηματιστές και συναρμολόγηση</t>
  </si>
  <si>
    <t xml:space="preserve"> Transformers and electric motor</t>
  </si>
  <si>
    <t xml:space="preserve"> and generators assembling</t>
  </si>
  <si>
    <t>m³</t>
  </si>
  <si>
    <t xml:space="preserve"> Κόντρα πλακέ</t>
  </si>
  <si>
    <t xml:space="preserve"> Plywood</t>
  </si>
  <si>
    <t xml:space="preserve"> of wood</t>
  </si>
  <si>
    <t xml:space="preserve"> Ξυλουργικές εργασίες(πορτοπαράθυρα, </t>
  </si>
  <si>
    <t xml:space="preserve"> Doors, windows and their frames and </t>
  </si>
  <si>
    <t xml:space="preserve"> Oικοδομική λεπτοξυλουργική και</t>
  </si>
  <si>
    <t xml:space="preserve">… </t>
  </si>
  <si>
    <t xml:space="preserve"> χονδροξυλουργική π.δ.κ.α.</t>
  </si>
  <si>
    <t xml:space="preserve"> wood n.e.c.</t>
  </si>
  <si>
    <t xml:space="preserve"> Electric panels and boards, electric</t>
  </si>
  <si>
    <t xml:space="preserve"> Φωτεινές επιγραφές</t>
  </si>
  <si>
    <t xml:space="preserve"> Πολύφωτα και άλλα φωτιστικά σώματα </t>
  </si>
  <si>
    <t xml:space="preserve"> Chandeliers and other electric ceiling, </t>
  </si>
  <si>
    <t xml:space="preserve"> οροφής ή τοίχου, αμπαζιούρ και βάσεις</t>
  </si>
  <si>
    <t xml:space="preserve"> wall and table lighting fittings and</t>
  </si>
  <si>
    <t xml:space="preserve"> other indoor wooden construction works</t>
  </si>
  <si>
    <t xml:space="preserve"> Insecticides and disinfectants</t>
  </si>
  <si>
    <t xml:space="preserve"> Agricultural pesticides</t>
  </si>
  <si>
    <t xml:space="preserve"> Ρολά κουζίνας</t>
  </si>
  <si>
    <t xml:space="preserve"> Paper kitchen rolls</t>
  </si>
  <si>
    <t xml:space="preserve"> Πετσέτες υγείας</t>
  </si>
  <si>
    <t xml:space="preserve"> Sanitary towels</t>
  </si>
  <si>
    <t xml:space="preserve"> φωτοτυπικής, πολυγράφου, υπολο-</t>
  </si>
  <si>
    <t xml:space="preserve"> photocopying and multiplying copy </t>
  </si>
  <si>
    <t xml:space="preserve"> γιστικών μηχανών και χαρτί ασφαλείας</t>
  </si>
  <si>
    <t xml:space="preserve"> machines, calculators and safety paper </t>
  </si>
  <si>
    <t xml:space="preserve"> Τυπωμένες ετικέττες από χαρτί ή </t>
  </si>
  <si>
    <t xml:space="preserve"> χαρτόνι, αυτοκόλλητες</t>
  </si>
  <si>
    <t xml:space="preserve"> χαρτόνι, άλλες</t>
  </si>
  <si>
    <t xml:space="preserve"> Artificial teeth and dentures</t>
  </si>
  <si>
    <t xml:space="preserve"> Τυπωμένα διαφημιστικά είδη γραφείου </t>
  </si>
  <si>
    <t xml:space="preserve"> Printed office advertising articles </t>
  </si>
  <si>
    <t xml:space="preserve"> Εκτυπωτικές εργασίες, γενικά</t>
  </si>
  <si>
    <t xml:space="preserve"> Τετράδια και συναφή</t>
  </si>
  <si>
    <t>'000t</t>
  </si>
  <si>
    <t xml:space="preserve"> Εγκατάσταση και εφαρμογή </t>
  </si>
  <si>
    <t xml:space="preserve"> μεταλλικών κατασκευών</t>
  </si>
  <si>
    <t xml:space="preserve"> iron, steel and aluminium</t>
  </si>
  <si>
    <t xml:space="preserve"> Μηχανές και συσκευές παρασκευής </t>
  </si>
  <si>
    <t xml:space="preserve"> Στρώματα από βαμβάκι</t>
  </si>
  <si>
    <t xml:space="preserve"> Κρεβατάκια θαλάσσης και πισίνας</t>
  </si>
  <si>
    <t xml:space="preserve"> Other chocolate products</t>
  </si>
  <si>
    <t xml:space="preserve"> Αφρόζα</t>
  </si>
  <si>
    <t xml:space="preserve"> Sherbet</t>
  </si>
  <si>
    <t xml:space="preserve"> Λουκούμια</t>
  </si>
  <si>
    <t xml:space="preserve"> Καραμέλες και κουφέτα αμυγδάλου</t>
  </si>
  <si>
    <t xml:space="preserve"> Caramels and almonds sweetmeats</t>
  </si>
  <si>
    <t xml:space="preserve"> Jelly</t>
  </si>
  <si>
    <t xml:space="preserve"> Ινδοκάρυδο</t>
  </si>
  <si>
    <t xml:space="preserve"> Coconut</t>
  </si>
  <si>
    <t xml:space="preserve"> Υγρά αλατισμένα δέρματα βοοειδών</t>
  </si>
  <si>
    <t xml:space="preserve"> Bituminous paper and other insulating </t>
  </si>
  <si>
    <t xml:space="preserve"> tanks, reservoirs and containers of metal</t>
  </si>
  <si>
    <t xml:space="preserve"> Construction grilled iron</t>
  </si>
  <si>
    <t>(συν.-cont'd)</t>
  </si>
  <si>
    <t xml:space="preserve"> MACHINERY AND EQUIPMENT</t>
  </si>
  <si>
    <t xml:space="preserve"> and herbal tea</t>
  </si>
  <si>
    <t xml:space="preserve"> Μέλι εμφιαλωμένο</t>
  </si>
  <si>
    <t xml:space="preserve"> Honey, bottled</t>
  </si>
  <si>
    <t xml:space="preserve"> and thresholds of aluminium</t>
  </si>
  <si>
    <t xml:space="preserve"> Κονιάκ</t>
  </si>
  <si>
    <t xml:space="preserve"> Brandy</t>
  </si>
  <si>
    <t xml:space="preserve"> Ούζο</t>
  </si>
  <si>
    <t xml:space="preserve"> Ouzo</t>
  </si>
  <si>
    <t xml:space="preserve"> Whisky</t>
  </si>
  <si>
    <t xml:space="preserve"> Τζιν</t>
  </si>
  <si>
    <t xml:space="preserve"> Gin</t>
  </si>
  <si>
    <t xml:space="preserve"> Βότκα</t>
  </si>
  <si>
    <t xml:space="preserve"> Doors and windows accessories of iron, </t>
  </si>
  <si>
    <t xml:space="preserve"> Mineral water, bottled</t>
  </si>
  <si>
    <t xml:space="preserve"> Μεταλλικά ντεπόζιτα νερού και τροφίμων</t>
  </si>
  <si>
    <t xml:space="preserve"> Metal water and food tanks</t>
  </si>
  <si>
    <t xml:space="preserve"> Foundry work products of metal</t>
  </si>
  <si>
    <t xml:space="preserve"> 'Αλλα κρασιά</t>
  </si>
  <si>
    <t xml:space="preserve"> artificial cotton for manufacturing of </t>
  </si>
  <si>
    <t>ΠΩΛΗΣΕΙΣ ΒΙΟΜΗΧΑΝΙΚΩΝ ΠΡΟΪΟΝΤΩΝ ΚΑΤΑ ΕΙΔΟΣ, 2005-2008</t>
  </si>
  <si>
    <t>SALES OF INDUSTRIAL COMMODITIES BY TYPE, 2005-2008</t>
  </si>
  <si>
    <t xml:space="preserve"> Pumps for liquids and their accessories</t>
  </si>
  <si>
    <t>COPYRIGHT © :2010, REPUBLIC OF CYPRUS, STATISTICAL SERVICE</t>
  </si>
  <si>
    <t xml:space="preserve"> 'Αλλα γαλακτοκομικά προϊόντα (Τραχανάς)</t>
  </si>
  <si>
    <t xml:space="preserve"> Αρτοποιία, παραγωγή νωπών ειδών </t>
  </si>
  <si>
    <t xml:space="preserve"> Άλλες ζωοτροφές (συμπ. άλας και τροφές</t>
  </si>
  <si>
    <t xml:space="preserve"> Παραγωγή αναψυκτικών, παραγωγή</t>
  </si>
  <si>
    <t xml:space="preserve"> κεντήματα σε υφάσματα, τσάντες κλπ.)</t>
  </si>
  <si>
    <t xml:space="preserve"> Ενδύματα εργασίας, σχολικές στολές και </t>
  </si>
  <si>
    <t xml:space="preserve"> Κατασκευή άλλων προϊόντων από ξυλο,</t>
  </si>
  <si>
    <t xml:space="preserve"> των) και σωλήνων από καουτσούκ,  </t>
  </si>
  <si>
    <t xml:space="preserve"> Καθίσματα και μέρη τους· μέρη επίπλων</t>
  </si>
  <si>
    <t xml:space="preserve"> Installation of metal structures </t>
  </si>
  <si>
    <t>(Ενημέρωση-Last updated 05/11/2010)</t>
  </si>
  <si>
    <t xml:space="preserve"> 10.41.51-59</t>
  </si>
  <si>
    <t xml:space="preserve"> 10.85.19.01</t>
  </si>
  <si>
    <t xml:space="preserve"> 10.85.19.10</t>
  </si>
  <si>
    <t xml:space="preserve"> 10.84.12.79</t>
  </si>
  <si>
    <t xml:space="preserve"> 10.85.19.20</t>
  </si>
  <si>
    <t xml:space="preserve"> 10.32.19.31</t>
  </si>
  <si>
    <t xml:space="preserve"> 10.85.11.01</t>
  </si>
  <si>
    <t xml:space="preserve"> 10.39.25.80</t>
  </si>
  <si>
    <t xml:space="preserve"> 10.89.19.50</t>
  </si>
  <si>
    <t xml:space="preserve"> Manufacture of other food products n.e.c.</t>
  </si>
  <si>
    <t xml:space="preserve"> Παραγωγή άλλων ειδών διατροφής π.δ.κ.α.</t>
  </si>
  <si>
    <t xml:space="preserve"> Βοτανικά τσάγια και αρωματικά </t>
  </si>
  <si>
    <t xml:space="preserve"> πλακόστρωτο και άλλες χρήσεις)</t>
  </si>
  <si>
    <t xml:space="preserve"> Θραυσμένοι λίθοι οδοποιίας (κράσιεραν)</t>
  </si>
  <si>
    <t xml:space="preserve"> φιλέττα, σιεφταλιές, σουβλάκια κλπ.)</t>
  </si>
  <si>
    <t xml:space="preserve"> fresh or chilled</t>
  </si>
  <si>
    <t xml:space="preserve"> Παραγωγή χυμών φρούτων και λαχανικών</t>
  </si>
  <si>
    <t xml:space="preserve"> Άλλη επεξεργασία και συντήρηση </t>
  </si>
  <si>
    <t xml:space="preserve"> φρούτων και λαχανικών</t>
  </si>
  <si>
    <t xml:space="preserve"> Prepared or preserved nuts</t>
  </si>
  <si>
    <t xml:space="preserve"> Λειτουργία γαλακτοκομείων και τυροκομία</t>
  </si>
  <si>
    <t xml:space="preserve"> Breakfast cereals</t>
  </si>
  <si>
    <t xml:space="preserve"> 'Αλλα ζαχαρωτά (συμπ. σουτζούκκος,</t>
  </si>
  <si>
    <t xml:space="preserve"> παστελλάκι κλπ.)</t>
  </si>
  <si>
    <t xml:space="preserve"> φύλλα (ρίγανη, δυόσμος κλπ.)</t>
  </si>
  <si>
    <t xml:space="preserve"> Ξύδια και υποκατάστατα αυτών</t>
  </si>
  <si>
    <t xml:space="preserve"> Aromatic herbs (thyme, mint etc.)</t>
  </si>
  <si>
    <t xml:space="preserve"> Other alcoholic beverages (tequila etc.)</t>
  </si>
  <si>
    <t xml:space="preserve"> ΚΑΙ ΠΡΟΪΟΝΤΩΝ ΔΙΥΛΙΣΗΣ</t>
  </si>
  <si>
    <t xml:space="preserve"> προϊόντων διύλισης πετρελαίου</t>
  </si>
  <si>
    <t xml:space="preserve"> στρωμάτων και ακρυλικά νήματα</t>
  </si>
  <si>
    <t xml:space="preserve"> (για πλεκτά)</t>
  </si>
  <si>
    <t xml:space="preserve"> άλλων υφαντουργικών προϊόντων π.δ.κ.α.</t>
  </si>
  <si>
    <t xml:space="preserve"> Tents and tarpaulins for trucks,ships etc.</t>
  </si>
  <si>
    <t xml:space="preserve"> bed sheets, babies' shoes etc.)</t>
  </si>
  <si>
    <t xml:space="preserve"> Mens or boys knitwear</t>
  </si>
  <si>
    <t xml:space="preserve"> Womens or girls knitwear</t>
  </si>
  <si>
    <t xml:space="preserve"> σεντονάκια, παπούτσια βρεφικά κλπ.)</t>
  </si>
  <si>
    <t xml:space="preserve"> ΔΕΡΜΑΤΙΝΩΝ ΕΙΔΩΝ</t>
  </si>
  <si>
    <t xml:space="preserve"> Builders joinery and carpentry of</t>
  </si>
  <si>
    <t xml:space="preserve"> (watches, pens etc.)</t>
  </si>
  <si>
    <t xml:space="preserve"> (ρολόγια, πέννες κλπ.)</t>
  </si>
  <si>
    <t xml:space="preserve"> Household and other articles of paper n.e.c.</t>
  </si>
  <si>
    <t xml:space="preserve"> stencils etc.</t>
  </si>
  <si>
    <t xml:space="preserve"> animal or vegetable fertilisers</t>
  </si>
  <si>
    <t xml:space="preserve"> nitric protoxide, distilled water, acetylene, </t>
  </si>
  <si>
    <t xml:space="preserve"> Painters fillings</t>
  </si>
  <si>
    <t xml:space="preserve"> floors, coachwork, glass etc.</t>
  </si>
  <si>
    <t xml:space="preserve"> Polishes and creams, for footwear, furniture,</t>
  </si>
  <si>
    <t xml:space="preserve"> αποχωρητηρίου, από πλαστικές ύλες </t>
  </si>
  <si>
    <t xml:space="preserve"> etc.),laminated safety glass and mirrors</t>
  </si>
  <si>
    <t xml:space="preserve"> Άλλα προϊόντα (κεραμιδόσκονη)</t>
  </si>
  <si>
    <t xml:space="preserve"> sanitary fixtures(wash basins etc.)</t>
  </si>
  <si>
    <t xml:space="preserve"> Μνημεία, αγάλματα κλπ. από μάρμαρο </t>
  </si>
  <si>
    <t xml:space="preserve"> Μηχανουργικές εργασίες (τόρνεμα κλπ.)</t>
  </si>
  <si>
    <t xml:space="preserve"> φίλτρα, συσσωρευτές κλπ.)</t>
  </si>
  <si>
    <t xml:space="preserve"> OTHER MANUFACTURING</t>
  </si>
  <si>
    <t xml:space="preserve"> services of pumps, compressors and</t>
  </si>
  <si>
    <t xml:space="preserve"> 11.01.10.90</t>
  </si>
  <si>
    <t xml:space="preserve"> 10.72.12.50</t>
  </si>
  <si>
    <t xml:space="preserve"> 10.82.21.30</t>
  </si>
  <si>
    <t xml:space="preserve"> 10.82.22.30</t>
  </si>
  <si>
    <t xml:space="preserve"> 14.14.14.20+</t>
  </si>
  <si>
    <t xml:space="preserve"> 14.19.23.53+</t>
  </si>
  <si>
    <t xml:space="preserve"> 14.19.23.58</t>
  </si>
  <si>
    <t xml:space="preserve"> 14.31.10.30</t>
  </si>
  <si>
    <t xml:space="preserve"> 16.21.12.10</t>
  </si>
  <si>
    <t xml:space="preserve"> 16.21.12.20</t>
  </si>
  <si>
    <t xml:space="preserve"> 20.30.22.70</t>
  </si>
  <si>
    <t xml:space="preserve"> 28.25.12.20</t>
  </si>
  <si>
    <t xml:space="preserve"> 28.25.13.90</t>
  </si>
  <si>
    <t xml:space="preserve"> 33.12.18.00</t>
  </si>
  <si>
    <t xml:space="preserve"> 33.12.19.90</t>
  </si>
  <si>
    <t xml:space="preserve"> 33.20.29.50+</t>
  </si>
  <si>
    <t xml:space="preserve"> 33.20.29.60</t>
  </si>
  <si>
    <t xml:space="preserve"> Μαλλί προβάτων</t>
  </si>
  <si>
    <t xml:space="preserve"> Ακατέργαστα δέρματα προβατοειδών,</t>
  </si>
  <si>
    <t xml:space="preserve"> Παρασκευάσματα από κρέας πουλερικών</t>
  </si>
  <si>
    <t xml:space="preserve"> Xοιρομέρι </t>
  </si>
  <si>
    <t xml:space="preserve"> Frozen meat of any kind</t>
  </si>
  <si>
    <t xml:space="preserve"> Pulled wool</t>
  </si>
  <si>
    <t xml:space="preserve"> Raw hides and skins of sheep, </t>
  </si>
  <si>
    <t xml:space="preserve"> Guts and other offal, of animals</t>
  </si>
  <si>
    <t xml:space="preserve"> Meat of poultry, fresh or chilled</t>
  </si>
  <si>
    <t xml:space="preserve"> Products of poultry meat</t>
  </si>
  <si>
    <t xml:space="preserve"> Smoked swineherd </t>
  </si>
  <si>
    <t xml:space="preserve"> Hams</t>
  </si>
  <si>
    <t xml:space="preserve"> ψαριών ιχθυοτροφείου)</t>
  </si>
  <si>
    <t xml:space="preserve"> Groats of wheat</t>
  </si>
  <si>
    <t xml:space="preserve"> Prepared animal feeds: rabbit</t>
  </si>
  <si>
    <t xml:space="preserve"> Prepared animal feeds: other</t>
  </si>
  <si>
    <t xml:space="preserve"> είδη από υφάσματα, για άντρες ή αγόρια</t>
  </si>
  <si>
    <t xml:space="preserve"> Panty hose and tights for women or girls</t>
  </si>
  <si>
    <t xml:space="preserve"> capes and similar articles of textiles</t>
  </si>
  <si>
    <t xml:space="preserve"> and similar articles of textiles</t>
  </si>
  <si>
    <t xml:space="preserve"> Seats and parts thereof; parts of furniture</t>
  </si>
  <si>
    <t xml:space="preserve"> Manufacture of office and shop furniture</t>
  </si>
  <si>
    <t xml:space="preserve"> Manufacture of kitchen furniture</t>
  </si>
  <si>
    <t xml:space="preserve"> Manufacture of other furniture</t>
  </si>
  <si>
    <t xml:space="preserve"> Manufacture of mattresses</t>
  </si>
  <si>
    <t xml:space="preserve"> Manufacture of musical instruments</t>
  </si>
  <si>
    <t xml:space="preserve"> Manufacture of brooms and brushes</t>
  </si>
  <si>
    <t xml:space="preserve"> Other manufacturing n.e.c.</t>
  </si>
  <si>
    <t xml:space="preserve"> and bathrobes</t>
  </si>
  <si>
    <t xml:space="preserve"> γυναίκες ή κορίτσια</t>
  </si>
  <si>
    <t xml:space="preserve"> δωματίου για γυναίκες ή κορίτσια</t>
  </si>
  <si>
    <t xml:space="preserve"> and vests</t>
  </si>
  <si>
    <t xml:space="preserve"> and pyjamas</t>
  </si>
  <si>
    <t xml:space="preserve"> (ventilation equipment, ladders, beds for</t>
  </si>
  <si>
    <t xml:space="preserve"> Είδη χυτηρίου</t>
  </si>
  <si>
    <t xml:space="preserve"> Αεραγωγοί, ρυθμιστές αέρος, προλήπτες</t>
  </si>
  <si>
    <t xml:space="preserve"> και παρόμοιο έντυπο υλικό</t>
  </si>
  <si>
    <t xml:space="preserve"> Έντυπα βιβλία,φυλλάδια κάθε είδους </t>
  </si>
  <si>
    <t xml:space="preserve"> Printed books, brochures, leaflets</t>
  </si>
  <si>
    <t xml:space="preserve"> and similar printed matter</t>
  </si>
  <si>
    <t xml:space="preserve"> 10.85.11.00</t>
  </si>
  <si>
    <t xml:space="preserve"> από πλαστικές ύλες </t>
  </si>
  <si>
    <t xml:space="preserve"> Εξαρτήματα για οικοδομικές χρήσεις,</t>
  </si>
  <si>
    <t xml:space="preserve"> Expanded polystyrene</t>
  </si>
  <si>
    <t xml:space="preserve"> Plastic boxes, cases, crates and </t>
  </si>
  <si>
    <t xml:space="preserve"> similar articles for the conveyance</t>
  </si>
  <si>
    <t xml:space="preserve"> or packing of goods</t>
  </si>
  <si>
    <t xml:space="preserve"> Carboys, bottles, flasks and similar</t>
  </si>
  <si>
    <t xml:space="preserve"> articles of plastics</t>
  </si>
  <si>
    <t xml:space="preserve"> Plastic caps and capsules for bottles</t>
  </si>
  <si>
    <t xml:space="preserve"> Plastic doors, windows and their frames </t>
  </si>
  <si>
    <t xml:space="preserve"> and thresholds for doors</t>
  </si>
  <si>
    <t xml:space="preserve"> Builders ware of plastics  n.e.c. </t>
  </si>
  <si>
    <t xml:space="preserve"> Furniture, of other materials</t>
  </si>
  <si>
    <t xml:space="preserve"> Μωσαϊκά μαρμαράκια, μαρμαρίνες </t>
  </si>
  <si>
    <t xml:space="preserve"> και χειροποίητα μωσαϊκά</t>
  </si>
  <si>
    <t xml:space="preserve"> advertising articles of  plastics </t>
  </si>
  <si>
    <t xml:space="preserve"> Office or school supplies and </t>
  </si>
  <si>
    <t xml:space="preserve"> Articles of glass n.e.c.</t>
  </si>
  <si>
    <t xml:space="preserve"> Monuments and crosses of mosaic</t>
  </si>
  <si>
    <t xml:space="preserve"> Ασβέστης σβησμένος</t>
  </si>
  <si>
    <t xml:space="preserve"> and similar containers of any material</t>
  </si>
  <si>
    <t xml:space="preserve"> Γυναικείες τσάντες από οποιοδήποτε υλικό</t>
  </si>
  <si>
    <t xml:space="preserve"> Αντρικά υποδήματα πόλης με το</t>
  </si>
  <si>
    <t xml:space="preserve"> Γυναικεία υποδήματα πόλης με το</t>
  </si>
  <si>
    <t xml:space="preserve"> Παιδικά υποδήματα πόλης με το</t>
  </si>
  <si>
    <t xml:space="preserve"> από δέρμα φυσικό</t>
  </si>
  <si>
    <t xml:space="preserve"> and dressing gowns</t>
  </si>
  <si>
    <t xml:space="preserve"> slips, petticoats,bathrobes </t>
  </si>
  <si>
    <t xml:space="preserve"> T-shirts </t>
  </si>
  <si>
    <t xml:space="preserve"> Πλεκτά για βρέφη</t>
  </si>
  <si>
    <t xml:space="preserve"> 'Αζωτο, οξυγόνο, διοξείδιο του άνθρακα,</t>
  </si>
  <si>
    <t xml:space="preserve"> Σαπούνι υγρό (χεριών και σώματος) </t>
  </si>
  <si>
    <t xml:space="preserve"> 23.52.20.90</t>
  </si>
  <si>
    <t xml:space="preserve"> 23.61.11.30</t>
  </si>
  <si>
    <t xml:space="preserve"> 23.61.11.50</t>
  </si>
  <si>
    <t xml:space="preserve"> 23.61.11.51</t>
  </si>
  <si>
    <t xml:space="preserve"> 23.61.11.52</t>
  </si>
  <si>
    <t xml:space="preserve"> 23.61.12.00</t>
  </si>
  <si>
    <t xml:space="preserve"> 23.69.19.30</t>
  </si>
  <si>
    <t xml:space="preserve"> 23.62.10.90</t>
  </si>
  <si>
    <t xml:space="preserve"> 23.63.10.00</t>
  </si>
  <si>
    <t xml:space="preserve"> 23.64.10.00</t>
  </si>
  <si>
    <t xml:space="preserve"> 23.69.11.00</t>
  </si>
  <si>
    <t xml:space="preserve"> 23.70.11.00</t>
  </si>
  <si>
    <t xml:space="preserve"> 23.70.11.10</t>
  </si>
  <si>
    <t xml:space="preserve"> 23.70.12.30</t>
  </si>
  <si>
    <t xml:space="preserve"> 23.70.12.60</t>
  </si>
  <si>
    <t xml:space="preserve"> 23.70.12.70</t>
  </si>
  <si>
    <t xml:space="preserve"> 23.99.12.53</t>
  </si>
  <si>
    <t xml:space="preserve"> 23.99.13.10</t>
  </si>
  <si>
    <t xml:space="preserve"> 23.99.19</t>
  </si>
  <si>
    <t xml:space="preserve"> 25.11.10.30+</t>
  </si>
  <si>
    <t xml:space="preserve"> 25.11.10.50</t>
  </si>
  <si>
    <t xml:space="preserve"> 25.11.23.60</t>
  </si>
  <si>
    <t xml:space="preserve"> Electricity </t>
  </si>
  <si>
    <t xml:space="preserve"> σιταριού</t>
  </si>
  <si>
    <t xml:space="preserve"> Bran and fine bran of wheat</t>
  </si>
  <si>
    <t xml:space="preserve"> Κοστούμια, σύνολα και ταγιέρ για </t>
  </si>
  <si>
    <t xml:space="preserve"> Manufacture of footwear</t>
  </si>
  <si>
    <t xml:space="preserve"> Sawmilling and planing of wood</t>
  </si>
  <si>
    <t xml:space="preserve"> Manufacture of veneer sheets and</t>
  </si>
  <si>
    <t xml:space="preserve"> wood-based panels</t>
  </si>
  <si>
    <t xml:space="preserve"> Manufacture of other builders' </t>
  </si>
  <si>
    <t xml:space="preserve"> Manufacture of wooden containers</t>
  </si>
  <si>
    <t xml:space="preserve"> 20.41.32</t>
  </si>
  <si>
    <t xml:space="preserve"> 20.41.41.00</t>
  </si>
  <si>
    <t xml:space="preserve"> 20.41.43</t>
  </si>
  <si>
    <t xml:space="preserve"> 20.42.11</t>
  </si>
  <si>
    <t xml:space="preserve"> 20.42.13.00</t>
  </si>
  <si>
    <t xml:space="preserve"> 20.42.15.00</t>
  </si>
  <si>
    <t xml:space="preserve"> 20.42.16.30</t>
  </si>
  <si>
    <t xml:space="preserve"> 20.42.16.70</t>
  </si>
  <si>
    <t xml:space="preserve"> 20.42.17.00</t>
  </si>
  <si>
    <t xml:space="preserve"> 20.42.19.45</t>
  </si>
  <si>
    <t xml:space="preserve"> 20.42.19.60</t>
  </si>
  <si>
    <t xml:space="preserve"> 11.02.12.19</t>
  </si>
  <si>
    <t xml:space="preserve"> Advertising, office articles and </t>
  </si>
  <si>
    <t xml:space="preserve"> γραφείου και σουβενίρ από δέρμα </t>
  </si>
  <si>
    <t xml:space="preserve"> Παρασκευάσματα για λουτρά</t>
  </si>
  <si>
    <t xml:space="preserve"> Parts of footwear</t>
  </si>
  <si>
    <t xml:space="preserve"> 10.39.23.30</t>
  </si>
  <si>
    <t xml:space="preserve"> 10.39.23.91</t>
  </si>
  <si>
    <t xml:space="preserve"> 10.39.23.92</t>
  </si>
  <si>
    <t xml:space="preserve"> 13.10.29.00+</t>
  </si>
  <si>
    <t xml:space="preserve"> 13.10.31.00+</t>
  </si>
  <si>
    <t xml:space="preserve"> 13.10.32.00</t>
  </si>
  <si>
    <t xml:space="preserve"> στολές κυνηγίου, χορού και καρναβαλιού</t>
  </si>
  <si>
    <t xml:space="preserve"> 14.19.21.10</t>
  </si>
  <si>
    <t xml:space="preserve"> 17.22.12.80</t>
  </si>
  <si>
    <t xml:space="preserve"> Άλλα προϊόντα από χαρτί</t>
  </si>
  <si>
    <t xml:space="preserve"> 18.12.14.80</t>
  </si>
  <si>
    <t xml:space="preserve"> 18.12.14.90</t>
  </si>
  <si>
    <t xml:space="preserve"> 19.20.18.10</t>
  </si>
  <si>
    <t xml:space="preserve"> 22.22.14.50</t>
  </si>
  <si>
    <t xml:space="preserve"> 22.22.14.70</t>
  </si>
  <si>
    <t xml:space="preserve"> 23.49.12.59</t>
  </si>
  <si>
    <t xml:space="preserve"> 24.20.00.00+</t>
  </si>
  <si>
    <t xml:space="preserve"> 24.42.11.55</t>
  </si>
  <si>
    <t xml:space="preserve"> 25.11.23.50</t>
  </si>
  <si>
    <t xml:space="preserve"> 25.29.11.20</t>
  </si>
  <si>
    <t xml:space="preserve"> ELECTRICITY, GAS, STEAM AND</t>
  </si>
  <si>
    <t xml:space="preserve"> AIR CONDITIONING SUPPLY</t>
  </si>
  <si>
    <t xml:space="preserve"> Production of electricity </t>
  </si>
  <si>
    <t xml:space="preserve"> επεξεργασίας τροφίμων, ποτών και καπνού </t>
  </si>
  <si>
    <t xml:space="preserve"> Επισκευή και συντήρηση υφαντουργικών</t>
  </si>
  <si>
    <t xml:space="preserve"> 27.40.24.00</t>
  </si>
  <si>
    <t xml:space="preserve"> 27.40.25.00</t>
  </si>
  <si>
    <t xml:space="preserve"> 32.50.22.55</t>
  </si>
  <si>
    <t xml:space="preserve"> 32.50.22.90</t>
  </si>
  <si>
    <t xml:space="preserve"> 32.50.30.50</t>
  </si>
  <si>
    <t xml:space="preserve"> 32.50.41.70</t>
  </si>
  <si>
    <t xml:space="preserve"> 29.20.10</t>
  </si>
  <si>
    <t xml:space="preserve"> 29.20.21.00</t>
  </si>
  <si>
    <t xml:space="preserve"> 29.20.22.10</t>
  </si>
  <si>
    <t xml:space="preserve"> 29.32.30</t>
  </si>
  <si>
    <t xml:space="preserve"> 30.12.11.00</t>
  </si>
  <si>
    <t xml:space="preserve"> 33.15.10.00</t>
  </si>
  <si>
    <t xml:space="preserve"> πούδρα). Αντιηλιακά παρασκευάσματα</t>
  </si>
  <si>
    <t xml:space="preserve"> Personal deodorants and anti-perspirants</t>
  </si>
  <si>
    <t xml:space="preserve"> καουτσούκ. Εξαρτήματα</t>
  </si>
  <si>
    <t xml:space="preserve"> Other chemical products  n.e.c.</t>
  </si>
  <si>
    <t xml:space="preserve"> rubber  n.e.c. Accessories</t>
  </si>
  <si>
    <t xml:space="preserve"> Plastic containers </t>
  </si>
  <si>
    <t xml:space="preserve"> Floor mosaic tiles. Hand-made</t>
  </si>
  <si>
    <t xml:space="preserve"> mosaic tiles</t>
  </si>
  <si>
    <t xml:space="preserve"> μωσαϊκών και δομικών κατασκευών</t>
  </si>
  <si>
    <t xml:space="preserve"> Πόρτες, παράθυρα και τα πλαίσια τους καθώς</t>
  </si>
  <si>
    <t xml:space="preserve"> και κατώφλια για πόρτες από πλαστικές ύλες</t>
  </si>
  <si>
    <t xml:space="preserve"> γυαλιά ασφαλείας (laminated) και καθρέφτες</t>
  </si>
  <si>
    <t xml:space="preserve"> 23.14</t>
  </si>
  <si>
    <t xml:space="preserve"> 23.19</t>
  </si>
  <si>
    <t xml:space="preserve"> 23.31</t>
  </si>
  <si>
    <t xml:space="preserve"> 23.32</t>
  </si>
  <si>
    <t xml:space="preserve"> 23.49</t>
  </si>
  <si>
    <t xml:space="preserve"> 23.51</t>
  </si>
  <si>
    <t xml:space="preserve"> 23.41+23.42</t>
  </si>
  <si>
    <t xml:space="preserve"> and ornamental articles and sanitary</t>
  </si>
  <si>
    <t xml:space="preserve"> fixtures</t>
  </si>
  <si>
    <t xml:space="preserve"> 23.42.10.50+</t>
  </si>
  <si>
    <t xml:space="preserve"> Είδη αγγειοπλαστικής και πορσελάνης και</t>
  </si>
  <si>
    <t xml:space="preserve"> Pottery and porcelain products and</t>
  </si>
  <si>
    <t xml:space="preserve"> 23.52</t>
  </si>
  <si>
    <t xml:space="preserve"> Κατασκευή κεραμικών πλακιδίων και</t>
  </si>
  <si>
    <t xml:space="preserve"> πλακών</t>
  </si>
  <si>
    <t xml:space="preserve"> Κατασκευή τούβλων, πλακιδίων και λοι-</t>
  </si>
  <si>
    <t xml:space="preserve"> Κατασκευή κεραμικών ειδών οικιακής</t>
  </si>
  <si>
    <t xml:space="preserve"> και κεραμικών ειδών υγιεινής</t>
  </si>
  <si>
    <t xml:space="preserve"> Κλίνκερ από  τσιμέντο</t>
  </si>
  <si>
    <t xml:space="preserve"> Τσιμέντα Portland</t>
  </si>
  <si>
    <t xml:space="preserve"> χρήσης κεραμικών διακοσμητικών ειδών</t>
  </si>
  <si>
    <t xml:space="preserve"> κλπ.). Χάραξη κρυστάλλων.Αμμοβολή</t>
  </si>
  <si>
    <t xml:space="preserve"> Διάφορα είδη από γυαλί (γυάλες, μπιμπελό</t>
  </si>
  <si>
    <t xml:space="preserve"> 23.61</t>
  </si>
  <si>
    <t xml:space="preserve"> 23.62</t>
  </si>
  <si>
    <t xml:space="preserve"> 23.63</t>
  </si>
  <si>
    <t xml:space="preserve"> 23.64</t>
  </si>
  <si>
    <t xml:space="preserve"> 23.69</t>
  </si>
  <si>
    <t xml:space="preserve"> 23.70</t>
  </si>
  <si>
    <t xml:space="preserve"> 23.99</t>
  </si>
  <si>
    <t xml:space="preserve"> Γύψινα ψευδοτάβανα και διακοσμήσεις</t>
  </si>
  <si>
    <t xml:space="preserve"> οικοδομή, από τσιμέντο</t>
  </si>
  <si>
    <t xml:space="preserve"> of cement, for building</t>
  </si>
  <si>
    <t xml:space="preserve"> Γρανίτης επεξεργασμένος</t>
  </si>
  <si>
    <t xml:space="preserve"> Ασφαλτικά μείγματα δρόμων (Πρέμιξ)</t>
  </si>
  <si>
    <t xml:space="preserve"> φαιόχωμα κλπ.)</t>
  </si>
  <si>
    <t xml:space="preserve"> (perlite, bentonite activated,umber etc.) </t>
  </si>
  <si>
    <t xml:space="preserve"> materials in rolls. Mastic asphalt</t>
  </si>
  <si>
    <t xml:space="preserve"> Manufacture of other articles of concrete,</t>
  </si>
  <si>
    <t>24.20+24.42+</t>
  </si>
  <si>
    <t>24.44</t>
  </si>
  <si>
    <t xml:space="preserve"> Παραγωγή αλουμινίου και χαλκού</t>
  </si>
  <si>
    <t xml:space="preserve"> πασαμάνα και τσίγκοι από χάλυβα.</t>
  </si>
  <si>
    <t xml:space="preserve"> Προφίλ αλουμινίου και κάθοδοι χαλκού</t>
  </si>
  <si>
    <t xml:space="preserve"> 24</t>
  </si>
  <si>
    <t xml:space="preserve"> 25</t>
  </si>
  <si>
    <t xml:space="preserve"> MANUFACTURE OF BASIC METALS</t>
  </si>
  <si>
    <t xml:space="preserve"> Aluminium and copper production</t>
  </si>
  <si>
    <t xml:space="preserve"> Flatsteel sheets, steel tubes, structural </t>
  </si>
  <si>
    <t xml:space="preserve"> hollow sheets, corrugated steel sheets,</t>
  </si>
  <si>
    <t xml:space="preserve">  aluminium profiles and copper cathodes</t>
  </si>
  <si>
    <t xml:space="preserve"> 25.11</t>
  </si>
  <si>
    <t xml:space="preserve"> 25.12</t>
  </si>
  <si>
    <t xml:space="preserve"> 25.29</t>
  </si>
  <si>
    <t xml:space="preserve"> Στέγες, προκατασκευασμένα κτίρια και υπό-</t>
  </si>
  <si>
    <t xml:space="preserve"> στεγα από σίδηρο, χάλυβα  ή αλουμίνιο</t>
  </si>
  <si>
    <t xml:space="preserve"> κού σιδήρου (κόψιμο, γύρισμα, λύγισμα)</t>
  </si>
  <si>
    <t xml:space="preserve"> Cutting, shaping and bending of </t>
  </si>
  <si>
    <t xml:space="preserve"> σκαλωσιές, κατασκευές ΑΗΚ, ΑΤΗΚ κλπ.)</t>
  </si>
  <si>
    <t xml:space="preserve"> Κατασκευή μεταλλικών πόρτων και</t>
  </si>
  <si>
    <t xml:space="preserve"> παραθύρων</t>
  </si>
  <si>
    <t xml:space="preserve"> Manufacture of doors and windows </t>
  </si>
  <si>
    <t xml:space="preserve"> of metal</t>
  </si>
  <si>
    <t xml:space="preserve"> thresholds of iron or steel</t>
  </si>
  <si>
    <t xml:space="preserve"> Πόρτες, παράθυρα, πλαίσια, εσωτερικά παρα-</t>
  </si>
  <si>
    <t xml:space="preserve"> πετάσματα και κατώφλια από αλουμίνιο</t>
  </si>
  <si>
    <t xml:space="preserve"> Κατασκευή άλλων μεταλλικών ντεπο- </t>
  </si>
  <si>
    <t xml:space="preserve"> ζίτων, δεξαμενών και δοχείων</t>
  </si>
  <si>
    <t xml:space="preserve"> κύλινδρα υγραερίου</t>
  </si>
  <si>
    <t xml:space="preserve"> Μεταλλικά ντεπόζιτα καυσίμων και</t>
  </si>
  <si>
    <t xml:space="preserve"> κεντρικής θέρμανσης, συστημάτων κλιματι-</t>
  </si>
  <si>
    <t xml:space="preserve"> Κατασκευή επίπλων κουζίνας</t>
  </si>
  <si>
    <t xml:space="preserve"> Κατασκευή άλλων επίπλων </t>
  </si>
  <si>
    <t xml:space="preserve"> Κατασκευή στρωμάτων</t>
  </si>
  <si>
    <t xml:space="preserve"> Κατασκευή σκουπών και βουρτσών</t>
  </si>
  <si>
    <t xml:space="preserve"> 10.52.10.00</t>
  </si>
  <si>
    <t xml:space="preserve"> 10.61.21+22</t>
  </si>
  <si>
    <t xml:space="preserve"> 10.61.31</t>
  </si>
  <si>
    <t xml:space="preserve"> 10.61.32</t>
  </si>
  <si>
    <t xml:space="preserve"> 10.61.33</t>
  </si>
  <si>
    <t xml:space="preserve"> 10.61.40.50</t>
  </si>
  <si>
    <t xml:space="preserve"> 10.91.10.31</t>
  </si>
  <si>
    <t xml:space="preserve"> 10.91.10.33</t>
  </si>
  <si>
    <t xml:space="preserve"> 10.91.10.35</t>
  </si>
  <si>
    <t xml:space="preserve"> 10.91.10.37</t>
  </si>
  <si>
    <t xml:space="preserve"> 10.91.10.38</t>
  </si>
  <si>
    <t xml:space="preserve"> 10.91.10.39</t>
  </si>
  <si>
    <t xml:space="preserve"> 10.92.10.30</t>
  </si>
  <si>
    <t xml:space="preserve"> 10.92.10.60</t>
  </si>
  <si>
    <t xml:space="preserve"> 10.71.11.00</t>
  </si>
  <si>
    <t xml:space="preserve"> 10.71.12.00</t>
  </si>
  <si>
    <t xml:space="preserve"> 10.72.11.50 </t>
  </si>
  <si>
    <t xml:space="preserve"> 10.81.12.30</t>
  </si>
  <si>
    <t xml:space="preserve"> 10.82.13.00</t>
  </si>
  <si>
    <t xml:space="preserve"> 10.82.22.55</t>
  </si>
  <si>
    <t xml:space="preserve"> 10.82.23.93</t>
  </si>
  <si>
    <t xml:space="preserve"> 10.82.23.94</t>
  </si>
  <si>
    <t xml:space="preserve"> 10.82.23.91</t>
  </si>
  <si>
    <t xml:space="preserve"> 10.82.23.92</t>
  </si>
  <si>
    <t xml:space="preserve"> 10.82.23.75+63</t>
  </si>
  <si>
    <t xml:space="preserve"> 10.82.23.90</t>
  </si>
  <si>
    <t xml:space="preserve"> 10.85.19.00</t>
  </si>
  <si>
    <t xml:space="preserve"> 10.83.11.50</t>
  </si>
  <si>
    <t xml:space="preserve"> 10.84.11</t>
  </si>
  <si>
    <t xml:space="preserve"> 10.84.12.30</t>
  </si>
  <si>
    <t xml:space="preserve"> 10.84.12.55</t>
  </si>
  <si>
    <t xml:space="preserve"> 10.84.12.70</t>
  </si>
  <si>
    <t xml:space="preserve"> 10.83.13.00</t>
  </si>
  <si>
    <t xml:space="preserve"> Plaster ceiling and decorations</t>
  </si>
  <si>
    <t xml:space="preserve"> Κατρόχαρτα, ρολά μονώσεων και</t>
  </si>
  <si>
    <t xml:space="preserve"> μαστική άσφαλτος</t>
  </si>
  <si>
    <t xml:space="preserve"> Non metallic mineral products n.e.c.</t>
  </si>
  <si>
    <t xml:space="preserve"> mortars or concretes</t>
  </si>
  <si>
    <t xml:space="preserve"> Prepared additives for cements,</t>
  </si>
  <si>
    <t xml:space="preserve"> Retreated pneumatic tyres, of rubber</t>
  </si>
  <si>
    <t xml:space="preserve"> Gloves and diving uniforms of rubber</t>
  </si>
  <si>
    <t xml:space="preserve"> Other articles of valcanised </t>
  </si>
  <si>
    <t xml:space="preserve"> Plastic tubes, pipes and hoses</t>
  </si>
  <si>
    <t xml:space="preserve"> those used for electrical installations)</t>
  </si>
  <si>
    <t xml:space="preserve"> Plastic sewage pipes and other pipes (exc.</t>
  </si>
  <si>
    <t xml:space="preserve"> Plastic fittings for plastic tubes, </t>
  </si>
  <si>
    <t xml:space="preserve"> pipes and hoses </t>
  </si>
  <si>
    <t xml:space="preserve"> Άλλα χημικά προϊόντα  π.δ.κ.α.</t>
  </si>
  <si>
    <t xml:space="preserve"> Άλλα ελαστικά είδη από βουλκανισμένο</t>
  </si>
  <si>
    <t xml:space="preserve"> Κουτιά, κιβώτια, κασόνια και παρόμοια</t>
  </si>
  <si>
    <t xml:space="preserve"> είδη από πλαστικές ύλες και πολυστερίνη</t>
  </si>
  <si>
    <t xml:space="preserve"> για τη συσκευασία προϊόντων</t>
  </si>
  <si>
    <t xml:space="preserve"> Νταμιζάνες, φιάλες και παρόμοια είδη </t>
  </si>
  <si>
    <t xml:space="preserve"> από πλαστικές ύλες</t>
  </si>
  <si>
    <t xml:space="preserve"> Πώματα φιαλών από πλαστικές ύλες</t>
  </si>
  <si>
    <t xml:space="preserve"> Καθίσματα και καλύμματα για λεκάνες</t>
  </si>
  <si>
    <t xml:space="preserve"> Nitrogen, oxygen, carbon dioxide,</t>
  </si>
  <si>
    <t xml:space="preserve"> Ξύλινα έπιπλα καταστημάτων</t>
  </si>
  <si>
    <t xml:space="preserve"> Wooden furniture, for shops</t>
  </si>
  <si>
    <t xml:space="preserve"> και κέντρων αναψυχής</t>
  </si>
  <si>
    <t xml:space="preserve"> Καθίσματα και ταπετσαρίες  αυτοκινήτων</t>
  </si>
  <si>
    <t xml:space="preserve"> Automobile cool cushions and upholstery </t>
  </si>
  <si>
    <t xml:space="preserve"> Εμπορευματοκιβώτια και ντεπόζιτα </t>
  </si>
  <si>
    <t xml:space="preserve"> Freight containers and fuel tanks </t>
  </si>
  <si>
    <t xml:space="preserve"> for trucks</t>
  </si>
  <si>
    <t xml:space="preserve"> Συναρμολόγηση και αμαξώματα </t>
  </si>
  <si>
    <t xml:space="preserve"> αυτοκινήτων οχημάτων</t>
  </si>
  <si>
    <t xml:space="preserve"> bodies (coachwork) </t>
  </si>
  <si>
    <t xml:space="preserve"> Προκατασκευασμένες οικοδομές από </t>
  </si>
  <si>
    <t xml:space="preserve"> ξύλο και διαχωρισμός δωματίων</t>
  </si>
  <si>
    <t xml:space="preserve"> Kαλύμματα στρωμάτων και άλλα είδη  </t>
  </si>
  <si>
    <t xml:space="preserve"> επίπλωσης.Σιδεροκαλύματα και ξεσκονόπαννα</t>
  </si>
  <si>
    <t xml:space="preserve"> Fresh bread, any kind. Kebab bread</t>
  </si>
  <si>
    <t xml:space="preserve"> Μαγιό για άντρες ή αγόρια</t>
  </si>
  <si>
    <t xml:space="preserve"> Μαγιό για γυναίκες ή κορίτσια</t>
  </si>
  <si>
    <t xml:space="preserve"> και φουλάρια γραβάτες)</t>
  </si>
  <si>
    <t xml:space="preserve"> Ζώνες και φυσιγγιοθήκες από δέρμα </t>
  </si>
  <si>
    <t xml:space="preserve"> Παραγωγή ετοίμων γευμάτων και φαγητών</t>
  </si>
  <si>
    <t xml:space="preserve"> Other printing services n.e.c.</t>
  </si>
  <si>
    <t xml:space="preserve"> Exercise books of paper or paperboard</t>
  </si>
  <si>
    <t xml:space="preserve"> επάνω μέρος από δέρμα φυσικό</t>
  </si>
  <si>
    <t xml:space="preserve"> Αντρικά σανδάλια  με το επάνω μέρος</t>
  </si>
  <si>
    <t xml:space="preserve"> Γυναικεία σανδάλια  με το επάνω μέρος</t>
  </si>
  <si>
    <t xml:space="preserve"> Παιδικά σανδάλια  με το επάνω μέρος</t>
  </si>
  <si>
    <t xml:space="preserve"> Παντόφλες με το επάνω μέρος από</t>
  </si>
  <si>
    <t xml:space="preserve"> ύφασμα, δέρμα ή ανασχηματισμένο δέρμα</t>
  </si>
  <si>
    <t xml:space="preserve"> Mέρη υποδημάτων </t>
  </si>
  <si>
    <t xml:space="preserve"> Handbags of any material</t>
  </si>
  <si>
    <t xml:space="preserve"> Men's town footwear with</t>
  </si>
  <si>
    <t xml:space="preserve"> leather uppers</t>
  </si>
  <si>
    <t xml:space="preserve"> Πίτουρα και φουσκάρι (ψιλό πίτουρο),</t>
  </si>
  <si>
    <t xml:space="preserve"> Τέντες. Μουσιαμάδες και ιμάντες για </t>
  </si>
  <si>
    <t xml:space="preserve"> φορτηγά οχήματα </t>
  </si>
  <si>
    <t xml:space="preserve"> Κάλτσες για άνδρες ή παιδιά</t>
  </si>
  <si>
    <t xml:space="preserve"> Κλειδιά από κοινά μέταλλα</t>
  </si>
  <si>
    <t xml:space="preserve"> Heat treatment services of metal</t>
  </si>
  <si>
    <t xml:space="preserve"> Πληγούρια (πουργούρια) και </t>
  </si>
  <si>
    <t xml:space="preserve"> σιμιγδάλια σιταριού</t>
  </si>
  <si>
    <t xml:space="preserve"> Turning services of metal parts</t>
  </si>
  <si>
    <t xml:space="preserve"> Knives and hand saws</t>
  </si>
  <si>
    <t xml:space="preserve"> Base metal keys</t>
  </si>
  <si>
    <t xml:space="preserve"> Base metal sign-plates, name-plates,</t>
  </si>
  <si>
    <t xml:space="preserve"> address-plates and similar  plates, </t>
  </si>
  <si>
    <t xml:space="preserve">  numbers,letters and other symbols </t>
  </si>
  <si>
    <t xml:space="preserve"> Building blocks and bricks of cement</t>
  </si>
  <si>
    <t xml:space="preserve"> Ready-mixed concrete</t>
  </si>
  <si>
    <t xml:space="preserve"> 'Αλλα είδη από τσιμέντο ή γύψο.</t>
  </si>
  <si>
    <t xml:space="preserve"> 20.30.11</t>
  </si>
  <si>
    <t xml:space="preserve"> 20.30.12</t>
  </si>
  <si>
    <t xml:space="preserve"> 20.30.22.55 </t>
  </si>
  <si>
    <t xml:space="preserve"> 20.59.59.67 </t>
  </si>
  <si>
    <t xml:space="preserve"> 21.20</t>
  </si>
  <si>
    <t xml:space="preserve"> 20.41.31.20</t>
  </si>
  <si>
    <t xml:space="preserve"> 20.41.31.80</t>
  </si>
  <si>
    <t xml:space="preserve"> 20.41.20</t>
  </si>
  <si>
    <t xml:space="preserve"> services of lifts and other lifting</t>
  </si>
  <si>
    <t xml:space="preserve"> κινητήρων</t>
  </si>
  <si>
    <t xml:space="preserve"> Installation, repairs and maintenance</t>
  </si>
  <si>
    <t xml:space="preserve"> Tσάντες, σακούλια και υφαντές</t>
  </si>
  <si>
    <t xml:space="preserve"> Παρασκευάσματα για τα μαλλιά (εκτός</t>
  </si>
  <si>
    <t xml:space="preserve"> Προπαρασκευή και νηματοποίηση </t>
  </si>
  <si>
    <t xml:space="preserve"> Preparation and spinning of </t>
  </si>
  <si>
    <t xml:space="preserve"> textile fibres</t>
  </si>
  <si>
    <t xml:space="preserve"> 13.92.24.97</t>
  </si>
  <si>
    <t xml:space="preserve"> 13.92.24.98</t>
  </si>
  <si>
    <t xml:space="preserve"> crocheted hosiery</t>
  </si>
  <si>
    <t xml:space="preserve"> Manufacture of other knitted and </t>
  </si>
  <si>
    <t xml:space="preserve"> crocheted apparel</t>
  </si>
  <si>
    <t xml:space="preserve"> Δ</t>
  </si>
  <si>
    <t xml:space="preserve"> Γ</t>
  </si>
  <si>
    <t xml:space="preserve"> Β+Γ+Δ+Ε</t>
  </si>
  <si>
    <t xml:space="preserve"> Weaving and finishing of textiles</t>
  </si>
  <si>
    <t xml:space="preserve"> 'Ανορακ, μπουφάν, αντιανεμικά και παρόμοια </t>
  </si>
  <si>
    <t xml:space="preserve"> Women's or girls' briefs, panties, </t>
  </si>
  <si>
    <t xml:space="preserve"> Babies' garments and clothing</t>
  </si>
  <si>
    <t xml:space="preserve"> Men's and children's socks and stockings</t>
  </si>
  <si>
    <t xml:space="preserve"> manufacture of luggage, handbags etc.</t>
  </si>
  <si>
    <t xml:space="preserve"> souvenirs of leather</t>
  </si>
  <si>
    <t xml:space="preserve"> CORK, EXCEPT FURNITURE. </t>
  </si>
  <si>
    <t xml:space="preserve"> Prefabricated buildings of wood</t>
  </si>
  <si>
    <t xml:space="preserve"> Manufacture of other products of wood, </t>
  </si>
  <si>
    <t xml:space="preserve"> Other articles of wood n.e.c. and</t>
  </si>
  <si>
    <t xml:space="preserve"> Γραφική ύλη, χαρτί ηλεκτρονικού υπολογιστή,</t>
  </si>
  <si>
    <t xml:space="preserve"> and explosives</t>
  </si>
  <si>
    <t xml:space="preserve"> μαλλιών (σιαμπού, μαλακτικά κλπ.)</t>
  </si>
  <si>
    <t xml:space="preserve"> ΠΡΟΪΟΝΤΩΝ ΚΑΙ ΦΑΡΜΑΚΕΥΤΙΚΩΝ</t>
  </si>
  <si>
    <t xml:space="preserve"> ΠΑΡΑΓΩΓΗ ΒΑΣΙΚΩΝ ΦΑΡΜΑΚΕΥΤΙΚΩΝ</t>
  </si>
  <si>
    <t xml:space="preserve"> Manufacture of rubber tyres and tubes,</t>
  </si>
  <si>
    <t xml:space="preserve"> είδη υγιεινής (νιπτήρες, νεροχύτες κλπ.)</t>
  </si>
  <si>
    <t xml:space="preserve"> electromedical equipment</t>
  </si>
  <si>
    <t xml:space="preserve"> and electromedical equipment</t>
  </si>
  <si>
    <t xml:space="preserve"> ταμπλώ, κουτιά και εξαρτήματα ηλεκτρολό-</t>
  </si>
  <si>
    <t xml:space="preserve"> Manufacture of machinery for mining,</t>
  </si>
  <si>
    <t xml:space="preserve"> καυσίμων για βυτιοφόρα οχήματα </t>
  </si>
  <si>
    <t xml:space="preserve"> νέλα και κύλινδροι (ρολά) για βερνίκωμα κλπ.</t>
  </si>
  <si>
    <t xml:space="preserve"> Medical, surgical or veterinary furniture</t>
  </si>
  <si>
    <t xml:space="preserve"> αντλιών, τουρπινών, κομπρεσόρων και</t>
  </si>
  <si>
    <t xml:space="preserve"> WATER SUPPLY, SEWERAGE,WASTE</t>
  </si>
  <si>
    <t xml:space="preserve"> glass, plastic etc.) </t>
  </si>
  <si>
    <t xml:space="preserve"> Other wines of fresh grapes</t>
  </si>
  <si>
    <t xml:space="preserve"> Κουμανδαρία</t>
  </si>
  <si>
    <t xml:space="preserve"> Commandaria</t>
  </si>
  <si>
    <t xml:space="preserve"> Σιέρρυ</t>
  </si>
  <si>
    <t xml:space="preserve"> Sherry</t>
  </si>
  <si>
    <t xml:space="preserve"> Grape must</t>
  </si>
  <si>
    <t xml:space="preserve"> Μπίρα</t>
  </si>
  <si>
    <t xml:space="preserve"> παραγωγή διατηρούμενων ειδών </t>
  </si>
  <si>
    <t xml:space="preserve"> manufacture of preserved pastry </t>
  </si>
  <si>
    <t xml:space="preserve"> goods &amp; cakes</t>
  </si>
  <si>
    <t xml:space="preserve"> sugar confectionery</t>
  </si>
  <si>
    <t xml:space="preserve"> Manufacture of cocoa, chocolate and </t>
  </si>
  <si>
    <t xml:space="preserve"> TREATMENT AND SUPPLY</t>
  </si>
  <si>
    <t xml:space="preserve"> WATER COLLECTION, </t>
  </si>
  <si>
    <t xml:space="preserve"> και τζάμια. Αντισηπτικά και χλωρίνη</t>
  </si>
  <si>
    <t xml:space="preserve"> Άμμος θραυστή </t>
  </si>
  <si>
    <t xml:space="preserve"> Σκύρα θραυστά </t>
  </si>
  <si>
    <t xml:space="preserve"> Αναψυκτικά</t>
  </si>
  <si>
    <t xml:space="preserve"> Soft drinks</t>
  </si>
  <si>
    <t>2 0 0 7</t>
  </si>
  <si>
    <t xml:space="preserve"> Κοκκοφοίνικας για στρώματα,</t>
  </si>
  <si>
    <t xml:space="preserve"> Coire fibre (raw material of mattresses),</t>
  </si>
  <si>
    <t xml:space="preserve"> πολυέστερ (για κατασκευή κλωστών),</t>
  </si>
  <si>
    <t xml:space="preserve"> polyester (for manuf. of sewing thread),</t>
  </si>
  <si>
    <t xml:space="preserve"> συνθετικό βαμβάκι για την κατασκευή</t>
  </si>
  <si>
    <t xml:space="preserve"> Repairs and maintenance services of </t>
  </si>
  <si>
    <t xml:space="preserve"> Mechanical engineering works</t>
  </si>
  <si>
    <t xml:space="preserve"> (installation of central heating,</t>
  </si>
  <si>
    <t xml:space="preserve"> freezing, ventilation, sewage and</t>
  </si>
  <si>
    <t xml:space="preserve"> Repairs and maintenance services of</t>
  </si>
  <si>
    <t xml:space="preserve"> Επισκευή και συντήρηση μη οικιακού </t>
  </si>
  <si>
    <t xml:space="preserve"> non-household freezing and ventilation</t>
  </si>
  <si>
    <t xml:space="preserve"> εξοπλισμού ψύξης και αερισμού</t>
  </si>
  <si>
    <t xml:space="preserve"> equipment</t>
  </si>
  <si>
    <t xml:space="preserve"> Μηχανήματα συσκευασίας</t>
  </si>
  <si>
    <t xml:space="preserve"> Machinery, for packing</t>
  </si>
  <si>
    <t xml:space="preserve"> Ζυγαριές, γεφυροπλάστιγγες και</t>
  </si>
  <si>
    <t xml:space="preserve"> Weighting scales and machinery and</t>
  </si>
  <si>
    <t xml:space="preserve"> πυροσβεστήρες</t>
  </si>
  <si>
    <t xml:space="preserve"> fire extinguishers</t>
  </si>
  <si>
    <t xml:space="preserve"> general purpose machinery</t>
  </si>
  <si>
    <t xml:space="preserve"> Νυκτικά και πυτζάμες για γυναίκες </t>
  </si>
  <si>
    <t xml:space="preserve"> Επισκευή και συντήρηση άλλων μηχανη-</t>
  </si>
  <si>
    <t xml:space="preserve"> μάτων ειδικής χρήσης (τυπογραφικών</t>
  </si>
  <si>
    <t xml:space="preserve"> other special purpose machinery </t>
  </si>
  <si>
    <t xml:space="preserve"> Φυσίγγια κυνηγίου και σκοποβολής</t>
  </si>
  <si>
    <t xml:space="preserve"> Cartridges, for shooting and hunting </t>
  </si>
  <si>
    <t xml:space="preserve"> Κενά φυσίγγια (κάλυκες) κυνηγίου και</t>
  </si>
  <si>
    <t xml:space="preserve"> Empty cartridges, for shooting</t>
  </si>
  <si>
    <t xml:space="preserve"> σκοποβολής</t>
  </si>
  <si>
    <t xml:space="preserve"> and hunting </t>
  </si>
  <si>
    <t xml:space="preserve"> Αθλητικά είδη ένδυσης (φανέλες, </t>
  </si>
  <si>
    <t xml:space="preserve"> Καπέλλα, πηλήκια και άλλα </t>
  </si>
  <si>
    <t xml:space="preserve"> καλύμματα κεφαλής</t>
  </si>
  <si>
    <t xml:space="preserve"> Hats, caps and other headgear</t>
  </si>
  <si>
    <t xml:space="preserve"> motors</t>
  </si>
  <si>
    <t xml:space="preserve"> Κλισέ,φλέξο και φόρμες μεταξοτυπίας</t>
  </si>
  <si>
    <t xml:space="preserve"> για εκτυπώσεις κάθε είδους </t>
  </si>
  <si>
    <t xml:space="preserve"> Cliché, flexo, screen printing</t>
  </si>
  <si>
    <t xml:space="preserve"> εκτός σε υφάσματα</t>
  </si>
  <si>
    <t xml:space="preserve"> Μεταξοτυπίες σε διάφορες επιφάνειες</t>
  </si>
  <si>
    <t xml:space="preserve"> Σακάκια για γυναίκες ή κορίτσια</t>
  </si>
  <si>
    <t xml:space="preserve"> Φορέματα για γυναίκες ή κορίτσια</t>
  </si>
  <si>
    <t xml:space="preserve"> Φούστες για γυναίκες ή κορίτσια</t>
  </si>
  <si>
    <t xml:space="preserve"> Πουκάμισα και γιλέκα  για άντρες ή αγόρια</t>
  </si>
  <si>
    <t xml:space="preserve"> Εσώρουχα για άντρες ή αγόρια</t>
  </si>
  <si>
    <t xml:space="preserve"> Πυτζάμες για άντρες ή αγόρια</t>
  </si>
  <si>
    <t xml:space="preserve"> Ζύμες αρτοποίησης</t>
  </si>
  <si>
    <t xml:space="preserve"> Αλάτι κατάλληλο για ανθρώπινη διατροφή </t>
  </si>
  <si>
    <t xml:space="preserve"> Repair of fabricated metal products</t>
  </si>
  <si>
    <t xml:space="preserve"> Repair of machinery</t>
  </si>
  <si>
    <t xml:space="preserve"> Επισκευή μηχανημάτων</t>
  </si>
  <si>
    <t xml:space="preserve"> B</t>
  </si>
  <si>
    <t xml:space="preserve"> ΟΡΥΧΕΙΑ ΚΑΙ ΛΑΤΟΜΕΙΑ</t>
  </si>
  <si>
    <t xml:space="preserve"> Women's or girls' swimwear</t>
  </si>
  <si>
    <t xml:space="preserve"> 15.11+15.12</t>
  </si>
  <si>
    <t xml:space="preserve"> Κατεργασία και δέψη δέρματος και</t>
  </si>
  <si>
    <t xml:space="preserve"> κατασκευή ειδών ταξιδίου, τσαντών κλπ.</t>
  </si>
  <si>
    <t xml:space="preserve"> Tanning and dressing of leather and</t>
  </si>
  <si>
    <t xml:space="preserve"> Δέρματα προβατοειδών, αιγοειδών, χοιρο-</t>
  </si>
  <si>
    <t xml:space="preserve"> ειδών, διάφορα είδη ταξιδίου, πορτοφόλια,</t>
  </si>
  <si>
    <t xml:space="preserve"> μικρές θήκες κλπ.</t>
  </si>
  <si>
    <t xml:space="preserve"> 15.11.41-43+</t>
  </si>
  <si>
    <t xml:space="preserve"> Sheep, goat and swine skin leather,</t>
  </si>
  <si>
    <t xml:space="preserve"> miscellaneous travel goods, wallets, </t>
  </si>
  <si>
    <t xml:space="preserve"> small cases etc.</t>
  </si>
  <si>
    <t xml:space="preserve"> Βαλίτσες, τσάντες ταξειδίου,χαρτοφύλακες </t>
  </si>
  <si>
    <t xml:space="preserve"> και σχολικές τσάντες από οποιοδήποτε υλικό</t>
  </si>
  <si>
    <t xml:space="preserve"> 16</t>
  </si>
  <si>
    <t xml:space="preserve"> 15.20</t>
  </si>
  <si>
    <t xml:space="preserve"> 16.10</t>
  </si>
  <si>
    <t xml:space="preserve"> 16.21</t>
  </si>
  <si>
    <t xml:space="preserve"> MANUFACTURE OF WOOD AND </t>
  </si>
  <si>
    <t xml:space="preserve"> 16.10.10.37+</t>
  </si>
  <si>
    <t xml:space="preserve"> αμπελιών κλπ.</t>
  </si>
  <si>
    <t xml:space="preserve"> Ξυλεία πεύκου, καυσόξυλα, στύλλοι </t>
  </si>
  <si>
    <t xml:space="preserve"> Pine wood and other wood in the rough</t>
  </si>
  <si>
    <t xml:space="preserve"> και άλλων πλακών με βάση το ξύλο</t>
  </si>
  <si>
    <t xml:space="preserve"> Υποδήματα με το επάνω μέρος από ύφασμα</t>
  </si>
  <si>
    <t xml:space="preserve"> Cartons of corrugated paper or paperboard</t>
  </si>
  <si>
    <t xml:space="preserve"> 16.23</t>
  </si>
  <si>
    <t xml:space="preserve"> 16.24</t>
  </si>
  <si>
    <t xml:space="preserve"> 16.29</t>
  </si>
  <si>
    <t xml:space="preserve"> 17.12</t>
  </si>
  <si>
    <t xml:space="preserve"> 17.21</t>
  </si>
  <si>
    <t xml:space="preserve"> ερμάρια τοίχου και κουζίνας κλπ.)</t>
  </si>
  <si>
    <t xml:space="preserve"> basketware of straw</t>
  </si>
  <si>
    <t xml:space="preserve"> MANUFACTURE OF PAPER AND </t>
  </si>
  <si>
    <t xml:space="preserve"> Χαρτί οικιακής χρήσης, υγιεινής ή</t>
  </si>
  <si>
    <t xml:space="preserve"> καθαριότητας (συμπ. αλουμινόχαρτο)</t>
  </si>
  <si>
    <t xml:space="preserve"> Wrapping, packing paper and ribbons</t>
  </si>
  <si>
    <t xml:space="preserve"> κορδέλλες και ταινίες</t>
  </si>
  <si>
    <t xml:space="preserve"> 17.22</t>
  </si>
  <si>
    <t xml:space="preserve"> 17.23</t>
  </si>
  <si>
    <t xml:space="preserve"> 17.29</t>
  </si>
  <si>
    <t xml:space="preserve"> 17</t>
  </si>
  <si>
    <t xml:space="preserve"> 18</t>
  </si>
  <si>
    <t xml:space="preserve"> 18.12</t>
  </si>
  <si>
    <t xml:space="preserve"> Paper stock for household, aluminium foil</t>
  </si>
  <si>
    <t xml:space="preserve"> Απορροφητικές πάνες για βρέφη και </t>
  </si>
  <si>
    <t xml:space="preserve"> ενήλικες. Πάνες μητρότητας </t>
  </si>
  <si>
    <t xml:space="preserve"> Δίσκοι, πιάτα, φλιντζάνια κλπ. από</t>
  </si>
  <si>
    <t xml:space="preserve"> Αφίσες και διαφημιστικά σχέδια</t>
  </si>
  <si>
    <t xml:space="preserve"> Printed pictures and designs</t>
  </si>
  <si>
    <t xml:space="preserve"> 18.13</t>
  </si>
  <si>
    <t xml:space="preserve"> 18.14</t>
  </si>
  <si>
    <t xml:space="preserve"> 20</t>
  </si>
  <si>
    <t xml:space="preserve"> 20.20</t>
  </si>
  <si>
    <t xml:space="preserve"> 20.30</t>
  </si>
  <si>
    <t xml:space="preserve"> Υπηρεσίες προεκτύπωσης και προεγγραφής</t>
  </si>
  <si>
    <t xml:space="preserve"> μέσων</t>
  </si>
  <si>
    <t xml:space="preserve"> Βιβλιοδεσία και συναφείς δραστηριότητες</t>
  </si>
  <si>
    <t xml:space="preserve"> 20.13.52.50+</t>
  </si>
  <si>
    <t xml:space="preserve"> Χρώματα και βερνίκια με βάση ακρυλικά σε </t>
  </si>
  <si>
    <t xml:space="preserve"> Χρώματα και βερνίκια με βάση πολυεστέρες </t>
  </si>
  <si>
    <t xml:space="preserve"> σε μη υδατώδες διάλυμα,τυπογραφικό</t>
  </si>
  <si>
    <t xml:space="preserve"> μελάνι και λιθογραφικά προϊόντα</t>
  </si>
  <si>
    <t xml:space="preserve"> Οργανικά διαλυτικά (θίννερ και νεύτης)</t>
  </si>
  <si>
    <t xml:space="preserve"> Emulsion and other paints in an </t>
  </si>
  <si>
    <t xml:space="preserve"> Preparations for deodorizing rooms</t>
  </si>
  <si>
    <t xml:space="preserve"> 20.41</t>
  </si>
  <si>
    <t xml:space="preserve"> 20.42</t>
  </si>
  <si>
    <t xml:space="preserve"> 20.52</t>
  </si>
  <si>
    <t xml:space="preserve"> 20.11+20.51</t>
  </si>
  <si>
    <t xml:space="preserve"> Παραγωγή βιομηχανικών αερίων και</t>
  </si>
  <si>
    <t xml:space="preserve"> εκρηκτικών</t>
  </si>
  <si>
    <t xml:space="preserve"> πρωτοξείδιο του αζώτου, αποσταγμένο</t>
  </si>
  <si>
    <t xml:space="preserve"> νερό, ασετυλίνη, λιπάσματα ζωϊκής</t>
  </si>
  <si>
    <t xml:space="preserve"> ή φυτικής προέλευσης και σπίρτα</t>
  </si>
  <si>
    <t xml:space="preserve"> 20.11.11+</t>
  </si>
  <si>
    <t xml:space="preserve"> 20.11.12+</t>
  </si>
  <si>
    <t xml:space="preserve"> 20.15.80.00+</t>
  </si>
  <si>
    <t xml:space="preserve"> and matches</t>
  </si>
  <si>
    <t xml:space="preserve"> 20.59</t>
  </si>
  <si>
    <t xml:space="preserve"> Παραγωγή σαπουνιών, απορρυπαντικών,</t>
  </si>
  <si>
    <t xml:space="preserve"> Manufacture of soap, detergents,</t>
  </si>
  <si>
    <t xml:space="preserve"> Detergents and fabric softeners  for  </t>
  </si>
  <si>
    <t xml:space="preserve"> cloth washing</t>
  </si>
  <si>
    <t xml:space="preserve"> Προϊόντα γενικού καθαρισμού. Καθαρι-</t>
  </si>
  <si>
    <t xml:space="preserve"> στικά προϊόντα για τα πιάτα,αποχωρητήρια </t>
  </si>
  <si>
    <t xml:space="preserve"> General cleaning products. Detergents for</t>
  </si>
  <si>
    <t xml:space="preserve"> dishes, toilets and glasses. Antiseptics</t>
  </si>
  <si>
    <t xml:space="preserve"> and chlorine.</t>
  </si>
  <si>
    <t xml:space="preserve"> Στιλβωτικές ουσίες και κρέμες για υποδήμα-</t>
  </si>
  <si>
    <t xml:space="preserve"> τα, έπιπλα, δάπεδα, αμαξώματα, γυαλί κλπ.</t>
  </si>
  <si>
    <t xml:space="preserve"> Παραγωγή αρωμάτων και παρασκευα-</t>
  </si>
  <si>
    <t xml:space="preserve"> σμάτων καλλωπισμού</t>
  </si>
  <si>
    <t xml:space="preserve"> powder). Sun protection products</t>
  </si>
  <si>
    <t xml:space="preserve"> από το λούσιμο και λάκες)</t>
  </si>
  <si>
    <t xml:space="preserve"> and lacquers)</t>
  </si>
  <si>
    <t xml:space="preserve"> Hair preparations (excl. shampoos</t>
  </si>
  <si>
    <t xml:space="preserve"> Preparations used in building industry</t>
  </si>
  <si>
    <t xml:space="preserve"> προϊόντων καθαρισμού και στίλβωσης</t>
  </si>
  <si>
    <t xml:space="preserve"> ΑΛΛΕΣ ΜΕΤΑΠΟΙΗΤΙΚΕΣ </t>
  </si>
  <si>
    <t xml:space="preserve"> ΚΑΤΑΣΚΕΥΗ ΕΠΙΠΛΩΝ</t>
  </si>
  <si>
    <t xml:space="preserve"> MANUFACTURE OF FURNITURE</t>
  </si>
  <si>
    <t xml:space="preserve"> ΔΡΑΣΤΗΡΙΟΤΗΤΕΣ</t>
  </si>
  <si>
    <t xml:space="preserve"> 13.92.12</t>
  </si>
  <si>
    <t xml:space="preserve"> 13.92.13</t>
  </si>
  <si>
    <t xml:space="preserve"> 13.92.14</t>
  </si>
  <si>
    <t xml:space="preserve"> 13.92.15</t>
  </si>
  <si>
    <t xml:space="preserve"> 13.92.16</t>
  </si>
  <si>
    <t xml:space="preserve"> 13.92.22.10</t>
  </si>
  <si>
    <t xml:space="preserve"> 13.92.22.30</t>
  </si>
  <si>
    <t xml:space="preserve"> 13.99.12</t>
  </si>
  <si>
    <t xml:space="preserve"> 14.39.10.31</t>
  </si>
  <si>
    <t xml:space="preserve"> 14.39.10.32</t>
  </si>
  <si>
    <t xml:space="preserve"> 14.11.10.00</t>
  </si>
  <si>
    <t xml:space="preserve"> 14.12.11+12</t>
  </si>
  <si>
    <t xml:space="preserve"> +21+22+30</t>
  </si>
  <si>
    <t xml:space="preserve"> 14.13.11.10</t>
  </si>
  <si>
    <t xml:space="preserve"> 14.13.11.20</t>
  </si>
  <si>
    <t xml:space="preserve"> 14.13.12.60</t>
  </si>
  <si>
    <t xml:space="preserve"> 14.13.12.30</t>
  </si>
  <si>
    <t xml:space="preserve"> 14.13.12.70</t>
  </si>
  <si>
    <t xml:space="preserve"> 14.13.13.10</t>
  </si>
  <si>
    <t xml:space="preserve"> 14.13.13.20</t>
  </si>
  <si>
    <t xml:space="preserve"> 14.13.14.60</t>
  </si>
  <si>
    <t xml:space="preserve"> 14.13.14.30</t>
  </si>
  <si>
    <t xml:space="preserve"> 14.13.14.70</t>
  </si>
  <si>
    <t xml:space="preserve"> 14.13.14.80</t>
  </si>
  <si>
    <t xml:space="preserve"> 14.13.14.90</t>
  </si>
  <si>
    <t xml:space="preserve"> 14.14.11.00</t>
  </si>
  <si>
    <t xml:space="preserve"> 14.14.12.20</t>
  </si>
  <si>
    <t xml:space="preserve"> 14.14.12.30</t>
  </si>
  <si>
    <t xml:space="preserve"> 14.14.12.40</t>
  </si>
  <si>
    <t xml:space="preserve"> 14.14.13.10</t>
  </si>
  <si>
    <t xml:space="preserve"> 14.14.14.30</t>
  </si>
  <si>
    <t xml:space="preserve"> 14.14.25</t>
  </si>
  <si>
    <t xml:space="preserve"> 14.14.30.00</t>
  </si>
  <si>
    <t xml:space="preserve"> Τζιόνι και μαρμαρόσκονη</t>
  </si>
  <si>
    <t xml:space="preserve"> Other wooden furniture</t>
  </si>
  <si>
    <t xml:space="preserve"> Στρώματα με μεταλλικά ελατήρια</t>
  </si>
  <si>
    <t xml:space="preserve"> Prizes (metals, goblets, plates etc)</t>
  </si>
  <si>
    <t xml:space="preserve"> Είδη χρυσοχοΐας</t>
  </si>
  <si>
    <t xml:space="preserve"> Goldsmithing articles</t>
  </si>
  <si>
    <t xml:space="preserve"> Είδη αργυροχοΐας</t>
  </si>
  <si>
    <t xml:space="preserve"> Silversmithing articles</t>
  </si>
  <si>
    <t xml:space="preserve"> Κρέας κοτόπουλου, νωπό ή απλής ψύξης</t>
  </si>
  <si>
    <t xml:space="preserve"> Αναγομωμένα επίσωτρα (ελαστικά)</t>
  </si>
  <si>
    <t xml:space="preserve"> Treatment and coating of metals</t>
  </si>
  <si>
    <t xml:space="preserve"> Machining</t>
  </si>
  <si>
    <t xml:space="preserve"> Manufacture of tools</t>
  </si>
  <si>
    <t xml:space="preserve"> Manufacture of locks and hinges</t>
  </si>
  <si>
    <t xml:space="preserve"> γυαλιού, περιλαμβανομένου του γυαλιού </t>
  </si>
  <si>
    <t xml:space="preserve"> για τεχνικές χρήσεις</t>
  </si>
  <si>
    <t xml:space="preserve"> Παραγωγή άλλων προϊόντων κεραμικής</t>
  </si>
  <si>
    <t xml:space="preserve"> δομικών προϊόντων από οπτή γη</t>
  </si>
  <si>
    <t xml:space="preserve"> Όσπρια επεξεργασμένα</t>
  </si>
  <si>
    <t xml:space="preserve"> Other dairy products</t>
  </si>
  <si>
    <t xml:space="preserve"> Ζάχαρη και ζάχαρη άχνη</t>
  </si>
  <si>
    <t xml:space="preserve"> Castor and other sugar</t>
  </si>
  <si>
    <t xml:space="preserve"> Μονωτικές πλάκες πολυουρεθάνης</t>
  </si>
  <si>
    <t xml:space="preserve"> Trolleys, of metal</t>
  </si>
  <si>
    <t xml:space="preserve"> Air conditioning equipment</t>
  </si>
  <si>
    <t xml:space="preserve"> Εμπορικά ψυγεία</t>
  </si>
  <si>
    <t xml:space="preserve"> Commercial refrigerators</t>
  </si>
  <si>
    <t xml:space="preserve"> Ψυκτικοί θάλαμοι</t>
  </si>
  <si>
    <t xml:space="preserve"> Commercial freezers</t>
  </si>
  <si>
    <t xml:space="preserve"> Στηθόδεσμοι (σουτιέν) και κορσέδες</t>
  </si>
  <si>
    <t xml:space="preserve"> Brassieres and corsets</t>
  </si>
  <si>
    <t xml:space="preserve"> Babies' knitwear</t>
  </si>
  <si>
    <t xml:space="preserve"> Διάφορα είδη για βρέφη (φασκές,</t>
  </si>
  <si>
    <t xml:space="preserve"> Baby's accessories (swaddling clothes, </t>
  </si>
  <si>
    <t xml:space="preserve"> πάννες, κουβερτούλες, πετσέτες,</t>
  </si>
  <si>
    <t xml:space="preserve"> napkins, blankets, bath towels, </t>
  </si>
  <si>
    <t xml:space="preserve"> Bath preparations</t>
  </si>
  <si>
    <t xml:space="preserve"> Polyourethane isolating plates</t>
  </si>
  <si>
    <t xml:space="preserve"> machinery</t>
  </si>
  <si>
    <t xml:space="preserve"> Γεωργικά μηχανήματα, γενικά </t>
  </si>
  <si>
    <t xml:space="preserve"> Agricultural machinery</t>
  </si>
  <si>
    <t xml:space="preserve"> Μέρη και εξαρτήματα γεωργικών </t>
  </si>
  <si>
    <t xml:space="preserve"> Parts and accessories of agricultural </t>
  </si>
  <si>
    <t xml:space="preserve"> μηχανημάτων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</si>
  <si>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</si>
  <si>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</si>
  <si>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</si>
  <si>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10.73.11.50</t>
  </si>
  <si>
    <t xml:space="preserve"> 10.73.11.60</t>
  </si>
  <si>
    <t xml:space="preserve"> Ραβιόλες</t>
  </si>
  <si>
    <t xml:space="preserve"> ζωοτροφών και κτηνοτροφικός εξοπλισμός</t>
  </si>
  <si>
    <t xml:space="preserve"> Machinery for the production of animal</t>
  </si>
  <si>
    <t xml:space="preserve"> feeds and farming equipment</t>
  </si>
  <si>
    <t xml:space="preserve"> Floor cement bricks</t>
  </si>
  <si>
    <t xml:space="preserve"> Τσιμεντοσωλήνες</t>
  </si>
  <si>
    <t xml:space="preserve"> Cement pipes</t>
  </si>
  <si>
    <t xml:space="preserve"> 'Ετοιμο σκυρόδεμα</t>
  </si>
  <si>
    <t>'000m³</t>
  </si>
  <si>
    <t xml:space="preserve"> 'Ετοιμος σουβάς και άλλα κονιάματα</t>
  </si>
  <si>
    <t xml:space="preserve"> Μάρμαρα επεξεργασμένα</t>
  </si>
  <si>
    <t xml:space="preserve"> Imported marble, worked</t>
  </si>
  <si>
    <t xml:space="preserve"> Monuments of marble</t>
  </si>
  <si>
    <t xml:space="preserve"> Crushed marble</t>
  </si>
  <si>
    <t xml:space="preserve"> Granite, worked</t>
  </si>
  <si>
    <t xml:space="preserve"> Διακοσμητική και οικοδομική πέτρα</t>
  </si>
  <si>
    <t xml:space="preserve"> Decorative or building stone, worked</t>
  </si>
  <si>
    <t xml:space="preserve"> Cocoa powder</t>
  </si>
  <si>
    <t xml:space="preserve"> Κουβερτούρα</t>
  </si>
  <si>
    <t xml:space="preserve"> Baking chocolate</t>
  </si>
  <si>
    <t xml:space="preserve"> Σοκολάτα σε πλάκες</t>
  </si>
  <si>
    <t xml:space="preserve"> Chocolate, in bars</t>
  </si>
  <si>
    <t xml:space="preserve"> 'Αλλα είδη σοκολατοποιΐας</t>
  </si>
  <si>
    <t>'000m²</t>
  </si>
  <si>
    <t xml:space="preserve"> Μνημεία και σταυροί από μωσαϊκό</t>
  </si>
  <si>
    <t xml:space="preserve"> Ceramic tiles</t>
  </si>
  <si>
    <t xml:space="preserve"> Τούβλα κοινά</t>
  </si>
  <si>
    <t xml:space="preserve"> Κεραμίδια και κάβαλλοι</t>
  </si>
  <si>
    <t xml:space="preserve"> Γλυκίσματα και άλλα νωπά είδη ζαχαρο-</t>
  </si>
  <si>
    <t>'000p/st</t>
  </si>
  <si>
    <t xml:space="preserve"> Παξιμάδια και φρυγανιές</t>
  </si>
  <si>
    <t xml:space="preserve"> Βάρκες και σκάφη </t>
  </si>
  <si>
    <t xml:space="preserve"> Boats and other vessels </t>
  </si>
  <si>
    <t xml:space="preserve"> energy saving systems, insulated </t>
  </si>
  <si>
    <t xml:space="preserve"> wire and cable and other materials</t>
  </si>
  <si>
    <t xml:space="preserve"> for electrical installations</t>
  </si>
  <si>
    <t xml:space="preserve"> 25.29.11.30</t>
  </si>
  <si>
    <t xml:space="preserve"> Manufacture of other tanks, reservoirs </t>
  </si>
  <si>
    <t xml:space="preserve"> and containers of metal</t>
  </si>
  <si>
    <t xml:space="preserve"> Manufacture of steam generators, </t>
  </si>
  <si>
    <t xml:space="preserve"> except central heating hot water boilers</t>
  </si>
  <si>
    <t xml:space="preserve"> industrial fasteners, metal bottle cups </t>
  </si>
  <si>
    <t xml:space="preserve"> Σούστες κρεβατιών και άλλα ελατήρια</t>
  </si>
  <si>
    <t xml:space="preserve"> Bed springs and other springs</t>
  </si>
  <si>
    <t xml:space="preserve"> Κουρτίνες και εσωτερικά παραπετάσματα</t>
  </si>
  <si>
    <t xml:space="preserve"> Curtains, blinds and sunstor</t>
  </si>
  <si>
    <t xml:space="preserve"> Mattresses covers and other furnishings</t>
  </si>
  <si>
    <t xml:space="preserve"> Παπλώματα και quilts</t>
  </si>
  <si>
    <t xml:space="preserve"> Quilts</t>
  </si>
  <si>
    <t xml:space="preserve"> Μαξιλάρια όλων των τύπων</t>
  </si>
  <si>
    <t xml:space="preserve"> Pillows, any kind</t>
  </si>
  <si>
    <t xml:space="preserve"> πυρκαγιάς και άλλα είδη</t>
  </si>
  <si>
    <t xml:space="preserve"> λευκοσιδηρουργείου από λαμαρίνα</t>
  </si>
  <si>
    <t xml:space="preserve"> γαλβανιζέ ή ανοξείδωτο ατσάλι</t>
  </si>
  <si>
    <t xml:space="preserve"> galvanised metal or stainless steel</t>
  </si>
  <si>
    <t xml:space="preserve"> 'Ανορακ, μπουφάν, ζακέττες  και παρόμοια </t>
  </si>
  <si>
    <t xml:space="preserve"> είδη για γυναίκες ή κορίτσια</t>
  </si>
  <si>
    <t xml:space="preserve"> ή κορίτσια</t>
  </si>
  <si>
    <t xml:space="preserve"> Other processing and preserving of </t>
  </si>
  <si>
    <t xml:space="preserve"> fruit and vegetables</t>
  </si>
  <si>
    <t xml:space="preserve"> για ζώα συντροφιάς</t>
  </si>
  <si>
    <t xml:space="preserve"> Cake and pastry products</t>
  </si>
  <si>
    <t xml:space="preserve"> Γιαούρτια</t>
  </si>
  <si>
    <t xml:space="preserve"> Παστεριωμένο γάλα και κρέμα γάλακτος</t>
  </si>
  <si>
    <t xml:space="preserve"> Motor vehicle assembling  and </t>
  </si>
  <si>
    <t xml:space="preserve"> ανελκυστήρων και λοιπών μηχανημάτων </t>
  </si>
  <si>
    <t xml:space="preserve"> ανύψωσης</t>
  </si>
  <si>
    <t xml:space="preserve"> Installation, repairs and maintenance </t>
  </si>
  <si>
    <t xml:space="preserve"> Manufacture of beer</t>
  </si>
  <si>
    <t xml:space="preserve"> Manufacture of rusks and biscuits; </t>
  </si>
  <si>
    <t xml:space="preserve"> Manufacture of sugar</t>
  </si>
  <si>
    <t xml:space="preserve"> Processing of tea and coffee</t>
  </si>
  <si>
    <t xml:space="preserve"> 11.01.10.21</t>
  </si>
  <si>
    <t xml:space="preserve"> 11.01.10.22</t>
  </si>
  <si>
    <t xml:space="preserve"> 10.13.11.40</t>
  </si>
  <si>
    <t xml:space="preserve"> 10.13.15.45</t>
  </si>
  <si>
    <t xml:space="preserve"> 10.13.14.60</t>
  </si>
  <si>
    <t xml:space="preserve"> 10.13.14.61</t>
  </si>
  <si>
    <t xml:space="preserve"> 10.13.14.62</t>
  </si>
  <si>
    <t xml:space="preserve"> 10.13.14.63</t>
  </si>
  <si>
    <t xml:space="preserve"> 10.13.15.25</t>
  </si>
  <si>
    <t xml:space="preserve"> 10.13.15.55</t>
  </si>
  <si>
    <t xml:space="preserve"> 10.31.11</t>
  </si>
  <si>
    <t xml:space="preserve"> 10.32.12.20</t>
  </si>
  <si>
    <t xml:space="preserve"> 10.32.19.10</t>
  </si>
  <si>
    <t xml:space="preserve"> 10.32.19.30</t>
  </si>
  <si>
    <t xml:space="preserve"> 10.32.12.30</t>
  </si>
  <si>
    <t xml:space="preserve"> 10.39.11.00</t>
  </si>
  <si>
    <t xml:space="preserve"> 10.39.17.21</t>
  </si>
  <si>
    <t xml:space="preserve"> 10.39.17.90</t>
  </si>
  <si>
    <t xml:space="preserve"> 10.39.17.95</t>
  </si>
  <si>
    <t xml:space="preserve"> 10.39.17.70</t>
  </si>
  <si>
    <t xml:space="preserve"> 10.39.13.90</t>
  </si>
  <si>
    <t xml:space="preserve"> 10.85.13.00</t>
  </si>
  <si>
    <t xml:space="preserve"> 10.39.18.00</t>
  </si>
  <si>
    <t xml:space="preserve"> 10.39.25.50 </t>
  </si>
  <si>
    <t xml:space="preserve"> 10.39.22</t>
  </si>
  <si>
    <t xml:space="preserve"> 10.39.25.20</t>
  </si>
  <si>
    <t xml:space="preserve"> 10.39.25.60</t>
  </si>
  <si>
    <t xml:space="preserve"> 10.39.25.70</t>
  </si>
  <si>
    <t xml:space="preserve"> 10.41.23.30</t>
  </si>
  <si>
    <t xml:space="preserve"> 10.41.41.90</t>
  </si>
  <si>
    <t xml:space="preserve"> 10.51.11.33</t>
  </si>
  <si>
    <t xml:space="preserve"> 10.51.30.30</t>
  </si>
  <si>
    <t xml:space="preserve"> 10.51.40.30</t>
  </si>
  <si>
    <t xml:space="preserve"> 10.51.40.70</t>
  </si>
  <si>
    <t xml:space="preserve"> 10.51.40.80</t>
  </si>
  <si>
    <t xml:space="preserve"> 10.51.40.90</t>
  </si>
  <si>
    <t xml:space="preserve"> 10.51.52.41</t>
  </si>
  <si>
    <t xml:space="preserve"> 10.51.56.00</t>
  </si>
  <si>
    <t xml:space="preserve"> κρέατος πουλερικών</t>
  </si>
  <si>
    <t xml:space="preserve"> Παραγωγή προϊόντων κρέατος και </t>
  </si>
  <si>
    <t xml:space="preserve"> Production of meat and poultry </t>
  </si>
  <si>
    <t xml:space="preserve"> meat products</t>
  </si>
  <si>
    <t xml:space="preserve"> και κουζίνας</t>
  </si>
  <si>
    <t xml:space="preserve"> Table linen </t>
  </si>
  <si>
    <t xml:space="preserve"> Bath and face towels.Kitchen linen</t>
  </si>
  <si>
    <t xml:space="preserve"> Παλτά, ημίπαλτα, κάπες, επενδύτες,</t>
  </si>
  <si>
    <t xml:space="preserve"> Παλτά, ημίπαλτα, κάπες και παρόμοια</t>
  </si>
  <si>
    <t xml:space="preserve"> Καλσόν και κολάν για γυναίκες ή κορίτσια</t>
  </si>
  <si>
    <t xml:space="preserve"> Πλεκτά για άντρες ή αγόρια </t>
  </si>
  <si>
    <t xml:space="preserve"> Πλεκτά για γυναίκες ή κορίτσια </t>
  </si>
  <si>
    <t xml:space="preserve"> για άντρες ή αγόρια</t>
  </si>
  <si>
    <t xml:space="preserve"> Παντελόνια μακριά, μέχρι το γόνατο ή</t>
  </si>
  <si>
    <t xml:space="preserve"> Σακάκια και μπλέϊζερ από υφάσματα,</t>
  </si>
  <si>
    <t xml:space="preserve"> Κοστούμια και σύνολα από υφάσματα,</t>
  </si>
  <si>
    <t xml:space="preserve"> Επισκευή ηλεκτρικού εξοπλισμού</t>
  </si>
  <si>
    <t xml:space="preserve"> Repair of electrical equipment</t>
  </si>
  <si>
    <t xml:space="preserve"> Παρασκευάσματα για το λούσιμο των </t>
  </si>
  <si>
    <t xml:space="preserve"> Άλλα παρασκευάσματα ομορφιάς</t>
  </si>
  <si>
    <t xml:space="preserve"> Other beauty preparations (hand,  </t>
  </si>
  <si>
    <t xml:space="preserve"> face and body creams and talcum </t>
  </si>
  <si>
    <t xml:space="preserve"> Παρασκευάσματα για τη περιποίηση </t>
  </si>
  <si>
    <t xml:space="preserve"> των νυχιών των χεριών και των ποδιών</t>
  </si>
  <si>
    <t xml:space="preserve"> Mattresses for swimming pool and</t>
  </si>
  <si>
    <t xml:space="preserve"> beach, of foam rubber and tarpaulin</t>
  </si>
  <si>
    <t xml:space="preserve"> Ντιβάνια, μέρη και σκελετοί</t>
  </si>
  <si>
    <t xml:space="preserve"> Εντομοκτόνα και απολυμαντικά</t>
  </si>
  <si>
    <t xml:space="preserve"> Φυτοφάρμακα</t>
  </si>
  <si>
    <t xml:space="preserve"> Vodka</t>
  </si>
  <si>
    <t xml:space="preserve"> Οινόπνευμα καθαρό και βιομηχανικό</t>
  </si>
  <si>
    <t xml:space="preserve"> Λικέρ</t>
  </si>
  <si>
    <t>2 0 0 5</t>
  </si>
  <si>
    <t xml:space="preserve"> νωπό ή απλής ψύξης</t>
  </si>
  <si>
    <t xml:space="preserve"> Δημητριακά για πρόγευμα</t>
  </si>
  <si>
    <t xml:space="preserve"> Ούμπρα και ώχρα (φαιόχωμα)</t>
  </si>
  <si>
    <t xml:space="preserve"> Umber (raw) and other ochres</t>
  </si>
  <si>
    <t xml:space="preserve"> chain and springs</t>
  </si>
  <si>
    <t xml:space="preserve"> Manufacture of wire products, </t>
  </si>
  <si>
    <t xml:space="preserve"> Machinery for food, beverages and </t>
  </si>
  <si>
    <t xml:space="preserve"> Εμφιαλωμένο νερό</t>
  </si>
  <si>
    <t xml:space="preserve"> Επισκευή και συντήρηση δεξαμενών, </t>
  </si>
  <si>
    <t xml:space="preserve"> Repair and maintenance services of </t>
  </si>
  <si>
    <t xml:space="preserve"> βυτίων και δοχείων κάθε είδους</t>
  </si>
  <si>
    <t xml:space="preserve"> Υδραυλικές εργασίες και εγκαταστάσεις </t>
  </si>
  <si>
    <t xml:space="preserve"> Plumbing works and installations of </t>
  </si>
  <si>
    <t xml:space="preserve"> central heating, air conditioning and</t>
  </si>
  <si>
    <t xml:space="preserve"> ventilation equipment and petrol stations</t>
  </si>
  <si>
    <t xml:space="preserve"> 13.92.24.99</t>
  </si>
  <si>
    <t xml:space="preserve"> shorts of textiles</t>
  </si>
  <si>
    <t xml:space="preserve"> Salt suitable for human consumption</t>
  </si>
  <si>
    <t xml:space="preserve"> Μούστος (γλεύκος) σταφυλιών</t>
  </si>
  <si>
    <t xml:space="preserve"> Sparkling wines of fresh grapes </t>
  </si>
  <si>
    <t xml:space="preserve"> Beer made from malt</t>
  </si>
  <si>
    <t xml:space="preserve"> Bed linen</t>
  </si>
  <si>
    <t xml:space="preserve"> Πετσέτες μπάνιου, προσώπου</t>
  </si>
  <si>
    <t xml:space="preserve"> 20.59.59.90</t>
  </si>
  <si>
    <t xml:space="preserve"> 22.11.20</t>
  </si>
  <si>
    <t xml:space="preserve"> 22.19.60.00</t>
  </si>
  <si>
    <t xml:space="preserve"> 22.19.73</t>
  </si>
  <si>
    <t xml:space="preserve"> 22.21.29.35</t>
  </si>
  <si>
    <t xml:space="preserve"> 22.21.29.50</t>
  </si>
  <si>
    <t xml:space="preserve"> 22.21.29.70</t>
  </si>
  <si>
    <t xml:space="preserve"> 22.21.30.17</t>
  </si>
  <si>
    <t xml:space="preserve"> 22.21.30.23</t>
  </si>
  <si>
    <t xml:space="preserve"> 22.21.30.30</t>
  </si>
  <si>
    <t xml:space="preserve"> 22.21.41.50</t>
  </si>
  <si>
    <t xml:space="preserve"> 22.22.11.00</t>
  </si>
  <si>
    <t xml:space="preserve"> 22.22.13.00</t>
  </si>
  <si>
    <t xml:space="preserve"> 22.22.19.20</t>
  </si>
  <si>
    <t xml:space="preserve"> 22.22.19.90</t>
  </si>
  <si>
    <t xml:space="preserve"> 22.23.12.70</t>
  </si>
  <si>
    <t xml:space="preserve"> 22.23.13.00</t>
  </si>
  <si>
    <t xml:space="preserve"> 22.23.14.50</t>
  </si>
  <si>
    <t xml:space="preserve"> 22.23.11.59</t>
  </si>
  <si>
    <t xml:space="preserve"> 22.23.19</t>
  </si>
  <si>
    <t xml:space="preserve"> 20.42.19.75</t>
  </si>
  <si>
    <t xml:space="preserve"> Suitcases, briefcases,school satchels</t>
  </si>
  <si>
    <t xml:space="preserve"> Common clay building bricks</t>
  </si>
  <si>
    <t xml:space="preserve"> 10.11.12.90</t>
  </si>
  <si>
    <t xml:space="preserve"> Decorative bricks</t>
  </si>
  <si>
    <t xml:space="preserve"> Clay roofing tiles</t>
  </si>
  <si>
    <t xml:space="preserve"> Γυψοκονιάματα (γύψος)</t>
  </si>
  <si>
    <t xml:space="preserve"> Cement clinker</t>
  </si>
  <si>
    <t xml:space="preserve"> Portland cement</t>
  </si>
  <si>
    <t xml:space="preserve"> Slaked lime</t>
  </si>
  <si>
    <t xml:space="preserve"> Plasters of gypsum</t>
  </si>
  <si>
    <t xml:space="preserve"> Prefabricated structural components </t>
  </si>
  <si>
    <t xml:space="preserve"> Factory made mortars</t>
  </si>
  <si>
    <t xml:space="preserve"> 10.84.30.00</t>
  </si>
  <si>
    <t xml:space="preserve"> 11.01.10.30</t>
  </si>
  <si>
    <t xml:space="preserve"> 11.01.10.40</t>
  </si>
  <si>
    <t xml:space="preserve"> 11.01.10.50</t>
  </si>
  <si>
    <t xml:space="preserve"> 11.01.10.63</t>
  </si>
  <si>
    <t xml:space="preserve"> 11.01.10.70</t>
  </si>
  <si>
    <t xml:space="preserve"> 11.01.10.80</t>
  </si>
  <si>
    <t xml:space="preserve"> Χαρούπια αλεσμένα και ολόκληρα</t>
  </si>
  <si>
    <t xml:space="preserve"> Τζέλλυ, κρέμα καραμελλέ και ριζόγαλο</t>
  </si>
  <si>
    <t xml:space="preserve"> Προμείγματα ζωοτροφών και </t>
  </si>
  <si>
    <t xml:space="preserve"> κτηνιατρικά φάρμακα</t>
  </si>
  <si>
    <t xml:space="preserve"> Other cheese</t>
  </si>
  <si>
    <t xml:space="preserve"> Sesame, processed</t>
  </si>
  <si>
    <t xml:space="preserve"> Truck-suits</t>
  </si>
  <si>
    <t xml:space="preserve"> Umbrellas, any kind</t>
  </si>
  <si>
    <t xml:space="preserve"> with metal frames</t>
  </si>
  <si>
    <t xml:space="preserve"> Μεταλλικές καρέκλες κουζίνας και </t>
  </si>
  <si>
    <t xml:space="preserve"> Kitchen and verandah seats, primarily </t>
  </si>
  <si>
    <t xml:space="preserve"> βεράντας</t>
  </si>
  <si>
    <t xml:space="preserve"> Ξύλινες καρέκλες και καθίσματα</t>
  </si>
  <si>
    <t xml:space="preserve"> Seats, primarily with wooden frames</t>
  </si>
  <si>
    <t xml:space="preserve"> Wooden chairs with rush seat</t>
  </si>
  <si>
    <t xml:space="preserve"> Μεταλλικά έπιπλα γραφείου</t>
  </si>
  <si>
    <t xml:space="preserve"> Metal furniture, used in offices </t>
  </si>
  <si>
    <t xml:space="preserve"> Ξύλινα έπιπλα γραφείου</t>
  </si>
  <si>
    <t xml:space="preserve"> Wooden furniture, used in offices </t>
  </si>
  <si>
    <t xml:space="preserve"> Κατασκευή χαλύβδινων σωλήνων, </t>
  </si>
  <si>
    <t xml:space="preserve"> Manufacture of tubes, pipes, hollow</t>
  </si>
  <si>
    <t xml:space="preserve"> profiles and related fittings, of steel.</t>
  </si>
  <si>
    <t xml:space="preserve"> αγωγών, κοίλων ειδών και εξαρτημάτων.</t>
  </si>
  <si>
    <t xml:space="preserve"> ΚΑΤΑΣΚΕΥΗ ΜΕΤΑΛΛΙΚΩΝ</t>
  </si>
  <si>
    <t xml:space="preserve"> ΠΡΟΪΟΝΤΩΝ, ΜΕ ΕΞΑΙΡΕΣΗ ΤΑ </t>
  </si>
  <si>
    <t xml:space="preserve"> ΕΞΟΠΛΙΣΜΟΥ</t>
  </si>
  <si>
    <t xml:space="preserve"> ΜΗΧΑΝΗΜΑΤΑ ΚΑΙ ΤΑ ΕΙΔΗ </t>
  </si>
  <si>
    <t xml:space="preserve"> MANUFACTURE OF FABRICATED </t>
  </si>
  <si>
    <t xml:space="preserve"> METAL PRODUCTS, EXCEPT </t>
  </si>
  <si>
    <t xml:space="preserve"> Κατασκευή μηχανημάτων για τα ορυχεία,</t>
  </si>
  <si>
    <t xml:space="preserve"> quarrying and construction</t>
  </si>
  <si>
    <t xml:space="preserve"> Mέρη και εξαρτήματα για αυτοκίνητα</t>
  </si>
  <si>
    <t xml:space="preserve"> οχήματα και για τους κινητήρες τους</t>
  </si>
  <si>
    <t xml:space="preserve"> Parts and accessories for motor vehicles</t>
  </si>
  <si>
    <t xml:space="preserve"> (φρένα, ραδιατέρ, εξώστ, σούστες,</t>
  </si>
  <si>
    <t xml:space="preserve"> EQUIPMENT</t>
  </si>
  <si>
    <t xml:space="preserve"> Στοιχεία προκατασκευασμένα για την</t>
  </si>
  <si>
    <t xml:space="preserve"> Ρυμουλκούμενα οχήματα για κατοίκηση, </t>
  </si>
  <si>
    <t xml:space="preserve"> γραφεία ή αποθήκες τύπου κοντέϊνερ </t>
  </si>
  <si>
    <t xml:space="preserve"> Trailers of the caravan type, for </t>
  </si>
  <si>
    <t xml:space="preserve"> (τροχόσπιτου)</t>
  </si>
  <si>
    <t xml:space="preserve"> housing, offices and stores</t>
  </si>
  <si>
    <t xml:space="preserve"> mattresses and acrylic yarn</t>
  </si>
  <si>
    <t xml:space="preserve"> (for knitting industry)</t>
  </si>
  <si>
    <t xml:space="preserve"> m²</t>
  </si>
  <si>
    <t xml:space="preserve"> Μπλούζες, πουκάμισα και γιλέκα για </t>
  </si>
  <si>
    <t xml:space="preserve"> Άλλα είδη ένδυσης (γραβάτες,παπιγιόν,</t>
  </si>
  <si>
    <t xml:space="preserve"> Oυίσκυ</t>
  </si>
  <si>
    <t xml:space="preserve"> Ρούμι</t>
  </si>
  <si>
    <t xml:space="preserve"> Rum</t>
  </si>
  <si>
    <t xml:space="preserve"> Ξυριστικά παρασκευάσματα</t>
  </si>
  <si>
    <t xml:space="preserve"> Shaving preparations</t>
  </si>
  <si>
    <t xml:space="preserve"> Λευκά είδη κλινοστρωμνής</t>
  </si>
  <si>
    <t xml:space="preserve"> Αντίσκηνα, σκηνές και άλλα είδη</t>
  </si>
  <si>
    <t xml:space="preserve"> κατασκήνωσης</t>
  </si>
  <si>
    <t xml:space="preserve"> Camping goods</t>
  </si>
  <si>
    <t xml:space="preserve"> Πλαστικά μπετόνια και σίκλες</t>
  </si>
  <si>
    <t xml:space="preserve"> Ζιβανία</t>
  </si>
  <si>
    <t xml:space="preserve"> Zivania</t>
  </si>
  <si>
    <t xml:space="preserve"> Brushes and brooms for household</t>
  </si>
  <si>
    <t xml:space="preserve"> cleaning, mops and paint brushes </t>
  </si>
  <si>
    <t xml:space="preserve"> and rollers</t>
  </si>
  <si>
    <t xml:space="preserve"> Σφραγίδες</t>
  </si>
  <si>
    <t xml:space="preserve"> Stamp pads</t>
  </si>
  <si>
    <t xml:space="preserve"> Φερμουάρ και κουμπιά</t>
  </si>
  <si>
    <t xml:space="preserve"> Zips and buttons</t>
  </si>
  <si>
    <t xml:space="preserve"> Μπομπονιέρες</t>
  </si>
  <si>
    <t xml:space="preserve"> Bobonieres</t>
  </si>
  <si>
    <t xml:space="preserve"> Παιδικά καροτσάκια και άλλα είδη </t>
  </si>
  <si>
    <t xml:space="preserve"> Baby perambulators and other similar</t>
  </si>
  <si>
    <t xml:space="preserve"> βρεφικής χρήσης</t>
  </si>
  <si>
    <t xml:space="preserve"> articles</t>
  </si>
  <si>
    <t xml:space="preserve"> Κεριά και λαμπάδες</t>
  </si>
  <si>
    <t xml:space="preserve"> π.δ.κ.α.</t>
  </si>
  <si>
    <t xml:space="preserve"> RECOVERED SECONDARY</t>
  </si>
  <si>
    <t xml:space="preserve"> RAW MATERIALS </t>
  </si>
  <si>
    <t>…</t>
  </si>
  <si>
    <t xml:space="preserve"> Πλαστικά κρεμαστάρια</t>
  </si>
  <si>
    <t xml:space="preserve"> Plastic hangers</t>
  </si>
  <si>
    <t xml:space="preserve"> Πλαστικά ντεπόζιτα νερού </t>
  </si>
  <si>
    <t xml:space="preserve"> Plastic water tanks</t>
  </si>
  <si>
    <t>m</t>
  </si>
  <si>
    <t xml:space="preserve"> Βάτες από σφουγγάρι</t>
  </si>
  <si>
    <t xml:space="preserve"> Pads, of foam rubber</t>
  </si>
  <si>
    <t xml:space="preserve"> Σφουγγαράκια κουζίνας και συναφή</t>
  </si>
  <si>
    <t xml:space="preserve"> Kitchen sponges and similar products</t>
  </si>
  <si>
    <t xml:space="preserve"> Σφουγγάρια για λούσιμο</t>
  </si>
  <si>
    <t xml:space="preserve"> Bath sponges, of foam rubber</t>
  </si>
  <si>
    <t xml:space="preserve"> Other plastic products (labels, cups,</t>
  </si>
  <si>
    <t xml:space="preserve"> traffic signs, painting brush handles etc.)</t>
  </si>
  <si>
    <t xml:space="preserve"> Υαλοβάμβακας και είδη από</t>
  </si>
  <si>
    <t xml:space="preserve"> υαλοβάμβακα</t>
  </si>
  <si>
    <t xml:space="preserve"> Κρέας γαλοπούλας, νωπό ή απλής ψύξης</t>
  </si>
  <si>
    <t xml:space="preserve"> Meat of turkey, fresh or chilled</t>
  </si>
  <si>
    <t xml:space="preserve"> Κρέας πάπιας, νωπό ή απλής ψύξης</t>
  </si>
  <si>
    <t xml:space="preserve"> Meat of duck, fresh or chilled</t>
  </si>
  <si>
    <t xml:space="preserve"> Mπέϊκον και γκάμμον</t>
  </si>
  <si>
    <t xml:space="preserve"> Bacon and gammon</t>
  </si>
  <si>
    <t xml:space="preserve"> Λούντζα</t>
  </si>
  <si>
    <t xml:space="preserve"> Smoked pork loin</t>
  </si>
  <si>
    <t xml:space="preserve"> Xαμ</t>
  </si>
  <si>
    <t xml:space="preserve"> Λουκάνικα όλων των τύπων</t>
  </si>
  <si>
    <t xml:space="preserve"> 10.41.60.00</t>
  </si>
  <si>
    <t xml:space="preserve"> 10.31.14.60</t>
  </si>
  <si>
    <t xml:space="preserve"> Κατασκευή υποδημάτων</t>
  </si>
  <si>
    <t xml:space="preserve"> Πριόνισμα, πλάνισμα και εμποτισμός ξύλου</t>
  </si>
  <si>
    <t xml:space="preserve"> Κατασκευή αντικολλητών (κόντρα-πλακέ)</t>
  </si>
  <si>
    <t xml:space="preserve"> Artificial parts of the body</t>
  </si>
  <si>
    <t xml:space="preserve"> Screen printing (except on textiles)</t>
  </si>
  <si>
    <t xml:space="preserve"> Μαρμελάδες, πολτοί και γεμίσεις</t>
  </si>
  <si>
    <t xml:space="preserve"> Hamburgers and chickenburgers</t>
  </si>
  <si>
    <t xml:space="preserve"> Επεξεργασία τσαγιού και καφέ </t>
  </si>
  <si>
    <t xml:space="preserve"> Παραγωγή αρτυμάτων και καρυκευμάτων</t>
  </si>
  <si>
    <t xml:space="preserve"> Προϊόντα από νωπό κρέας(πλευρά, κιμάς,</t>
  </si>
  <si>
    <t xml:space="preserve"> πουλερικών</t>
  </si>
  <si>
    <t xml:space="preserve"> poultry meat</t>
  </si>
  <si>
    <t xml:space="preserve"> Processing and preserving of </t>
  </si>
  <si>
    <t xml:space="preserve"> ζαχαρωτών</t>
  </si>
  <si>
    <t xml:space="preserve"> Παραγωγή κακάου, σοκολάτας και </t>
  </si>
  <si>
    <t xml:space="preserve"> Κατασκευή άλλων ξυλουργικών</t>
  </si>
  <si>
    <t xml:space="preserve"> προϊόντων οικοδομής</t>
  </si>
  <si>
    <t xml:space="preserve"> Κατασκευή ξύλινων εμπορευματοκιβωτίων</t>
  </si>
  <si>
    <t xml:space="preserve"> κατασκευή ειδών από φελλό και ειδών  </t>
  </si>
  <si>
    <t xml:space="preserve"> καλαθοποιίας και σπαρτοπλεκτικής</t>
  </si>
  <si>
    <t xml:space="preserve"> Κατασκευή κυματοειδούς χαρτιού και </t>
  </si>
  <si>
    <t xml:space="preserve"> χαρτονιού και εμπορευματοκιβωτίων </t>
  </si>
  <si>
    <t xml:space="preserve"> από χαρτί και χαρτόνι</t>
  </si>
  <si>
    <t xml:space="preserve"> οf paper and paperboard</t>
  </si>
  <si>
    <t xml:space="preserve"> and paperboard and of containers </t>
  </si>
  <si>
    <t xml:space="preserve"> Manufacture of corrugated paper  </t>
  </si>
  <si>
    <t xml:space="preserve"> Κατασκευή ειδών οικιακής χρήσης,</t>
  </si>
  <si>
    <t xml:space="preserve"> ειδών υγιεινής και ειδών τουαλέτας</t>
  </si>
  <si>
    <t xml:space="preserve"> Κατασκευή ειδών χαρτοπωλείου (χαρτικά)</t>
  </si>
  <si>
    <t xml:space="preserve"> Κατασκευή άλλων ειδών από χαρτί </t>
  </si>
  <si>
    <t xml:space="preserve"> και χαρτόνι</t>
  </si>
  <si>
    <t xml:space="preserve"> Κατασκευή χαρτιού και χαρτονιού</t>
  </si>
  <si>
    <t xml:space="preserve"> Other metal structures (except doors </t>
  </si>
  <si>
    <t xml:space="preserve"> and windows)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</si>
  <si>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</si>
  <si>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</si>
  <si>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</si>
  <si>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23.32.12.70</t>
  </si>
  <si>
    <t xml:space="preserve"> Other products (ceramic dust)</t>
  </si>
  <si>
    <t xml:space="preserve"> 32.99.54.00</t>
  </si>
  <si>
    <t xml:space="preserve"> 32.99.59</t>
  </si>
  <si>
    <t xml:space="preserve"> 13.30.14</t>
  </si>
  <si>
    <t xml:space="preserve"> Stationery, computer paper and paper for</t>
  </si>
  <si>
    <t xml:space="preserve"> Κεραμικά πλακάκια και σκαλοπάτια</t>
  </si>
  <si>
    <t xml:space="preserve"> Συσκευές κλιματισμού και εξαερισμού</t>
  </si>
  <si>
    <t xml:space="preserve"> Loukoumi (Special Delight)</t>
  </si>
  <si>
    <t xml:space="preserve"> Αθλητικές φόρμες</t>
  </si>
  <si>
    <t xml:space="preserve"> Άλλα είδη από ξυλεία π.δ.κ.α. και είδη</t>
  </si>
  <si>
    <t xml:space="preserve"> Επιτραπέζια λευκά είδη</t>
  </si>
  <si>
    <t xml:space="preserve"> 'Επιπλα από άλλα υλικά</t>
  </si>
  <si>
    <t xml:space="preserve"> καλαθοπλεκτικής </t>
  </si>
  <si>
    <t xml:space="preserve"> Meat of ostrich and quails,</t>
  </si>
  <si>
    <t xml:space="preserve"> ΚΑΤΑΣΚΕΥΗ ΗΛΕΚΤΡΟΝΙΚΩΝ </t>
  </si>
  <si>
    <t xml:space="preserve"> ΥΠΟΛΟΓΙΣΤΩΝ, ΗΛΕΚΤΡΟΝΙΚΩΝ </t>
  </si>
  <si>
    <t xml:space="preserve"> ΚΑΙ ΟΠΤΙΚΩΝ ΠΡΟΪΟΝΤΩΝ</t>
  </si>
  <si>
    <t xml:space="preserve"> MANUFACTURE OF COMPUTER, </t>
  </si>
  <si>
    <t xml:space="preserve"> PRODUCTS</t>
  </si>
  <si>
    <t xml:space="preserve"> ELECTRONIC AND OPTICAL </t>
  </si>
  <si>
    <t xml:space="preserve"> 27.32+27.33</t>
  </si>
  <si>
    <t xml:space="preserve"> Manufacture of electricity distribution </t>
  </si>
  <si>
    <t xml:space="preserve"> of wiring and wiring devices</t>
  </si>
  <si>
    <t xml:space="preserve"> Αλλαντικά από κρέας γαλοπούλας</t>
  </si>
  <si>
    <t xml:space="preserve"> Άλλα αλλαντικά</t>
  </si>
  <si>
    <t xml:space="preserve"> Prepared and preserverd meat of turkey</t>
  </si>
  <si>
    <t xml:space="preserve"> 21.20.21.60</t>
  </si>
  <si>
    <t xml:space="preserve"> Ανακύκλωση μεταλλικών και μη</t>
  </si>
  <si>
    <t xml:space="preserve"> μεταλλικών απορριμάτων και υπολειμμάτων</t>
  </si>
  <si>
    <t xml:space="preserve"> Φυτικά λάδια και μαργαρίνη</t>
  </si>
  <si>
    <t xml:space="preserve"> Vegetable oils and margarine</t>
  </si>
  <si>
    <t xml:space="preserve"> '000L</t>
  </si>
  <si>
    <t xml:space="preserve"> Χαλλούμι</t>
  </si>
  <si>
    <t xml:space="preserve"> Halloumi cheese</t>
  </si>
  <si>
    <t xml:space="preserve"> Φέττα</t>
  </si>
  <si>
    <t xml:space="preserve"> Fetta cheese</t>
  </si>
  <si>
    <t xml:space="preserve"> Αναρή νωπή και ξηρή</t>
  </si>
  <si>
    <t xml:space="preserve"> Cheese-curds, fresh or dried</t>
  </si>
  <si>
    <t xml:space="preserve"> for construction purposes</t>
  </si>
  <si>
    <t xml:space="preserve"> Manufacture of plaster products</t>
  </si>
  <si>
    <t xml:space="preserve"> for construction purposes </t>
  </si>
  <si>
    <t xml:space="preserve"> ΠΑΡΟΧΗ ΗΛΕΚΤΡΙΚΟΥ ΡΕΥΜΑΤΟΣ,</t>
  </si>
  <si>
    <t xml:space="preserve"> MANAGEMENT AND REMEDIATION</t>
  </si>
  <si>
    <t xml:space="preserve"> ACTIVITIES</t>
  </si>
  <si>
    <t xml:space="preserve"> Water collection, treatment and supply</t>
  </si>
  <si>
    <t xml:space="preserve"> 35.11.10.10</t>
  </si>
  <si>
    <t xml:space="preserve"> Ηλεκτρικό ρεύμα</t>
  </si>
  <si>
    <t xml:space="preserve"> 36.00.11.10</t>
  </si>
  <si>
    <t xml:space="preserve"> 36.00.20.10</t>
  </si>
  <si>
    <t xml:space="preserve"> 36.00.30.10</t>
  </si>
  <si>
    <t xml:space="preserve"> Prepared pet food, other</t>
  </si>
  <si>
    <t xml:space="preserve"> ενδυματοποιητικών και βυρσοδεψικών </t>
  </si>
  <si>
    <t xml:space="preserve"> Repair and maintenance of  </t>
  </si>
  <si>
    <t xml:space="preserve"> tobacco processing</t>
  </si>
  <si>
    <t xml:space="preserve"> machinery for textile apparel </t>
  </si>
  <si>
    <t xml:space="preserve"> and leather products</t>
  </si>
  <si>
    <t xml:space="preserve"> Men's sandals with leather uppers</t>
  </si>
  <si>
    <t xml:space="preserve"> Women's sandals with  leather uppers</t>
  </si>
  <si>
    <t xml:space="preserve"> Children's sandals with  leather uppers</t>
  </si>
  <si>
    <t xml:space="preserve"> Slippers with textile,leather </t>
  </si>
  <si>
    <t xml:space="preserve"> or composition leather uppers</t>
  </si>
  <si>
    <t xml:space="preserve"> Footwear with textile uppers</t>
  </si>
  <si>
    <t xml:space="preserve"> Παλέτες, από ξύλο</t>
  </si>
  <si>
    <t xml:space="preserve"> Κιβώτια και παρόμοια είδη συσκευασίας </t>
  </si>
  <si>
    <t xml:space="preserve"> από ξύλο</t>
  </si>
  <si>
    <t xml:space="preserve"> Κατασκευή και κατεργασία άλλων ειδών </t>
  </si>
  <si>
    <t xml:space="preserve"> Άλλες εκτυπωτικές δραστηριότητες</t>
  </si>
  <si>
    <t xml:space="preserve"> Παραγωγή παρασιτοκτόνων και άλλων</t>
  </si>
  <si>
    <t xml:space="preserve"> αγροχημικών προϊόντων</t>
  </si>
  <si>
    <t xml:space="preserve"> Παραγωγή χρωμάτων, βερνικιών και</t>
  </si>
  <si>
    <t xml:space="preserve"> παρόμοιων επιχρισμάτων, μελανιών</t>
  </si>
  <si>
    <t xml:space="preserve"> τυπογραφίας και μαστιχών</t>
  </si>
  <si>
    <t xml:space="preserve"> Παραγωγή διαφόρων τύπων κόλλας</t>
  </si>
  <si>
    <t xml:space="preserve"> Λάκες για τα μαλλιά</t>
  </si>
  <si>
    <t>Ποσότητα</t>
  </si>
  <si>
    <t>Quantity</t>
  </si>
  <si>
    <t>Αξία</t>
  </si>
  <si>
    <t>Commodity</t>
  </si>
  <si>
    <t xml:space="preserve"> Ανάκτηση διαλεγμένου υλικού</t>
  </si>
  <si>
    <t xml:space="preserve"> Recovery of sorted materials</t>
  </si>
  <si>
    <t xml:space="preserve"> 38.32.10.00</t>
  </si>
  <si>
    <t xml:space="preserve"> Recycling of metal and non-metal</t>
  </si>
  <si>
    <t xml:space="preserve"> waste and scrap (metal, paper,</t>
  </si>
  <si>
    <t xml:space="preserve"> Κρέας προβάτων, νωπό ή απλής ψύξης</t>
  </si>
  <si>
    <t xml:space="preserve"> Meat of sheep, fresh or chilled</t>
  </si>
  <si>
    <t xml:space="preserve"> σμού, εξαερισμού και πρατηρίων βενζίνης</t>
  </si>
  <si>
    <t xml:space="preserve"> 25.30.11+</t>
  </si>
  <si>
    <t xml:space="preserve"> 25.73.20.10+</t>
  </si>
  <si>
    <t xml:space="preserve"> Μεταλλικά καλούπια</t>
  </si>
  <si>
    <t xml:space="preserve"> 25.30</t>
  </si>
  <si>
    <t xml:space="preserve"> 25.40</t>
  </si>
  <si>
    <t xml:space="preserve"> 25.61</t>
  </si>
  <si>
    <t xml:space="preserve"> 25.62</t>
  </si>
  <si>
    <t xml:space="preserve"> 25.72</t>
  </si>
  <si>
    <t xml:space="preserve"> 25.73</t>
  </si>
  <si>
    <t xml:space="preserve"> Κατασκευή ατμογεννητριών, με εξαίρεση</t>
  </si>
  <si>
    <t xml:space="preserve"> κεντρική θέρμανση</t>
  </si>
  <si>
    <t xml:space="preserve"> τους λέβητες ζεστού νερού για την </t>
  </si>
  <si>
    <t xml:space="preserve"> Επινικέλλωση και βαφή μετάλλων, γαλβανί-</t>
  </si>
  <si>
    <t xml:space="preserve"> σματα, ανοδίωση αλουμινίου,  αμμοβολή κλπ.</t>
  </si>
  <si>
    <t xml:space="preserve"> Εξαρτήματα πορτοπαραθύρων από αλουμίνιο</t>
  </si>
  <si>
    <t xml:space="preserve"> ή σίδηρο, κουρτινόραγες και λούβρα</t>
  </si>
  <si>
    <t xml:space="preserve"> or aluminium, curtain rails and louvres</t>
  </si>
  <si>
    <t xml:space="preserve"> 25.92+25.94</t>
  </si>
  <si>
    <t xml:space="preserve"> και σύρματα συγκόλλησης, ξυλόβιδες</t>
  </si>
  <si>
    <t xml:space="preserve"> and electrodes, wood screws</t>
  </si>
  <si>
    <t xml:space="preserve"> Κατασκευή ελαφρών μεταλλικών ειδών συ-</t>
  </si>
  <si>
    <t xml:space="preserve"> σκευασίας και προϊόντων κοχλιομηχανών</t>
  </si>
  <si>
    <t xml:space="preserve"> ατσαλόμαλλο</t>
  </si>
  <si>
    <t xml:space="preserve"> 25.99.22.10+</t>
  </si>
  <si>
    <t xml:space="preserve"> (εξαεριστήρες, σκάλες, κρεβατάκια</t>
  </si>
  <si>
    <t xml:space="preserve"> 25.93</t>
  </si>
  <si>
    <t xml:space="preserve"> 25.99</t>
  </si>
  <si>
    <t xml:space="preserve"> Εξοπλισμός κουζίνων ξενοδοχείων και εστια-</t>
  </si>
  <si>
    <t xml:space="preserve"> τορίων, νεροχύτες από ανοξείδωτο ατσάλι</t>
  </si>
  <si>
    <t xml:space="preserve"> πισίνας ή θαλάσσης, κιρίζια, φουκούδες κλπ.)</t>
  </si>
  <si>
    <t xml:space="preserve"> swimming pools and beach etc.)</t>
  </si>
  <si>
    <t xml:space="preserve">  (excluding illuminated)</t>
  </si>
  <si>
    <t xml:space="preserve"> μέταλλα (εξαιρουμ.των φωτινών</t>
  </si>
  <si>
    <t xml:space="preserve"> επιγραφών)</t>
  </si>
  <si>
    <t xml:space="preserve"> Πινακίδες σημάτων, ονομάτων, διευθύνσε-</t>
  </si>
  <si>
    <t xml:space="preserve"> ων, αυτοκινήτων και γράμματα από κοινά </t>
  </si>
  <si>
    <t xml:space="preserve"> Ventilators, air regulators, fire prevention</t>
  </si>
  <si>
    <t xml:space="preserve"> devices and other products of  </t>
  </si>
  <si>
    <t xml:space="preserve"> Φωτοβολταϊκά. Κεραίες για τηλεοπτικές </t>
  </si>
  <si>
    <t xml:space="preserve"> 26.30.11+</t>
  </si>
  <si>
    <t>26.11+26.40+</t>
  </si>
  <si>
    <t>26.51+26.60</t>
  </si>
  <si>
    <t xml:space="preserve"> Κατασκευή ηλεκτρονικών εξαρτημάτων,</t>
  </si>
  <si>
    <t xml:space="preserve"> εξοπλισμού επικοινωνίας, οργάνων και</t>
  </si>
  <si>
    <t xml:space="preserve"> συσκευών μέτρησης και ηλεκτρονικών </t>
  </si>
  <si>
    <t xml:space="preserve"> μηχανημάτων ιατρικής</t>
  </si>
  <si>
    <t xml:space="preserve"> Manufacture of electronic components,</t>
  </si>
  <si>
    <t xml:space="preserve"> communication equipment, instruments</t>
  </si>
  <si>
    <t xml:space="preserve"> and appliances for measuring and</t>
  </si>
  <si>
    <t xml:space="preserve"> εκπομπές.  Όργανα και συσκευές για </t>
  </si>
  <si>
    <t xml:space="preserve"> αναλύσεις ή μετρήσεις και ηλεκτρονικά</t>
  </si>
  <si>
    <t xml:space="preserve"> Photovoltaics, aerials for television</t>
  </si>
  <si>
    <t xml:space="preserve"> receivers. Measuring and testing equipment</t>
  </si>
  <si>
    <t xml:space="preserve"> Illuminated signs</t>
  </si>
  <si>
    <t xml:space="preserve"> 26</t>
  </si>
  <si>
    <t xml:space="preserve"> 27</t>
  </si>
  <si>
    <t xml:space="preserve"> 27.11</t>
  </si>
  <si>
    <t xml:space="preserve"> 27.12+27.31+</t>
  </si>
  <si>
    <t xml:space="preserve"> 27.11.10+</t>
  </si>
  <si>
    <t xml:space="preserve"> 27.11.42</t>
  </si>
  <si>
    <t xml:space="preserve"> ηλεκτρικών μοτέρ και ηλεκτρογεννητριών</t>
  </si>
  <si>
    <t xml:space="preserve"> and control apparatus. Manufacture</t>
  </si>
  <si>
    <t xml:space="preserve"> Ηλεκτρικές αντιστάσεις, συστήματα εξοικο-</t>
  </si>
  <si>
    <t xml:space="preserve"> νόμησης ηλεκτρικής ενέργειας, ηλεκτρικά</t>
  </si>
  <si>
    <t xml:space="preserve"> 27.40</t>
  </si>
  <si>
    <t xml:space="preserve"> Κατασκευή συσκευών διανομής και ελέγ- </t>
  </si>
  <si>
    <t xml:space="preserve"> λωδιώσεων και εξαρτημάτων καλωδίωσης</t>
  </si>
  <si>
    <t xml:space="preserve"> χου ηλεκτρικού ρεύματος. Κατασκευή κα-</t>
  </si>
  <si>
    <t xml:space="preserve"> γων επισκευή, συντήρηση και εγκατάσταση</t>
  </si>
  <si>
    <t xml:space="preserve"> ηλεκτρικού εξοπλισμού, σύρματα για ηλεκτ-</t>
  </si>
  <si>
    <t xml:space="preserve"> ρικές εγκαταστάσεις, συστήματα ασφαλείας</t>
  </si>
  <si>
    <t xml:space="preserve"> και σωλήνες ηλεκτρολόγων</t>
  </si>
  <si>
    <t xml:space="preserve"> 27.51+27.52</t>
  </si>
  <si>
    <t xml:space="preserve"> Κατασκευή ηλεκτρικών και μη ηλεκτρι-</t>
  </si>
  <si>
    <t xml:space="preserve"> κών οικιακών συσκευών</t>
  </si>
  <si>
    <t xml:space="preserve"> Άλλες ηλεκτροθερμικές συσκευές και</t>
  </si>
  <si>
    <t xml:space="preserve"> θερμάστρες γκαζιού</t>
  </si>
  <si>
    <t xml:space="preserve"> Other electro-thermic appliances and</t>
  </si>
  <si>
    <t xml:space="preserve"> gas heaters</t>
  </si>
  <si>
    <t xml:space="preserve"> 28</t>
  </si>
  <si>
    <t xml:space="preserve"> 28.25</t>
  </si>
  <si>
    <t xml:space="preserve"> 28.29</t>
  </si>
  <si>
    <t xml:space="preserve"> 28.30</t>
  </si>
  <si>
    <t xml:space="preserve"> ΕΙΔΩΝ ΕΞΟΠΛΙΣΜΟΥ  Π.Δ.Κ.Α.</t>
  </si>
  <si>
    <t xml:space="preserve"> MANUFACTURE OF MACHINERY </t>
  </si>
  <si>
    <t xml:space="preserve"> AND EQUIPMENT N.E.C.</t>
  </si>
  <si>
    <t xml:space="preserve"> Αντλίες, τουρπίνες και εξαρτήματα αυτών</t>
  </si>
  <si>
    <t xml:space="preserve"> 28.12.13.20+</t>
  </si>
  <si>
    <t xml:space="preserve"> 28.12+28.49</t>
  </si>
  <si>
    <t xml:space="preserve"> Κατασκευή αντλιών και εργαλειομηχανών</t>
  </si>
  <si>
    <t xml:space="preserve"> Manufacture  pumps and machine tools</t>
  </si>
  <si>
    <t xml:space="preserve"> and machine tools</t>
  </si>
  <si>
    <t xml:space="preserve"> 28.49</t>
  </si>
  <si>
    <t xml:space="preserve"> και εργαλειομηχανές</t>
  </si>
  <si>
    <t xml:space="preserve"> διακίνησης φορτίων και ηλεκτροκίνητων</t>
  </si>
  <si>
    <t xml:space="preserve"> εργαλείων χειρός</t>
  </si>
  <si>
    <t xml:space="preserve"> 28.22+28.24</t>
  </si>
  <si>
    <t xml:space="preserve"> Ανελκυστήρες, μέρη αυτών, γερανογέφυρες,</t>
  </si>
  <si>
    <t xml:space="preserve"> αναβατόρια και ηλεκτρικά εργαλεία χειρός</t>
  </si>
  <si>
    <t xml:space="preserve"> equipment and power-driven hand tools</t>
  </si>
  <si>
    <t xml:space="preserve"> 28.22+</t>
  </si>
  <si>
    <t xml:space="preserve"> 28.24</t>
  </si>
  <si>
    <t xml:space="preserve"> 29</t>
  </si>
  <si>
    <t xml:space="preserve"> 28.91+28.99</t>
  </si>
  <si>
    <t xml:space="preserve"> Κατασκευή μηχανημάτων για τη μεταλ-</t>
  </si>
  <si>
    <t xml:space="preserve"> λουργία και άλλων μηχανημάτων ειδικής</t>
  </si>
  <si>
    <t xml:space="preserve"> χρήσης π.δ.κ.α.</t>
  </si>
  <si>
    <t xml:space="preserve"> Manufacture of machinery for metallurgy</t>
  </si>
  <si>
    <t xml:space="preserve"> 28.99</t>
  </si>
  <si>
    <t xml:space="preserve"> 28.91+</t>
  </si>
  <si>
    <t xml:space="preserve"> Μηχανήματα για τη μεταλλουργία και άλλα</t>
  </si>
  <si>
    <t xml:space="preserve"> μηχανήματα ειδικής χρήσης π.δ.κ.α.</t>
  </si>
  <si>
    <t xml:space="preserve"> Machinery for metallurgy and other special</t>
  </si>
  <si>
    <t xml:space="preserve"> Aμαξώματα για μηχανοκίνητα οχήματα.</t>
  </si>
  <si>
    <t xml:space="preserve"> Ρυμουλκούμενα και ημιρυμουλκούμενα</t>
  </si>
  <si>
    <t xml:space="preserve"> οχήματα</t>
  </si>
  <si>
    <t xml:space="preserve"> Βodies (coachwork) for motor vehicles.</t>
  </si>
  <si>
    <t xml:space="preserve"> Trailers and semi-trailers</t>
  </si>
  <si>
    <t xml:space="preserve"> n.e.c.</t>
  </si>
  <si>
    <t xml:space="preserve"> and other special purpose machinery</t>
  </si>
  <si>
    <t xml:space="preserve"> MANUFACTURE OF MOTOR</t>
  </si>
  <si>
    <t xml:space="preserve"> SEMI-TRAILERS</t>
  </si>
  <si>
    <t xml:space="preserve"> VEHICLES, TRAILERS AND </t>
  </si>
  <si>
    <t xml:space="preserve"> 29.32</t>
  </si>
  <si>
    <t xml:space="preserve"> Κατασκευή άλλων μερών και εξαρτημά- </t>
  </si>
  <si>
    <t xml:space="preserve"> των για μηχανοκίνητα οχήματα </t>
  </si>
  <si>
    <t xml:space="preserve"> and their engines (stoppers, radiators,</t>
  </si>
  <si>
    <t xml:space="preserve"> exhausts, filters, accumulators etc.)</t>
  </si>
  <si>
    <t xml:space="preserve"> 30.12</t>
  </si>
  <si>
    <t xml:space="preserve"> 31.00</t>
  </si>
  <si>
    <t xml:space="preserve"> 31.01</t>
  </si>
  <si>
    <t xml:space="preserve"> 31.02</t>
  </si>
  <si>
    <t xml:space="preserve"> 31.03</t>
  </si>
  <si>
    <t xml:space="preserve"> 30.92</t>
  </si>
  <si>
    <t xml:space="preserve"> 30</t>
  </si>
  <si>
    <t xml:space="preserve"> 31</t>
  </si>
  <si>
    <t xml:space="preserve"> Ναυπήγηση σκαφών αναψυχής και</t>
  </si>
  <si>
    <t xml:space="preserve"> αθλητισμού</t>
  </si>
  <si>
    <t xml:space="preserve"> Building of pleasure and sporting</t>
  </si>
  <si>
    <t xml:space="preserve"> boats</t>
  </si>
  <si>
    <t xml:space="preserve"> Κατασκευή ποδηλάτων και αναπηρικών</t>
  </si>
  <si>
    <t xml:space="preserve"> αμαξιδίων</t>
  </si>
  <si>
    <t xml:space="preserve"> Manufacture of bicycles and invalid</t>
  </si>
  <si>
    <t xml:space="preserve"> carriages</t>
  </si>
  <si>
    <t xml:space="preserve"> Office seats, primarily with metal frames</t>
  </si>
  <si>
    <t xml:space="preserve"> Καθίσματα γραφείου με μεταλλικό σκελετό</t>
  </si>
  <si>
    <t xml:space="preserve"> Κατασκευή επίπλων για γραφεία και</t>
  </si>
  <si>
    <t xml:space="preserve"> καταστήματα</t>
  </si>
  <si>
    <t xml:space="preserve"> από σφουγγάρι και νάυλον</t>
  </si>
  <si>
    <t xml:space="preserve"> 31.09</t>
  </si>
  <si>
    <t xml:space="preserve"> 32.12</t>
  </si>
  <si>
    <t xml:space="preserve"> 32.50</t>
  </si>
  <si>
    <t xml:space="preserve"> 32.91</t>
  </si>
  <si>
    <t xml:space="preserve"> 32</t>
  </si>
  <si>
    <t xml:space="preserve"> 'Επαθλα (μετάλλια, κύπελλα, πλακέτες κλπ.)</t>
  </si>
  <si>
    <t xml:space="preserve"> Κατασκευή κοσμημάτων και συναφών</t>
  </si>
  <si>
    <t xml:space="preserve"> ειδών</t>
  </si>
  <si>
    <t xml:space="preserve"> 32.20+32.40</t>
  </si>
  <si>
    <t xml:space="preserve"> Κατασκευή μουσικών οργάνων και</t>
  </si>
  <si>
    <t xml:space="preserve"> παιχνιδιών κάθε είδους</t>
  </si>
  <si>
    <t xml:space="preserve"> 32.20.12.00+</t>
  </si>
  <si>
    <t xml:space="preserve"> από οποιοδήποτε υλικό</t>
  </si>
  <si>
    <t xml:space="preserve"> μαντολίνα κλπ.) και παιχνίδια κάθε είδους</t>
  </si>
  <si>
    <t xml:space="preserve"> mandolins etc.) and games and toys</t>
  </si>
  <si>
    <t xml:space="preserve"> of any material</t>
  </si>
  <si>
    <t xml:space="preserve"> and games and toys</t>
  </si>
  <si>
    <t xml:space="preserve"> Manufacture of jewellery and related</t>
  </si>
  <si>
    <t xml:space="preserve"> μηχανήματα ιατρικής</t>
  </si>
  <si>
    <t xml:space="preserve"> 26.30.40.39+</t>
  </si>
  <si>
    <t xml:space="preserve"> 26.51+26.60</t>
  </si>
  <si>
    <t xml:space="preserve"> Βούρτσες και σκούπες για οικιακή χρήση</t>
  </si>
  <si>
    <t xml:space="preserve"> φλόκκοι σφουγγαρίσματος και βούρτσες, πι-</t>
  </si>
  <si>
    <t xml:space="preserve"> Manufacture of bread, manufacture</t>
  </si>
  <si>
    <t xml:space="preserve"> Manufacture of condiments and seasonings</t>
  </si>
  <si>
    <t xml:space="preserve"> Bakers' yeasts</t>
  </si>
  <si>
    <t xml:space="preserve"> 'Αλλα οινοπνευματώδη ποτά (τεκίλα κλπ.)</t>
  </si>
  <si>
    <t xml:space="preserve"> υφαντικών ινών</t>
  </si>
  <si>
    <t xml:space="preserve"> Manufacture of soft drinks, production </t>
  </si>
  <si>
    <t xml:space="preserve"> Other wearing apparel (e.g. ties, </t>
  </si>
  <si>
    <t xml:space="preserve"> τα λατομεία και τις δομικές κατασκευές </t>
  </si>
  <si>
    <t xml:space="preserve"> Εγκατάσταση, επισκευή και συντήρηση</t>
  </si>
  <si>
    <t xml:space="preserve"> Εγκατάσταση, επισκευή και συντήρηση </t>
  </si>
  <si>
    <t xml:space="preserve"> Women's town footwear with</t>
  </si>
  <si>
    <t xml:space="preserve"> Children's town footwear with</t>
  </si>
  <si>
    <t xml:space="preserve"> carpentry and joinery</t>
  </si>
  <si>
    <t xml:space="preserve"> ΣΚΕΥΑΣΜΑΤΩΝ</t>
  </si>
  <si>
    <t xml:space="preserve"> Women's or girls' coats</t>
  </si>
  <si>
    <t xml:space="preserve"> Women's or girls'  suits and overalls</t>
  </si>
  <si>
    <t xml:space="preserve"> Women's or girls' dresses</t>
  </si>
  <si>
    <t xml:space="preserve"> Women's or girls' skirts</t>
  </si>
  <si>
    <t xml:space="preserve"> Women's or girls' slacks and shorts</t>
  </si>
  <si>
    <t xml:space="preserve">  κοντά από υφάσματα, για άντρες ή αγόρια</t>
  </si>
  <si>
    <t xml:space="preserve"> Παντελόνια, βερμούδες και</t>
  </si>
  <si>
    <t xml:space="preserve"> Men's or boys' shirts and vests</t>
  </si>
  <si>
    <t xml:space="preserve"> Men's or boys' underwear</t>
  </si>
  <si>
    <t xml:space="preserve"> Men's or boys' nightshirts and pyjamas</t>
  </si>
  <si>
    <t xml:space="preserve"> Men's or boys' dressing gowns</t>
  </si>
  <si>
    <t xml:space="preserve"> Women's or girls' blouses, shirts </t>
  </si>
  <si>
    <t xml:space="preserve">Women's or girls' nighties </t>
  </si>
  <si>
    <t xml:space="preserve"> 13.20+13.30</t>
  </si>
  <si>
    <t xml:space="preserve"> τελειοποίηση υφαντουργικών προϊόντων</t>
  </si>
  <si>
    <t xml:space="preserve"> Ύφανση κλωστοϋφαντουργικών υλών και</t>
  </si>
  <si>
    <t xml:space="preserve"> 13.20.20+</t>
  </si>
  <si>
    <t xml:space="preserve"> Bleaching and dyeing of fabrics</t>
  </si>
  <si>
    <t xml:space="preserve"> Cotton fabrics and printing of fabrics</t>
  </si>
  <si>
    <t xml:space="preserve"> Υφασμα βαμβακερό και εκτύπωση</t>
  </si>
  <si>
    <t xml:space="preserve"> υφασμάτων</t>
  </si>
  <si>
    <t xml:space="preserve"> 13.91+13.99</t>
  </si>
  <si>
    <t xml:space="preserve"> Κατασκευή πλεκτών υφασμάτων και  </t>
  </si>
  <si>
    <t xml:space="preserve"> 13.91.19.10+</t>
  </si>
  <si>
    <t xml:space="preserve"> Πλεκτά ύφάσματα (μακό, φούσετ κλπ) και</t>
  </si>
  <si>
    <t xml:space="preserve"> άλλα είδη κλωστοϋφαντουργίας  (κορδέλες,</t>
  </si>
  <si>
    <t xml:space="preserve"> ετικέττες υφαντές, λάστιχο, βάτες, σημαίες, </t>
  </si>
  <si>
    <t xml:space="preserve"> other textiles (ribbons, woven labels,</t>
  </si>
  <si>
    <t xml:space="preserve"> Manufacture of knitted fabrics and</t>
  </si>
  <si>
    <t xml:space="preserve"> other textiles</t>
  </si>
  <si>
    <t xml:space="preserve"> Knitted or crocheted fabrics and</t>
  </si>
  <si>
    <t xml:space="preserve"> 14.14.14.40+</t>
  </si>
  <si>
    <t xml:space="preserve"> 14.14.14.50</t>
  </si>
  <si>
    <t xml:space="preserve"> 14.19</t>
  </si>
  <si>
    <t xml:space="preserve"> 14.31</t>
  </si>
  <si>
    <t xml:space="preserve"> 14.39</t>
  </si>
  <si>
    <t xml:space="preserve"> 14.31.10.90</t>
  </si>
  <si>
    <t xml:space="preserve"> 15</t>
  </si>
  <si>
    <t xml:space="preserve"> Φανέλες για άντρες, γυναίκες και παιδιά </t>
  </si>
  <si>
    <t xml:space="preserve"> Ενδύματα για βρέφη</t>
  </si>
  <si>
    <t xml:space="preserve"> παντελονάκια, στολές καταδύσεων κλπ.)</t>
  </si>
  <si>
    <t xml:space="preserve"> Athletic wear (T-shirts, shorts,</t>
  </si>
  <si>
    <t xml:space="preserve"> diving suits etc.)</t>
  </si>
  <si>
    <t xml:space="preserve"> Men's or boys' swimwear</t>
  </si>
  <si>
    <t>Κώδικας Προϊόντων</t>
  </si>
  <si>
    <t>Commodity Code</t>
  </si>
  <si>
    <t>Μονάδα 
Mέτρησης</t>
  </si>
  <si>
    <t>Unit of 
Quantity</t>
  </si>
  <si>
    <t xml:space="preserve"> βάση το κρέας.Γύρος</t>
  </si>
  <si>
    <t xml:space="preserve"> on meat</t>
  </si>
  <si>
    <t xml:space="preserve"> Processing and preserving of fish,</t>
  </si>
  <si>
    <t xml:space="preserve"> crustaceas and molluscs</t>
  </si>
  <si>
    <t xml:space="preserve"> Μεταλλικά δοχεία συσκευασίας, άλλα</t>
  </si>
  <si>
    <t xml:space="preserve"> Metal containers for packing, other</t>
  </si>
  <si>
    <t xml:space="preserve"> Metal posts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</si>
  <si>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</si>
  <si>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</si>
  <si>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</si>
  <si>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Processing and preserving of meat</t>
  </si>
  <si>
    <t xml:space="preserve"> Meat of bovine animals,fresh or chilled</t>
  </si>
  <si>
    <t xml:space="preserve"> Meat of swine, fresh or chilled  </t>
  </si>
  <si>
    <t xml:space="preserve"> Prepared meals and dishes based </t>
  </si>
  <si>
    <t xml:space="preserve"> Έτοιμα γεύματα και φαγητά με</t>
  </si>
  <si>
    <t xml:space="preserve"> Ξηροί καρποί, επεξεργασμένοι</t>
  </si>
  <si>
    <t xml:space="preserve"> Άλευρα σιταριού και άλλων δημητριακών</t>
  </si>
  <si>
    <t xml:space="preserve"> Wheat and other cereal flours</t>
  </si>
  <si>
    <t xml:space="preserve"> Prepared animal feeds: sheep and goats</t>
  </si>
  <si>
    <t xml:space="preserve"> Prepared animal feeds: pigs</t>
  </si>
  <si>
    <t xml:space="preserve"> Prepared animal feeds: cattle</t>
  </si>
  <si>
    <t xml:space="preserve"> Prepared animal feeds: poultry</t>
  </si>
  <si>
    <t xml:space="preserve"> Παρασκευασμένες τροφές για άλλα</t>
  </si>
  <si>
    <t xml:space="preserve"> κατοικίδια ζώα και πτηνά</t>
  </si>
  <si>
    <t xml:space="preserve"> Dog or cat food</t>
  </si>
  <si>
    <t xml:space="preserve"> Tableware and kitchenware of plastic</t>
  </si>
  <si>
    <t xml:space="preserve"> Είδη γραφείου, σχολικά  και διαφημιστικά</t>
  </si>
  <si>
    <t xml:space="preserve"> είδη από πλαστικές ύλες</t>
  </si>
  <si>
    <t xml:space="preserve"> 32.12.10.00</t>
  </si>
  <si>
    <t xml:space="preserve"> 32.99.51.50</t>
  </si>
  <si>
    <t xml:space="preserve"> 30.92.40.30</t>
  </si>
  <si>
    <t xml:space="preserve"> 33.14.11</t>
  </si>
  <si>
    <t xml:space="preserve"> 33.12.15.00+</t>
  </si>
  <si>
    <t xml:space="preserve"> 33.20.29.40</t>
  </si>
  <si>
    <t xml:space="preserve"> 20.51.20.00</t>
  </si>
  <si>
    <t xml:space="preserve"> 31.03.12.50</t>
  </si>
  <si>
    <t xml:space="preserve"> Διυλισμένο νερό</t>
  </si>
  <si>
    <t xml:space="preserve"> Αφαλατωμένο νερό</t>
  </si>
  <si>
    <t xml:space="preserve"> Πόσιμο νερό</t>
  </si>
  <si>
    <t xml:space="preserve"> Purified water </t>
  </si>
  <si>
    <t xml:space="preserve"> Desalinated water</t>
  </si>
  <si>
    <t xml:space="preserve"> Potable water</t>
  </si>
  <si>
    <t xml:space="preserve"> ΒΙΟΜΗΧΑΝΙΑ ΞΥΛΟΥ ΚΑΙ ΚΑΤΑΣΚΕΥΗ</t>
  </si>
  <si>
    <t xml:space="preserve"> ΠΡΟΪΟΝΤΩΝ ΑΠΟ ΞΥΛΟ ΚΑΙ ΦΕΛΛΟ, </t>
  </si>
  <si>
    <t xml:space="preserve"> ΕΚΤΟΣ ΑΠΟ ΕΠΙΠΛΑ. ΚΑΤΑΣΚΕΥΗ </t>
  </si>
  <si>
    <t xml:space="preserve"> ΕΙΔΩΝ ΚΑΛΑΘΟΠΟΙΪΑΣ ΚΑΙ </t>
  </si>
  <si>
    <t xml:space="preserve"> OF PRODUCTS OF WOOD AND </t>
  </si>
  <si>
    <t xml:space="preserve"> STRAW AND PLAITING MATERIALS</t>
  </si>
  <si>
    <t xml:space="preserve"> MANUFACTURE OF ARTICLES OF </t>
  </si>
  <si>
    <t xml:space="preserve"> ΧΑΡΤΟΠΟΙΪΑ ΚΑΙ ΚΑΤΑΣΚΕΥΗ</t>
  </si>
  <si>
    <t xml:space="preserve"> ΧΑΡΤΙΝΩΝ ΠΡΟΪΟΝΤΩΝ</t>
  </si>
  <si>
    <t xml:space="preserve"> PAPER PRODUCTS</t>
  </si>
  <si>
    <t xml:space="preserve"> ΕΚΤΥΠΩΣΕΙΣ ΚΑΙ ΑΝΑΠΑΡΑΓΩΓΗ</t>
  </si>
  <si>
    <t xml:space="preserve"> ΠΡΟΕΓΓΕΓΡΑΜΜΕΝΩΝ ΜΕΣΩΝ</t>
  </si>
  <si>
    <t xml:space="preserve"> OF RECORDED MEDIA</t>
  </si>
  <si>
    <t xml:space="preserve"> PRINTING AND REPRODUCTION </t>
  </si>
  <si>
    <t xml:space="preserve"> of paper or paperboard</t>
  </si>
  <si>
    <t xml:space="preserve"> ΠΑΡΑΓΩΓΗ ΧΗΜΙΚΩΝ ΟΥΣΙΩΝ</t>
  </si>
  <si>
    <t xml:space="preserve"> ΚΑΙ ΠΡΟΪΟΝΤΩΝ</t>
  </si>
  <si>
    <t xml:space="preserve"> MANUFACTURE OF CHEMICALS</t>
  </si>
  <si>
    <t xml:space="preserve"> AND CHEMICAL PRODUCTS</t>
  </si>
  <si>
    <t xml:space="preserve"> Επεξεργασία και συντήρηση κρέατος</t>
  </si>
  <si>
    <t xml:space="preserve"> Επεξεργασία και συντήρηση πατατών</t>
  </si>
  <si>
    <t xml:space="preserve"> Παραγωγή παγωτών</t>
  </si>
  <si>
    <t xml:space="preserve"> Παραγωγή προϊόντων αλευρομύλων </t>
  </si>
  <si>
    <t xml:space="preserve"> Παραγωγή παρασκευασμένων ζωοτροφών</t>
  </si>
  <si>
    <t xml:space="preserve"> ζαχαροπλαστικής</t>
  </si>
  <si>
    <t xml:space="preserve"> ΠΑΡΑΓΩΓΗ ΒΑΣΙΚΩΝ ΜΕΤΑΛΛΩΝ</t>
  </si>
  <si>
    <t xml:space="preserve"> and restaurants</t>
  </si>
  <si>
    <t xml:space="preserve"> 'Αλλα μεταλλικά έπιπλα</t>
  </si>
  <si>
    <t xml:space="preserve"> Other metal furniture</t>
  </si>
  <si>
    <t xml:space="preserve"> 'Αλλα ξύλινα έπιπλα</t>
  </si>
  <si>
    <t xml:space="preserve"> ΣΠΑΡΤΟΠΛΕΚΤΙΚΗΣ</t>
  </si>
  <si>
    <t xml:space="preserve"> Τεχνητά δόντια και οδοντοστοιχίες</t>
  </si>
  <si>
    <t xml:space="preserve"> Προϊόντα ξυλογλυπτικής</t>
  </si>
  <si>
    <t xml:space="preserve"> Wooden sculpture articles</t>
  </si>
  <si>
    <t xml:space="preserve"> Χαρτοκιβώτια</t>
  </si>
  <si>
    <t xml:space="preserve"> Toilet paper</t>
  </si>
  <si>
    <t xml:space="preserve"> Χαρτομάντηλα</t>
  </si>
  <si>
    <t xml:space="preserve"> ΒΙΟΜΗΧΑΝΙΑ ΤΡΟΦΙΜΩΝ</t>
  </si>
  <si>
    <t xml:space="preserve"> ΜΕΤΑΠΟΙΗΣΗ</t>
  </si>
  <si>
    <t xml:space="preserve"> MANUFACTURING</t>
  </si>
  <si>
    <t xml:space="preserve"> MANUFACTURE OF FOOD PRODUCTS </t>
  </si>
  <si>
    <t xml:space="preserve"> 25.72.13.50</t>
  </si>
  <si>
    <t xml:space="preserve"> 25.72.13.70+</t>
  </si>
  <si>
    <t xml:space="preserve"> 25.72.14.40</t>
  </si>
  <si>
    <t xml:space="preserve"> 25.92.11</t>
  </si>
  <si>
    <t xml:space="preserve"> 25.92.12.50</t>
  </si>
  <si>
    <t xml:space="preserve"> 14.19.10.00</t>
  </si>
  <si>
    <t xml:space="preserve"> 14.19.12.10</t>
  </si>
  <si>
    <t xml:space="preserve"> 14.19.21.00</t>
  </si>
  <si>
    <t xml:space="preserve"> 25.93.12.30</t>
  </si>
  <si>
    <t xml:space="preserve"> 25.93.14.80</t>
  </si>
  <si>
    <t xml:space="preserve"> 25.94.11.53+</t>
  </si>
  <si>
    <t xml:space="preserve"> 25.94.12.30</t>
  </si>
  <si>
    <t xml:space="preserve"> 25.99.12.57+</t>
  </si>
  <si>
    <t xml:space="preserve"> 25.99.12.80</t>
  </si>
  <si>
    <t xml:space="preserve"> except apparel</t>
  </si>
  <si>
    <t xml:space="preserve"> Manufacture of made-up textile articles, </t>
  </si>
  <si>
    <t xml:space="preserve"> Manufacture of knitted and </t>
  </si>
  <si>
    <t xml:space="preserve"> Manufacture of leather clothes</t>
  </si>
  <si>
    <t xml:space="preserve"> Manufacture of workwear</t>
  </si>
  <si>
    <t xml:space="preserve"> Manufacture of other outerwear</t>
  </si>
  <si>
    <t xml:space="preserve"> Manufacture of underwear</t>
  </si>
  <si>
    <t xml:space="preserve"> Manufacture of perfumes and toilet</t>
  </si>
  <si>
    <t xml:space="preserve"> preparations</t>
  </si>
  <si>
    <t xml:space="preserve"> Κρέας στρουθοκαμήλου και ορτυκιών</t>
  </si>
  <si>
    <t xml:space="preserve"> Πατάτες καθαρισμένες, κομμένες ή</t>
  </si>
  <si>
    <t xml:space="preserve"> προτηγανισμένες</t>
  </si>
  <si>
    <t xml:space="preserve"> Potatoes (cut in slices or pre-fried)</t>
  </si>
  <si>
    <t xml:space="preserve"> Επεξεργασία λαμαρίνας και οικοδομι-</t>
  </si>
  <si>
    <t xml:space="preserve"> metal sheets and building iron</t>
  </si>
  <si>
    <t xml:space="preserve"> τρόφιμα και ποτά </t>
  </si>
  <si>
    <t xml:space="preserve"> and beverages </t>
  </si>
  <si>
    <t xml:space="preserve"> Οικιακά σκεύη από αλουμίνιο και</t>
  </si>
  <si>
    <t xml:space="preserve"> Hotel and restaurant kitchen equipment </t>
  </si>
  <si>
    <t xml:space="preserve"> and sinks of stainless steel</t>
  </si>
  <si>
    <t xml:space="preserve"> Aluminium kitchen utensils and </t>
  </si>
  <si>
    <t xml:space="preserve"> αερισμού, αποχετεύσεων,κλιματισμού </t>
  </si>
  <si>
    <t xml:space="preserve"> μηχανών γενικής φύσης</t>
  </si>
  <si>
    <t xml:space="preserve"> Κατασκευή ενδυμάτων εργασίας</t>
  </si>
  <si>
    <t xml:space="preserve"> Κατασκευή άλλων εξωτερικών ενδυμάτων </t>
  </si>
  <si>
    <t xml:space="preserve"> Κατασκευή εσωρούχων</t>
  </si>
  <si>
    <t xml:space="preserve"> Κατασκευή άλλων ενδυμάτων και </t>
  </si>
  <si>
    <t xml:space="preserve"> εξαρτημάτων ένδυσης</t>
  </si>
  <si>
    <t xml:space="preserve"> Burial coffins</t>
  </si>
  <si>
    <t xml:space="preserve"> Φέρετρα </t>
  </si>
  <si>
    <t xml:space="preserve"> 33.13.19.00</t>
  </si>
  <si>
    <t xml:space="preserve"> φλωρέντζων</t>
  </si>
  <si>
    <t xml:space="preserve"> fluorescent lamb fixtures</t>
  </si>
  <si>
    <t xml:space="preserve">  Manufacture of electric and non-electric</t>
  </si>
  <si>
    <t xml:space="preserve">  domestic appliances </t>
  </si>
  <si>
    <t xml:space="preserve"> 32.99.40.00</t>
  </si>
  <si>
    <t xml:space="preserve"> και ελέγχου του ηλεκτρικού ρεύματος</t>
  </si>
  <si>
    <t xml:space="preserve"> aqueous solution</t>
  </si>
  <si>
    <t xml:space="preserve"> Μηχανήματα λατομείων, ορυχείων, </t>
  </si>
  <si>
    <t xml:space="preserve"> mosaic tiles and construction</t>
  </si>
  <si>
    <t xml:space="preserve"> Τεχνητά μέρη του σώματος</t>
  </si>
  <si>
    <t>2 0 0 8</t>
  </si>
  <si>
    <t>Value (€000's)</t>
  </si>
  <si>
    <t xml:space="preserve"> Σαπούνι σε ράβδους</t>
  </si>
  <si>
    <t xml:space="preserve"> Soap in bars</t>
  </si>
  <si>
    <t xml:space="preserve"> Liquid soap</t>
  </si>
  <si>
    <t xml:space="preserve"> Παραγωγή άλλων χημικών προϊόντων π.δ.κ.α.</t>
  </si>
  <si>
    <t xml:space="preserve"> φρούτων και γλυκά του κουταλιού</t>
  </si>
  <si>
    <t xml:space="preserve"> Marmalades, jams, fruit pulp and</t>
  </si>
  <si>
    <t xml:space="preserve"> sweetmeats </t>
  </si>
  <si>
    <t xml:space="preserve"> Tυρί </t>
  </si>
  <si>
    <t xml:space="preserve"> Παγωτά και άλλοι βρώσιμοι πάγοι</t>
  </si>
  <si>
    <t xml:space="preserve"> Ice-cream and other edible ice</t>
  </si>
  <si>
    <t xml:space="preserve"> Σλιπ, μεσοφόρια, κορμάκια και ρόμπες</t>
  </si>
  <si>
    <t xml:space="preserve"> Λαμαρίνες, μεταλλικές σωλήνες,</t>
  </si>
  <si>
    <t xml:space="preserve"> Μαχαίρια και πριόνια</t>
  </si>
  <si>
    <t xml:space="preserve"> Lifts, parts and cranes</t>
  </si>
  <si>
    <t xml:space="preserve"> ορυχείων, λατομείων και δομικών</t>
  </si>
  <si>
    <t xml:space="preserve"> κατασκευών</t>
  </si>
  <si>
    <t xml:space="preserve"> Repair and maintenance of  machinery</t>
  </si>
  <si>
    <t xml:space="preserve"> for mining,quarrying and construction</t>
  </si>
  <si>
    <t>2 0 0 6</t>
  </si>
  <si>
    <t xml:space="preserve"> Σκάγια</t>
  </si>
  <si>
    <t xml:space="preserve"> Small shots</t>
  </si>
  <si>
    <t xml:space="preserve"> 33.12.26.00</t>
  </si>
  <si>
    <t xml:space="preserve"> 25.40.13.04</t>
  </si>
  <si>
    <t xml:space="preserve"> 25.40.13.00</t>
  </si>
  <si>
    <t xml:space="preserve"> 25.40.13.02</t>
  </si>
  <si>
    <t xml:space="preserve"> 27.51.24.90+</t>
  </si>
  <si>
    <t xml:space="preserve"> 27.52.12.35</t>
  </si>
  <si>
    <t xml:space="preserve"> 27.51.25.50</t>
  </si>
  <si>
    <t xml:space="preserve"> 27.51.28.50</t>
  </si>
  <si>
    <t xml:space="preserve"> Manufacture of chemical products n.e.c.</t>
  </si>
  <si>
    <t xml:space="preserve"> κονιάματα ή σκυροδέματα</t>
  </si>
  <si>
    <t xml:space="preserve"> Παρασκευασμένα πρόσθετα για τσιμέντα,</t>
  </si>
  <si>
    <t xml:space="preserve"> (κρέμες χεριών, προσώπου και σώματος,</t>
  </si>
  <si>
    <t xml:space="preserve"> 21</t>
  </si>
  <si>
    <t xml:space="preserve"> 22</t>
  </si>
  <si>
    <t xml:space="preserve"> 21.10+21.20</t>
  </si>
  <si>
    <t xml:space="preserve"> 21.10+</t>
  </si>
  <si>
    <t xml:space="preserve"> 22.11</t>
  </si>
  <si>
    <t xml:space="preserve"> 22.19</t>
  </si>
  <si>
    <t xml:space="preserve"> 22.21</t>
  </si>
  <si>
    <t xml:space="preserve"> Manufacture of basic pharmaceutical </t>
  </si>
  <si>
    <t xml:space="preserve"> Pharmaceutical preparations (for human </t>
  </si>
  <si>
    <t xml:space="preserve"> consumption) and sterilizing products</t>
  </si>
  <si>
    <t xml:space="preserve"> Κατασκευή επισώτρων (ελαστικά οχημά- </t>
  </si>
  <si>
    <t xml:space="preserve"> αναγόμωση και ανακατασκευή επισώτρων </t>
  </si>
  <si>
    <t xml:space="preserve"> 22.22</t>
  </si>
  <si>
    <t xml:space="preserve"> Παραγωγή βασικών φαρμακευτικών προϊ-</t>
  </si>
  <si>
    <t xml:space="preserve"> óντων και φαρμακευτικών σκευασμάτων</t>
  </si>
  <si>
    <t xml:space="preserve"> ΚΑΤΑΣΚΕΥΗ ΠΡΟΪΟΝΤΩΝ ΑΠΟ  </t>
  </si>
  <si>
    <t xml:space="preserve"> ΕΛΑΣΤΙΚΟ (ΚΑΟΥΤΣΟΥΚ) ΚΑΙ </t>
  </si>
  <si>
    <t xml:space="preserve"> ΠΛΑΣΤΙΚΕΣ ΥΛΕΣ</t>
  </si>
  <si>
    <t xml:space="preserve"> products and pharmaceutical</t>
  </si>
  <si>
    <t xml:space="preserve"> 22.23</t>
  </si>
  <si>
    <t xml:space="preserve"> 22.29</t>
  </si>
  <si>
    <t xml:space="preserve"> 23.12</t>
  </si>
  <si>
    <t xml:space="preserve"> 23</t>
  </si>
  <si>
    <t xml:space="preserve"> Κατασκευή πλαστικών οικοδομικών</t>
  </si>
  <si>
    <t xml:space="preserve"> υλικών</t>
  </si>
  <si>
    <t xml:space="preserve"> Μορφοποίηση και κατεργασία επίπεδου</t>
  </si>
  <si>
    <t xml:space="preserve"> γυαλιού</t>
  </si>
  <si>
    <t xml:space="preserve"> Πλαστικά επιτραπέζια σκεύη και κουζινικά</t>
  </si>
  <si>
    <t xml:space="preserve"> 'Αλλα πλαστικά προϊόντα (ετικέττες, ράφια,</t>
  </si>
  <si>
    <t xml:space="preserve"> ποτήρια, καλούπια, χερούλια πινέλλων κλπ.)</t>
  </si>
  <si>
    <t xml:space="preserve"> Flat glass processed (edge-worked, drilled</t>
  </si>
  <si>
    <t xml:space="preserve"> 23.12.11+12+</t>
  </si>
  <si>
    <t xml:space="preserve"> 14.19.22.10+</t>
  </si>
  <si>
    <t xml:space="preserve"> 14.19.22.20</t>
  </si>
  <si>
    <t xml:space="preserve"> 14.19.22.40</t>
  </si>
  <si>
    <t xml:space="preserve"> 14.19.22.50</t>
  </si>
  <si>
    <t xml:space="preserve"> 14.19.31.80</t>
  </si>
  <si>
    <t xml:space="preserve"> 14.19.42</t>
  </si>
  <si>
    <t xml:space="preserve"> 15.12.12.10</t>
  </si>
  <si>
    <t xml:space="preserve"> 15.12.12.20</t>
  </si>
  <si>
    <t xml:space="preserve"> 15.12.12.30</t>
  </si>
  <si>
    <t xml:space="preserve"> 15.12.19.60</t>
  </si>
  <si>
    <t xml:space="preserve"> 15.20.13.51</t>
  </si>
  <si>
    <t xml:space="preserve"> 15.20.13.52</t>
  </si>
  <si>
    <t xml:space="preserve"> 15.20.13.53</t>
  </si>
  <si>
    <t xml:space="preserve"> 15.20.13.61</t>
  </si>
  <si>
    <t xml:space="preserve"> 15.20.13.62</t>
  </si>
  <si>
    <t xml:space="preserve"> 15.20.13.63</t>
  </si>
  <si>
    <t xml:space="preserve"> 15.20.13.70+</t>
  </si>
  <si>
    <t xml:space="preserve"> 15.20.14.44</t>
  </si>
  <si>
    <t xml:space="preserve"> 15.20.14.45</t>
  </si>
  <si>
    <t xml:space="preserve"> 15.20.40</t>
  </si>
  <si>
    <t xml:space="preserve"> 16.10.39.00</t>
  </si>
  <si>
    <t xml:space="preserve"> 16.23.11</t>
  </si>
  <si>
    <t xml:space="preserve"> 16.23.19.00</t>
  </si>
  <si>
    <t xml:space="preserve"> 16.23.20.00</t>
  </si>
  <si>
    <t xml:space="preserve"> 16.24.11</t>
  </si>
  <si>
    <t xml:space="preserve"> 16.24.13.20</t>
  </si>
  <si>
    <t xml:space="preserve"> 16.29.13.00</t>
  </si>
  <si>
    <t xml:space="preserve"> 16.29.14.90+</t>
  </si>
  <si>
    <t xml:space="preserve"> 16.29.25.00</t>
  </si>
  <si>
    <t xml:space="preserve"> 17.22.13.00</t>
  </si>
  <si>
    <t xml:space="preserve"> 17.21.12</t>
  </si>
  <si>
    <t xml:space="preserve"> 17.21.13.00</t>
  </si>
  <si>
    <t xml:space="preserve"> Moulding patterns of metal </t>
  </si>
  <si>
    <t xml:space="preserve"> Thinner and white spirit</t>
  </si>
  <si>
    <t xml:space="preserve"> Doors, windows, frames, blinds, shutters</t>
  </si>
  <si>
    <t xml:space="preserve"> Other sugar confectionery</t>
  </si>
  <si>
    <t xml:space="preserve"> Μακαρόνια</t>
  </si>
  <si>
    <t xml:space="preserve"> Macaroni</t>
  </si>
  <si>
    <t xml:space="preserve"> Ravioli</t>
  </si>
  <si>
    <t xml:space="preserve"> Πίτσα</t>
  </si>
  <si>
    <t xml:space="preserve"> Pizza</t>
  </si>
  <si>
    <t>'000L</t>
  </si>
  <si>
    <t xml:space="preserve"> Μουστάρδα, παρασκευασμένη </t>
  </si>
  <si>
    <t xml:space="preserve"> Mustard, prepared</t>
  </si>
  <si>
    <t xml:space="preserve"> Mayonnaise and other liquid sauces</t>
  </si>
  <si>
    <t xml:space="preserve"> Μπαχαρικά</t>
  </si>
  <si>
    <t xml:space="preserve"> Spices</t>
  </si>
  <si>
    <t xml:space="preserve"> Χαλβάς</t>
  </si>
  <si>
    <t xml:space="preserve"> Ταχίνη</t>
  </si>
  <si>
    <t xml:space="preserve"> Tachini</t>
  </si>
  <si>
    <t xml:space="preserve"> Ροδόσταγμα και ανθόνερο </t>
  </si>
  <si>
    <t xml:space="preserve"> Rosewater and flower water</t>
  </si>
  <si>
    <t xml:space="preserve"> 26.11.90.00+</t>
  </si>
  <si>
    <t xml:space="preserve"> 17.21.14.00</t>
  </si>
  <si>
    <t xml:space="preserve"> 17.22.11.20</t>
  </si>
  <si>
    <t xml:space="preserve"> 17.22.11.60</t>
  </si>
  <si>
    <t xml:space="preserve"> 17.22.11.80</t>
  </si>
  <si>
    <t xml:space="preserve"> 17.22.12.20</t>
  </si>
  <si>
    <t xml:space="preserve"> 17.22.12.30</t>
  </si>
  <si>
    <t xml:space="preserve"> 17.22.12.90</t>
  </si>
  <si>
    <t xml:space="preserve"> 17.23.12.30</t>
  </si>
  <si>
    <t xml:space="preserve"> 17.23.14.00</t>
  </si>
  <si>
    <t xml:space="preserve"> 17.29.11.20</t>
  </si>
  <si>
    <t xml:space="preserve"> 17.29.11.40</t>
  </si>
  <si>
    <t xml:space="preserve"> 17.12.42</t>
  </si>
  <si>
    <t xml:space="preserve"> 17.12.20.30</t>
  </si>
  <si>
    <t xml:space="preserve"> 18.12.14.07</t>
  </si>
  <si>
    <t xml:space="preserve"> 18.12.14.63</t>
  </si>
  <si>
    <t xml:space="preserve"> 18.12.19</t>
  </si>
  <si>
    <t xml:space="preserve"> 17.23.13.30</t>
  </si>
  <si>
    <t xml:space="preserve"> 18.14.10</t>
  </si>
  <si>
    <t xml:space="preserve"> 18.13.10.00</t>
  </si>
  <si>
    <t xml:space="preserve"> 18.13.30.00</t>
  </si>
  <si>
    <t xml:space="preserve"> 20.20.11+14</t>
  </si>
  <si>
    <t xml:space="preserve"> 20.20.15+12</t>
  </si>
  <si>
    <t xml:space="preserve"> Other cement or gypsum products.</t>
  </si>
  <si>
    <t xml:space="preserve"> Printing composition, photo compo- </t>
  </si>
  <si>
    <t xml:space="preserve"> sition and colour separation</t>
  </si>
  <si>
    <t xml:space="preserve"> 10.11.11.40</t>
  </si>
  <si>
    <t xml:space="preserve"> 10.11.12.30</t>
  </si>
  <si>
    <t xml:space="preserve"> 10.11.13.00</t>
  </si>
  <si>
    <t xml:space="preserve"> 10.11.14.00</t>
  </si>
  <si>
    <t xml:space="preserve"> 10.11.41.00</t>
  </si>
  <si>
    <t xml:space="preserve"> 10.11.42.00</t>
  </si>
  <si>
    <t xml:space="preserve"> 10.11.45.00</t>
  </si>
  <si>
    <t xml:space="preserve"> 10.11.44.00+</t>
  </si>
  <si>
    <t xml:space="preserve"> 10.11.60.30</t>
  </si>
  <si>
    <t xml:space="preserve"> 10.12.10.10</t>
  </si>
  <si>
    <t xml:space="preserve"> 10.12.10.20</t>
  </si>
  <si>
    <t xml:space="preserve"> υδατώδες διάλυμα</t>
  </si>
  <si>
    <t xml:space="preserve"> and parts thereof</t>
  </si>
  <si>
    <t xml:space="preserve"> Ιατρικά, χειρουργικά και κτηνιατρικά </t>
  </si>
  <si>
    <t xml:space="preserve"> έπιπλα και τα μέρη τους</t>
  </si>
  <si>
    <t xml:space="preserve"> Οπτικοί φακοί για ματογυάλια</t>
  </si>
  <si>
    <t xml:space="preserve"> Spectacle lenses</t>
  </si>
  <si>
    <t xml:space="preserve"> πλοιαρίων αναψυχής και αγώνων</t>
  </si>
  <si>
    <t xml:space="preserve"> Επισκευή και συντήρηση πλοίων και </t>
  </si>
  <si>
    <t xml:space="preserve"> ships and boats (pleasure or sporting)</t>
  </si>
  <si>
    <t xml:space="preserve"> Παραδοσιακές ξύλινες καρέκλες (με τόνο)</t>
  </si>
  <si>
    <t xml:space="preserve"> Έπιπλα κουζίνας</t>
  </si>
  <si>
    <t xml:space="preserve"> Kitchen furniture</t>
  </si>
  <si>
    <t xml:space="preserve"> Furniture of plastics</t>
  </si>
  <si>
    <t xml:space="preserve"> Mattresses of cotton</t>
  </si>
  <si>
    <t xml:space="preserve"> Mattresses with spring interiors</t>
  </si>
  <si>
    <t xml:space="preserve"> Other string musical instruments (lutes, </t>
  </si>
  <si>
    <t xml:space="preserve"> Άλλα έγχορδα μουσικά όργανα (λαούτα, </t>
  </si>
  <si>
    <t xml:space="preserve"> Candles, tapers and the like </t>
  </si>
  <si>
    <t xml:space="preserve"> Other miscellaneous articles  n.e.c.</t>
  </si>
  <si>
    <t xml:space="preserve"> Αποσμητικά και αρωματικά  χώρου</t>
  </si>
  <si>
    <t xml:space="preserve"> Αρώματα και κολόνιες</t>
  </si>
  <si>
    <t xml:space="preserve"> Αποσμητικά σώματος και αντιϊδρωτικά</t>
  </si>
  <si>
    <t xml:space="preserve"> Επίχρυσα και επάργυρα είδη</t>
  </si>
  <si>
    <t xml:space="preserve"> Gold-plated and silver-plated articles</t>
  </si>
  <si>
    <t xml:space="preserve"> Butter</t>
  </si>
  <si>
    <t xml:space="preserve"> Βούτυρο</t>
  </si>
  <si>
    <t xml:space="preserve"> Γάντια και στολές καταδύσεων από</t>
  </si>
  <si>
    <t xml:space="preserve"> ελαστικό</t>
  </si>
  <si>
    <t xml:space="preserve"> Σωλήνες και λάστιχα νερού για αρδεύσεις </t>
  </si>
  <si>
    <t xml:space="preserve"> Γεωργικό φιλμ</t>
  </si>
  <si>
    <t xml:space="preserve"> Agricultural plastic film</t>
  </si>
  <si>
    <t xml:space="preserve"> Φιλμ για συσκευασία προϊόντων</t>
  </si>
  <si>
    <t xml:space="preserve"> Plastic film for packing</t>
  </si>
  <si>
    <t xml:space="preserve"> Διογκωμένη πολυστερίνη</t>
  </si>
  <si>
    <t xml:space="preserve"> Αφρώδες ελαστικό</t>
  </si>
  <si>
    <t xml:space="preserve"> Foam rubber</t>
  </si>
  <si>
    <t xml:space="preserve"> πλαστοσακούλες</t>
  </si>
  <si>
    <t xml:space="preserve"> Plastic bags and woven plastic sacks</t>
  </si>
  <si>
    <t xml:space="preserve"> Αμυγδαλόψυχα μη καβουρδισμένη</t>
  </si>
  <si>
    <t xml:space="preserve"> Almonds shelled, not salted</t>
  </si>
  <si>
    <t xml:space="preserve"> Carobs, kibbled</t>
  </si>
  <si>
    <t xml:space="preserve"> Χαρουποπυρήνας</t>
  </si>
  <si>
    <t xml:space="preserve"> Carob kernels</t>
  </si>
  <si>
    <t xml:space="preserve"> Ελαιόλαδο, ακατέργαστο (ελαιοτριβείου)</t>
  </si>
  <si>
    <t xml:space="preserve"> Olive oil, crude</t>
  </si>
  <si>
    <t xml:space="preserve"> 25.71.13.70 </t>
  </si>
  <si>
    <t xml:space="preserve"> ΕΠΙΣΚΕΥΗ ΚΑΙ ΕΓΚΑΤΑΣΤΑΣΗ</t>
  </si>
  <si>
    <t xml:space="preserve"> ΜΗΧΑΝΗΜΑΤΩΝ ΚΑΙ ΕΞΟΠΛΙΣΜΟΥ</t>
  </si>
  <si>
    <t xml:space="preserve"> REPAIR AND INSTALLATION OF</t>
  </si>
  <si>
    <t xml:space="preserve"> καπαρτίνες και παρόμοια είδη από </t>
  </si>
  <si>
    <t xml:space="preserve"> υφάσματα για γυναίκες ή κορίτσια</t>
  </si>
  <si>
    <t xml:space="preserve"> capes, cloaks and similar articles</t>
  </si>
  <si>
    <t xml:space="preserve"> bow ties and gravats)</t>
  </si>
  <si>
    <t xml:space="preserve"> Belts and cardoliers of leather </t>
  </si>
  <si>
    <t xml:space="preserve"> Βιβλιοδεσία και συναφείς υπηρεσίες </t>
  </si>
  <si>
    <t xml:space="preserve"> Στοιχειοθεσία, φωτοσύνθεση και</t>
  </si>
  <si>
    <t xml:space="preserve"> διαχωρισμός χρωμάτων</t>
  </si>
  <si>
    <t xml:space="preserve"> Bookbinding and related services</t>
  </si>
  <si>
    <t xml:space="preserve"> 20.52.10</t>
  </si>
  <si>
    <t xml:space="preserve"> 20.59.57.50</t>
  </si>
  <si>
    <t xml:space="preserve"> Manufacture of other non-metallic </t>
  </si>
  <si>
    <t xml:space="preserve"> mineral products</t>
  </si>
  <si>
    <t xml:space="preserve"> Manufacture of metal structures and </t>
  </si>
  <si>
    <t xml:space="preserve"> parts of structures</t>
  </si>
  <si>
    <t xml:space="preserve"> Veneered panels</t>
  </si>
  <si>
    <t xml:space="preserve"> Μοριοσανίδες </t>
  </si>
  <si>
    <t xml:space="preserve"> Pallets of  wood</t>
  </si>
  <si>
    <t xml:space="preserve"> Cases, boxes and similar packings</t>
  </si>
  <si>
    <t xml:space="preserve"> Κουτιά χάρτινα συσκευασίας </t>
  </si>
  <si>
    <t xml:space="preserve"> χαρτί, χαρτόνι ή αλουμινόχαρτο</t>
  </si>
  <si>
    <t xml:space="preserve"> Τσάντες και σακούλια από χαρτί</t>
  </si>
  <si>
    <t xml:space="preserve"> Χαρτί υγείας</t>
  </si>
  <si>
    <t xml:space="preserve"> Trays, dishes, plates, cups and the like   </t>
  </si>
  <si>
    <t xml:space="preserve"> of paper, paperboard or aluminium foil</t>
  </si>
  <si>
    <t xml:space="preserve"> Sacks and bags of paper</t>
  </si>
  <si>
    <t xml:space="preserve"> Packing boxes of paper</t>
  </si>
  <si>
    <t xml:space="preserve"> Hand towels of paper </t>
  </si>
  <si>
    <t xml:space="preserve"> Tablecloths and serviettes of paper</t>
  </si>
  <si>
    <t xml:space="preserve"> Napkins and napkin liners for </t>
  </si>
  <si>
    <t xml:space="preserve"> babies and adults</t>
  </si>
  <si>
    <t xml:space="preserve"> Envelopes of paper or paperboard</t>
  </si>
  <si>
    <t xml:space="preserve"> Self adhesive printed labels of </t>
  </si>
  <si>
    <t xml:space="preserve"> Other printed labels of paper or </t>
  </si>
  <si>
    <t xml:space="preserve"> paperboard </t>
  </si>
  <si>
    <t xml:space="preserve"> Παραγωγή τσιμέντου</t>
  </si>
  <si>
    <t xml:space="preserve"> Παραγωγή ασβέστη και γύψου</t>
  </si>
  <si>
    <t xml:space="preserve"> από σκυρόδεμα</t>
  </si>
  <si>
    <t xml:space="preserve"> από γύψο</t>
  </si>
  <si>
    <t xml:space="preserve"> Κατασκευή ετοίμου σκυροδέματος</t>
  </si>
  <si>
    <t xml:space="preserve"> Κατασκευή κονιαμάτων</t>
  </si>
  <si>
    <t xml:space="preserve"> σκυρόδεμα, γύψο και τσιμέντο</t>
  </si>
  <si>
    <t xml:space="preserve"> Κοπή, μορφοποίηση και τελική </t>
  </si>
  <si>
    <t xml:space="preserve"> επεξεργασία λίθων</t>
  </si>
  <si>
    <t xml:space="preserve"> Παραγωγή άλλων μη μεταλλικών </t>
  </si>
  <si>
    <t xml:space="preserve"> ορυκτών προϊόντων π.δ.κ.α.</t>
  </si>
  <si>
    <t xml:space="preserve"> Κατασκευή μεταλλικών σκελετών</t>
  </si>
  <si>
    <t xml:space="preserve"> και μερών μεταλλικών σκελετών</t>
  </si>
  <si>
    <t xml:space="preserve"> 11.01.10.23</t>
  </si>
  <si>
    <t xml:space="preserve"> 11.02.11</t>
  </si>
  <si>
    <t xml:space="preserve"> 10.12.10.30</t>
  </si>
  <si>
    <t xml:space="preserve"> 10.13.15.35</t>
  </si>
  <si>
    <t xml:space="preserve"> 10.12.10.90</t>
  </si>
  <si>
    <t xml:space="preserve"> 10.13.11.20</t>
  </si>
  <si>
    <t xml:space="preserve"> 10.13.11.30</t>
  </si>
  <si>
    <t xml:space="preserve"> Manufacture of wine from grape</t>
  </si>
  <si>
    <t xml:space="preserve"> εξοπλισμού μη οικιακής χρήσης</t>
  </si>
  <si>
    <t xml:space="preserve"> και εξοπλισμού</t>
  </si>
  <si>
    <t xml:space="preserve"> Κατασκευή γεωργικών και δασοκομικών</t>
  </si>
  <si>
    <t xml:space="preserve"> Κατασκευή όπλων και πυρομαχικών</t>
  </si>
  <si>
    <t xml:space="preserve"> Manufacture of light metal packaging</t>
  </si>
  <si>
    <t xml:space="preserve"> 25.93.16</t>
  </si>
  <si>
    <t xml:space="preserve"> Manufacture of other fabricated </t>
  </si>
  <si>
    <t xml:space="preserve"> metal products n.e.c.</t>
  </si>
  <si>
    <t xml:space="preserve"> 28.30.83.00+</t>
  </si>
  <si>
    <t xml:space="preserve"> Manufacture of agricultural and</t>
  </si>
  <si>
    <t xml:space="preserve"> forestry machinery</t>
  </si>
  <si>
    <t xml:space="preserve"> Manufacture of weapons and ammunition</t>
  </si>
  <si>
    <t xml:space="preserve"> Manufacture of lifting and handling </t>
  </si>
  <si>
    <t xml:space="preserve"> Manufacture of non-domestic cooling </t>
  </si>
  <si>
    <t xml:space="preserve"> and ventilation equipment</t>
  </si>
  <si>
    <t xml:space="preserve"> and equipment</t>
  </si>
  <si>
    <t xml:space="preserve"> Installation of industrial machinery </t>
  </si>
  <si>
    <t xml:space="preserve"> of textiles</t>
  </si>
  <si>
    <t xml:space="preserve"> Manufacture of other wearing </t>
  </si>
  <si>
    <t xml:space="preserve"> apparel and accessories</t>
  </si>
  <si>
    <t xml:space="preserve"> 23.12.13.30</t>
  </si>
  <si>
    <t xml:space="preserve"> 23.14.11.10+</t>
  </si>
  <si>
    <t xml:space="preserve"> 23.14.11.50</t>
  </si>
  <si>
    <t xml:space="preserve"> 23.19.26</t>
  </si>
  <si>
    <t xml:space="preserve"> 23.41.12.10</t>
  </si>
  <si>
    <t xml:space="preserve"> 23.31.10.57</t>
  </si>
  <si>
    <t xml:space="preserve"> 23.49.12.55</t>
  </si>
  <si>
    <t xml:space="preserve"> 23.32.11.10</t>
  </si>
  <si>
    <t xml:space="preserve"> 23.32.11.30</t>
  </si>
  <si>
    <t xml:space="preserve"> 23.32.12.50</t>
  </si>
  <si>
    <t xml:space="preserve"> 23.51.11.00</t>
  </si>
  <si>
    <t xml:space="preserve"> 23.51.12.10</t>
  </si>
  <si>
    <t xml:space="preserve"> 23.52.10.35</t>
  </si>
  <si>
    <t xml:space="preserve"> 23.52.20.00</t>
  </si>
  <si>
    <t xml:space="preserve"> and similar articles, of textiles</t>
  </si>
  <si>
    <t xml:space="preserve"> Έντερα ζώων και άλλα</t>
  </si>
  <si>
    <t xml:space="preserve"> υποπροϊόντα σφαγείου</t>
  </si>
  <si>
    <t xml:space="preserve"> Άλλες μηχανές γενικής χρήσης</t>
  </si>
  <si>
    <t xml:space="preserve"> Other machinery of general purpose</t>
  </si>
  <si>
    <t xml:space="preserve"> Επισκευή και συντήρηση μηχανημάτων</t>
  </si>
  <si>
    <t xml:space="preserve"> Απομονωτικά ταρατσών</t>
  </si>
  <si>
    <t xml:space="preserve"> meat, fillets, sheftalia, souvlakia etc.)</t>
  </si>
  <si>
    <t xml:space="preserve"> παραγωγή ελαίων και λιπών</t>
  </si>
  <si>
    <t xml:space="preserve"> Διάφορα άλλα βιομηχανικά προϊόντα π.δ.κ.α.</t>
  </si>
  <si>
    <t xml:space="preserve"> 32.99</t>
  </si>
  <si>
    <t xml:space="preserve"> Άλλες μεταποιητικές δραστηριότητες</t>
  </si>
  <si>
    <t xml:space="preserve"> 33.12</t>
  </si>
  <si>
    <t xml:space="preserve"> μηχανών, εκτυπωτών κλπ.) </t>
  </si>
  <si>
    <t xml:space="preserve"> 33</t>
  </si>
  <si>
    <t xml:space="preserve"> Επισκευή μεταλλικών προϊόντων και</t>
  </si>
  <si>
    <t xml:space="preserve"> 33.11+33.13</t>
  </si>
  <si>
    <t xml:space="preserve"> 33.11.20.00+</t>
  </si>
  <si>
    <t xml:space="preserve"> (οπλουργοί) και ηλεκτρονικού εξοπλισμού</t>
  </si>
  <si>
    <t xml:space="preserve"> Επιδιορθώσεις κυνηγετικών όπλων</t>
  </si>
  <si>
    <t xml:space="preserve"> ηλεκτρονικού εξοπλισμού</t>
  </si>
  <si>
    <t xml:space="preserve"> and electronic equipment</t>
  </si>
  <si>
    <t xml:space="preserve"> 33.12.29.90</t>
  </si>
  <si>
    <t xml:space="preserve"> (printing machinery etc.)</t>
  </si>
  <si>
    <t xml:space="preserve"> 33.14</t>
  </si>
  <si>
    <t xml:space="preserve"> 33.15</t>
  </si>
  <si>
    <t xml:space="preserve"> 33.20</t>
  </si>
  <si>
    <t xml:space="preserve"> Επισκευή και συντήρηση ηλεκτροκινητήρων</t>
  </si>
  <si>
    <t xml:space="preserve"> (περιελίξεις μοτέρ), ηλεκτρογεννητριών, </t>
  </si>
  <si>
    <t xml:space="preserve"> μετασχηματιστών και εξοπλισμού διανομής </t>
  </si>
  <si>
    <t xml:space="preserve"> Repairs and maintenance of electric</t>
  </si>
  <si>
    <t xml:space="preserve"> motors, generators, transformers and </t>
  </si>
  <si>
    <t xml:space="preserve"> electricity distribution control aparatous</t>
  </si>
  <si>
    <t xml:space="preserve"> σκαφών</t>
  </si>
  <si>
    <t xml:space="preserve"> Repair and maintenanceof ships and</t>
  </si>
  <si>
    <t xml:space="preserve"> Μηχανολογικές εργασίες (εγκαταστάσεις</t>
  </si>
  <si>
    <t xml:space="preserve"> συστημάτων θέρμανσης, ψύξης,</t>
  </si>
  <si>
    <t xml:space="preserve"> και πυρασφάλειας σε ξενοδοχεία κλπ.)</t>
  </si>
  <si>
    <t xml:space="preserve"> air conditioning, in hotels etc.)</t>
  </si>
  <si>
    <t xml:space="preserve"> 35.11</t>
  </si>
  <si>
    <t xml:space="preserve"> 35</t>
  </si>
  <si>
    <t>000p/st</t>
  </si>
  <si>
    <t>000kWh</t>
  </si>
  <si>
    <t xml:space="preserve"> Ομπρέλες όλων των τύπων</t>
  </si>
  <si>
    <t xml:space="preserve"> 36.00</t>
  </si>
  <si>
    <t xml:space="preserve"> 38.32</t>
  </si>
  <si>
    <t xml:space="preserve"> 36</t>
  </si>
  <si>
    <t xml:space="preserve"> 38</t>
  </si>
  <si>
    <t xml:space="preserve"> ΣΥΛΛΟΓΗ, ΕΠΕΞΕΡΓΑΣΙΑ ΚΑΙ</t>
  </si>
  <si>
    <t xml:space="preserve"> ΥΛΙΚΩΝ</t>
  </si>
  <si>
    <t xml:space="preserve"> ΔΙΑΘΕΣΗ ΑΠΟΒΛΗΤΩΝ. ΑΝΑΚΤΗΣΗ</t>
  </si>
  <si>
    <t xml:space="preserve"> (μέταλλο,χαρτί, γυαλί, πλαστικό κλπ.)</t>
  </si>
  <si>
    <t xml:space="preserve"> ΛΟΙΠΑ ΟΡΥΧΕΙΑ ΚΑΙ ΛΑΤΟΜΕΙΑ</t>
  </si>
  <si>
    <t xml:space="preserve"> Εξόρυξη διακοσμητικών και οικοδομικών</t>
  </si>
  <si>
    <t xml:space="preserve"> 08.11.11.33</t>
  </si>
  <si>
    <t xml:space="preserve"> Ογκόλιθοι</t>
  </si>
  <si>
    <t xml:space="preserve"> 08.11.11.36</t>
  </si>
  <si>
    <t xml:space="preserve"> Οικοδομική πέτρα (για επενδύσεις τοίχων,</t>
  </si>
  <si>
    <t xml:space="preserve"> 33.20.34.00</t>
  </si>
  <si>
    <t xml:space="preserve"> 25.12.10.30</t>
  </si>
  <si>
    <t xml:space="preserve"> 25.12.10.50</t>
  </si>
  <si>
    <t xml:space="preserve"> 25.29.11.50</t>
  </si>
  <si>
    <t xml:space="preserve"> 33.11.12.00</t>
  </si>
  <si>
    <t xml:space="preserve"> 33.12.14.00</t>
  </si>
  <si>
    <t xml:space="preserve"> 25.61.22</t>
  </si>
  <si>
    <t xml:space="preserve"> 25.62.10</t>
  </si>
  <si>
    <t xml:space="preserve"> 25.73.60.65</t>
  </si>
  <si>
    <t xml:space="preserve"> ΠΟΤΟΠΟΙΙΑ</t>
  </si>
  <si>
    <t xml:space="preserve"> MANUFACTURE OF TEXTILES</t>
  </si>
  <si>
    <t xml:space="preserve"> ΚΑΤΑΣΚΕΥΗ ΕΙΔΩΝ ΕΝΔΥΣΗΣ</t>
  </si>
  <si>
    <t xml:space="preserve"> ΒΙΟΜΗΧΑΝΙΑ ΔΕΡΜΑΤΟΣ ΚΑΙ </t>
  </si>
  <si>
    <t xml:space="preserve"> LEATHER PRODUCTS</t>
  </si>
  <si>
    <t xml:space="preserve"> MANUFUCTURE OF LEATHER AND </t>
  </si>
  <si>
    <t xml:space="preserve"> 08.11.11.50</t>
  </si>
  <si>
    <t xml:space="preserve"> 08.11.20.30</t>
  </si>
  <si>
    <t xml:space="preserve"> Γυψόπετρα</t>
  </si>
  <si>
    <t xml:space="preserve"> Λειτουργία φρεάτων παραγωγής</t>
  </si>
  <si>
    <t xml:space="preserve"> αμμοχαλίκου και άμμου. Εξόρυξη </t>
  </si>
  <si>
    <t xml:space="preserve"> αργίλου και καολίνης</t>
  </si>
  <si>
    <t xml:space="preserve"> 08.12.11.90</t>
  </si>
  <si>
    <t xml:space="preserve"> 08.12.12.30</t>
  </si>
  <si>
    <t xml:space="preserve"> 08.12.12.31</t>
  </si>
  <si>
    <t xml:space="preserve"> 08.12.12.90</t>
  </si>
  <si>
    <t xml:space="preserve"> 08.12.22.10</t>
  </si>
  <si>
    <t xml:space="preserve"> 08.12.22.50</t>
  </si>
  <si>
    <t xml:space="preserve"> Χαβάρα</t>
  </si>
  <si>
    <t xml:space="preserve"> Μπεντονίτης</t>
  </si>
  <si>
    <t xml:space="preserve"> 08.91.19.00</t>
  </si>
  <si>
    <t xml:space="preserve"> MINING AND QUARRYING</t>
  </si>
  <si>
    <t xml:space="preserve"> OTHER MINING AND QUARRYING</t>
  </si>
  <si>
    <t xml:space="preserve"> Quarrying of ornamental and building </t>
  </si>
  <si>
    <t xml:space="preserve"> Building stone</t>
  </si>
  <si>
    <t xml:space="preserve"> Monumental stone</t>
  </si>
  <si>
    <t xml:space="preserve"> Marble</t>
  </si>
  <si>
    <t xml:space="preserve"> Gypsum (raw)</t>
  </si>
  <si>
    <t xml:space="preserve"> Operation of gravel and sand pits. </t>
  </si>
  <si>
    <t xml:space="preserve"> Mining of clays and caolin </t>
  </si>
  <si>
    <t xml:space="preserve"> Sand</t>
  </si>
  <si>
    <t xml:space="preserve"> Gravel</t>
  </si>
  <si>
    <t xml:space="preserve"> Havara</t>
  </si>
  <si>
    <t xml:space="preserve"> Bentonite</t>
  </si>
  <si>
    <t xml:space="preserve"> Clay</t>
  </si>
  <si>
    <t xml:space="preserve"> Crusher-un (road aggregate)</t>
  </si>
  <si>
    <t xml:space="preserve"> Mining of chemical and fertilizer</t>
  </si>
  <si>
    <t xml:space="preserve"> minerals</t>
  </si>
  <si>
    <t xml:space="preserve"> Μάρμαρο (για τζιόνια)</t>
  </si>
  <si>
    <t xml:space="preserve"> ΚΛΙΜΑΤΙΣΜΟΥ</t>
  </si>
  <si>
    <t xml:space="preserve"> ΦΥΣΙΚΟΥ ΑΕΡΙΟΥ, ΑΤΜΟΥ ΚΑΙ </t>
  </si>
  <si>
    <t xml:space="preserve"> Παραγωγή ηλεκτρικού ρεύματος</t>
  </si>
  <si>
    <t xml:space="preserve"> E</t>
  </si>
  <si>
    <t xml:space="preserve"> ΠΑΡΟΧΗ ΝΕΡΟΥ, ΕΠΕΞΕΡΓΑΣΙΑ </t>
  </si>
  <si>
    <t xml:space="preserve"> ΛΥΜΑΤΩΝ, ΔΙΑΧΕΙΡΗΣΗ ΑΠΟΒΛΗΤΩΝ</t>
  </si>
  <si>
    <t xml:space="preserve"> ΚΑΙ ΔΡΑΣΤΗΡΙΟΤΗΤΕΣ ΕΞΥΓΙΑΝΣΗΣ</t>
  </si>
  <si>
    <t xml:space="preserve"> ΣΥΛΛΟΓΗ, ΕΠΕΞΕΡΓΑΣΙΑ ΚΑΙ </t>
  </si>
  <si>
    <t xml:space="preserve"> ΠΑΡΟΧΗ ΝΕΡΟΥ</t>
  </si>
  <si>
    <t xml:space="preserve"> Συλλογή, επεξεργασία και παροχή νερού </t>
  </si>
  <si>
    <t xml:space="preserve"> 25.29.11.90</t>
  </si>
  <si>
    <t xml:space="preserve"> Αφρώδη κρασιά (σιαμπάνια κλπ) </t>
  </si>
  <si>
    <t xml:space="preserve"> κολάν για γυναίκες ή κορίτσια</t>
  </si>
  <si>
    <t xml:space="preserve"> Ρόμπες δωματίου και λουτρού  </t>
  </si>
  <si>
    <t xml:space="preserve"> Manufacture of industrial gases</t>
  </si>
  <si>
    <t xml:space="preserve"> 10.91.10.10+</t>
  </si>
  <si>
    <t xml:space="preserve"> PLASTIC PRODUCTS</t>
  </si>
  <si>
    <t xml:space="preserve"> MANUFACTURE OF RUBBER AND</t>
  </si>
  <si>
    <t xml:space="preserve"> MANUFACTURE OF BASIC </t>
  </si>
  <si>
    <t xml:space="preserve"> PHARMACEUTICAL PRODUCTS AND</t>
  </si>
  <si>
    <t xml:space="preserve"> PHARMACEUTICAL PREPARATIONS</t>
  </si>
  <si>
    <t>..</t>
  </si>
  <si>
    <t xml:space="preserve"> ΠΑΡΑΓΩΓΗ ΑΛΛΩΝ ΜΗ ΜΕΤΑΛΛΙΚΩΝ</t>
  </si>
  <si>
    <t xml:space="preserve"> ΟΡΥΚΤΩΝ ΠΡΟΪΟΝΤΩΝ</t>
  </si>
  <si>
    <t xml:space="preserve"> METALLIC MINERAL PRODUCTS</t>
  </si>
  <si>
    <t xml:space="preserve"> MANUFACTURE OF OTHER NON-</t>
  </si>
  <si>
    <t xml:space="preserve"> Μέρη καθισμάτων από ξύλο και</t>
  </si>
  <si>
    <t xml:space="preserve"> ταπετσαρίες επίπλων</t>
  </si>
  <si>
    <t xml:space="preserve"> Wooden parts for seats and</t>
  </si>
  <si>
    <t xml:space="preserve"> upholstery, furniture</t>
  </si>
  <si>
    <t xml:space="preserve"> 25.73.50</t>
  </si>
  <si>
    <t xml:space="preserve"> 28.30.00</t>
  </si>
  <si>
    <t xml:space="preserve"> 27.52.14.00</t>
  </si>
  <si>
    <t xml:space="preserve"> 25.92.15.10+</t>
  </si>
  <si>
    <t xml:space="preserve"> Sausages</t>
  </si>
  <si>
    <t xml:space="preserve"> Παστουρμάς</t>
  </si>
  <si>
    <t xml:space="preserve"> Pastourma sausages or fillet</t>
  </si>
  <si>
    <t xml:space="preserve"> Σαλάμι</t>
  </si>
  <si>
    <t xml:space="preserve"> Salami</t>
  </si>
  <si>
    <t xml:space="preserve"> Mορταδέλα</t>
  </si>
  <si>
    <t xml:space="preserve"> Mortadella</t>
  </si>
  <si>
    <t xml:space="preserve"> Παραγωγή ζάχαρης</t>
  </si>
  <si>
    <t xml:space="preserve"> Φρέσκοι χυμοί φρούτων</t>
  </si>
  <si>
    <t xml:space="preserve"> Fruit juice, fresh</t>
  </si>
  <si>
    <t xml:space="preserve"> Xυμός λεμονιού και υποκατάστατο</t>
  </si>
  <si>
    <t xml:space="preserve"> Απόσταξη, ανακαθαρισμός και ανάμιξη</t>
  </si>
  <si>
    <t xml:space="preserve"> αλκοολούχων ποτών</t>
  </si>
  <si>
    <t xml:space="preserve"> Distilling, rectifying and blending </t>
  </si>
  <si>
    <t xml:space="preserve"> of spirits</t>
  </si>
  <si>
    <t xml:space="preserve"> Ζυθοποιία</t>
  </si>
  <si>
    <t xml:space="preserve"> Κατασκευή ειδών καλτσοποιίας</t>
  </si>
  <si>
    <t xml:space="preserve"> απλής πλέξης και πλέξης κροσέ</t>
  </si>
  <si>
    <t xml:space="preserve"> Κατασκευή άλλων πλεκτών ειδών </t>
  </si>
  <si>
    <t xml:space="preserve">  και ειδών πλέξης κροσέ</t>
  </si>
  <si>
    <t xml:space="preserve"> Κατασκευή δερμάτινων ενδυμάτων</t>
  </si>
  <si>
    <t xml:space="preserve"> Machinery for mining, quarrying, </t>
  </si>
  <si>
    <t xml:space="preserve"> Σωλήνες αποχετεύσεων και άλλες σωλήνες</t>
  </si>
  <si>
    <t xml:space="preserve"> (εκτός σωλήνες ηλεκτρολόγων)</t>
  </si>
  <si>
    <t xml:space="preserve"> Εξαρτήματα από πλαστικές ύλες για </t>
  </si>
  <si>
    <t xml:space="preserve"> σωλήνες κάθε είδους</t>
  </si>
  <si>
    <t xml:space="preserve"> Σουσάμι ασπρισμένο</t>
  </si>
  <si>
    <t xml:space="preserve"> Ζωοτροφές αιγοπροβάτων</t>
  </si>
  <si>
    <t xml:space="preserve"> Ζωοτροφές χοιροειδών</t>
  </si>
  <si>
    <t xml:space="preserve"> Ζωοτροφές βοοειδών</t>
  </si>
  <si>
    <t xml:space="preserve"> Πτηνοτροφές </t>
  </si>
  <si>
    <t xml:space="preserve"> Κονικλοτροφές</t>
  </si>
  <si>
    <t xml:space="preserve"> Bituminous mixtures used in roads</t>
  </si>
  <si>
    <t xml:space="preserve"> Mη μεταλλικά ορυκτά προϊόντα π.δ.κ.α.</t>
  </si>
  <si>
    <t xml:space="preserve"> (περλίτης, κατεργασμένος πεντονίτης,</t>
  </si>
  <si>
    <t>Προϊόν</t>
  </si>
  <si>
    <t xml:space="preserve"> Vine-guards preserved in salt-water</t>
  </si>
  <si>
    <t xml:space="preserve"> Δερμάτινα είδη ιματισμού</t>
  </si>
  <si>
    <t xml:space="preserve"> Rusks and toasted bread</t>
  </si>
  <si>
    <t xml:space="preserve"> Χαρτί περιτυλίγματος και συσκευασίας,</t>
  </si>
  <si>
    <t xml:space="preserve"> Roofs and prefabricated buildings of</t>
  </si>
  <si>
    <t xml:space="preserve"> Meat of goats, fresh or chilled</t>
  </si>
  <si>
    <t xml:space="preserve"> Φυστικόψυχα μη καβουρδισμένη</t>
  </si>
  <si>
    <t xml:space="preserve"> Peanuts, shelled but not salted</t>
  </si>
  <si>
    <t xml:space="preserve"> Pasteurised milk and fresh cream</t>
  </si>
  <si>
    <t xml:space="preserve"> Yoghurt</t>
  </si>
  <si>
    <t xml:space="preserve"> πλαστικής και αρτοποιίας</t>
  </si>
  <si>
    <t xml:space="preserve"> Μαγιονέζα και άλλες ρευστές σάλτσες</t>
  </si>
  <si>
    <t xml:space="preserve"> Φάκελοι</t>
  </si>
  <si>
    <t xml:space="preserve"> steelwool</t>
  </si>
  <si>
    <t xml:space="preserve"> 31.00.11.70</t>
  </si>
  <si>
    <t xml:space="preserve"> 31.00.12</t>
  </si>
  <si>
    <t xml:space="preserve"> 31.00.13.00</t>
  </si>
  <si>
    <t xml:space="preserve"> 31.00.14.00</t>
  </si>
  <si>
    <t xml:space="preserve"> 31.01.11</t>
  </si>
  <si>
    <t xml:space="preserve"> 31.01.12.00</t>
  </si>
  <si>
    <t xml:space="preserve"> 31.01.13.00</t>
  </si>
  <si>
    <t xml:space="preserve"> 31.02.10.00</t>
  </si>
  <si>
    <t xml:space="preserve"> 31.09.11.00</t>
  </si>
  <si>
    <t xml:space="preserve"> 31.09.12</t>
  </si>
  <si>
    <t xml:space="preserve"> 31.09.14.30</t>
  </si>
  <si>
    <t xml:space="preserve"> 31.09.14.50</t>
  </si>
  <si>
    <t xml:space="preserve"> ΚΑΤΑΣΚΕΥΗ ΜΗΧΑΝΟΚΙΝΗΤΩΝ </t>
  </si>
  <si>
    <t xml:space="preserve"> ΟΧΗΜΑΤΩΝ, ΡΥΜΟΥΛΚΟΥΜΕΝΩΝ ΚΑΙ</t>
  </si>
  <si>
    <t xml:space="preserve"> ΗΜΙΡΥΜΟΥΛΚΟΥΜΕΝΩΝ ΟΧΗΜΑΤΩΝ</t>
  </si>
  <si>
    <t xml:space="preserve"> 28.22.19.90</t>
  </si>
  <si>
    <t xml:space="preserve"> Τρόλλεϋς και αμαξάκια χειροκίνητα </t>
  </si>
  <si>
    <t xml:space="preserve"> 28.29.21.80</t>
  </si>
  <si>
    <t xml:space="preserve"> 28.29.90</t>
  </si>
  <si>
    <t xml:space="preserve"> Κατασκευή άλλων μηχανών γενικής </t>
  </si>
  <si>
    <t xml:space="preserve"> Manufacture of other general-</t>
  </si>
  <si>
    <t xml:space="preserve"> purpose machinery n.e.c.</t>
  </si>
  <si>
    <t xml:space="preserve"> 28.29.22.10</t>
  </si>
  <si>
    <t xml:space="preserve"> 28.29.31+</t>
  </si>
  <si>
    <t xml:space="preserve"> Other prepared and preserved meat</t>
  </si>
  <si>
    <t xml:space="preserve"> Αμπελόφυλλα διατηρημένα σε αλατόνερο</t>
  </si>
  <si>
    <t xml:space="preserve"> </t>
  </si>
  <si>
    <t xml:space="preserve"> 29.20</t>
  </si>
  <si>
    <t xml:space="preserve"> Manufacture of other parts and </t>
  </si>
  <si>
    <t xml:space="preserve"> accessories for motor vehicles</t>
  </si>
  <si>
    <t xml:space="preserve"> ΚΑΤΑΣΚΕΥΗ ΗΛΕΚΤΡΟΛΟΓΙΚΟΥ </t>
  </si>
  <si>
    <t xml:space="preserve"> MANUFACTURE OF ELECTRICAL </t>
  </si>
  <si>
    <t xml:space="preserve"> μετασχηματιστών</t>
  </si>
  <si>
    <t xml:space="preserve"> ηλεκτρογεννητριών και ηλεκτρικών</t>
  </si>
  <si>
    <t xml:space="preserve"> Κατασκευή ηλεκτροκινητήρων, </t>
  </si>
  <si>
    <t xml:space="preserve"> Manufacture of electric motors, </t>
  </si>
  <si>
    <t xml:space="preserve"> generators and transformers </t>
  </si>
  <si>
    <t xml:space="preserve"> Κατασκευή ηλεκτρολογικού φωτιστικού </t>
  </si>
  <si>
    <t xml:space="preserve"> εξοπλισμού</t>
  </si>
  <si>
    <t xml:space="preserve"> Manufacture of electric lighting </t>
  </si>
  <si>
    <t xml:space="preserve"> equipment </t>
  </si>
  <si>
    <t xml:space="preserve"> Κατασκευή ιατρικών και οδοντιατρικών </t>
  </si>
  <si>
    <t xml:space="preserve"> οργάνων και προμηθειών</t>
  </si>
  <si>
    <t xml:space="preserve"> Manufacture of medical and dental</t>
  </si>
  <si>
    <t xml:space="preserve"> instruments and supplies</t>
  </si>
  <si>
    <t xml:space="preserve"> Manufacture of ready-mixed concrete</t>
  </si>
  <si>
    <t xml:space="preserve"> Manufacture of mortars</t>
  </si>
  <si>
    <t xml:space="preserve"> plaster and cement</t>
  </si>
  <si>
    <t xml:space="preserve"> Cutting, shaping and finishing of stone</t>
  </si>
  <si>
    <t xml:space="preserve"> Κρέας βοοειδών, νωπό ή απλής ψύξης</t>
  </si>
  <si>
    <t xml:space="preserve"> Κρέας χοιροειδών, νωπό ή απλής ψύξης</t>
  </si>
  <si>
    <t xml:space="preserve"> "</t>
  </si>
  <si>
    <t xml:space="preserve"> Fresh meat products (spare ribs, mince-</t>
  </si>
  <si>
    <t>...</t>
  </si>
  <si>
    <t xml:space="preserve"> ΚΑΤΑΣΚΕΥΗ ΛΟΙΠΟΥ ΕΞΟΠΛΙΣΜΟΥ</t>
  </si>
  <si>
    <t xml:space="preserve"> ΜΕΤΑΦΟΡΩΝ</t>
  </si>
  <si>
    <t xml:space="preserve"> TRANSPORT EQUIPMENT</t>
  </si>
  <si>
    <t xml:space="preserve"> MANUFACTURE OF OTHER </t>
  </si>
  <si>
    <t xml:space="preserve"> Carob honey</t>
  </si>
  <si>
    <t xml:space="preserve"> Metal fuel tanks (in petrol stations)</t>
  </si>
  <si>
    <t xml:space="preserve"> Σιλό και αβάκες από σίδηρο ή χάλυβα</t>
  </si>
  <si>
    <t xml:space="preserve"> Sili and abacuses, of iron and steel</t>
  </si>
  <si>
    <t xml:space="preserve"> Liqueurs</t>
  </si>
  <si>
    <t xml:space="preserve"> Μαχαίρια για τυπογραφεία και πιεστήρια</t>
  </si>
  <si>
    <t xml:space="preserve"> Printing press knives</t>
  </si>
  <si>
    <t xml:space="preserve"> 25.99.21.30</t>
  </si>
  <si>
    <t xml:space="preserve"> 31.01.11.70</t>
  </si>
  <si>
    <t xml:space="preserve"> 25.99.29.49</t>
  </si>
  <si>
    <t xml:space="preserve"> 25.99.25.30</t>
  </si>
  <si>
    <t xml:space="preserve"> 25.99.29.87</t>
  </si>
  <si>
    <t xml:space="preserve"> 33.20.29.10</t>
  </si>
  <si>
    <t xml:space="preserve"> 28.25.13.33</t>
  </si>
  <si>
    <t xml:space="preserve"> 28.30.85</t>
  </si>
  <si>
    <t xml:space="preserve"> 28.30.93</t>
  </si>
  <si>
    <t xml:space="preserve"> 33.12.21</t>
  </si>
  <si>
    <t xml:space="preserve"> 28.92</t>
  </si>
  <si>
    <t xml:space="preserve"> 33.12.24.00</t>
  </si>
  <si>
    <t xml:space="preserve"> 33.12.25.00</t>
  </si>
  <si>
    <t xml:space="preserve"> Βιοκαύσιμα </t>
  </si>
  <si>
    <t xml:space="preserve"> Biodiesel</t>
  </si>
  <si>
    <t xml:space="preserve"> Κατασκευή άλλων προϊόντων από</t>
  </si>
  <si>
    <t xml:space="preserve"> ελαστικό (καουτσούκ)</t>
  </si>
  <si>
    <t xml:space="preserve"> σωλήνων και ειδών καθορισμένης μορφής</t>
  </si>
  <si>
    <t xml:space="preserve"> Κατασκευή πλαστικών πλακών, φύλλων,</t>
  </si>
  <si>
    <t xml:space="preserve"> Κατασκευή πλαστικών ειδών συσκευασίας</t>
  </si>
  <si>
    <t xml:space="preserve"> Κατασκευή άλλων πλαστικών προϊόντων</t>
  </si>
  <si>
    <t xml:space="preserve"> Κατασκευή ινών γυαλιού</t>
  </si>
  <si>
    <t xml:space="preserve"> Φάρμακα για ανθρώπινη χρήση και</t>
  </si>
  <si>
    <t xml:space="preserve"> αποστειρωτικά προϊόντα</t>
  </si>
  <si>
    <t xml:space="preserve"> Fibre glass and products of fibre glass</t>
  </si>
  <si>
    <t xml:space="preserve"> Double glazing</t>
  </si>
  <si>
    <t xml:space="preserve"> Plastic lavatory seats and covers</t>
  </si>
  <si>
    <t xml:space="preserve"> Χαρτοπετσέτες και τραπεζομάντηλα</t>
  </si>
  <si>
    <t xml:space="preserve"> 'Επιπλα από πλαστικές ύλες</t>
  </si>
  <si>
    <t xml:space="preserve"> αιγοειδών και στρουθοκαμήλων</t>
  </si>
  <si>
    <t xml:space="preserve"> goats and ostriches</t>
  </si>
  <si>
    <t xml:space="preserve"> Κατεψυγμένο κρέας</t>
  </si>
  <si>
    <t xml:space="preserve"> Divans, frames and parts</t>
  </si>
  <si>
    <t xml:space="preserve"> Φρουτοποτά και νέκταρ</t>
  </si>
  <si>
    <t xml:space="preserve"> Fruit drinks and nectars</t>
  </si>
  <si>
    <t xml:space="preserve"> Biscuits and wafers</t>
  </si>
  <si>
    <t xml:space="preserve"> Μπισκότα και γκοφρέτες </t>
  </si>
  <si>
    <t xml:space="preserve"> Χαρουπόμελο και έψιμα</t>
  </si>
  <si>
    <t xml:space="preserve"> Spirit, pure, methylated or industrial</t>
  </si>
  <si>
    <t xml:space="preserve"> Lemon and orange squash,rose cordial, </t>
  </si>
  <si>
    <t xml:space="preserve"> Λεμονάδα, πορτοκαλάδα,τριαντάφυλλο, </t>
  </si>
  <si>
    <t xml:space="preserve"> κρύο τσάι και καφές  κλπ.</t>
  </si>
  <si>
    <t xml:space="preserve"> Τούβλα διακοσμητικά και πυρότουβλα</t>
  </si>
  <si>
    <t xml:space="preserve"> 10.89.13.34</t>
  </si>
  <si>
    <t xml:space="preserve"> 22.29.10.00</t>
  </si>
  <si>
    <t xml:space="preserve"> 22.29.23.20</t>
  </si>
  <si>
    <t xml:space="preserve"> 22.29.23.50</t>
  </si>
  <si>
    <t xml:space="preserve"> 22.29.23.90</t>
  </si>
  <si>
    <t xml:space="preserve"> 22.29.29.90</t>
  </si>
  <si>
    <t xml:space="preserve"> 22.29.25.00</t>
  </si>
  <si>
    <t xml:space="preserve"> 23.12.13.90</t>
  </si>
  <si>
    <t xml:space="preserve"> για ζώα που εκτρέφονται σε αγροκτήματα</t>
  </si>
  <si>
    <t xml:space="preserve"> Κατασκευή δομικών προϊόντων </t>
  </si>
  <si>
    <t xml:space="preserve"> Safes and safedoors, of iron and steel</t>
  </si>
  <si>
    <t xml:space="preserve"> Σταντ ανακοινώσεων από αλουμίνιο και</t>
  </si>
  <si>
    <t xml:space="preserve"> Aluminium stands and metal filing </t>
  </si>
  <si>
    <t xml:space="preserve"> μεταλλικά ερμάρια γραφείου</t>
  </si>
  <si>
    <t xml:space="preserve"> cabinets</t>
  </si>
  <si>
    <t xml:space="preserve"> Άλλα είδη από κοινά μέταλλα π.δ.κ.α.</t>
  </si>
  <si>
    <t xml:space="preserve"> Other articles of base metal n.e.c.</t>
  </si>
  <si>
    <t xml:space="preserve"> 25.99.29.48</t>
  </si>
  <si>
    <t xml:space="preserve"> 25.99.29.47</t>
  </si>
  <si>
    <t xml:space="preserve"> 25.99.12.29</t>
  </si>
  <si>
    <t xml:space="preserve"> 25.99.29.99</t>
  </si>
  <si>
    <t xml:space="preserve"> 25.92.13.30+</t>
  </si>
  <si>
    <t xml:space="preserve"> 25.93.13.43</t>
  </si>
  <si>
    <t xml:space="preserve"> 25.93.11.30</t>
  </si>
  <si>
    <t xml:space="preserve"> 25.93.12.31</t>
  </si>
  <si>
    <t xml:space="preserve"> Μεταλλικοί πάσσαλοι περίφραξης</t>
  </si>
  <si>
    <t xml:space="preserve"> straw and plaiting materials</t>
  </si>
  <si>
    <t xml:space="preserve"> Manufacture of household and sanitary</t>
  </si>
  <si>
    <t xml:space="preserve"> goods and toilet requisites</t>
  </si>
  <si>
    <t xml:space="preserve"> Manufacture of paper stationery</t>
  </si>
  <si>
    <t xml:space="preserve"> Manufacture of other articles of </t>
  </si>
  <si>
    <t xml:space="preserve"> paper and paperboard</t>
  </si>
  <si>
    <t xml:space="preserve"> Manufacture of paper and paperboard</t>
  </si>
  <si>
    <t xml:space="preserve"> Pre-press and pre-media services</t>
  </si>
  <si>
    <t xml:space="preserve"> Binding and related services</t>
  </si>
  <si>
    <t xml:space="preserve"> Other printing</t>
  </si>
  <si>
    <t xml:space="preserve"> agrochemical products</t>
  </si>
  <si>
    <t xml:space="preserve"> Manufacture of pesticides and other </t>
  </si>
  <si>
    <t xml:space="preserve"> Manufacture of paints, varnishes </t>
  </si>
  <si>
    <t xml:space="preserve"> and similar coatings, printing ink </t>
  </si>
  <si>
    <t xml:space="preserve"> and mastics</t>
  </si>
  <si>
    <t xml:space="preserve"> cleaning and polishing preparations</t>
  </si>
  <si>
    <t xml:space="preserve"> Manufacture of glues</t>
  </si>
  <si>
    <t xml:space="preserve"> retreating and rebuilding of rubber tyres</t>
  </si>
  <si>
    <t xml:space="preserve"> Manufacture of other rubber products</t>
  </si>
  <si>
    <t xml:space="preserve"> Manufacture of plastic plates, sheets, </t>
  </si>
  <si>
    <t xml:space="preserve"> tubes and profiles</t>
  </si>
  <si>
    <t xml:space="preserve"> Manufacture of plastic packing goods</t>
  </si>
  <si>
    <t xml:space="preserve"> of fresh pastry goods and cakes</t>
  </si>
  <si>
    <t xml:space="preserve"> ΚΑΤΑΣΚΕΥΗ ΜΗΧΑΝΗΜΑΤΩΝ ΚΑΙ</t>
  </si>
  <si>
    <t xml:space="preserve"> 31.03.11.00</t>
  </si>
  <si>
    <t xml:space="preserve"> 31.03.12.70</t>
  </si>
  <si>
    <t xml:space="preserve"> 31.03.12.90</t>
  </si>
  <si>
    <t xml:space="preserve"> 32.12.13.30</t>
  </si>
  <si>
    <t xml:space="preserve"> 32.12.13.51</t>
  </si>
  <si>
    <t xml:space="preserve"> 32.12.13.55</t>
  </si>
  <si>
    <t xml:space="preserve"> 32.40.39.90</t>
  </si>
  <si>
    <t xml:space="preserve"> 32.91.11+</t>
  </si>
  <si>
    <t xml:space="preserve"> 32.91.19</t>
  </si>
  <si>
    <t xml:space="preserve"> 32.99.16.30</t>
  </si>
  <si>
    <t xml:space="preserve"> 32.99.21.30</t>
  </si>
  <si>
    <t xml:space="preserve"> 32.99.23.00</t>
  </si>
  <si>
    <t xml:space="preserve"> ΣΥΝΟΛΟ</t>
  </si>
  <si>
    <t xml:space="preserve"> TOTAL</t>
  </si>
  <si>
    <t xml:space="preserve"> 08</t>
  </si>
  <si>
    <t xml:space="preserve"> 08.11</t>
  </si>
  <si>
    <t xml:space="preserve"> λίθων, ασβεστόλιθου και γύψου</t>
  </si>
  <si>
    <t xml:space="preserve"> stone, limestone and gypsum</t>
  </si>
  <si>
    <t xml:space="preserve"> Άργιλος</t>
  </si>
  <si>
    <t>τόνος/tonne</t>
  </si>
  <si>
    <t xml:space="preserve"> 10.11</t>
  </si>
  <si>
    <t xml:space="preserve"> 08.12</t>
  </si>
  <si>
    <t xml:space="preserve"> 08.91</t>
  </si>
  <si>
    <t xml:space="preserve"> 10</t>
  </si>
  <si>
    <t xml:space="preserve"> Εξόρυξη ορυκτών για τη χημική βιομηχα-</t>
  </si>
  <si>
    <t xml:space="preserve"> νία και τη βιομηχανία λιπασμάτων</t>
  </si>
  <si>
    <t xml:space="preserve"> 10.12</t>
  </si>
  <si>
    <t xml:space="preserve"> 10.13</t>
  </si>
  <si>
    <t xml:space="preserve"> 10.31</t>
  </si>
  <si>
    <t xml:space="preserve"> Τσιπς, γαριδάκια κλπ.</t>
  </si>
  <si>
    <t xml:space="preserve"> Potato chips, cheese-crisps etc. </t>
  </si>
  <si>
    <t xml:space="preserve"> 10.20+10.41</t>
  </si>
  <si>
    <t xml:space="preserve"> καρκινοειδών και μαλακίων και</t>
  </si>
  <si>
    <t xml:space="preserve"> 10.20.24.80+</t>
  </si>
  <si>
    <t xml:space="preserve"> Καπνιστά ψάρια και ελαιοπυρήνας</t>
  </si>
  <si>
    <t xml:space="preserve"> Smoked fishes and olive kernels</t>
  </si>
  <si>
    <t xml:space="preserve"> Raw hides and skins of bovine animals</t>
  </si>
  <si>
    <t xml:space="preserve"> 10.32</t>
  </si>
  <si>
    <t xml:space="preserve"> 10.39</t>
  </si>
  <si>
    <t xml:space="preserve"> 10.51</t>
  </si>
  <si>
    <t xml:space="preserve"> Legumes, processed</t>
  </si>
  <si>
    <t xml:space="preserve"> Σταφίδες και άλλα αποξηραμένα φρούτα</t>
  </si>
  <si>
    <t xml:space="preserve"> Raisins and other dried fruit</t>
  </si>
  <si>
    <t xml:space="preserve"> 10.52</t>
  </si>
  <si>
    <t xml:space="preserve"> 10.61</t>
  </si>
  <si>
    <t xml:space="preserve"> 10.71</t>
  </si>
  <si>
    <t xml:space="preserve"> 10.72</t>
  </si>
  <si>
    <t xml:space="preserve"> 10.73</t>
  </si>
  <si>
    <t xml:space="preserve"> 10.81</t>
  </si>
  <si>
    <t xml:space="preserve"> Παραγωγή παξιμαδιών και μπισκότων· </t>
  </si>
  <si>
    <t xml:space="preserve"> Ψωμί όλων των τύπων. Πίττες για σουβλάκια </t>
  </si>
  <si>
    <t xml:space="preserve"> and similar farinaceous products</t>
  </si>
  <si>
    <t xml:space="preserve"> Manufacture of macaroni, couscous</t>
  </si>
  <si>
    <t xml:space="preserve"> 10.82</t>
  </si>
  <si>
    <t xml:space="preserve"> 10.83</t>
  </si>
  <si>
    <t xml:space="preserve"> 10.84</t>
  </si>
  <si>
    <t xml:space="preserve"> 10.85</t>
  </si>
  <si>
    <t xml:space="preserve"> Tomato ketchup and other tomato sauces</t>
  </si>
  <si>
    <t xml:space="preserve"> Μπιφτέκια από χοιρινό ή κοτόπουλο</t>
  </si>
  <si>
    <t xml:space="preserve"> Παραγωγή μακαρονιών, κουσκούς</t>
  </si>
  <si>
    <t xml:space="preserve"> και παρόμοιων αλευρωδών προϊόντων</t>
  </si>
  <si>
    <t xml:space="preserve"> Manufacture of prepared meals &amp; dishes</t>
  </si>
  <si>
    <t xml:space="preserve"> 11</t>
  </si>
  <si>
    <t xml:space="preserve"> 10.89</t>
  </si>
  <si>
    <t xml:space="preserve"> 10.91</t>
  </si>
  <si>
    <t xml:space="preserve"> 10.92</t>
  </si>
  <si>
    <t xml:space="preserve"> 11.01</t>
  </si>
  <si>
    <t xml:space="preserve"> Παρασκευασμένες τροφές για κατοικίδια</t>
  </si>
  <si>
    <t xml:space="preserve"> ζώα (σκύλους και γάτες) </t>
  </si>
  <si>
    <t xml:space="preserve"> farm animals</t>
  </si>
  <si>
    <t xml:space="preserve"> Manufacture of prepared feeds for</t>
  </si>
  <si>
    <t xml:space="preserve"> Παραγωγή οίνου από σταφύλια</t>
  </si>
  <si>
    <t xml:space="preserve"> MANUFΑCTURE OF BEVERAGES</t>
  </si>
  <si>
    <t>000L alc100%</t>
  </si>
  <si>
    <t xml:space="preserve"> 11.02</t>
  </si>
  <si>
    <t xml:space="preserve"> 11.05</t>
  </si>
  <si>
    <t xml:space="preserve"> 11.07</t>
  </si>
  <si>
    <t xml:space="preserve"> 12+19</t>
  </si>
  <si>
    <t xml:space="preserve"> 12.00+19.20</t>
  </si>
  <si>
    <t xml:space="preserve"> 13</t>
  </si>
  <si>
    <t xml:space="preserve"> 13.10</t>
  </si>
  <si>
    <t xml:space="preserve"> Παραγωγή προϊόντων καπνού και </t>
  </si>
  <si>
    <t xml:space="preserve"> Manufacture of tobacco products and</t>
  </si>
  <si>
    <t xml:space="preserve"> refined petroleum products</t>
  </si>
  <si>
    <t xml:space="preserve"> Τσιγάρα και λιπαντικά λάδια</t>
  </si>
  <si>
    <t xml:space="preserve"> Cigarettes and lubricating oils</t>
  </si>
  <si>
    <t xml:space="preserve"> μεταλλικού νερού και άλλων </t>
  </si>
  <si>
    <t xml:space="preserve"> εμφιαλωμένων νερών</t>
  </si>
  <si>
    <t xml:space="preserve"> of mineral waters and other bottled</t>
  </si>
  <si>
    <t xml:space="preserve"> waters</t>
  </si>
  <si>
    <t xml:space="preserve"> ice tea and coffee etc.</t>
  </si>
  <si>
    <t xml:space="preserve"> MANUFACTURE OF TOBACCO </t>
  </si>
  <si>
    <t xml:space="preserve"> PRODUCTS AND REFINED</t>
  </si>
  <si>
    <t xml:space="preserve"> PETROLEUM PRODUCTS</t>
  </si>
  <si>
    <t xml:space="preserve"> ΠΑΡΑΓΩΓΗ ΠΡΟΪΟΝΤΩΝ ΚΑΠΝΟΥ </t>
  </si>
  <si>
    <t xml:space="preserve"> ΠΕΤΡΕΛΑΙΟΥ</t>
  </si>
  <si>
    <t xml:space="preserve"> ΠΑΡΑΓΩΓΗ ΚΛΩΣΤΟΫΦΑΝΤΟΥΡΓΙΚΩΝ</t>
  </si>
  <si>
    <t xml:space="preserve"> ΥΛΩΝ</t>
  </si>
  <si>
    <t xml:space="preserve"> 13.92</t>
  </si>
  <si>
    <t xml:space="preserve"> 14.11</t>
  </si>
  <si>
    <t xml:space="preserve"> 14</t>
  </si>
  <si>
    <t xml:space="preserve"> Κατασκευή ετοίμων κλωστοϋφαντουργι-</t>
  </si>
  <si>
    <t xml:space="preserve"> κών  ειδών εκτός από ενδύματα</t>
  </si>
  <si>
    <t xml:space="preserve"> MANUFACTURE OF WEARING</t>
  </si>
  <si>
    <t xml:space="preserve"> APPAREL</t>
  </si>
  <si>
    <t xml:space="preserve"> Articles of apparel of leather</t>
  </si>
  <si>
    <t xml:space="preserve"> 14.12</t>
  </si>
  <si>
    <t xml:space="preserve"> 14.13</t>
  </si>
  <si>
    <t xml:space="preserve"> 14.14</t>
  </si>
  <si>
    <t xml:space="preserve"> Workwear, school wear, hunting wear, </t>
  </si>
  <si>
    <t xml:space="preserve"> dancing wear etc.</t>
  </si>
  <si>
    <t xml:space="preserve"> για άντρες ή αγόρια </t>
  </si>
  <si>
    <t xml:space="preserve"> Men's or boys' suits and ensembles,</t>
  </si>
  <si>
    <t xml:space="preserve"> Men's or boys' jackets and blazers</t>
  </si>
  <si>
    <t xml:space="preserve"> Men's or boys' anoraks, wind jackets</t>
  </si>
  <si>
    <t xml:space="preserve"> Men's or boys' overcoats, car-coats, </t>
  </si>
  <si>
    <t xml:space="preserve"> Men's or boys' trousers, breeches and </t>
  </si>
  <si>
    <t xml:space="preserve"> Women's or girls' overcoats, car-coats </t>
  </si>
  <si>
    <t xml:space="preserve"> Women's or girls' anoraks, wind-jackets, </t>
  </si>
  <si>
    <t xml:space="preserve"> Κατασκευή, επισκευή και συντήρηση </t>
  </si>
  <si>
    <t xml:space="preserve"> Manufacture, repair and maintenance of </t>
  </si>
  <si>
    <t xml:space="preserve"> ατμολεβήτων, κλιβάνων και καυστήρων</t>
  </si>
  <si>
    <t xml:space="preserve"> boilers, furnances and burners</t>
  </si>
  <si>
    <t xml:space="preserve"> Βαφή υφασμάτων</t>
  </si>
  <si>
    <t xml:space="preserve"> Κλινοσκεπάσματα</t>
  </si>
  <si>
    <t>p/st</t>
  </si>
  <si>
    <t xml:space="preserve"> Bedspreads</t>
  </si>
  <si>
    <t>pa</t>
  </si>
  <si>
    <t xml:space="preserve"> Μεταλλικά δοχεία συσκευασίας για </t>
  </si>
  <si>
    <t xml:space="preserve"> Metal containers for packing of food </t>
  </si>
  <si>
    <t xml:space="preserve"> Επεξεργασία και συντήρηση ψαριών, </t>
  </si>
  <si>
    <t xml:space="preserve"> 10.11.31-39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</si>
</sst>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£&quot;\ #,##0_);\(&quot;£&quot;\ #,##0\)"/>
    <numFmt numFmtId="173" formatCode="&quot;£&quot;\ #,##0_);[Red]\(&quot;£&quot;\ #,##0\)"/>
    <numFmt numFmtId="174" formatCode="&quot;£&quot;\ #,##0.00_);\(&quot;£&quot;\ #,##0.00\)"/>
    <numFmt numFmtId="175" formatCode="&quot;£&quot;\ #,##0.00_);[Red]\(&quot;£&quot;\ #,##0.00\)"/>
    <numFmt numFmtId="176" formatCode="_(&quot;£&quot;\ * #,##0_);_(&quot;£&quot;\ * \(#,##0\);_(&quot;£&quot;\ * &quot;-&quot;_);_(@_)"/>
    <numFmt numFmtId="177" formatCode="_(* #,##0_);_(* \(#,##0\);_(* &quot;-&quot;_);_(@_)"/>
    <numFmt numFmtId="178" formatCode="_(&quot;£&quot;\ * #,##0.00_);_(&quot;£&quot;\ * \(#,##0.00\);_(&quot;£&quot;\ 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00000"/>
    <numFmt numFmtId="195" formatCode="#,##0.00000"/>
    <numFmt numFmtId="196" formatCode="0.00000"/>
    <numFmt numFmtId="197" formatCode="#,##0.0"/>
    <numFmt numFmtId="198" formatCode="#,##0.000"/>
    <numFmt numFmtId="199" formatCode="[$-408]dddd\,\ d\ mmmm\ yyyy"/>
    <numFmt numFmtId="200" formatCode="[$-408]h:mm:ss\ AM/PM"/>
    <numFmt numFmtId="201" formatCode="00000"/>
    <numFmt numFmtId="202" formatCode="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rTimes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ࡡ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17"/>
      <color indexed="12"/>
      <name val="Arial"/>
      <family val="2"/>
    </font>
    <font>
      <sz val="17"/>
      <color indexed="12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0" fontId="4" fillId="0" borderId="0" applyFill="0" applyBorder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1" fillId="16" borderId="0" xfId="0" applyFont="1" applyFill="1" applyAlignment="1">
      <alignment/>
    </xf>
    <xf numFmtId="49" fontId="8" fillId="16" borderId="0" xfId="0" applyNumberFormat="1" applyFont="1" applyFill="1" applyAlignment="1">
      <alignment horizontal="left" vertical="center" wrapText="1"/>
    </xf>
    <xf numFmtId="0" fontId="8" fillId="16" borderId="0" xfId="0" applyFont="1" applyFill="1" applyAlignment="1">
      <alignment horizontal="left" vertical="center" wrapText="1"/>
    </xf>
    <xf numFmtId="0" fontId="7" fillId="16" borderId="0" xfId="0" applyFont="1" applyFill="1" applyBorder="1" applyAlignment="1">
      <alignment/>
    </xf>
    <xf numFmtId="0" fontId="8" fillId="16" borderId="0" xfId="0" applyFont="1" applyFill="1" applyBorder="1" applyAlignment="1">
      <alignment horizontal="left" vertical="center" wrapText="1"/>
    </xf>
    <xf numFmtId="0" fontId="7" fillId="16" borderId="0" xfId="0" applyFont="1" applyFill="1" applyAlignment="1">
      <alignment horizontal="left"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0" fontId="7" fillId="16" borderId="0" xfId="0" applyFont="1" applyFill="1" applyAlignment="1">
      <alignment/>
    </xf>
    <xf numFmtId="49" fontId="7" fillId="16" borderId="0" xfId="0" applyNumberFormat="1" applyFont="1" applyFill="1" applyAlignment="1">
      <alignment/>
    </xf>
    <xf numFmtId="49" fontId="7" fillId="16" borderId="0" xfId="0" applyNumberFormat="1" applyFont="1" applyFill="1" applyAlignment="1">
      <alignment/>
    </xf>
    <xf numFmtId="0" fontId="28" fillId="16" borderId="0" xfId="0" applyFont="1" applyFill="1" applyAlignment="1">
      <alignment/>
    </xf>
    <xf numFmtId="0" fontId="29" fillId="16" borderId="0" xfId="0" applyFont="1" applyFill="1" applyAlignment="1">
      <alignment/>
    </xf>
    <xf numFmtId="0" fontId="30" fillId="16" borderId="0" xfId="0" applyFont="1" applyFill="1" applyAlignment="1">
      <alignment/>
    </xf>
    <xf numFmtId="0" fontId="30" fillId="16" borderId="0" xfId="0" applyFont="1" applyFill="1" applyAlignment="1">
      <alignment horizontal="left"/>
    </xf>
    <xf numFmtId="0" fontId="31" fillId="0" borderId="0" xfId="0" applyFont="1" applyAlignment="1">
      <alignment/>
    </xf>
    <xf numFmtId="0" fontId="32" fillId="16" borderId="10" xfId="0" applyFont="1" applyFill="1" applyBorder="1" applyAlignment="1">
      <alignment horizontal="center" vertical="top" wrapText="1"/>
    </xf>
    <xf numFmtId="49" fontId="32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16" borderId="11" xfId="0" applyFont="1" applyFill="1" applyBorder="1" applyAlignment="1">
      <alignment horizontal="center" vertical="center" wrapText="1"/>
    </xf>
    <xf numFmtId="0" fontId="32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16" borderId="12" xfId="0" applyFont="1" applyFill="1" applyBorder="1" applyAlignment="1">
      <alignment horizontal="center" vertical="center" wrapText="1"/>
    </xf>
    <xf numFmtId="0" fontId="32" fillId="16" borderId="13" xfId="0" applyFont="1" applyFill="1" applyBorder="1" applyAlignment="1">
      <alignment horizontal="center" vertical="center" wrapText="1"/>
    </xf>
    <xf numFmtId="0" fontId="32" fillId="16" borderId="14" xfId="0" applyFont="1" applyFill="1" applyBorder="1" applyAlignment="1">
      <alignment horizontal="center" vertical="center" wrapText="1"/>
    </xf>
    <xf numFmtId="49" fontId="32" fillId="16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16" borderId="15" xfId="0" applyFont="1" applyFill="1" applyBorder="1" applyAlignment="1">
      <alignment horizontal="center" vertical="center" wrapText="1"/>
    </xf>
    <xf numFmtId="0" fontId="32" fillId="16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16" borderId="14" xfId="0" applyFont="1" applyFill="1" applyBorder="1" applyAlignment="1">
      <alignment horizontal="center" vertical="top" wrapText="1"/>
    </xf>
    <xf numFmtId="0" fontId="32" fillId="16" borderId="16" xfId="0" applyFont="1" applyFill="1" applyBorder="1" applyAlignment="1">
      <alignment horizontal="center" vertical="center" wrapText="1"/>
    </xf>
    <xf numFmtId="49" fontId="32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16" borderId="17" xfId="0" applyFont="1" applyFill="1" applyBorder="1" applyAlignment="1">
      <alignment horizontal="center" vertical="center" wrapText="1"/>
    </xf>
    <xf numFmtId="0" fontId="32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16" borderId="18" xfId="0" applyFont="1" applyFill="1" applyBorder="1" applyAlignment="1">
      <alignment horizontal="center" vertical="top" wrapText="1"/>
    </xf>
    <xf numFmtId="0" fontId="32" fillId="16" borderId="19" xfId="0" applyFont="1" applyFill="1" applyBorder="1" applyAlignment="1">
      <alignment horizontal="center" vertical="top" wrapText="1"/>
    </xf>
    <xf numFmtId="0" fontId="32" fillId="16" borderId="19" xfId="0" applyFont="1" applyFill="1" applyBorder="1" applyAlignment="1">
      <alignment horizontal="center" vertical="center" wrapText="1"/>
    </xf>
    <xf numFmtId="49" fontId="32" fillId="16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16" borderId="15" xfId="0" applyFont="1" applyFill="1" applyBorder="1" applyAlignment="1">
      <alignment horizontal="center" vertical="center" wrapText="1"/>
    </xf>
    <xf numFmtId="0" fontId="32" fillId="16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16" borderId="20" xfId="0" applyFont="1" applyFill="1" applyBorder="1" applyAlignment="1">
      <alignment horizontal="center" vertical="top" wrapText="1"/>
    </xf>
    <xf numFmtId="0" fontId="32" fillId="16" borderId="16" xfId="0" applyFont="1" applyFill="1" applyBorder="1" applyAlignment="1">
      <alignment horizontal="center" vertical="top" wrapText="1"/>
    </xf>
    <xf numFmtId="0" fontId="32" fillId="16" borderId="0" xfId="0" applyFont="1" applyFill="1" applyBorder="1" applyAlignment="1">
      <alignment horizontal="center" vertical="top" wrapText="1"/>
    </xf>
    <xf numFmtId="0" fontId="32" fillId="16" borderId="16" xfId="0" applyFont="1" applyFill="1" applyBorder="1" applyAlignment="1">
      <alignment horizontal="center" vertical="center" wrapText="1"/>
    </xf>
    <xf numFmtId="49" fontId="10" fillId="16" borderId="20" xfId="0" applyNumberFormat="1" applyFont="1" applyFill="1" applyBorder="1" applyAlignment="1" applyProtection="1">
      <alignment/>
      <protection locked="0"/>
    </xf>
    <xf numFmtId="0" fontId="10" fillId="16" borderId="15" xfId="0" applyNumberFormat="1" applyFont="1" applyFill="1" applyBorder="1" applyAlignment="1">
      <alignment/>
    </xf>
    <xf numFmtId="0" fontId="32" fillId="16" borderId="15" xfId="0" applyNumberFormat="1" applyFont="1" applyFill="1" applyBorder="1" applyAlignment="1">
      <alignment horizontal="center"/>
    </xf>
    <xf numFmtId="0" fontId="9" fillId="16" borderId="20" xfId="0" applyNumberFormat="1" applyFont="1" applyFill="1" applyBorder="1" applyAlignment="1">
      <alignment horizontal="right"/>
    </xf>
    <xf numFmtId="0" fontId="32" fillId="16" borderId="16" xfId="0" applyFont="1" applyFill="1" applyBorder="1" applyAlignment="1">
      <alignment/>
    </xf>
    <xf numFmtId="0" fontId="32" fillId="16" borderId="0" xfId="0" applyFont="1" applyFill="1" applyAlignment="1">
      <alignment/>
    </xf>
    <xf numFmtId="0" fontId="10" fillId="16" borderId="16" xfId="0" applyNumberFormat="1" applyFont="1" applyFill="1" applyBorder="1" applyAlignment="1">
      <alignment horizontal="left"/>
    </xf>
    <xf numFmtId="3" fontId="33" fillId="16" borderId="16" xfId="0" applyNumberFormat="1" applyFont="1" applyFill="1" applyBorder="1" applyAlignment="1">
      <alignment horizontal="right"/>
    </xf>
    <xf numFmtId="3" fontId="33" fillId="16" borderId="0" xfId="0" applyNumberFormat="1" applyFont="1" applyFill="1" applyBorder="1" applyAlignment="1">
      <alignment horizontal="right"/>
    </xf>
    <xf numFmtId="49" fontId="32" fillId="16" borderId="15" xfId="0" applyNumberFormat="1" applyFont="1" applyFill="1" applyBorder="1" applyAlignment="1">
      <alignment/>
    </xf>
    <xf numFmtId="0" fontId="32" fillId="16" borderId="15" xfId="0" applyNumberFormat="1" applyFont="1" applyFill="1" applyBorder="1" applyAlignment="1">
      <alignment/>
    </xf>
    <xf numFmtId="3" fontId="34" fillId="16" borderId="16" xfId="0" applyNumberFormat="1" applyFont="1" applyFill="1" applyBorder="1" applyAlignment="1">
      <alignment horizontal="right"/>
    </xf>
    <xf numFmtId="3" fontId="34" fillId="16" borderId="0" xfId="0" applyNumberFormat="1" applyFont="1" applyFill="1" applyBorder="1" applyAlignment="1">
      <alignment horizontal="right"/>
    </xf>
    <xf numFmtId="0" fontId="32" fillId="16" borderId="16" xfId="0" applyNumberFormat="1" applyFont="1" applyFill="1" applyBorder="1" applyAlignment="1">
      <alignment horizontal="left" vertical="top"/>
    </xf>
    <xf numFmtId="0" fontId="32" fillId="16" borderId="16" xfId="0" applyNumberFormat="1" applyFont="1" applyFill="1" applyBorder="1" applyAlignment="1">
      <alignment horizontal="left"/>
    </xf>
    <xf numFmtId="3" fontId="34" fillId="16" borderId="20" xfId="0" applyNumberFormat="1" applyFont="1" applyFill="1" applyBorder="1" applyAlignment="1">
      <alignment horizontal="right"/>
    </xf>
    <xf numFmtId="0" fontId="9" fillId="16" borderId="16" xfId="0" applyFont="1" applyFill="1" applyBorder="1" applyAlignment="1">
      <alignment horizontal="right"/>
    </xf>
    <xf numFmtId="0" fontId="9" fillId="16" borderId="0" xfId="0" applyFont="1" applyFill="1" applyBorder="1" applyAlignment="1">
      <alignment horizontal="right"/>
    </xf>
    <xf numFmtId="49" fontId="32" fillId="16" borderId="15" xfId="0" applyNumberFormat="1" applyFont="1" applyFill="1" applyBorder="1" applyAlignment="1" applyProtection="1">
      <alignment/>
      <protection locked="0"/>
    </xf>
    <xf numFmtId="0" fontId="32" fillId="16" borderId="15" xfId="0" applyNumberFormat="1" applyFont="1" applyFill="1" applyBorder="1" applyAlignment="1">
      <alignment horizontal="left"/>
    </xf>
    <xf numFmtId="49" fontId="35" fillId="16" borderId="15" xfId="0" applyNumberFormat="1" applyFont="1" applyFill="1" applyBorder="1" applyAlignment="1" applyProtection="1">
      <alignment/>
      <protection locked="0"/>
    </xf>
    <xf numFmtId="0" fontId="35" fillId="16" borderId="15" xfId="0" applyNumberFormat="1" applyFont="1" applyFill="1" applyBorder="1" applyAlignment="1" applyProtection="1">
      <alignment/>
      <protection locked="0"/>
    </xf>
    <xf numFmtId="0" fontId="35" fillId="16" borderId="15" xfId="0" applyNumberFormat="1" applyFont="1" applyFill="1" applyBorder="1" applyAlignment="1" applyProtection="1">
      <alignment horizontal="center"/>
      <protection locked="0"/>
    </xf>
    <xf numFmtId="3" fontId="36" fillId="16" borderId="16" xfId="0" applyNumberFormat="1" applyFont="1" applyFill="1" applyBorder="1" applyAlignment="1" applyProtection="1">
      <alignment horizontal="right"/>
      <protection locked="0"/>
    </xf>
    <xf numFmtId="3" fontId="36" fillId="16" borderId="0" xfId="0" applyNumberFormat="1" applyFont="1" applyFill="1" applyBorder="1" applyAlignment="1" applyProtection="1">
      <alignment horizontal="right"/>
      <protection locked="0"/>
    </xf>
    <xf numFmtId="0" fontId="35" fillId="16" borderId="15" xfId="0" applyNumberFormat="1" applyFont="1" applyFill="1" applyBorder="1" applyAlignment="1" applyProtection="1">
      <alignment horizontal="left"/>
      <protection locked="0"/>
    </xf>
    <xf numFmtId="49" fontId="35" fillId="16" borderId="20" xfId="0" applyNumberFormat="1" applyFont="1" applyFill="1" applyBorder="1" applyAlignment="1">
      <alignment horizontal="left"/>
    </xf>
    <xf numFmtId="0" fontId="35" fillId="16" borderId="15" xfId="0" applyNumberFormat="1" applyFont="1" applyFill="1" applyBorder="1" applyAlignment="1">
      <alignment/>
    </xf>
    <xf numFmtId="3" fontId="37" fillId="16" borderId="20" xfId="0" applyNumberFormat="1" applyFont="1" applyFill="1" applyBorder="1" applyAlignment="1">
      <alignment horizontal="right"/>
    </xf>
    <xf numFmtId="0" fontId="38" fillId="16" borderId="16" xfId="0" applyFont="1" applyFill="1" applyBorder="1" applyAlignment="1">
      <alignment horizontal="right"/>
    </xf>
    <xf numFmtId="0" fontId="38" fillId="16" borderId="0" xfId="0" applyFont="1" applyFill="1" applyBorder="1" applyAlignment="1">
      <alignment horizontal="right"/>
    </xf>
    <xf numFmtId="0" fontId="35" fillId="16" borderId="15" xfId="0" applyNumberFormat="1" applyFont="1" applyFill="1" applyBorder="1" applyAlignment="1">
      <alignment horizontal="left"/>
    </xf>
    <xf numFmtId="0" fontId="39" fillId="16" borderId="15" xfId="0" applyNumberFormat="1" applyFont="1" applyFill="1" applyBorder="1" applyAlignment="1" applyProtection="1">
      <alignment horizontal="center"/>
      <protection locked="0"/>
    </xf>
    <xf numFmtId="3" fontId="40" fillId="16" borderId="20" xfId="0" applyNumberFormat="1" applyFont="1" applyFill="1" applyBorder="1" applyAlignment="1">
      <alignment horizontal="right"/>
    </xf>
    <xf numFmtId="3" fontId="40" fillId="16" borderId="16" xfId="0" applyNumberFormat="1" applyFont="1" applyFill="1" applyBorder="1" applyAlignment="1">
      <alignment horizontal="right"/>
    </xf>
    <xf numFmtId="3" fontId="40" fillId="16" borderId="0" xfId="0" applyNumberFormat="1" applyFont="1" applyFill="1" applyBorder="1" applyAlignment="1">
      <alignment horizontal="right"/>
    </xf>
    <xf numFmtId="49" fontId="10" fillId="16" borderId="15" xfId="0" applyNumberFormat="1" applyFont="1" applyFill="1" applyBorder="1" applyAlignment="1" applyProtection="1">
      <alignment/>
      <protection locked="0"/>
    </xf>
    <xf numFmtId="0" fontId="10" fillId="16" borderId="15" xfId="0" applyNumberFormat="1" applyFont="1" applyFill="1" applyBorder="1" applyAlignment="1" applyProtection="1">
      <alignment/>
      <protection locked="0"/>
    </xf>
    <xf numFmtId="0" fontId="10" fillId="16" borderId="15" xfId="0" applyNumberFormat="1" applyFont="1" applyFill="1" applyBorder="1" applyAlignment="1" applyProtection="1">
      <alignment horizontal="center"/>
      <protection locked="0"/>
    </xf>
    <xf numFmtId="3" fontId="33" fillId="16" borderId="16" xfId="0" applyNumberFormat="1" applyFont="1" applyFill="1" applyBorder="1" applyAlignment="1" applyProtection="1">
      <alignment horizontal="right"/>
      <protection locked="0"/>
    </xf>
    <xf numFmtId="3" fontId="33" fillId="16" borderId="0" xfId="0" applyNumberFormat="1" applyFont="1" applyFill="1" applyBorder="1" applyAlignment="1" applyProtection="1">
      <alignment horizontal="right"/>
      <protection locked="0"/>
    </xf>
    <xf numFmtId="0" fontId="10" fillId="16" borderId="15" xfId="0" applyNumberFormat="1" applyFont="1" applyFill="1" applyBorder="1" applyAlignment="1" applyProtection="1">
      <alignment horizontal="left"/>
      <protection locked="0"/>
    </xf>
    <xf numFmtId="0" fontId="32" fillId="16" borderId="20" xfId="0" applyFont="1" applyFill="1" applyBorder="1" applyAlignment="1">
      <alignment/>
    </xf>
    <xf numFmtId="0" fontId="10" fillId="16" borderId="15" xfId="0" applyNumberFormat="1" applyFont="1" applyFill="1" applyBorder="1" applyAlignment="1">
      <alignment horizontal="left"/>
    </xf>
    <xf numFmtId="3" fontId="41" fillId="16" borderId="16" xfId="0" applyNumberFormat="1" applyFont="1" applyFill="1" applyBorder="1" applyAlignment="1">
      <alignment horizontal="right"/>
    </xf>
    <xf numFmtId="3" fontId="41" fillId="16" borderId="0" xfId="0" applyNumberFormat="1" applyFont="1" applyFill="1" applyBorder="1" applyAlignment="1">
      <alignment horizontal="right"/>
    </xf>
    <xf numFmtId="49" fontId="32" fillId="16" borderId="20" xfId="0" applyNumberFormat="1" applyFont="1" applyFill="1" applyBorder="1" applyAlignment="1">
      <alignment/>
    </xf>
    <xf numFmtId="3" fontId="33" fillId="16" borderId="16" xfId="0" applyNumberFormat="1" applyFont="1" applyFill="1" applyBorder="1" applyAlignment="1" applyProtection="1">
      <alignment horizontal="right"/>
      <protection/>
    </xf>
    <xf numFmtId="3" fontId="33" fillId="16" borderId="0" xfId="0" applyNumberFormat="1" applyFont="1" applyFill="1" applyBorder="1" applyAlignment="1" applyProtection="1">
      <alignment horizontal="right"/>
      <protection/>
    </xf>
    <xf numFmtId="0" fontId="41" fillId="16" borderId="20" xfId="0" applyNumberFormat="1" applyFont="1" applyFill="1" applyBorder="1" applyAlignment="1" applyProtection="1">
      <alignment horizontal="right"/>
      <protection locked="0"/>
    </xf>
    <xf numFmtId="0" fontId="41" fillId="16" borderId="16" xfId="0" applyNumberFormat="1" applyFont="1" applyFill="1" applyBorder="1" applyAlignment="1" applyProtection="1">
      <alignment horizontal="right"/>
      <protection locked="0"/>
    </xf>
    <xf numFmtId="0" fontId="41" fillId="16" borderId="0" xfId="0" applyNumberFormat="1" applyFont="1" applyFill="1" applyBorder="1" applyAlignment="1" applyProtection="1">
      <alignment horizontal="right"/>
      <protection locked="0"/>
    </xf>
    <xf numFmtId="3" fontId="41" fillId="16" borderId="20" xfId="0" applyNumberFormat="1" applyFont="1" applyFill="1" applyBorder="1" applyAlignment="1">
      <alignment horizontal="right"/>
    </xf>
    <xf numFmtId="0" fontId="9" fillId="16" borderId="20" xfId="0" applyFont="1" applyFill="1" applyBorder="1" applyAlignment="1">
      <alignment horizontal="right"/>
    </xf>
    <xf numFmtId="0" fontId="9" fillId="16" borderId="18" xfId="0" applyFont="1" applyFill="1" applyBorder="1" applyAlignment="1">
      <alignment horizontal="center" vertical="top" wrapText="1"/>
    </xf>
    <xf numFmtId="0" fontId="9" fillId="16" borderId="19" xfId="0" applyFont="1" applyFill="1" applyBorder="1" applyAlignment="1">
      <alignment horizontal="center" vertical="top" wrapText="1"/>
    </xf>
    <xf numFmtId="0" fontId="9" fillId="16" borderId="20" xfId="0" applyFont="1" applyFill="1" applyBorder="1" applyAlignment="1">
      <alignment horizontal="center" vertical="top" wrapText="1"/>
    </xf>
    <xf numFmtId="0" fontId="9" fillId="16" borderId="16" xfId="0" applyFont="1" applyFill="1" applyBorder="1" applyAlignment="1">
      <alignment horizontal="center" vertical="top" wrapText="1"/>
    </xf>
    <xf numFmtId="0" fontId="9" fillId="16" borderId="0" xfId="0" applyFont="1" applyFill="1" applyBorder="1" applyAlignment="1">
      <alignment horizontal="center" vertical="top" wrapText="1"/>
    </xf>
    <xf numFmtId="0" fontId="9" fillId="16" borderId="15" xfId="0" applyNumberFormat="1" applyFont="1" applyFill="1" applyBorder="1" applyAlignment="1">
      <alignment horizontal="center"/>
    </xf>
    <xf numFmtId="0" fontId="9" fillId="16" borderId="16" xfId="0" applyFont="1" applyFill="1" applyBorder="1" applyAlignment="1">
      <alignment/>
    </xf>
    <xf numFmtId="0" fontId="9" fillId="16" borderId="0" xfId="0" applyFont="1" applyFill="1" applyAlignment="1">
      <alignment/>
    </xf>
    <xf numFmtId="0" fontId="41" fillId="16" borderId="16" xfId="0" applyNumberFormat="1" applyFont="1" applyFill="1" applyBorder="1" applyAlignment="1">
      <alignment horizontal="left"/>
    </xf>
    <xf numFmtId="0" fontId="9" fillId="16" borderId="20" xfId="0" applyFont="1" applyFill="1" applyBorder="1" applyAlignment="1">
      <alignment/>
    </xf>
    <xf numFmtId="0" fontId="32" fillId="16" borderId="0" xfId="0" applyNumberFormat="1" applyFont="1" applyFill="1" applyAlignment="1" applyProtection="1">
      <alignment/>
      <protection locked="0"/>
    </xf>
    <xf numFmtId="0" fontId="32" fillId="16" borderId="18" xfId="0" applyNumberFormat="1" applyFont="1" applyFill="1" applyBorder="1" applyAlignment="1">
      <alignment horizontal="center"/>
    </xf>
    <xf numFmtId="3" fontId="42" fillId="16" borderId="18" xfId="0" applyNumberFormat="1" applyFont="1" applyFill="1" applyBorder="1" applyAlignment="1">
      <alignment horizontal="right"/>
    </xf>
    <xf numFmtId="3" fontId="42" fillId="16" borderId="19" xfId="0" applyNumberFormat="1" applyFont="1" applyFill="1" applyBorder="1" applyAlignment="1">
      <alignment horizontal="right"/>
    </xf>
    <xf numFmtId="3" fontId="42" fillId="16" borderId="20" xfId="0" applyNumberFormat="1" applyFont="1" applyFill="1" applyBorder="1" applyAlignment="1">
      <alignment horizontal="right"/>
    </xf>
    <xf numFmtId="3" fontId="42" fillId="16" borderId="16" xfId="0" applyNumberFormat="1" applyFont="1" applyFill="1" applyBorder="1" applyAlignment="1">
      <alignment horizontal="right"/>
    </xf>
    <xf numFmtId="3" fontId="42" fillId="16" borderId="0" xfId="0" applyNumberFormat="1" applyFont="1" applyFill="1" applyBorder="1" applyAlignment="1">
      <alignment horizontal="right"/>
    </xf>
    <xf numFmtId="49" fontId="32" fillId="16" borderId="21" xfId="0" applyNumberFormat="1" applyFont="1" applyFill="1" applyBorder="1" applyAlignment="1">
      <alignment/>
    </xf>
    <xf numFmtId="0" fontId="32" fillId="16" borderId="21" xfId="0" applyNumberFormat="1" applyFont="1" applyFill="1" applyBorder="1" applyAlignment="1">
      <alignment/>
    </xf>
    <xf numFmtId="0" fontId="32" fillId="16" borderId="21" xfId="0" applyNumberFormat="1" applyFont="1" applyFill="1" applyBorder="1" applyAlignment="1">
      <alignment horizontal="center"/>
    </xf>
    <xf numFmtId="0" fontId="32" fillId="16" borderId="0" xfId="0" applyNumberFormat="1" applyFont="1" applyFill="1" applyBorder="1" applyAlignment="1" applyProtection="1">
      <alignment horizontal="right"/>
      <protection locked="0"/>
    </xf>
    <xf numFmtId="3" fontId="32" fillId="16" borderId="21" xfId="0" applyNumberFormat="1" applyFont="1" applyFill="1" applyBorder="1" applyAlignment="1">
      <alignment horizontal="right"/>
    </xf>
    <xf numFmtId="0" fontId="32" fillId="16" borderId="21" xfId="0" applyNumberFormat="1" applyFont="1" applyFill="1" applyBorder="1" applyAlignment="1">
      <alignment horizontal="right"/>
    </xf>
    <xf numFmtId="0" fontId="43" fillId="16" borderId="0" xfId="0" applyFont="1" applyFill="1" applyAlignment="1">
      <alignment/>
    </xf>
    <xf numFmtId="0" fontId="44" fillId="16" borderId="0" xfId="0" applyFont="1" applyFill="1" applyAlignment="1">
      <alignment/>
    </xf>
    <xf numFmtId="0" fontId="45" fillId="16" borderId="0" xfId="0" applyFont="1" applyFill="1" applyAlignment="1">
      <alignment/>
    </xf>
    <xf numFmtId="49" fontId="10" fillId="16" borderId="0" xfId="0" applyNumberFormat="1" applyFont="1" applyFill="1" applyAlignment="1">
      <alignment horizontal="left" vertical="center" wrapText="1"/>
    </xf>
    <xf numFmtId="0" fontId="10" fillId="16" borderId="0" xfId="0" applyFont="1" applyFill="1" applyAlignment="1">
      <alignment horizontal="left" vertical="center" wrapText="1"/>
    </xf>
    <xf numFmtId="0" fontId="32" fillId="16" borderId="0" xfId="0" applyFont="1" applyFill="1" applyBorder="1" applyAlignment="1">
      <alignment/>
    </xf>
    <xf numFmtId="0" fontId="10" fillId="16" borderId="0" xfId="0" applyFont="1" applyFill="1" applyBorder="1" applyAlignment="1">
      <alignment horizontal="left" vertical="center" wrapText="1"/>
    </xf>
    <xf numFmtId="0" fontId="32" fillId="16" borderId="0" xfId="0" applyFont="1" applyFill="1" applyAlignment="1">
      <alignment horizontal="left"/>
    </xf>
    <xf numFmtId="0" fontId="32" fillId="16" borderId="15" xfId="0" applyNumberFormat="1" applyFont="1" applyFill="1" applyBorder="1" applyAlignment="1" applyProtection="1">
      <alignment/>
      <protection locked="0"/>
    </xf>
    <xf numFmtId="0" fontId="32" fillId="16" borderId="15" xfId="0" applyNumberFormat="1" applyFont="1" applyFill="1" applyBorder="1" applyAlignment="1" applyProtection="1">
      <alignment horizontal="center"/>
      <protection locked="0"/>
    </xf>
    <xf numFmtId="0" fontId="32" fillId="16" borderId="16" xfId="0" applyNumberFormat="1" applyFont="1" applyFill="1" applyBorder="1" applyAlignment="1" applyProtection="1">
      <alignment horizontal="left"/>
      <protection locked="0"/>
    </xf>
    <xf numFmtId="0" fontId="32" fillId="16" borderId="20" xfId="0" applyFont="1" applyFill="1" applyBorder="1" applyAlignment="1">
      <alignment horizontal="right"/>
    </xf>
    <xf numFmtId="0" fontId="32" fillId="16" borderId="16" xfId="0" applyFont="1" applyFill="1" applyBorder="1" applyAlignment="1">
      <alignment horizontal="right"/>
    </xf>
    <xf numFmtId="0" fontId="32" fillId="16" borderId="0" xfId="0" applyFont="1" applyFill="1" applyBorder="1" applyAlignment="1">
      <alignment horizontal="right"/>
    </xf>
    <xf numFmtId="3" fontId="41" fillId="16" borderId="0" xfId="0" applyNumberFormat="1" applyFont="1" applyFill="1" applyAlignment="1">
      <alignment horizontal="right"/>
    </xf>
    <xf numFmtId="0" fontId="9" fillId="16" borderId="20" xfId="0" applyNumberFormat="1" applyFont="1" applyFill="1" applyBorder="1" applyAlignment="1" applyProtection="1">
      <alignment horizontal="right"/>
      <protection locked="0"/>
    </xf>
    <xf numFmtId="0" fontId="9" fillId="16" borderId="16" xfId="0" applyNumberFormat="1" applyFont="1" applyFill="1" applyBorder="1" applyAlignment="1" applyProtection="1">
      <alignment horizontal="right"/>
      <protection locked="0"/>
    </xf>
    <xf numFmtId="0" fontId="9" fillId="16" borderId="0" xfId="0" applyNumberFormat="1" applyFont="1" applyFill="1" applyBorder="1" applyAlignment="1" applyProtection="1">
      <alignment horizontal="right"/>
      <protection locked="0"/>
    </xf>
    <xf numFmtId="3" fontId="33" fillId="16" borderId="20" xfId="0" applyNumberFormat="1" applyFont="1" applyFill="1" applyBorder="1" applyAlignment="1">
      <alignment horizontal="right"/>
    </xf>
    <xf numFmtId="3" fontId="9" fillId="16" borderId="20" xfId="0" applyNumberFormat="1" applyFont="1" applyFill="1" applyBorder="1" applyAlignment="1">
      <alignment horizontal="right"/>
    </xf>
    <xf numFmtId="3" fontId="9" fillId="16" borderId="16" xfId="0" applyNumberFormat="1" applyFont="1" applyFill="1" applyBorder="1" applyAlignment="1">
      <alignment horizontal="right"/>
    </xf>
    <xf numFmtId="3" fontId="9" fillId="16" borderId="0" xfId="0" applyNumberFormat="1" applyFont="1" applyFill="1" applyBorder="1" applyAlignment="1">
      <alignment horizontal="right"/>
    </xf>
    <xf numFmtId="49" fontId="32" fillId="16" borderId="17" xfId="0" applyNumberFormat="1" applyFont="1" applyFill="1" applyBorder="1" applyAlignment="1">
      <alignment/>
    </xf>
    <xf numFmtId="0" fontId="32" fillId="16" borderId="17" xfId="0" applyNumberFormat="1" applyFont="1" applyFill="1" applyBorder="1" applyAlignment="1">
      <alignment/>
    </xf>
    <xf numFmtId="0" fontId="32" fillId="16" borderId="17" xfId="0" applyNumberFormat="1" applyFont="1" applyFill="1" applyBorder="1" applyAlignment="1">
      <alignment horizontal="center"/>
    </xf>
    <xf numFmtId="0" fontId="32" fillId="16" borderId="18" xfId="0" applyNumberFormat="1" applyFont="1" applyFill="1" applyBorder="1" applyAlignment="1" applyProtection="1">
      <alignment horizontal="right"/>
      <protection locked="0"/>
    </xf>
    <xf numFmtId="0" fontId="32" fillId="16" borderId="22" xfId="0" applyNumberFormat="1" applyFont="1" applyFill="1" applyBorder="1" applyAlignment="1" applyProtection="1">
      <alignment horizontal="right"/>
      <protection locked="0"/>
    </xf>
    <xf numFmtId="3" fontId="32" fillId="16" borderId="18" xfId="0" applyNumberFormat="1" applyFont="1" applyFill="1" applyBorder="1" applyAlignment="1">
      <alignment horizontal="right"/>
    </xf>
    <xf numFmtId="3" fontId="32" fillId="16" borderId="19" xfId="0" applyNumberFormat="1" applyFont="1" applyFill="1" applyBorder="1" applyAlignment="1">
      <alignment horizontal="right"/>
    </xf>
    <xf numFmtId="3" fontId="32" fillId="16" borderId="22" xfId="0" applyNumberFormat="1" applyFont="1" applyFill="1" applyBorder="1" applyAlignment="1">
      <alignment horizontal="right"/>
    </xf>
    <xf numFmtId="0" fontId="32" fillId="16" borderId="19" xfId="0" applyNumberFormat="1" applyFont="1" applyFill="1" applyBorder="1" applyAlignment="1">
      <alignment horizontal="left"/>
    </xf>
    <xf numFmtId="0" fontId="32" fillId="16" borderId="0" xfId="0" applyFont="1" applyFill="1" applyAlignment="1">
      <alignment/>
    </xf>
    <xf numFmtId="49" fontId="32" fillId="16" borderId="20" xfId="0" applyNumberFormat="1" applyFont="1" applyFill="1" applyBorder="1" applyAlignment="1" applyProtection="1">
      <alignment horizontal="center" vertical="center" wrapText="1"/>
      <protection locked="0"/>
    </xf>
    <xf numFmtId="49" fontId="35" fillId="16" borderId="20" xfId="0" applyNumberFormat="1" applyFont="1" applyFill="1" applyBorder="1" applyAlignment="1" applyProtection="1">
      <alignment horizontal="left" vertical="center" wrapText="1"/>
      <protection locked="0"/>
    </xf>
    <xf numFmtId="0" fontId="35" fillId="16" borderId="15" xfId="0" applyNumberFormat="1" applyFont="1" applyFill="1" applyBorder="1" applyAlignment="1">
      <alignment vertical="center"/>
    </xf>
    <xf numFmtId="0" fontId="38" fillId="16" borderId="20" xfId="0" applyFont="1" applyFill="1" applyBorder="1" applyAlignment="1">
      <alignment horizontal="center" vertical="top" wrapText="1"/>
    </xf>
    <xf numFmtId="0" fontId="38" fillId="16" borderId="0" xfId="0" applyFont="1" applyFill="1" applyBorder="1" applyAlignment="1">
      <alignment horizontal="center" vertical="top" wrapText="1"/>
    </xf>
    <xf numFmtId="0" fontId="3" fillId="16" borderId="15" xfId="0" applyNumberFormat="1" applyFont="1" applyFill="1" applyBorder="1" applyAlignment="1">
      <alignment/>
    </xf>
    <xf numFmtId="0" fontId="38" fillId="16" borderId="16" xfId="0" applyFont="1" applyFill="1" applyBorder="1" applyAlignment="1">
      <alignment horizontal="center" vertical="top" wrapText="1"/>
    </xf>
    <xf numFmtId="0" fontId="39" fillId="16" borderId="16" xfId="0" applyFont="1" applyFill="1" applyBorder="1" applyAlignment="1">
      <alignment horizontal="center" vertical="center" wrapText="1"/>
    </xf>
    <xf numFmtId="49" fontId="35" fillId="16" borderId="20" xfId="0" applyNumberFormat="1" applyFont="1" applyFill="1" applyBorder="1" applyAlignment="1">
      <alignment/>
    </xf>
    <xf numFmtId="3" fontId="40" fillId="16" borderId="0" xfId="0" applyNumberFormat="1" applyFont="1" applyFill="1" applyAlignment="1">
      <alignment horizontal="right"/>
    </xf>
    <xf numFmtId="0" fontId="32" fillId="16" borderId="0" xfId="0" applyFont="1" applyFill="1" applyBorder="1" applyAlignment="1">
      <alignment/>
    </xf>
    <xf numFmtId="49" fontId="39" fillId="16" borderId="20" xfId="0" applyNumberFormat="1" applyFont="1" applyFill="1" applyBorder="1" applyAlignment="1" applyProtection="1">
      <alignment horizontal="center" vertical="center" wrapText="1"/>
      <protection locked="0"/>
    </xf>
    <xf numFmtId="3" fontId="34" fillId="16" borderId="0" xfId="0" applyNumberFormat="1" applyFont="1" applyFill="1" applyAlignment="1">
      <alignment horizontal="right"/>
    </xf>
    <xf numFmtId="49" fontId="39" fillId="16" borderId="20" xfId="0" applyNumberFormat="1" applyFont="1" applyFill="1" applyBorder="1" applyAlignment="1" applyProtection="1">
      <alignment/>
      <protection locked="0"/>
    </xf>
    <xf numFmtId="0" fontId="39" fillId="16" borderId="15" xfId="0" applyNumberFormat="1" applyFont="1" applyFill="1" applyBorder="1" applyAlignment="1" applyProtection="1">
      <alignment/>
      <protection locked="0"/>
    </xf>
    <xf numFmtId="3" fontId="37" fillId="16" borderId="0" xfId="0" applyNumberFormat="1" applyFont="1" applyFill="1" applyAlignment="1">
      <alignment horizontal="right"/>
    </xf>
    <xf numFmtId="3" fontId="38" fillId="16" borderId="0" xfId="0" applyNumberFormat="1" applyFont="1" applyFill="1" applyAlignment="1" applyProtection="1">
      <alignment horizontal="right"/>
      <protection locked="0"/>
    </xf>
    <xf numFmtId="3" fontId="38" fillId="16" borderId="16" xfId="0" applyNumberFormat="1" applyFont="1" applyFill="1" applyBorder="1" applyAlignment="1" applyProtection="1">
      <alignment horizontal="right"/>
      <protection locked="0"/>
    </xf>
    <xf numFmtId="3" fontId="38" fillId="16" borderId="0" xfId="0" applyNumberFormat="1" applyFont="1" applyFill="1" applyBorder="1" applyAlignment="1" applyProtection="1">
      <alignment horizontal="right"/>
      <protection locked="0"/>
    </xf>
    <xf numFmtId="0" fontId="39" fillId="16" borderId="15" xfId="0" applyNumberFormat="1" applyFont="1" applyFill="1" applyBorder="1" applyAlignment="1" applyProtection="1">
      <alignment horizontal="left"/>
      <protection locked="0"/>
    </xf>
    <xf numFmtId="49" fontId="32" fillId="16" borderId="20" xfId="0" applyNumberFormat="1" applyFont="1" applyFill="1" applyBorder="1" applyAlignment="1" applyProtection="1">
      <alignment/>
      <protection locked="0"/>
    </xf>
    <xf numFmtId="3" fontId="34" fillId="16" borderId="0" xfId="0" applyNumberFormat="1" applyFont="1" applyFill="1" applyBorder="1" applyAlignment="1" applyProtection="1">
      <alignment horizontal="right"/>
      <protection locked="0"/>
    </xf>
    <xf numFmtId="3" fontId="34" fillId="16" borderId="20" xfId="0" applyNumberFormat="1" applyFont="1" applyFill="1" applyBorder="1" applyAlignment="1" applyProtection="1">
      <alignment horizontal="right"/>
      <protection locked="0"/>
    </xf>
    <xf numFmtId="0" fontId="32" fillId="16" borderId="15" xfId="0" applyNumberFormat="1" applyFont="1" applyFill="1" applyBorder="1" applyAlignment="1" applyProtection="1">
      <alignment horizontal="left"/>
      <protection locked="0"/>
    </xf>
    <xf numFmtId="3" fontId="9" fillId="16" borderId="0" xfId="0" applyNumberFormat="1" applyFont="1" applyFill="1" applyAlignment="1">
      <alignment horizontal="right"/>
    </xf>
    <xf numFmtId="49" fontId="32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16" borderId="22" xfId="0" applyFont="1" applyFill="1" applyBorder="1" applyAlignment="1">
      <alignment horizontal="center" vertical="top" wrapText="1"/>
    </xf>
    <xf numFmtId="0" fontId="32" fillId="16" borderId="19" xfId="0" applyFont="1" applyFill="1" applyBorder="1" applyAlignment="1">
      <alignment horizontal="center" vertical="center" wrapText="1"/>
    </xf>
    <xf numFmtId="0" fontId="9" fillId="16" borderId="0" xfId="0" applyFont="1" applyFill="1" applyAlignment="1">
      <alignment horizontal="right"/>
    </xf>
    <xf numFmtId="0" fontId="32" fillId="16" borderId="15" xfId="0" applyFont="1" applyFill="1" applyBorder="1" applyAlignment="1">
      <alignment/>
    </xf>
    <xf numFmtId="49" fontId="32" fillId="16" borderId="20" xfId="0" applyNumberFormat="1" applyFont="1" applyFill="1" applyBorder="1" applyAlignment="1">
      <alignment horizontal="left"/>
    </xf>
    <xf numFmtId="3" fontId="9" fillId="16" borderId="0" xfId="0" applyNumberFormat="1" applyFont="1" applyFill="1" applyBorder="1" applyAlignment="1" applyProtection="1">
      <alignment horizontal="right"/>
      <protection locked="0"/>
    </xf>
    <xf numFmtId="3" fontId="9" fillId="16" borderId="16" xfId="0" applyNumberFormat="1" applyFont="1" applyFill="1" applyBorder="1" applyAlignment="1" applyProtection="1">
      <alignment horizontal="right"/>
      <protection locked="0"/>
    </xf>
    <xf numFmtId="0" fontId="9" fillId="16" borderId="15" xfId="0" applyNumberFormat="1" applyFont="1" applyFill="1" applyBorder="1" applyAlignment="1" applyProtection="1">
      <alignment horizontal="center"/>
      <protection locked="0"/>
    </xf>
    <xf numFmtId="0" fontId="32" fillId="16" borderId="17" xfId="0" applyNumberFormat="1" applyFont="1" applyFill="1" applyBorder="1" applyAlignment="1">
      <alignment horizontal="left"/>
    </xf>
    <xf numFmtId="49" fontId="10" fillId="16" borderId="20" xfId="0" applyNumberFormat="1" applyFont="1" applyFill="1" applyBorder="1" applyAlignment="1">
      <alignment horizontal="left"/>
    </xf>
    <xf numFmtId="0" fontId="10" fillId="16" borderId="16" xfId="0" applyNumberFormat="1" applyFont="1" applyFill="1" applyBorder="1" applyAlignment="1" applyProtection="1">
      <alignment horizontal="left"/>
      <protection locked="0"/>
    </xf>
    <xf numFmtId="0" fontId="10" fillId="16" borderId="0" xfId="0" applyFont="1" applyFill="1" applyBorder="1" applyAlignment="1">
      <alignment/>
    </xf>
    <xf numFmtId="0" fontId="10" fillId="16" borderId="0" xfId="0" applyFont="1" applyFill="1" applyAlignment="1">
      <alignment/>
    </xf>
    <xf numFmtId="0" fontId="9" fillId="16" borderId="0" xfId="0" applyFont="1" applyFill="1" applyBorder="1" applyAlignment="1">
      <alignment/>
    </xf>
    <xf numFmtId="3" fontId="34" fillId="16" borderId="16" xfId="0" applyNumberFormat="1" applyFont="1" applyFill="1" applyBorder="1" applyAlignment="1" applyProtection="1">
      <alignment horizontal="right"/>
      <protection locked="0"/>
    </xf>
    <xf numFmtId="0" fontId="10" fillId="16" borderId="15" xfId="0" applyNumberFormat="1" applyFont="1" applyFill="1" applyBorder="1" applyAlignment="1">
      <alignment horizontal="center"/>
    </xf>
    <xf numFmtId="3" fontId="41" fillId="16" borderId="0" xfId="0" applyNumberFormat="1" applyFont="1" applyFill="1" applyAlignment="1">
      <alignment/>
    </xf>
    <xf numFmtId="3" fontId="41" fillId="16" borderId="16" xfId="0" applyNumberFormat="1" applyFont="1" applyFill="1" applyBorder="1" applyAlignment="1">
      <alignment/>
    </xf>
    <xf numFmtId="3" fontId="41" fillId="16" borderId="0" xfId="0" applyNumberFormat="1" applyFont="1" applyFill="1" applyBorder="1" applyAlignment="1">
      <alignment/>
    </xf>
    <xf numFmtId="49" fontId="32" fillId="16" borderId="18" xfId="0" applyNumberFormat="1" applyFont="1" applyFill="1" applyBorder="1" applyAlignment="1">
      <alignment/>
    </xf>
    <xf numFmtId="0" fontId="32" fillId="16" borderId="18" xfId="0" applyNumberFormat="1" applyFont="1" applyFill="1" applyBorder="1" applyAlignment="1">
      <alignment/>
    </xf>
    <xf numFmtId="3" fontId="42" fillId="16" borderId="22" xfId="0" applyNumberFormat="1" applyFont="1" applyFill="1" applyBorder="1" applyAlignment="1">
      <alignment horizontal="right"/>
    </xf>
    <xf numFmtId="3" fontId="32" fillId="16" borderId="16" xfId="0" applyNumberFormat="1" applyFont="1" applyFill="1" applyBorder="1" applyAlignment="1" applyProtection="1">
      <alignment horizontal="right"/>
      <protection locked="0"/>
    </xf>
    <xf numFmtId="3" fontId="32" fillId="16" borderId="0" xfId="0" applyNumberFormat="1" applyFont="1" applyFill="1" applyBorder="1" applyAlignment="1" applyProtection="1">
      <alignment horizontal="right"/>
      <protection locked="0"/>
    </xf>
    <xf numFmtId="3" fontId="9" fillId="16" borderId="20" xfId="0" applyNumberFormat="1" applyFont="1" applyFill="1" applyBorder="1" applyAlignment="1" applyProtection="1">
      <alignment horizontal="right"/>
      <protection locked="0"/>
    </xf>
    <xf numFmtId="49" fontId="46" fillId="16" borderId="15" xfId="0" applyNumberFormat="1" applyFont="1" applyFill="1" applyBorder="1" applyAlignment="1">
      <alignment/>
    </xf>
    <xf numFmtId="49" fontId="47" fillId="16" borderId="20" xfId="0" applyNumberFormat="1" applyFont="1" applyFill="1" applyBorder="1" applyAlignment="1">
      <alignment horizontal="left"/>
    </xf>
    <xf numFmtId="0" fontId="32" fillId="16" borderId="16" xfId="0" applyNumberFormat="1" applyFont="1" applyFill="1" applyBorder="1" applyAlignment="1">
      <alignment/>
    </xf>
    <xf numFmtId="3" fontId="36" fillId="16" borderId="16" xfId="0" applyNumberFormat="1" applyFont="1" applyFill="1" applyBorder="1" applyAlignment="1">
      <alignment horizontal="right"/>
    </xf>
    <xf numFmtId="3" fontId="36" fillId="16" borderId="0" xfId="0" applyNumberFormat="1" applyFont="1" applyFill="1" applyBorder="1" applyAlignment="1">
      <alignment horizontal="right"/>
    </xf>
    <xf numFmtId="0" fontId="35" fillId="16" borderId="16" xfId="0" applyNumberFormat="1" applyFont="1" applyFill="1" applyBorder="1" applyAlignment="1" applyProtection="1">
      <alignment horizontal="left"/>
      <protection locked="0"/>
    </xf>
    <xf numFmtId="0" fontId="39" fillId="16" borderId="0" xfId="0" applyFont="1" applyFill="1" applyBorder="1" applyAlignment="1">
      <alignment/>
    </xf>
    <xf numFmtId="0" fontId="39" fillId="16" borderId="0" xfId="0" applyFont="1" applyFill="1" applyAlignment="1">
      <alignment/>
    </xf>
    <xf numFmtId="0" fontId="48" fillId="16" borderId="15" xfId="0" applyNumberFormat="1" applyFont="1" applyFill="1" applyBorder="1" applyAlignment="1" quotePrefix="1">
      <alignment horizontal="center"/>
    </xf>
    <xf numFmtId="0" fontId="39" fillId="16" borderId="16" xfId="0" applyFont="1" applyFill="1" applyBorder="1" applyAlignment="1">
      <alignment/>
    </xf>
    <xf numFmtId="0" fontId="35" fillId="16" borderId="16" xfId="0" applyNumberFormat="1" applyFont="1" applyFill="1" applyBorder="1" applyAlignment="1">
      <alignment horizontal="left"/>
    </xf>
    <xf numFmtId="0" fontId="36" fillId="16" borderId="0" xfId="0" applyNumberFormat="1" applyFont="1" applyFill="1" applyBorder="1" applyAlignment="1" applyProtection="1">
      <alignment horizontal="right"/>
      <protection/>
    </xf>
    <xf numFmtId="0" fontId="33" fillId="16" borderId="0" xfId="0" applyNumberFormat="1" applyFont="1" applyFill="1" applyBorder="1" applyAlignment="1" applyProtection="1">
      <alignment horizontal="right"/>
      <protection/>
    </xf>
    <xf numFmtId="0" fontId="34" fillId="16" borderId="20" xfId="0" applyNumberFormat="1" applyFont="1" applyFill="1" applyBorder="1" applyAlignment="1" applyProtection="1">
      <alignment horizontal="right"/>
      <protection/>
    </xf>
    <xf numFmtId="0" fontId="34" fillId="16" borderId="0" xfId="0" applyNumberFormat="1" applyFont="1" applyFill="1" applyBorder="1" applyAlignment="1" applyProtection="1">
      <alignment horizontal="right"/>
      <protection/>
    </xf>
    <xf numFmtId="0" fontId="34" fillId="16" borderId="16" xfId="0" applyNumberFormat="1" applyFont="1" applyFill="1" applyBorder="1" applyAlignment="1" applyProtection="1">
      <alignment horizontal="right"/>
      <protection/>
    </xf>
    <xf numFmtId="0" fontId="32" fillId="16" borderId="20" xfId="0" applyNumberFormat="1" applyFont="1" applyFill="1" applyBorder="1" applyAlignment="1" applyProtection="1">
      <alignment horizontal="center"/>
      <protection locked="0"/>
    </xf>
    <xf numFmtId="3" fontId="33" fillId="16" borderId="20" xfId="0" applyNumberFormat="1" applyFont="1" applyFill="1" applyBorder="1" applyAlignment="1" applyProtection="1">
      <alignment horizontal="right"/>
      <protection locked="0"/>
    </xf>
    <xf numFmtId="3" fontId="34" fillId="16" borderId="20" xfId="0" applyNumberFormat="1" applyFont="1" applyFill="1" applyBorder="1" applyAlignment="1" applyProtection="1">
      <alignment horizontal="right"/>
      <protection/>
    </xf>
    <xf numFmtId="49" fontId="10" fillId="16" borderId="15" xfId="0" applyNumberFormat="1" applyFont="1" applyFill="1" applyBorder="1" applyAlignment="1">
      <alignment/>
    </xf>
    <xf numFmtId="0" fontId="39" fillId="16" borderId="15" xfId="0" applyNumberFormat="1" applyFont="1" applyFill="1" applyBorder="1" applyAlignment="1">
      <alignment horizontal="center"/>
    </xf>
    <xf numFmtId="0" fontId="9" fillId="16" borderId="18" xfId="0" applyNumberFormat="1" applyFont="1" applyFill="1" applyBorder="1" applyAlignment="1" applyProtection="1">
      <alignment horizontal="right"/>
      <protection locked="0"/>
    </xf>
    <xf numFmtId="0" fontId="9" fillId="16" borderId="22" xfId="0" applyNumberFormat="1" applyFont="1" applyFill="1" applyBorder="1" applyAlignment="1" applyProtection="1">
      <alignment horizontal="right"/>
      <protection locked="0"/>
    </xf>
    <xf numFmtId="3" fontId="9" fillId="16" borderId="18" xfId="0" applyNumberFormat="1" applyFont="1" applyFill="1" applyBorder="1" applyAlignment="1">
      <alignment horizontal="right"/>
    </xf>
    <xf numFmtId="3" fontId="9" fillId="16" borderId="19" xfId="0" applyNumberFormat="1" applyFont="1" applyFill="1" applyBorder="1" applyAlignment="1">
      <alignment horizontal="right"/>
    </xf>
    <xf numFmtId="3" fontId="9" fillId="16" borderId="22" xfId="0" applyNumberFormat="1" applyFont="1" applyFill="1" applyBorder="1" applyAlignment="1">
      <alignment horizontal="right"/>
    </xf>
    <xf numFmtId="3" fontId="33" fillId="16" borderId="20" xfId="0" applyNumberFormat="1" applyFont="1" applyFill="1" applyBorder="1" applyAlignment="1" applyProtection="1">
      <alignment horizontal="right"/>
      <protection/>
    </xf>
    <xf numFmtId="3" fontId="37" fillId="16" borderId="20" xfId="0" applyNumberFormat="1" applyFont="1" applyFill="1" applyBorder="1" applyAlignment="1" applyProtection="1">
      <alignment horizontal="right"/>
      <protection locked="0"/>
    </xf>
    <xf numFmtId="3" fontId="37" fillId="16" borderId="16" xfId="0" applyNumberFormat="1" applyFont="1" applyFill="1" applyBorder="1" applyAlignment="1" applyProtection="1">
      <alignment horizontal="right"/>
      <protection locked="0"/>
    </xf>
    <xf numFmtId="3" fontId="37" fillId="16" borderId="0" xfId="0" applyNumberFormat="1" applyFont="1" applyFill="1" applyBorder="1" applyAlignment="1" applyProtection="1">
      <alignment horizontal="right"/>
      <protection locked="0"/>
    </xf>
    <xf numFmtId="49" fontId="35" fillId="16" borderId="15" xfId="0" applyNumberFormat="1" applyFont="1" applyFill="1" applyBorder="1" applyAlignment="1">
      <alignment horizontal="left"/>
    </xf>
    <xf numFmtId="0" fontId="32" fillId="16" borderId="16" xfId="0" applyFont="1" applyFill="1" applyBorder="1" applyAlignment="1">
      <alignment horizontal="left" wrapText="1"/>
    </xf>
    <xf numFmtId="3" fontId="32" fillId="16" borderId="20" xfId="0" applyNumberFormat="1" applyFont="1" applyFill="1" applyBorder="1" applyAlignment="1">
      <alignment horizontal="center"/>
    </xf>
    <xf numFmtId="3" fontId="37" fillId="16" borderId="16" xfId="0" applyNumberFormat="1" applyFont="1" applyFill="1" applyBorder="1" applyAlignment="1">
      <alignment horizontal="right"/>
    </xf>
    <xf numFmtId="3" fontId="37" fillId="16" borderId="0" xfId="0" applyNumberFormat="1" applyFont="1" applyFill="1" applyBorder="1" applyAlignment="1">
      <alignment horizontal="right"/>
    </xf>
    <xf numFmtId="49" fontId="35" fillId="16" borderId="15" xfId="0" applyNumberFormat="1" applyFont="1" applyFill="1" applyBorder="1" applyAlignment="1">
      <alignment/>
    </xf>
    <xf numFmtId="49" fontId="39" fillId="16" borderId="15" xfId="0" applyNumberFormat="1" applyFont="1" applyFill="1" applyBorder="1" applyAlignment="1" applyProtection="1">
      <alignment/>
      <protection locked="0"/>
    </xf>
    <xf numFmtId="0" fontId="10" fillId="16" borderId="0" xfId="0" applyFont="1" applyFill="1" applyBorder="1" applyAlignment="1">
      <alignment/>
    </xf>
    <xf numFmtId="0" fontId="10" fillId="16" borderId="0" xfId="0" applyFont="1" applyFill="1" applyAlignment="1">
      <alignment/>
    </xf>
    <xf numFmtId="0" fontId="9" fillId="16" borderId="16" xfId="0" applyNumberFormat="1" applyFont="1" applyFill="1" applyBorder="1" applyAlignment="1">
      <alignment horizontal="right"/>
    </xf>
    <xf numFmtId="3" fontId="36" fillId="16" borderId="16" xfId="0" applyNumberFormat="1" applyFont="1" applyFill="1" applyBorder="1" applyAlignment="1" applyProtection="1">
      <alignment horizontal="right"/>
      <protection/>
    </xf>
    <xf numFmtId="3" fontId="36" fillId="16" borderId="0" xfId="0" applyNumberFormat="1" applyFont="1" applyFill="1" applyBorder="1" applyAlignment="1" applyProtection="1">
      <alignment horizontal="right"/>
      <protection/>
    </xf>
    <xf numFmtId="0" fontId="47" fillId="16" borderId="0" xfId="0" applyFont="1" applyFill="1" applyBorder="1" applyAlignment="1">
      <alignment/>
    </xf>
    <xf numFmtId="0" fontId="47" fillId="16" borderId="0" xfId="0" applyFont="1" applyFill="1" applyAlignment="1">
      <alignment/>
    </xf>
    <xf numFmtId="0" fontId="32" fillId="16" borderId="16" xfId="0" applyFont="1" applyFill="1" applyBorder="1" applyAlignment="1">
      <alignment/>
    </xf>
    <xf numFmtId="0" fontId="32" fillId="16" borderId="15" xfId="0" applyFont="1" applyFill="1" applyBorder="1" applyAlignment="1">
      <alignment horizontal="left" vertical="center" wrapText="1"/>
    </xf>
    <xf numFmtId="0" fontId="32" fillId="16" borderId="16" xfId="0" applyFont="1" applyFill="1" applyBorder="1" applyAlignment="1">
      <alignment horizontal="left" vertical="center" wrapText="1"/>
    </xf>
    <xf numFmtId="0" fontId="39" fillId="16" borderId="0" xfId="0" applyNumberFormat="1" applyFont="1" applyFill="1" applyBorder="1" applyAlignment="1">
      <alignment horizontal="center"/>
    </xf>
    <xf numFmtId="3" fontId="49" fillId="16" borderId="20" xfId="0" applyNumberFormat="1" applyFont="1" applyFill="1" applyBorder="1" applyAlignment="1">
      <alignment horizontal="right"/>
    </xf>
    <xf numFmtId="3" fontId="49" fillId="16" borderId="16" xfId="0" applyNumberFormat="1" applyFont="1" applyFill="1" applyBorder="1" applyAlignment="1">
      <alignment horizontal="right"/>
    </xf>
    <xf numFmtId="3" fontId="49" fillId="16" borderId="0" xfId="0" applyNumberFormat="1" applyFont="1" applyFill="1" applyBorder="1" applyAlignment="1">
      <alignment horizontal="right"/>
    </xf>
    <xf numFmtId="0" fontId="32" fillId="16" borderId="0" xfId="0" applyNumberFormat="1" applyFont="1" applyFill="1" applyBorder="1" applyAlignment="1">
      <alignment horizontal="center"/>
    </xf>
    <xf numFmtId="0" fontId="38" fillId="16" borderId="20" xfId="0" applyNumberFormat="1" applyFont="1" applyFill="1" applyBorder="1" applyAlignment="1" applyProtection="1">
      <alignment horizontal="right"/>
      <protection locked="0"/>
    </xf>
    <xf numFmtId="0" fontId="38" fillId="16" borderId="16" xfId="0" applyNumberFormat="1" applyFont="1" applyFill="1" applyBorder="1" applyAlignment="1" applyProtection="1">
      <alignment horizontal="right"/>
      <protection locked="0"/>
    </xf>
    <xf numFmtId="0" fontId="38" fillId="16" borderId="0" xfId="0" applyNumberFormat="1" applyFont="1" applyFill="1" applyBorder="1" applyAlignment="1" applyProtection="1">
      <alignment horizontal="right"/>
      <protection locked="0"/>
    </xf>
    <xf numFmtId="0" fontId="40" fillId="16" borderId="16" xfId="0" applyNumberFormat="1" applyFont="1" applyFill="1" applyBorder="1" applyAlignment="1" applyProtection="1">
      <alignment horizontal="right"/>
      <protection locked="0"/>
    </xf>
    <xf numFmtId="0" fontId="40" fillId="16" borderId="0" xfId="0" applyNumberFormat="1" applyFont="1" applyFill="1" applyBorder="1" applyAlignment="1" applyProtection="1">
      <alignment horizontal="right"/>
      <protection locked="0"/>
    </xf>
    <xf numFmtId="179" fontId="34" fillId="16" borderId="16" xfId="42" applyFont="1" applyFill="1" applyBorder="1" applyAlignment="1">
      <alignment horizontal="right"/>
    </xf>
    <xf numFmtId="49" fontId="32" fillId="16" borderId="17" xfId="0" applyNumberFormat="1" applyFont="1" applyFill="1" applyBorder="1" applyAlignment="1" applyProtection="1">
      <alignment/>
      <protection locked="0"/>
    </xf>
    <xf numFmtId="0" fontId="32" fillId="16" borderId="17" xfId="0" applyNumberFormat="1" applyFont="1" applyFill="1" applyBorder="1" applyAlignment="1" applyProtection="1">
      <alignment/>
      <protection locked="0"/>
    </xf>
    <xf numFmtId="0" fontId="32" fillId="16" borderId="17" xfId="0" applyNumberFormat="1" applyFont="1" applyFill="1" applyBorder="1" applyAlignment="1" applyProtection="1">
      <alignment horizontal="center"/>
      <protection locked="0"/>
    </xf>
    <xf numFmtId="0" fontId="32" fillId="16" borderId="19" xfId="0" applyNumberFormat="1" applyFont="1" applyFill="1" applyBorder="1" applyAlignment="1" applyProtection="1">
      <alignment horizontal="left"/>
      <protection locked="0"/>
    </xf>
    <xf numFmtId="0" fontId="32" fillId="16" borderId="19" xfId="0" applyNumberFormat="1" applyFont="1" applyFill="1" applyBorder="1" applyAlignment="1">
      <alignment horizontal="right"/>
    </xf>
    <xf numFmtId="0" fontId="39" fillId="16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16" borderId="0" xfId="0" applyFont="1" applyFill="1" applyBorder="1" applyAlignment="1">
      <alignment/>
    </xf>
    <xf numFmtId="0" fontId="39" fillId="16" borderId="0" xfId="0" applyFont="1" applyFill="1" applyAlignment="1">
      <alignment/>
    </xf>
    <xf numFmtId="0" fontId="38" fillId="16" borderId="20" xfId="0" applyFont="1" applyFill="1" applyBorder="1" applyAlignment="1">
      <alignment horizontal="right"/>
    </xf>
    <xf numFmtId="0" fontId="10" fillId="16" borderId="20" xfId="0" applyNumberFormat="1" applyFont="1" applyFill="1" applyBorder="1" applyAlignment="1" applyProtection="1">
      <alignment horizontal="right"/>
      <protection locked="0"/>
    </xf>
    <xf numFmtId="49" fontId="47" fillId="16" borderId="15" xfId="0" applyNumberFormat="1" applyFont="1" applyFill="1" applyBorder="1" applyAlignment="1">
      <alignment/>
    </xf>
    <xf numFmtId="0" fontId="10" fillId="16" borderId="0" xfId="0" applyNumberFormat="1" applyFont="1" applyFill="1" applyBorder="1" applyAlignment="1" applyProtection="1">
      <alignment horizontal="center"/>
      <protection locked="0"/>
    </xf>
    <xf numFmtId="3" fontId="10" fillId="16" borderId="16" xfId="0" applyNumberFormat="1" applyFont="1" applyFill="1" applyBorder="1" applyAlignment="1">
      <alignment horizontal="right"/>
    </xf>
    <xf numFmtId="3" fontId="10" fillId="16" borderId="0" xfId="0" applyNumberFormat="1" applyFont="1" applyFill="1" applyBorder="1" applyAlignment="1">
      <alignment horizontal="right"/>
    </xf>
    <xf numFmtId="0" fontId="32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16" borderId="16" xfId="0" applyFont="1" applyFill="1" applyBorder="1" applyAlignment="1">
      <alignment/>
    </xf>
    <xf numFmtId="0" fontId="9" fillId="16" borderId="0" xfId="0" applyFont="1" applyFill="1" applyAlignment="1">
      <alignment/>
    </xf>
    <xf numFmtId="3" fontId="41" fillId="16" borderId="16" xfId="0" applyNumberFormat="1" applyFont="1" applyFill="1" applyBorder="1" applyAlignment="1">
      <alignment vertical="top" wrapText="1"/>
    </xf>
    <xf numFmtId="3" fontId="41" fillId="16" borderId="0" xfId="0" applyNumberFormat="1" applyFont="1" applyFill="1" applyBorder="1" applyAlignment="1">
      <alignment vertical="top" wrapText="1"/>
    </xf>
    <xf numFmtId="0" fontId="32" fillId="16" borderId="20" xfId="0" applyNumberFormat="1" applyFont="1" applyFill="1" applyBorder="1" applyAlignment="1">
      <alignment horizontal="center"/>
    </xf>
    <xf numFmtId="49" fontId="50" fillId="16" borderId="15" xfId="0" applyNumberFormat="1" applyFont="1" applyFill="1" applyBorder="1" applyAlignment="1" applyProtection="1">
      <alignment/>
      <protection locked="0"/>
    </xf>
    <xf numFmtId="0" fontId="40" fillId="16" borderId="20" xfId="0" applyNumberFormat="1" applyFont="1" applyFill="1" applyBorder="1" applyAlignment="1" applyProtection="1">
      <alignment horizontal="right"/>
      <protection locked="0"/>
    </xf>
    <xf numFmtId="3" fontId="42" fillId="16" borderId="10" xfId="0" applyNumberFormat="1" applyFont="1" applyFill="1" applyBorder="1" applyAlignment="1">
      <alignment horizontal="right"/>
    </xf>
    <xf numFmtId="3" fontId="42" fillId="16" borderId="14" xfId="0" applyNumberFormat="1" applyFont="1" applyFill="1" applyBorder="1" applyAlignment="1">
      <alignment horizontal="right"/>
    </xf>
    <xf numFmtId="3" fontId="42" fillId="16" borderId="21" xfId="0" applyNumberFormat="1" applyFont="1" applyFill="1" applyBorder="1" applyAlignment="1">
      <alignment horizontal="right"/>
    </xf>
    <xf numFmtId="0" fontId="32" fillId="16" borderId="14" xfId="0" applyNumberFormat="1" applyFont="1" applyFill="1" applyBorder="1" applyAlignment="1" applyProtection="1">
      <alignment horizontal="left"/>
      <protection locked="0"/>
    </xf>
    <xf numFmtId="0" fontId="39" fillId="16" borderId="20" xfId="0" applyNumberFormat="1" applyFont="1" applyFill="1" applyBorder="1" applyAlignment="1" applyProtection="1">
      <alignment horizontal="right"/>
      <protection locked="0"/>
    </xf>
    <xf numFmtId="0" fontId="39" fillId="16" borderId="16" xfId="0" applyNumberFormat="1" applyFont="1" applyFill="1" applyBorder="1" applyAlignment="1" applyProtection="1">
      <alignment horizontal="right"/>
      <protection locked="0"/>
    </xf>
    <xf numFmtId="0" fontId="39" fillId="16" borderId="0" xfId="0" applyNumberFormat="1" applyFont="1" applyFill="1" applyBorder="1" applyAlignment="1" applyProtection="1">
      <alignment horizontal="right"/>
      <protection locked="0"/>
    </xf>
    <xf numFmtId="0" fontId="39" fillId="16" borderId="15" xfId="0" applyNumberFormat="1" applyFont="1" applyFill="1" applyBorder="1" applyAlignment="1" applyProtection="1">
      <alignment horizontal="center" vertical="center"/>
      <protection locked="0"/>
    </xf>
    <xf numFmtId="3" fontId="37" fillId="16" borderId="20" xfId="0" applyNumberFormat="1" applyFont="1" applyFill="1" applyBorder="1" applyAlignment="1">
      <alignment horizontal="right" vertical="center"/>
    </xf>
    <xf numFmtId="3" fontId="40" fillId="16" borderId="16" xfId="0" applyNumberFormat="1" applyFont="1" applyFill="1" applyBorder="1" applyAlignment="1">
      <alignment horizontal="right" vertical="center"/>
    </xf>
    <xf numFmtId="3" fontId="40" fillId="16" borderId="0" xfId="0" applyNumberFormat="1" applyFont="1" applyFill="1" applyBorder="1" applyAlignment="1">
      <alignment horizontal="right" vertical="center"/>
    </xf>
    <xf numFmtId="0" fontId="39" fillId="16" borderId="0" xfId="0" applyFont="1" applyFill="1" applyBorder="1" applyAlignment="1">
      <alignment vertical="center"/>
    </xf>
    <xf numFmtId="0" fontId="39" fillId="16" borderId="0" xfId="0" applyFont="1" applyFill="1" applyAlignment="1">
      <alignment vertical="center"/>
    </xf>
    <xf numFmtId="0" fontId="32" fillId="16" borderId="15" xfId="0" applyFont="1" applyFill="1" applyBorder="1" applyAlignment="1">
      <alignment horizontal="center"/>
    </xf>
    <xf numFmtId="0" fontId="32" fillId="16" borderId="0" xfId="0" applyNumberFormat="1" applyFont="1" applyFill="1" applyBorder="1" applyAlignment="1">
      <alignment/>
    </xf>
    <xf numFmtId="0" fontId="32" fillId="16" borderId="15" xfId="0" applyNumberFormat="1" applyFont="1" applyFill="1" applyBorder="1" applyAlignment="1" quotePrefix="1">
      <alignment horizontal="center"/>
    </xf>
    <xf numFmtId="0" fontId="38" fillId="16" borderId="20" xfId="0" applyNumberFormat="1" applyFont="1" applyFill="1" applyBorder="1" applyAlignment="1">
      <alignment horizontal="right"/>
    </xf>
    <xf numFmtId="49" fontId="10" fillId="16" borderId="15" xfId="0" applyNumberFormat="1" applyFont="1" applyFill="1" applyBorder="1" applyAlignment="1">
      <alignment horizontal="left"/>
    </xf>
    <xf numFmtId="0" fontId="35" fillId="16" borderId="0" xfId="0" applyNumberFormat="1" applyFont="1" applyFill="1" applyBorder="1" applyAlignment="1">
      <alignment/>
    </xf>
    <xf numFmtId="0" fontId="39" fillId="16" borderId="15" xfId="0" applyFont="1" applyFill="1" applyBorder="1" applyAlignment="1">
      <alignment/>
    </xf>
    <xf numFmtId="0" fontId="38" fillId="16" borderId="20" xfId="0" applyFont="1" applyFill="1" applyBorder="1" applyAlignment="1">
      <alignment/>
    </xf>
    <xf numFmtId="0" fontId="38" fillId="16" borderId="16" xfId="0" applyFont="1" applyFill="1" applyBorder="1" applyAlignment="1">
      <alignment/>
    </xf>
    <xf numFmtId="0" fontId="38" fillId="16" borderId="0" xfId="0" applyFont="1" applyFill="1" applyAlignment="1">
      <alignment/>
    </xf>
    <xf numFmtId="49" fontId="39" fillId="16" borderId="15" xfId="0" applyNumberFormat="1" applyFont="1" applyFill="1" applyBorder="1" applyAlignment="1">
      <alignment/>
    </xf>
    <xf numFmtId="3" fontId="38" fillId="16" borderId="20" xfId="0" applyNumberFormat="1" applyFont="1" applyFill="1" applyBorder="1" applyAlignment="1">
      <alignment/>
    </xf>
    <xf numFmtId="3" fontId="40" fillId="16" borderId="16" xfId="0" applyNumberFormat="1" applyFont="1" applyFill="1" applyBorder="1" applyAlignment="1">
      <alignment/>
    </xf>
    <xf numFmtId="3" fontId="38" fillId="16" borderId="0" xfId="0" applyNumberFormat="1" applyFont="1" applyFill="1" applyAlignment="1">
      <alignment/>
    </xf>
    <xf numFmtId="3" fontId="9" fillId="16" borderId="20" xfId="0" applyNumberFormat="1" applyFont="1" applyFill="1" applyBorder="1" applyAlignment="1">
      <alignment/>
    </xf>
    <xf numFmtId="3" fontId="9" fillId="16" borderId="16" xfId="0" applyNumberFormat="1" applyFont="1" applyFill="1" applyBorder="1" applyAlignment="1">
      <alignment/>
    </xf>
    <xf numFmtId="3" fontId="9" fillId="16" borderId="0" xfId="0" applyNumberFormat="1" applyFont="1" applyFill="1" applyAlignment="1">
      <alignment/>
    </xf>
    <xf numFmtId="3" fontId="38" fillId="16" borderId="16" xfId="0" applyNumberFormat="1" applyFont="1" applyFill="1" applyBorder="1" applyAlignment="1">
      <alignment/>
    </xf>
    <xf numFmtId="0" fontId="32" fillId="16" borderId="15" xfId="0" applyFont="1" applyFill="1" applyBorder="1" applyAlignment="1">
      <alignment horizontal="left"/>
    </xf>
    <xf numFmtId="0" fontId="10" fillId="16" borderId="0" xfId="0" applyNumberFormat="1" applyFont="1" applyFill="1" applyBorder="1" applyAlignment="1">
      <alignment/>
    </xf>
    <xf numFmtId="0" fontId="10" fillId="16" borderId="15" xfId="0" applyFont="1" applyFill="1" applyBorder="1" applyAlignment="1">
      <alignment horizontal="left"/>
    </xf>
    <xf numFmtId="3" fontId="2" fillId="16" borderId="20" xfId="0" applyNumberFormat="1" applyFont="1" applyFill="1" applyBorder="1" applyAlignment="1">
      <alignment/>
    </xf>
    <xf numFmtId="3" fontId="2" fillId="16" borderId="16" xfId="0" applyNumberFormat="1" applyFont="1" applyFill="1" applyBorder="1" applyAlignment="1">
      <alignment/>
    </xf>
    <xf numFmtId="3" fontId="2" fillId="16" borderId="0" xfId="0" applyNumberFormat="1" applyFont="1" applyFill="1" applyAlignment="1">
      <alignment/>
    </xf>
    <xf numFmtId="0" fontId="35" fillId="16" borderId="20" xfId="0" applyNumberFormat="1" applyFont="1" applyFill="1" applyBorder="1" applyAlignment="1">
      <alignment/>
    </xf>
    <xf numFmtId="3" fontId="40" fillId="16" borderId="16" xfId="0" applyNumberFormat="1" applyFont="1" applyFill="1" applyBorder="1" applyAlignment="1" applyProtection="1">
      <alignment horizontal="right"/>
      <protection locked="0"/>
    </xf>
    <xf numFmtId="3" fontId="40" fillId="16" borderId="0" xfId="0" applyNumberFormat="1" applyFont="1" applyFill="1" applyBorder="1" applyAlignment="1" applyProtection="1">
      <alignment horizontal="right"/>
      <protection locked="0"/>
    </xf>
    <xf numFmtId="0" fontId="10" fillId="16" borderId="20" xfId="0" applyNumberFormat="1" applyFont="1" applyFill="1" applyBorder="1" applyAlignment="1" applyProtection="1">
      <alignment/>
      <protection locked="0"/>
    </xf>
    <xf numFmtId="0" fontId="9" fillId="16" borderId="0" xfId="0" applyNumberFormat="1" applyFont="1" applyFill="1" applyBorder="1" applyAlignment="1">
      <alignment horizontal="right"/>
    </xf>
    <xf numFmtId="0" fontId="32" fillId="16" borderId="22" xfId="0" applyNumberFormat="1" applyFont="1" applyFill="1" applyBorder="1" applyAlignment="1" applyProtection="1">
      <alignment/>
      <protection locked="0"/>
    </xf>
    <xf numFmtId="0" fontId="32" fillId="16" borderId="19" xfId="0" applyNumberFormat="1" applyFont="1" applyFill="1" applyBorder="1" applyAlignment="1" applyProtection="1">
      <alignment horizontal="right"/>
      <protection locked="0"/>
    </xf>
    <xf numFmtId="0" fontId="32" fillId="16" borderId="17" xfId="0" applyNumberFormat="1" applyFont="1" applyFill="1" applyBorder="1" applyAlignment="1" applyProtection="1">
      <alignment horizontal="left"/>
      <protection locked="0"/>
    </xf>
    <xf numFmtId="0" fontId="1" fillId="16" borderId="0" xfId="0" applyFont="1" applyFill="1" applyBorder="1" applyAlignment="1">
      <alignment/>
    </xf>
    <xf numFmtId="0" fontId="0" fillId="16" borderId="23" xfId="0" applyFont="1" applyFill="1" applyBorder="1" applyAlignment="1">
      <alignment horizontal="left"/>
    </xf>
    <xf numFmtId="202" fontId="51" fillId="16" borderId="23" xfId="0" applyNumberFormat="1" applyFont="1" applyFill="1" applyBorder="1" applyAlignment="1" applyProtection="1">
      <alignment horizontal="left"/>
      <protection/>
    </xf>
    <xf numFmtId="0" fontId="1" fillId="16" borderId="23" xfId="0" applyFont="1" applyFill="1" applyBorder="1" applyAlignment="1">
      <alignment/>
    </xf>
    <xf numFmtId="202" fontId="1" fillId="16" borderId="0" xfId="0" applyNumberFormat="1" applyFont="1" applyFill="1" applyBorder="1" applyAlignment="1">
      <alignment/>
    </xf>
    <xf numFmtId="0" fontId="1" fillId="16" borderId="0" xfId="0" applyFont="1" applyFill="1" applyAlignment="1">
      <alignment/>
    </xf>
    <xf numFmtId="0" fontId="52" fillId="16" borderId="24" xfId="0" applyNumberFormat="1" applyFont="1" applyFill="1" applyBorder="1" applyAlignment="1" applyProtection="1">
      <alignment/>
      <protection locked="0"/>
    </xf>
    <xf numFmtId="202" fontId="32" fillId="16" borderId="24" xfId="0" applyNumberFormat="1" applyFont="1" applyFill="1" applyBorder="1" applyAlignment="1">
      <alignment horizontal="right"/>
    </xf>
    <xf numFmtId="202" fontId="32" fillId="16" borderId="24" xfId="0" applyNumberFormat="1" applyFont="1" applyFill="1" applyBorder="1" applyAlignment="1">
      <alignment/>
    </xf>
    <xf numFmtId="202" fontId="32" fillId="16" borderId="0" xfId="0" applyNumberFormat="1" applyFont="1" applyFill="1" applyAlignment="1">
      <alignment/>
    </xf>
    <xf numFmtId="0" fontId="53" fillId="16" borderId="0" xfId="0" applyFont="1" applyFill="1" applyAlignment="1">
      <alignment/>
    </xf>
    <xf numFmtId="202" fontId="32" fillId="16" borderId="0" xfId="0" applyNumberFormat="1" applyFont="1" applyFill="1" applyAlignment="1">
      <alignment horizontal="right"/>
    </xf>
    <xf numFmtId="0" fontId="54" fillId="16" borderId="0" xfId="0" applyFont="1" applyFill="1" applyAlignment="1">
      <alignment vertical="top"/>
    </xf>
    <xf numFmtId="49" fontId="32" fillId="1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923925</xdr:colOff>
      <xdr:row>1364</xdr:row>
      <xdr:rowOff>19050</xdr:rowOff>
    </xdr:from>
    <xdr:to>
      <xdr:col>12</xdr:col>
      <xdr:colOff>2171700</xdr:colOff>
      <xdr:row>1366</xdr:row>
      <xdr:rowOff>57150</xdr:rowOff>
    </xdr:to>
    <xdr:pic>
      <xdr:nvPicPr>
        <xdr:cNvPr id="1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939099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1318</xdr:row>
      <xdr:rowOff>38100</xdr:rowOff>
    </xdr:from>
    <xdr:to>
      <xdr:col>12</xdr:col>
      <xdr:colOff>2276475</xdr:colOff>
      <xdr:row>1321</xdr:row>
      <xdr:rowOff>0</xdr:rowOff>
    </xdr:to>
    <xdr:pic>
      <xdr:nvPicPr>
        <xdr:cNvPr id="2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8748057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1047750</xdr:colOff>
      <xdr:row>1273</xdr:row>
      <xdr:rowOff>19050</xdr:rowOff>
    </xdr:from>
    <xdr:to>
      <xdr:col>12</xdr:col>
      <xdr:colOff>2295525</xdr:colOff>
      <xdr:row>1275</xdr:row>
      <xdr:rowOff>57150</xdr:rowOff>
    </xdr:to>
    <xdr:pic>
      <xdr:nvPicPr>
        <xdr:cNvPr id="3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809178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1085850</xdr:colOff>
      <xdr:row>1226</xdr:row>
      <xdr:rowOff>19050</xdr:rowOff>
    </xdr:from>
    <xdr:to>
      <xdr:col>12</xdr:col>
      <xdr:colOff>2333625</xdr:colOff>
      <xdr:row>1228</xdr:row>
      <xdr:rowOff>57150</xdr:rowOff>
    </xdr:to>
    <xdr:pic>
      <xdr:nvPicPr>
        <xdr:cNvPr id="4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433607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1076325</xdr:colOff>
      <xdr:row>1178</xdr:row>
      <xdr:rowOff>19050</xdr:rowOff>
    </xdr:from>
    <xdr:to>
      <xdr:col>12</xdr:col>
      <xdr:colOff>2324100</xdr:colOff>
      <xdr:row>1180</xdr:row>
      <xdr:rowOff>57150</xdr:rowOff>
    </xdr:to>
    <xdr:pic>
      <xdr:nvPicPr>
        <xdr:cNvPr id="5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6766857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1047750</xdr:colOff>
      <xdr:row>1131</xdr:row>
      <xdr:rowOff>19050</xdr:rowOff>
    </xdr:from>
    <xdr:to>
      <xdr:col>12</xdr:col>
      <xdr:colOff>2295525</xdr:colOff>
      <xdr:row>1133</xdr:row>
      <xdr:rowOff>57150</xdr:rowOff>
    </xdr:to>
    <xdr:pic>
      <xdr:nvPicPr>
        <xdr:cNvPr id="6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6092487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1019175</xdr:colOff>
      <xdr:row>1084</xdr:row>
      <xdr:rowOff>28575</xdr:rowOff>
    </xdr:from>
    <xdr:to>
      <xdr:col>12</xdr:col>
      <xdr:colOff>2266950</xdr:colOff>
      <xdr:row>1086</xdr:row>
      <xdr:rowOff>66675</xdr:rowOff>
    </xdr:to>
    <xdr:pic>
      <xdr:nvPicPr>
        <xdr:cNvPr id="7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5434310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1066800</xdr:colOff>
      <xdr:row>1036</xdr:row>
      <xdr:rowOff>9525</xdr:rowOff>
    </xdr:from>
    <xdr:to>
      <xdr:col>12</xdr:col>
      <xdr:colOff>2314575</xdr:colOff>
      <xdr:row>1038</xdr:row>
      <xdr:rowOff>47625</xdr:rowOff>
    </xdr:to>
    <xdr:pic>
      <xdr:nvPicPr>
        <xdr:cNvPr id="8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4751367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1038225</xdr:colOff>
      <xdr:row>992</xdr:row>
      <xdr:rowOff>19050</xdr:rowOff>
    </xdr:from>
    <xdr:to>
      <xdr:col>12</xdr:col>
      <xdr:colOff>2286000</xdr:colOff>
      <xdr:row>994</xdr:row>
      <xdr:rowOff>57150</xdr:rowOff>
    </xdr:to>
    <xdr:pic>
      <xdr:nvPicPr>
        <xdr:cNvPr id="9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097952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1076325</xdr:colOff>
      <xdr:row>944</xdr:row>
      <xdr:rowOff>19050</xdr:rowOff>
    </xdr:from>
    <xdr:to>
      <xdr:col>12</xdr:col>
      <xdr:colOff>2324100</xdr:colOff>
      <xdr:row>946</xdr:row>
      <xdr:rowOff>57150</xdr:rowOff>
    </xdr:to>
    <xdr:pic>
      <xdr:nvPicPr>
        <xdr:cNvPr id="10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342453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896</xdr:row>
      <xdr:rowOff>19050</xdr:rowOff>
    </xdr:from>
    <xdr:to>
      <xdr:col>12</xdr:col>
      <xdr:colOff>2352675</xdr:colOff>
      <xdr:row>898</xdr:row>
      <xdr:rowOff>57150</xdr:rowOff>
    </xdr:to>
    <xdr:pic>
      <xdr:nvPicPr>
        <xdr:cNvPr id="11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2743497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1038225</xdr:colOff>
      <xdr:row>847</xdr:row>
      <xdr:rowOff>0</xdr:rowOff>
    </xdr:from>
    <xdr:to>
      <xdr:col>12</xdr:col>
      <xdr:colOff>2286000</xdr:colOff>
      <xdr:row>849</xdr:row>
      <xdr:rowOff>38100</xdr:rowOff>
    </xdr:to>
    <xdr:pic>
      <xdr:nvPicPr>
        <xdr:cNvPr id="12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205674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1076325</xdr:colOff>
      <xdr:row>798</xdr:row>
      <xdr:rowOff>0</xdr:rowOff>
    </xdr:from>
    <xdr:to>
      <xdr:col>12</xdr:col>
      <xdr:colOff>2324100</xdr:colOff>
      <xdr:row>800</xdr:row>
      <xdr:rowOff>38100</xdr:rowOff>
    </xdr:to>
    <xdr:pic>
      <xdr:nvPicPr>
        <xdr:cNvPr id="13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377612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1066800</xdr:colOff>
      <xdr:row>748</xdr:row>
      <xdr:rowOff>19050</xdr:rowOff>
    </xdr:from>
    <xdr:to>
      <xdr:col>12</xdr:col>
      <xdr:colOff>2314575</xdr:colOff>
      <xdr:row>750</xdr:row>
      <xdr:rowOff>57150</xdr:rowOff>
    </xdr:to>
    <xdr:pic>
      <xdr:nvPicPr>
        <xdr:cNvPr id="14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0691812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1085850</xdr:colOff>
      <xdr:row>702</xdr:row>
      <xdr:rowOff>19050</xdr:rowOff>
    </xdr:from>
    <xdr:to>
      <xdr:col>12</xdr:col>
      <xdr:colOff>2333625</xdr:colOff>
      <xdr:row>704</xdr:row>
      <xdr:rowOff>57150</xdr:rowOff>
    </xdr:to>
    <xdr:pic>
      <xdr:nvPicPr>
        <xdr:cNvPr id="15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039350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1047750</xdr:colOff>
      <xdr:row>655</xdr:row>
      <xdr:rowOff>19050</xdr:rowOff>
    </xdr:from>
    <xdr:to>
      <xdr:col>12</xdr:col>
      <xdr:colOff>2295525</xdr:colOff>
      <xdr:row>657</xdr:row>
      <xdr:rowOff>57150</xdr:rowOff>
    </xdr:to>
    <xdr:pic>
      <xdr:nvPicPr>
        <xdr:cNvPr id="16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9354502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608</xdr:row>
      <xdr:rowOff>38100</xdr:rowOff>
    </xdr:from>
    <xdr:to>
      <xdr:col>12</xdr:col>
      <xdr:colOff>2352675</xdr:colOff>
      <xdr:row>611</xdr:row>
      <xdr:rowOff>0</xdr:rowOff>
    </xdr:to>
    <xdr:pic>
      <xdr:nvPicPr>
        <xdr:cNvPr id="17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8689657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1333500</xdr:colOff>
      <xdr:row>560</xdr:row>
      <xdr:rowOff>19050</xdr:rowOff>
    </xdr:from>
    <xdr:to>
      <xdr:col>12</xdr:col>
      <xdr:colOff>2581275</xdr:colOff>
      <xdr:row>562</xdr:row>
      <xdr:rowOff>57150</xdr:rowOff>
    </xdr:to>
    <xdr:pic>
      <xdr:nvPicPr>
        <xdr:cNvPr id="18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799909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1323975</xdr:colOff>
      <xdr:row>515</xdr:row>
      <xdr:rowOff>19050</xdr:rowOff>
    </xdr:from>
    <xdr:to>
      <xdr:col>12</xdr:col>
      <xdr:colOff>2571750</xdr:colOff>
      <xdr:row>517</xdr:row>
      <xdr:rowOff>57150</xdr:rowOff>
    </xdr:to>
    <xdr:pic>
      <xdr:nvPicPr>
        <xdr:cNvPr id="19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7356157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1333500</xdr:colOff>
      <xdr:row>468</xdr:row>
      <xdr:rowOff>9525</xdr:rowOff>
    </xdr:from>
    <xdr:to>
      <xdr:col>12</xdr:col>
      <xdr:colOff>2581275</xdr:colOff>
      <xdr:row>470</xdr:row>
      <xdr:rowOff>47625</xdr:rowOff>
    </xdr:to>
    <xdr:pic>
      <xdr:nvPicPr>
        <xdr:cNvPr id="20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668083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1390650</xdr:colOff>
      <xdr:row>420</xdr:row>
      <xdr:rowOff>28575</xdr:rowOff>
    </xdr:from>
    <xdr:to>
      <xdr:col>12</xdr:col>
      <xdr:colOff>2638425</xdr:colOff>
      <xdr:row>422</xdr:row>
      <xdr:rowOff>66675</xdr:rowOff>
    </xdr:to>
    <xdr:pic>
      <xdr:nvPicPr>
        <xdr:cNvPr id="21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6001702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1190625</xdr:colOff>
      <xdr:row>374</xdr:row>
      <xdr:rowOff>19050</xdr:rowOff>
    </xdr:from>
    <xdr:to>
      <xdr:col>12</xdr:col>
      <xdr:colOff>2438400</xdr:colOff>
      <xdr:row>376</xdr:row>
      <xdr:rowOff>57150</xdr:rowOff>
    </xdr:to>
    <xdr:pic>
      <xdr:nvPicPr>
        <xdr:cNvPr id="22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5318760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1266825</xdr:colOff>
      <xdr:row>326</xdr:row>
      <xdr:rowOff>28575</xdr:rowOff>
    </xdr:from>
    <xdr:to>
      <xdr:col>12</xdr:col>
      <xdr:colOff>2514600</xdr:colOff>
      <xdr:row>328</xdr:row>
      <xdr:rowOff>66675</xdr:rowOff>
    </xdr:to>
    <xdr:pic>
      <xdr:nvPicPr>
        <xdr:cNvPr id="23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64629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281</xdr:row>
      <xdr:rowOff>47625</xdr:rowOff>
    </xdr:from>
    <xdr:to>
      <xdr:col>12</xdr:col>
      <xdr:colOff>2352675</xdr:colOff>
      <xdr:row>284</xdr:row>
      <xdr:rowOff>9525</xdr:rowOff>
    </xdr:to>
    <xdr:pic>
      <xdr:nvPicPr>
        <xdr:cNvPr id="24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01002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1181100</xdr:colOff>
      <xdr:row>235</xdr:row>
      <xdr:rowOff>19050</xdr:rowOff>
    </xdr:from>
    <xdr:to>
      <xdr:col>12</xdr:col>
      <xdr:colOff>2428875</xdr:colOff>
      <xdr:row>237</xdr:row>
      <xdr:rowOff>57150</xdr:rowOff>
    </xdr:to>
    <xdr:pic>
      <xdr:nvPicPr>
        <xdr:cNvPr id="25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334708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1123950</xdr:colOff>
      <xdr:row>189</xdr:row>
      <xdr:rowOff>28575</xdr:rowOff>
    </xdr:from>
    <xdr:to>
      <xdr:col>12</xdr:col>
      <xdr:colOff>2371725</xdr:colOff>
      <xdr:row>191</xdr:row>
      <xdr:rowOff>66675</xdr:rowOff>
    </xdr:to>
    <xdr:pic>
      <xdr:nvPicPr>
        <xdr:cNvPr id="26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268033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1209675</xdr:colOff>
      <xdr:row>143</xdr:row>
      <xdr:rowOff>19050</xdr:rowOff>
    </xdr:from>
    <xdr:to>
      <xdr:col>12</xdr:col>
      <xdr:colOff>2457450</xdr:colOff>
      <xdr:row>145</xdr:row>
      <xdr:rowOff>57150</xdr:rowOff>
    </xdr:to>
    <xdr:pic>
      <xdr:nvPicPr>
        <xdr:cNvPr id="27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2034540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1247775</xdr:colOff>
      <xdr:row>96</xdr:row>
      <xdr:rowOff>28575</xdr:rowOff>
    </xdr:from>
    <xdr:to>
      <xdr:col>12</xdr:col>
      <xdr:colOff>2495550</xdr:colOff>
      <xdr:row>98</xdr:row>
      <xdr:rowOff>66675</xdr:rowOff>
    </xdr:to>
    <xdr:pic>
      <xdr:nvPicPr>
        <xdr:cNvPr id="28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35445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1247775</xdr:colOff>
      <xdr:row>50</xdr:row>
      <xdr:rowOff>38100</xdr:rowOff>
    </xdr:from>
    <xdr:to>
      <xdr:col>12</xdr:col>
      <xdr:colOff>2495550</xdr:colOff>
      <xdr:row>53</xdr:row>
      <xdr:rowOff>0</xdr:rowOff>
    </xdr:to>
    <xdr:pic>
      <xdr:nvPicPr>
        <xdr:cNvPr id="29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68389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1257300</xdr:colOff>
      <xdr:row>0</xdr:row>
      <xdr:rowOff>9525</xdr:rowOff>
    </xdr:from>
    <xdr:to>
      <xdr:col>12</xdr:col>
      <xdr:colOff>2505075</xdr:colOff>
      <xdr:row>2</xdr:row>
      <xdr:rowOff>47625</xdr:rowOff>
    </xdr:to>
    <xdr:pic>
      <xdr:nvPicPr>
        <xdr:cNvPr id="30" name="Picture 3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952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99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7.7109375" defaultRowHeight="12.75" customHeight="1"/>
  <cols>
    <col min="1" max="1" width="2.00390625" style="7" customWidth="1"/>
    <col min="2" max="2" width="11.28125" style="11" customWidth="1"/>
    <col min="3" max="3" width="40.8515625" style="7" customWidth="1"/>
    <col min="4" max="4" width="9.140625" style="7" customWidth="1"/>
    <col min="5" max="6" width="8.57421875" style="4" customWidth="1"/>
    <col min="7" max="10" width="8.57421875" style="7" customWidth="1"/>
    <col min="11" max="11" width="8.57421875" style="4" customWidth="1"/>
    <col min="12" max="12" width="8.57421875" style="7" customWidth="1"/>
    <col min="13" max="13" width="39.8515625" style="6" customWidth="1"/>
    <col min="14" max="14" width="2.00390625" style="4" customWidth="1"/>
    <col min="15" max="49" width="7.7109375" style="4" customWidth="1"/>
    <col min="50" max="16384" width="7.7109375" style="7" customWidth="1"/>
  </cols>
  <sheetData>
    <row r="1" spans="2:10" s="1" customFormat="1" ht="18.75" customHeight="1">
      <c r="B1" s="14" t="s">
        <v>208</v>
      </c>
      <c r="C1" s="12"/>
      <c r="D1" s="12"/>
      <c r="E1" s="12"/>
      <c r="F1" s="12"/>
      <c r="G1" s="12"/>
      <c r="H1" s="12"/>
      <c r="I1" s="13"/>
      <c r="J1" s="13"/>
    </row>
    <row r="2" spans="2:10" s="1" customFormat="1" ht="18.75" customHeight="1">
      <c r="B2" s="15" t="s">
        <v>209</v>
      </c>
      <c r="C2" s="15"/>
      <c r="D2" s="15"/>
      <c r="E2" s="15"/>
      <c r="F2" s="15"/>
      <c r="G2" s="15"/>
      <c r="H2" s="15"/>
      <c r="I2" s="16"/>
      <c r="J2" s="16"/>
    </row>
    <row r="3" spans="2:12" ht="6" customHeight="1">
      <c r="B3" s="2"/>
      <c r="C3" s="3"/>
      <c r="D3" s="3"/>
      <c r="G3" s="3"/>
      <c r="H3" s="3"/>
      <c r="I3" s="3"/>
      <c r="J3" s="3"/>
      <c r="K3" s="5"/>
      <c r="L3" s="3"/>
    </row>
    <row r="4" spans="2:49" s="150" customFormat="1" ht="24.75" customHeight="1">
      <c r="B4" s="18" t="s">
        <v>1625</v>
      </c>
      <c r="C4" s="19" t="s">
        <v>2237</v>
      </c>
      <c r="D4" s="20" t="s">
        <v>1627</v>
      </c>
      <c r="E4" s="21" t="s">
        <v>1103</v>
      </c>
      <c r="F4" s="22"/>
      <c r="G4" s="21" t="s">
        <v>1787</v>
      </c>
      <c r="H4" s="22"/>
      <c r="I4" s="21" t="s">
        <v>721</v>
      </c>
      <c r="J4" s="22"/>
      <c r="K4" s="21" t="s">
        <v>1767</v>
      </c>
      <c r="L4" s="22"/>
      <c r="M4" s="23" t="s">
        <v>1386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</row>
    <row r="5" spans="2:49" s="150" customFormat="1" ht="15" customHeight="1">
      <c r="B5" s="24" t="s">
        <v>1626</v>
      </c>
      <c r="C5" s="25"/>
      <c r="D5" s="26" t="s">
        <v>1628</v>
      </c>
      <c r="E5" s="17" t="s">
        <v>1383</v>
      </c>
      <c r="F5" s="27" t="s">
        <v>1385</v>
      </c>
      <c r="G5" s="17" t="s">
        <v>1383</v>
      </c>
      <c r="H5" s="27" t="s">
        <v>1385</v>
      </c>
      <c r="I5" s="17" t="s">
        <v>1383</v>
      </c>
      <c r="J5" s="27" t="s">
        <v>1385</v>
      </c>
      <c r="K5" s="17" t="s">
        <v>1383</v>
      </c>
      <c r="L5" s="27" t="s">
        <v>1385</v>
      </c>
      <c r="M5" s="28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</row>
    <row r="6" spans="2:49" s="150" customFormat="1" ht="24.75" customHeight="1">
      <c r="B6" s="29"/>
      <c r="C6" s="30"/>
      <c r="D6" s="31"/>
      <c r="E6" s="32" t="s">
        <v>1384</v>
      </c>
      <c r="F6" s="33" t="s">
        <v>1768</v>
      </c>
      <c r="G6" s="32" t="s">
        <v>1384</v>
      </c>
      <c r="H6" s="33" t="s">
        <v>1768</v>
      </c>
      <c r="I6" s="32" t="s">
        <v>1384</v>
      </c>
      <c r="J6" s="33" t="s">
        <v>1768</v>
      </c>
      <c r="K6" s="32" t="s">
        <v>1384</v>
      </c>
      <c r="L6" s="33" t="s">
        <v>1768</v>
      </c>
      <c r="M6" s="3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</row>
    <row r="7" spans="2:49" s="150" customFormat="1" ht="5.25" customHeight="1">
      <c r="B7" s="151"/>
      <c r="C7" s="36"/>
      <c r="D7" s="37"/>
      <c r="E7" s="40"/>
      <c r="F7" s="39"/>
      <c r="G7" s="38"/>
      <c r="H7" s="39"/>
      <c r="I7" s="38"/>
      <c r="J7" s="39"/>
      <c r="K7" s="40"/>
      <c r="L7" s="39"/>
      <c r="M7" s="41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</row>
    <row r="8" spans="2:49" s="150" customFormat="1" ht="11.25" customHeight="1">
      <c r="B8" s="152" t="s">
        <v>673</v>
      </c>
      <c r="C8" s="153" t="s">
        <v>2422</v>
      </c>
      <c r="D8" s="37"/>
      <c r="E8" s="100"/>
      <c r="F8" s="76">
        <v>3469941</v>
      </c>
      <c r="G8" s="154"/>
      <c r="H8" s="76">
        <v>3621429</v>
      </c>
      <c r="I8" s="154"/>
      <c r="J8" s="76">
        <v>3897076</v>
      </c>
      <c r="K8" s="155"/>
      <c r="L8" s="76">
        <v>4446263</v>
      </c>
      <c r="M8" s="156" t="s">
        <v>2423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</row>
    <row r="9" spans="2:49" s="150" customFormat="1" ht="5.25" customHeight="1">
      <c r="B9" s="151"/>
      <c r="C9" s="36"/>
      <c r="D9" s="37"/>
      <c r="E9" s="100"/>
      <c r="F9" s="157"/>
      <c r="G9" s="154"/>
      <c r="H9" s="157"/>
      <c r="I9" s="154"/>
      <c r="J9" s="157"/>
      <c r="K9" s="155"/>
      <c r="L9" s="157"/>
      <c r="M9" s="158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</row>
    <row r="10" spans="2:49" s="47" customFormat="1" ht="11.25" customHeight="1">
      <c r="B10" s="159" t="s">
        <v>774</v>
      </c>
      <c r="C10" s="69" t="s">
        <v>775</v>
      </c>
      <c r="D10" s="74"/>
      <c r="E10" s="160"/>
      <c r="F10" s="76">
        <f>SUM(F12)</f>
        <v>75377</v>
      </c>
      <c r="G10" s="75"/>
      <c r="H10" s="76">
        <f>SUM(H12)</f>
        <v>78631</v>
      </c>
      <c r="I10" s="75"/>
      <c r="J10" s="76">
        <f>SUM(J12)</f>
        <v>87137</v>
      </c>
      <c r="K10" s="77"/>
      <c r="L10" s="76">
        <f>SUM(L12)</f>
        <v>104209</v>
      </c>
      <c r="M10" s="73" t="s">
        <v>2150</v>
      </c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</row>
    <row r="11" spans="2:49" s="150" customFormat="1" ht="5.25" customHeight="1">
      <c r="B11" s="162"/>
      <c r="C11" s="36"/>
      <c r="D11" s="37"/>
      <c r="E11" s="100"/>
      <c r="F11" s="157"/>
      <c r="G11" s="154"/>
      <c r="H11" s="157"/>
      <c r="I11" s="154"/>
      <c r="J11" s="157"/>
      <c r="K11" s="155"/>
      <c r="L11" s="157"/>
      <c r="M11" s="158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</row>
    <row r="12" spans="2:49" s="150" customFormat="1" ht="11.25" customHeight="1">
      <c r="B12" s="68" t="s">
        <v>2424</v>
      </c>
      <c r="C12" s="69" t="s">
        <v>2114</v>
      </c>
      <c r="D12" s="37"/>
      <c r="E12" s="100"/>
      <c r="F12" s="76">
        <f>SUM(F15+F24+F33)</f>
        <v>75377</v>
      </c>
      <c r="G12" s="154"/>
      <c r="H12" s="76">
        <f>SUM(H15+H24+H33)</f>
        <v>78631</v>
      </c>
      <c r="I12" s="154"/>
      <c r="J12" s="76">
        <f>SUM(J15+J24+J33)</f>
        <v>87137</v>
      </c>
      <c r="K12" s="155"/>
      <c r="L12" s="76">
        <f>SUM(L15+L24+L33)</f>
        <v>104209</v>
      </c>
      <c r="M12" s="69" t="s">
        <v>2151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</row>
    <row r="13" spans="2:49" s="150" customFormat="1" ht="5.25" customHeight="1">
      <c r="B13" s="151"/>
      <c r="C13" s="36"/>
      <c r="D13" s="37"/>
      <c r="E13" s="100"/>
      <c r="F13" s="99"/>
      <c r="G13" s="98"/>
      <c r="H13" s="99"/>
      <c r="I13" s="98"/>
      <c r="J13" s="99"/>
      <c r="K13" s="100"/>
      <c r="L13" s="99"/>
      <c r="M13" s="41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</row>
    <row r="14" spans="2:49" s="150" customFormat="1" ht="11.25" customHeight="1">
      <c r="B14" s="42" t="s">
        <v>2425</v>
      </c>
      <c r="C14" s="43" t="s">
        <v>2115</v>
      </c>
      <c r="D14" s="37"/>
      <c r="E14" s="100"/>
      <c r="F14" s="99"/>
      <c r="G14" s="98"/>
      <c r="H14" s="99"/>
      <c r="I14" s="98"/>
      <c r="J14" s="99"/>
      <c r="K14" s="100"/>
      <c r="L14" s="99"/>
      <c r="M14" s="43" t="s">
        <v>2152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</row>
    <row r="15" spans="2:49" s="150" customFormat="1" ht="11.25" customHeight="1">
      <c r="B15" s="151"/>
      <c r="C15" s="43" t="s">
        <v>2426</v>
      </c>
      <c r="D15" s="37"/>
      <c r="E15" s="100"/>
      <c r="F15" s="86">
        <f>SUM(F16:F21)</f>
        <v>1700</v>
      </c>
      <c r="G15" s="98"/>
      <c r="H15" s="86">
        <f>SUM(H16:H21)</f>
        <v>1968</v>
      </c>
      <c r="I15" s="98"/>
      <c r="J15" s="86">
        <f>SUM(J16:J21)</f>
        <v>1872</v>
      </c>
      <c r="K15" s="100"/>
      <c r="L15" s="86">
        <f>SUM(L16:L21)</f>
        <v>2652</v>
      </c>
      <c r="M15" s="43" t="s">
        <v>2427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</row>
    <row r="16" spans="2:49" s="150" customFormat="1" ht="11.25" customHeight="1">
      <c r="B16" s="88" t="s">
        <v>2116</v>
      </c>
      <c r="C16" s="52" t="s">
        <v>2117</v>
      </c>
      <c r="D16" s="44" t="s">
        <v>2429</v>
      </c>
      <c r="E16" s="163">
        <v>63800</v>
      </c>
      <c r="F16" s="54">
        <v>327</v>
      </c>
      <c r="G16" s="57">
        <v>52500</v>
      </c>
      <c r="H16" s="53">
        <v>269</v>
      </c>
      <c r="I16" s="57">
        <v>6500</v>
      </c>
      <c r="J16" s="53">
        <v>33</v>
      </c>
      <c r="K16" s="163">
        <v>30200</v>
      </c>
      <c r="L16" s="54">
        <v>155</v>
      </c>
      <c r="M16" s="52" t="s">
        <v>2153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</row>
    <row r="17" spans="2:49" s="150" customFormat="1" ht="11.25" customHeight="1">
      <c r="B17" s="88" t="s">
        <v>2118</v>
      </c>
      <c r="C17" s="52" t="s">
        <v>2119</v>
      </c>
      <c r="D17" s="44" t="s">
        <v>2278</v>
      </c>
      <c r="E17" s="163"/>
      <c r="F17" s="54"/>
      <c r="G17" s="57"/>
      <c r="H17" s="53"/>
      <c r="I17" s="57"/>
      <c r="J17" s="53"/>
      <c r="K17" s="163" t="s">
        <v>2278</v>
      </c>
      <c r="L17" s="54" t="s">
        <v>2278</v>
      </c>
      <c r="M17" s="52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</row>
    <row r="18" spans="2:49" s="150" customFormat="1" ht="11.25" customHeight="1">
      <c r="B18" s="151"/>
      <c r="C18" s="52" t="s">
        <v>235</v>
      </c>
      <c r="D18" s="44" t="s">
        <v>2303</v>
      </c>
      <c r="E18" s="163">
        <v>35000</v>
      </c>
      <c r="F18" s="54">
        <v>777</v>
      </c>
      <c r="G18" s="57">
        <v>39000</v>
      </c>
      <c r="H18" s="53">
        <v>866</v>
      </c>
      <c r="I18" s="57">
        <v>31000</v>
      </c>
      <c r="J18" s="53">
        <v>689</v>
      </c>
      <c r="K18" s="163">
        <v>40400</v>
      </c>
      <c r="L18" s="54">
        <v>897</v>
      </c>
      <c r="M18" s="52" t="s">
        <v>2154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</row>
    <row r="19" spans="2:49" s="150" customFormat="1" ht="11.25" customHeight="1">
      <c r="B19" s="88" t="s">
        <v>2135</v>
      </c>
      <c r="C19" s="52" t="s">
        <v>2167</v>
      </c>
      <c r="D19" s="44" t="s">
        <v>2303</v>
      </c>
      <c r="E19" s="163">
        <v>7500</v>
      </c>
      <c r="F19" s="54">
        <v>87</v>
      </c>
      <c r="G19" s="57">
        <v>2500</v>
      </c>
      <c r="H19" s="53">
        <v>29</v>
      </c>
      <c r="I19" s="57">
        <v>3220</v>
      </c>
      <c r="J19" s="53">
        <v>37</v>
      </c>
      <c r="K19" s="163">
        <v>1240</v>
      </c>
      <c r="L19" s="54">
        <v>14</v>
      </c>
      <c r="M19" s="52" t="s">
        <v>2155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</row>
    <row r="20" spans="2:49" s="150" customFormat="1" ht="11.25" customHeight="1">
      <c r="B20" s="88" t="s">
        <v>2136</v>
      </c>
      <c r="C20" s="52" t="s">
        <v>2137</v>
      </c>
      <c r="D20" s="44" t="s">
        <v>2303</v>
      </c>
      <c r="E20" s="163">
        <v>94510</v>
      </c>
      <c r="F20" s="54">
        <v>509</v>
      </c>
      <c r="G20" s="57">
        <v>149385</v>
      </c>
      <c r="H20" s="53">
        <v>804</v>
      </c>
      <c r="I20" s="57">
        <v>203320</v>
      </c>
      <c r="J20" s="53">
        <v>1113</v>
      </c>
      <c r="K20" s="163">
        <v>283130</v>
      </c>
      <c r="L20" s="54">
        <v>1586</v>
      </c>
      <c r="M20" s="52" t="s">
        <v>2156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</row>
    <row r="21" spans="2:49" s="150" customFormat="1" ht="5.25" customHeight="1">
      <c r="B21" s="151"/>
      <c r="C21" s="36"/>
      <c r="D21" s="37"/>
      <c r="E21" s="100"/>
      <c r="F21" s="99"/>
      <c r="G21" s="98"/>
      <c r="H21" s="99"/>
      <c r="I21" s="98"/>
      <c r="J21" s="99"/>
      <c r="K21" s="100"/>
      <c r="L21" s="99"/>
      <c r="M21" s="41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</row>
    <row r="22" spans="2:49" s="150" customFormat="1" ht="11.25" customHeight="1">
      <c r="B22" s="42" t="s">
        <v>2431</v>
      </c>
      <c r="C22" s="43" t="s">
        <v>2138</v>
      </c>
      <c r="D22" s="37"/>
      <c r="E22" s="100"/>
      <c r="F22" s="100"/>
      <c r="G22" s="98"/>
      <c r="H22" s="99"/>
      <c r="I22" s="98"/>
      <c r="J22" s="99"/>
      <c r="K22" s="100"/>
      <c r="L22" s="99"/>
      <c r="M22" s="41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</row>
    <row r="23" spans="2:49" s="150" customFormat="1" ht="11.25" customHeight="1">
      <c r="B23" s="151"/>
      <c r="C23" s="43" t="s">
        <v>2139</v>
      </c>
      <c r="D23" s="37"/>
      <c r="E23" s="100"/>
      <c r="F23" s="100"/>
      <c r="G23" s="98"/>
      <c r="H23" s="99"/>
      <c r="I23" s="98"/>
      <c r="J23" s="99"/>
      <c r="K23" s="100"/>
      <c r="L23" s="99"/>
      <c r="M23" s="43" t="s">
        <v>2157</v>
      </c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</row>
    <row r="24" spans="2:49" s="150" customFormat="1" ht="11.25" customHeight="1">
      <c r="B24" s="151"/>
      <c r="C24" s="43" t="s">
        <v>2140</v>
      </c>
      <c r="D24" s="37"/>
      <c r="E24" s="100"/>
      <c r="F24" s="87">
        <f>SUM(F25:F30)</f>
        <v>73195</v>
      </c>
      <c r="G24" s="98"/>
      <c r="H24" s="86">
        <f>SUM(H25:H30)</f>
        <v>76095</v>
      </c>
      <c r="I24" s="98"/>
      <c r="J24" s="86">
        <f>SUM(J25:J30)</f>
        <v>84951</v>
      </c>
      <c r="K24" s="100"/>
      <c r="L24" s="86">
        <f>SUM(L25:L30)</f>
        <v>101218</v>
      </c>
      <c r="M24" s="43" t="s">
        <v>2158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</row>
    <row r="25" spans="2:49" s="150" customFormat="1" ht="11.25" customHeight="1">
      <c r="B25" s="88" t="s">
        <v>2141</v>
      </c>
      <c r="C25" s="52" t="s">
        <v>717</v>
      </c>
      <c r="D25" s="44" t="s">
        <v>2429</v>
      </c>
      <c r="E25" s="163">
        <v>5530000</v>
      </c>
      <c r="F25" s="54">
        <v>36065</v>
      </c>
      <c r="G25" s="57">
        <v>5797000</v>
      </c>
      <c r="H25" s="53">
        <v>38900</v>
      </c>
      <c r="I25" s="57">
        <v>6174000</v>
      </c>
      <c r="J25" s="53">
        <v>43610</v>
      </c>
      <c r="K25" s="163">
        <v>6533000</v>
      </c>
      <c r="L25" s="54">
        <v>50590</v>
      </c>
      <c r="M25" s="52" t="s">
        <v>2159</v>
      </c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</row>
    <row r="26" spans="2:49" s="150" customFormat="1" ht="11.25" customHeight="1">
      <c r="B26" s="88" t="s">
        <v>2142</v>
      </c>
      <c r="C26" s="52" t="s">
        <v>718</v>
      </c>
      <c r="D26" s="44" t="s">
        <v>2303</v>
      </c>
      <c r="E26" s="163">
        <v>4330000</v>
      </c>
      <c r="F26" s="54">
        <v>21002</v>
      </c>
      <c r="G26" s="57">
        <v>4410000</v>
      </c>
      <c r="H26" s="53">
        <v>23120</v>
      </c>
      <c r="I26" s="57">
        <v>4688000</v>
      </c>
      <c r="J26" s="53">
        <v>25640</v>
      </c>
      <c r="K26" s="163">
        <v>5198000</v>
      </c>
      <c r="L26" s="54">
        <v>32310</v>
      </c>
      <c r="M26" s="52" t="s">
        <v>2160</v>
      </c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</row>
    <row r="27" spans="2:49" s="150" customFormat="1" ht="11.25" customHeight="1">
      <c r="B27" s="88" t="s">
        <v>2143</v>
      </c>
      <c r="C27" s="52" t="s">
        <v>236</v>
      </c>
      <c r="D27" s="44" t="s">
        <v>2303</v>
      </c>
      <c r="E27" s="163">
        <v>2940000</v>
      </c>
      <c r="F27" s="54">
        <v>9835</v>
      </c>
      <c r="G27" s="57">
        <v>2773000</v>
      </c>
      <c r="H27" s="53">
        <v>9066</v>
      </c>
      <c r="I27" s="57">
        <v>3193000</v>
      </c>
      <c r="J27" s="53">
        <v>10950</v>
      </c>
      <c r="K27" s="163">
        <v>3420000</v>
      </c>
      <c r="L27" s="54">
        <v>13422</v>
      </c>
      <c r="M27" s="52" t="s">
        <v>2164</v>
      </c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</row>
    <row r="28" spans="2:49" s="150" customFormat="1" ht="11.25" customHeight="1">
      <c r="B28" s="88" t="s">
        <v>2144</v>
      </c>
      <c r="C28" s="52" t="s">
        <v>2147</v>
      </c>
      <c r="D28" s="44" t="s">
        <v>2303</v>
      </c>
      <c r="E28" s="163">
        <v>2000000</v>
      </c>
      <c r="F28" s="54">
        <v>2050</v>
      </c>
      <c r="G28" s="57">
        <v>1600000</v>
      </c>
      <c r="H28" s="53">
        <v>1640</v>
      </c>
      <c r="I28" s="57">
        <v>1400000</v>
      </c>
      <c r="J28" s="53">
        <v>1495</v>
      </c>
      <c r="K28" s="163">
        <v>1200000</v>
      </c>
      <c r="L28" s="54">
        <v>1320</v>
      </c>
      <c r="M28" s="52" t="s">
        <v>2161</v>
      </c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</row>
    <row r="29" spans="2:49" s="150" customFormat="1" ht="11.25" customHeight="1">
      <c r="B29" s="88" t="s">
        <v>2145</v>
      </c>
      <c r="C29" s="52" t="s">
        <v>2148</v>
      </c>
      <c r="D29" s="44" t="s">
        <v>2303</v>
      </c>
      <c r="E29" s="163">
        <v>137035</v>
      </c>
      <c r="F29" s="54">
        <v>3207</v>
      </c>
      <c r="G29" s="57">
        <v>98520</v>
      </c>
      <c r="H29" s="53">
        <v>2356</v>
      </c>
      <c r="I29" s="57">
        <v>113080</v>
      </c>
      <c r="J29" s="53">
        <v>2184</v>
      </c>
      <c r="K29" s="163">
        <v>114500</v>
      </c>
      <c r="L29" s="54">
        <v>2463</v>
      </c>
      <c r="M29" s="52" t="s">
        <v>2162</v>
      </c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</row>
    <row r="30" spans="2:49" s="150" customFormat="1" ht="11.25" customHeight="1">
      <c r="B30" s="88" t="s">
        <v>2146</v>
      </c>
      <c r="C30" s="52" t="s">
        <v>2428</v>
      </c>
      <c r="D30" s="44" t="s">
        <v>2303</v>
      </c>
      <c r="E30" s="163">
        <v>673400</v>
      </c>
      <c r="F30" s="54">
        <v>1036</v>
      </c>
      <c r="G30" s="57">
        <v>659000</v>
      </c>
      <c r="H30" s="53">
        <v>1013</v>
      </c>
      <c r="I30" s="57">
        <v>678600</v>
      </c>
      <c r="J30" s="53">
        <v>1072</v>
      </c>
      <c r="K30" s="163">
        <v>695400</v>
      </c>
      <c r="L30" s="54">
        <v>1113</v>
      </c>
      <c r="M30" s="52" t="s">
        <v>2163</v>
      </c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</row>
    <row r="31" spans="2:49" s="150" customFormat="1" ht="5.25" customHeight="1">
      <c r="B31" s="151"/>
      <c r="C31" s="36"/>
      <c r="D31" s="37"/>
      <c r="E31" s="100"/>
      <c r="F31" s="99"/>
      <c r="G31" s="98"/>
      <c r="H31" s="99"/>
      <c r="I31" s="98"/>
      <c r="J31" s="99"/>
      <c r="K31" s="100"/>
      <c r="L31" s="99"/>
      <c r="M31" s="41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</row>
    <row r="32" spans="2:49" s="150" customFormat="1" ht="11.25" customHeight="1">
      <c r="B32" s="42" t="s">
        <v>2432</v>
      </c>
      <c r="C32" s="43" t="s">
        <v>2434</v>
      </c>
      <c r="D32" s="37"/>
      <c r="E32" s="100"/>
      <c r="F32" s="100"/>
      <c r="G32" s="98"/>
      <c r="H32" s="99"/>
      <c r="I32" s="98"/>
      <c r="J32" s="99"/>
      <c r="K32" s="100"/>
      <c r="L32" s="99"/>
      <c r="M32" s="43" t="s">
        <v>2165</v>
      </c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</row>
    <row r="33" spans="2:49" s="150" customFormat="1" ht="11.25" customHeight="1">
      <c r="B33" s="88"/>
      <c r="C33" s="43" t="s">
        <v>2435</v>
      </c>
      <c r="D33" s="37"/>
      <c r="E33" s="100"/>
      <c r="F33" s="87">
        <v>482</v>
      </c>
      <c r="G33" s="98"/>
      <c r="H33" s="86">
        <v>568</v>
      </c>
      <c r="I33" s="98"/>
      <c r="J33" s="86">
        <v>314</v>
      </c>
      <c r="K33" s="100"/>
      <c r="L33" s="86">
        <v>339</v>
      </c>
      <c r="M33" s="43" t="s">
        <v>2166</v>
      </c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</row>
    <row r="34" spans="2:49" s="150" customFormat="1" ht="11.25" customHeight="1">
      <c r="B34" s="88" t="s">
        <v>2149</v>
      </c>
      <c r="C34" s="52" t="s">
        <v>1106</v>
      </c>
      <c r="D34" s="44" t="s">
        <v>2429</v>
      </c>
      <c r="E34" s="54">
        <v>11287</v>
      </c>
      <c r="F34" s="54">
        <v>482</v>
      </c>
      <c r="G34" s="57">
        <v>13306</v>
      </c>
      <c r="H34" s="53">
        <v>568</v>
      </c>
      <c r="I34" s="57">
        <v>7304</v>
      </c>
      <c r="J34" s="53">
        <v>314</v>
      </c>
      <c r="K34" s="54">
        <v>7630</v>
      </c>
      <c r="L34" s="54">
        <v>339</v>
      </c>
      <c r="M34" s="52" t="s">
        <v>1107</v>
      </c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</row>
    <row r="35" spans="2:49" s="150" customFormat="1" ht="5.25" customHeight="1">
      <c r="B35" s="88"/>
      <c r="C35" s="52"/>
      <c r="D35" s="44"/>
      <c r="E35" s="54"/>
      <c r="F35" s="54"/>
      <c r="G35" s="57"/>
      <c r="H35" s="53"/>
      <c r="I35" s="57"/>
      <c r="J35" s="53"/>
      <c r="K35" s="54"/>
      <c r="L35" s="53"/>
      <c r="M35" s="52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</row>
    <row r="36" spans="2:49" s="47" customFormat="1" ht="11.25" customHeight="1">
      <c r="B36" s="159" t="s">
        <v>672</v>
      </c>
      <c r="C36" s="69" t="s">
        <v>1709</v>
      </c>
      <c r="D36" s="74"/>
      <c r="E36" s="160"/>
      <c r="F36" s="76">
        <f>SUM(F38+F266+F309+F316+F365+F460+F504+F545+F596+F627+F712+F722+F790+F904+F916+F1046+F1058+F1101+F1157+F1187+F1198+F1241+F1289)</f>
        <v>2837119.04769669</v>
      </c>
      <c r="G36" s="75"/>
      <c r="H36" s="76">
        <f>SUM(H38+H266+H316+H365+H460+H504+H545+H596+H627+H712+H722+H790+H904+H916+H1046+H1058+H1101+H1157+H1187+H1198+H1241+H1289+H309)</f>
        <v>2885484.8664617017</v>
      </c>
      <c r="I36" s="75"/>
      <c r="J36" s="76">
        <f>SUM(J38+J266+J316+J365+J460+J504+J545+J596+J627+J712+J722+J790+J904+J916+J1046+J1058+J1101+J1157+J1187+J1198+J1241+J1289+J309)</f>
        <v>3110584.101392352</v>
      </c>
      <c r="K36" s="77"/>
      <c r="L36" s="76">
        <f>SUM(L38+L266+L316+L365+L460+L504+L545+L596+L627+L712+L722+L790+L904+L916+L1046+L1058+L1101+L1157+L1187+L1198+L1241+L1289+L309)</f>
        <v>3452416</v>
      </c>
      <c r="M36" s="73" t="s">
        <v>1710</v>
      </c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</row>
    <row r="37" spans="2:49" s="47" customFormat="1" ht="5.25" customHeight="1">
      <c r="B37" s="164"/>
      <c r="C37" s="165"/>
      <c r="D37" s="74"/>
      <c r="E37" s="166"/>
      <c r="F37" s="167"/>
      <c r="G37" s="70"/>
      <c r="H37" s="168" t="s">
        <v>2278</v>
      </c>
      <c r="I37" s="70"/>
      <c r="J37" s="168" t="s">
        <v>2278</v>
      </c>
      <c r="K37" s="169"/>
      <c r="L37" s="168" t="s">
        <v>2278</v>
      </c>
      <c r="M37" s="170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</row>
    <row r="38" spans="2:49" s="47" customFormat="1" ht="11.25" customHeight="1">
      <c r="B38" s="68" t="s">
        <v>2433</v>
      </c>
      <c r="C38" s="69" t="s">
        <v>1708</v>
      </c>
      <c r="D38" s="64"/>
      <c r="E38" s="77"/>
      <c r="F38" s="76">
        <f>F40+F66+F74+F89+F104+F109+F117+F138+F157+F160+F170+F177+F182+F186+F198+F211+F216+F224+F243+F248+F260</f>
        <v>872853.0836872987</v>
      </c>
      <c r="G38" s="75"/>
      <c r="H38" s="76">
        <f>H40+H66+H74+H89+H104+H109+H117+H138+H157+H160+H170+H177+H182+H186+H198+H211+H216+H224+H243+H248+H260</f>
        <v>894468.4437272113</v>
      </c>
      <c r="I38" s="75"/>
      <c r="J38" s="76">
        <f>J40+J66+J74+J89+J104+J109+J117+J138+J157+J160+J170+J177+J182+J186+J198+J211+J216+J224+J243+J248+J260</f>
        <v>961824.774522702</v>
      </c>
      <c r="K38" s="77"/>
      <c r="L38" s="76">
        <f>L40+L66+L74+L89+L104+L109+L117+L138+L157+L160+L170+L177+L182+L186+L198+L211+L216+L224+L243+L248+L260</f>
        <v>1100818</v>
      </c>
      <c r="M38" s="73" t="s">
        <v>1711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</row>
    <row r="39" spans="2:49" s="47" customFormat="1" ht="5.25" customHeight="1">
      <c r="B39" s="171"/>
      <c r="C39" s="127"/>
      <c r="D39" s="128"/>
      <c r="E39" s="163"/>
      <c r="F39" s="172"/>
      <c r="G39" s="57"/>
      <c r="H39" s="172"/>
      <c r="I39" s="57"/>
      <c r="J39" s="172"/>
      <c r="K39" s="173"/>
      <c r="L39" s="172"/>
      <c r="M39" s="174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</row>
    <row r="40" spans="2:49" s="47" customFormat="1" ht="11.25" customHeight="1">
      <c r="B40" s="42" t="s">
        <v>2430</v>
      </c>
      <c r="C40" s="43" t="s">
        <v>1690</v>
      </c>
      <c r="D40" s="80"/>
      <c r="E40" s="163"/>
      <c r="F40" s="86">
        <f>SUM(F42:F64)</f>
        <v>170525.2582551079</v>
      </c>
      <c r="G40" s="57"/>
      <c r="H40" s="86">
        <f>SUM(H42:H64)</f>
        <v>182823.77143013358</v>
      </c>
      <c r="I40" s="57"/>
      <c r="J40" s="86">
        <f>SUM(J42:J64)</f>
        <v>191300.1431808008</v>
      </c>
      <c r="K40" s="87"/>
      <c r="L40" s="86">
        <f>SUM(L42:L64)</f>
        <v>204490</v>
      </c>
      <c r="M40" s="85" t="s">
        <v>1639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</row>
    <row r="41" spans="2:49" s="47" customFormat="1" ht="6" customHeight="1">
      <c r="B41" s="171"/>
      <c r="C41" s="127"/>
      <c r="D41" s="128"/>
      <c r="E41" s="163"/>
      <c r="F41" s="54"/>
      <c r="G41" s="57"/>
      <c r="H41" s="53"/>
      <c r="I41" s="57"/>
      <c r="J41" s="53"/>
      <c r="K41" s="54"/>
      <c r="L41" s="53"/>
      <c r="M41" s="174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</row>
    <row r="42" spans="2:49" s="47" customFormat="1" ht="11.25" customHeight="1">
      <c r="B42" s="88" t="s">
        <v>1912</v>
      </c>
      <c r="C42" s="52" t="s">
        <v>2301</v>
      </c>
      <c r="D42" s="44" t="s">
        <v>2429</v>
      </c>
      <c r="E42" s="163">
        <v>4270</v>
      </c>
      <c r="F42" s="54">
        <v>14085.710282705195</v>
      </c>
      <c r="G42" s="57">
        <v>4621</v>
      </c>
      <c r="H42" s="54">
        <v>16013.012708577522</v>
      </c>
      <c r="I42" s="57">
        <v>4376</v>
      </c>
      <c r="J42" s="53">
        <v>15438.922624275127</v>
      </c>
      <c r="K42" s="54">
        <v>4645</v>
      </c>
      <c r="L42" s="53">
        <v>16452</v>
      </c>
      <c r="M42" s="61" t="s">
        <v>1640</v>
      </c>
      <c r="N42" s="110" t="s">
        <v>2278</v>
      </c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</row>
    <row r="43" spans="2:49" s="47" customFormat="1" ht="11.25" customHeight="1">
      <c r="B43" s="88" t="s">
        <v>1913</v>
      </c>
      <c r="C43" s="52" t="s">
        <v>2302</v>
      </c>
      <c r="D43" s="44" t="s">
        <v>2303</v>
      </c>
      <c r="E43" s="163">
        <v>54570</v>
      </c>
      <c r="F43" s="54">
        <v>109181.34070537903</v>
      </c>
      <c r="G43" s="57">
        <v>53766</v>
      </c>
      <c r="H43" s="54">
        <v>119694.36537416663</v>
      </c>
      <c r="I43" s="57">
        <v>56907</v>
      </c>
      <c r="J43" s="53">
        <v>129007.95183110818</v>
      </c>
      <c r="K43" s="54">
        <v>60899</v>
      </c>
      <c r="L43" s="53">
        <v>138197</v>
      </c>
      <c r="M43" s="61" t="s">
        <v>1641</v>
      </c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</row>
    <row r="44" spans="2:49" s="47" customFormat="1" ht="11.25" customHeight="1">
      <c r="B44" s="88" t="s">
        <v>1150</v>
      </c>
      <c r="C44" s="52" t="s">
        <v>1280</v>
      </c>
      <c r="D44" s="128"/>
      <c r="E44" s="163"/>
      <c r="F44" s="54"/>
      <c r="G44" s="57"/>
      <c r="H44" s="54"/>
      <c r="I44" s="57"/>
      <c r="J44" s="53"/>
      <c r="K44" s="54"/>
      <c r="L44" s="53"/>
      <c r="M44" s="61" t="s">
        <v>2304</v>
      </c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</row>
    <row r="45" spans="2:49" s="47" customFormat="1" ht="11.25" customHeight="1">
      <c r="B45" s="171"/>
      <c r="C45" s="52" t="s">
        <v>237</v>
      </c>
      <c r="D45" s="44" t="s">
        <v>2305</v>
      </c>
      <c r="E45" s="175" t="s">
        <v>1243</v>
      </c>
      <c r="F45" s="54">
        <v>6168.051203367995</v>
      </c>
      <c r="G45" s="138" t="s">
        <v>1243</v>
      </c>
      <c r="H45" s="54">
        <v>3191.667492490697</v>
      </c>
      <c r="I45" s="138" t="s">
        <v>1243</v>
      </c>
      <c r="J45" s="53">
        <v>2214.347468023524</v>
      </c>
      <c r="K45" s="54" t="s">
        <v>1243</v>
      </c>
      <c r="L45" s="53">
        <v>1073</v>
      </c>
      <c r="M45" s="61" t="s">
        <v>2069</v>
      </c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</row>
    <row r="46" spans="2:49" s="47" customFormat="1" ht="11.25" customHeight="1">
      <c r="B46" s="88" t="s">
        <v>1914</v>
      </c>
      <c r="C46" s="52" t="s">
        <v>1392</v>
      </c>
      <c r="D46" s="44" t="s">
        <v>2429</v>
      </c>
      <c r="E46" s="163">
        <v>2870</v>
      </c>
      <c r="F46" s="54">
        <v>14220.689796573914</v>
      </c>
      <c r="G46" s="57">
        <v>3090</v>
      </c>
      <c r="H46" s="54">
        <v>17103.100428175523</v>
      </c>
      <c r="I46" s="57">
        <v>3078</v>
      </c>
      <c r="J46" s="53">
        <v>17619.098063471127</v>
      </c>
      <c r="K46" s="54">
        <v>3480</v>
      </c>
      <c r="L46" s="53">
        <v>19920</v>
      </c>
      <c r="M46" s="61" t="s">
        <v>1393</v>
      </c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</row>
    <row r="47" spans="2:49" s="47" customFormat="1" ht="11.25" customHeight="1">
      <c r="B47" s="88" t="s">
        <v>1915</v>
      </c>
      <c r="C47" s="52" t="s">
        <v>72</v>
      </c>
      <c r="D47" s="44" t="s">
        <v>2303</v>
      </c>
      <c r="E47" s="163">
        <v>4340</v>
      </c>
      <c r="F47" s="54">
        <v>21504.457741160553</v>
      </c>
      <c r="G47" s="57">
        <v>3908</v>
      </c>
      <c r="H47" s="54">
        <v>21702.65550836019</v>
      </c>
      <c r="I47" s="57">
        <v>3969</v>
      </c>
      <c r="J47" s="53">
        <v>22709.021757330756</v>
      </c>
      <c r="K47" s="54">
        <v>3918</v>
      </c>
      <c r="L47" s="53">
        <v>22427</v>
      </c>
      <c r="M47" s="61" t="s">
        <v>2243</v>
      </c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</row>
    <row r="48" spans="2:49" s="47" customFormat="1" ht="11.25" customHeight="1">
      <c r="B48" s="88" t="s">
        <v>2541</v>
      </c>
      <c r="C48" s="52" t="s">
        <v>2348</v>
      </c>
      <c r="D48" s="44" t="s">
        <v>2303</v>
      </c>
      <c r="E48" s="163">
        <v>342</v>
      </c>
      <c r="F48" s="54">
        <v>1221.6500305839659</v>
      </c>
      <c r="G48" s="57">
        <v>165</v>
      </c>
      <c r="H48" s="54">
        <v>842.3405105984548</v>
      </c>
      <c r="I48" s="57">
        <v>86</v>
      </c>
      <c r="J48" s="53">
        <v>350.26329548211606</v>
      </c>
      <c r="K48" s="54">
        <v>211</v>
      </c>
      <c r="L48" s="53">
        <v>892</v>
      </c>
      <c r="M48" s="61" t="s">
        <v>302</v>
      </c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</row>
    <row r="49" spans="2:49" s="150" customFormat="1" ht="3" customHeight="1">
      <c r="B49" s="176"/>
      <c r="C49" s="142"/>
      <c r="D49" s="177"/>
      <c r="E49" s="178"/>
      <c r="F49" s="97"/>
      <c r="G49" s="96"/>
      <c r="H49" s="97"/>
      <c r="I49" s="96"/>
      <c r="J49" s="97"/>
      <c r="K49" s="178"/>
      <c r="L49" s="97"/>
      <c r="M49" s="179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</row>
    <row r="50" spans="2:49" s="47" customFormat="1" ht="11.25" customHeight="1">
      <c r="B50" s="113"/>
      <c r="C50" s="114"/>
      <c r="D50" s="115"/>
      <c r="E50" s="116"/>
      <c r="F50" s="116"/>
      <c r="G50" s="117"/>
      <c r="H50" s="117"/>
      <c r="I50" s="117"/>
      <c r="J50" s="117"/>
      <c r="K50" s="117"/>
      <c r="L50" s="117"/>
      <c r="M50" s="118" t="s">
        <v>187</v>
      </c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</row>
    <row r="51" spans="2:10" s="121" customFormat="1" ht="18.75" customHeight="1">
      <c r="B51" s="14" t="s">
        <v>208</v>
      </c>
      <c r="C51" s="119"/>
      <c r="D51" s="119"/>
      <c r="E51" s="119"/>
      <c r="F51" s="119"/>
      <c r="G51" s="119"/>
      <c r="H51" s="119"/>
      <c r="I51" s="120"/>
      <c r="J51" s="120"/>
    </row>
    <row r="52" spans="2:10" s="121" customFormat="1" ht="18.75" customHeight="1">
      <c r="B52" s="15" t="s">
        <v>209</v>
      </c>
      <c r="C52" s="15"/>
      <c r="D52" s="15"/>
      <c r="E52" s="15"/>
      <c r="F52" s="15"/>
      <c r="G52" s="15"/>
      <c r="H52" s="15"/>
      <c r="I52" s="16"/>
      <c r="J52" s="16"/>
    </row>
    <row r="53" spans="2:49" s="150" customFormat="1" ht="6" customHeight="1">
      <c r="B53" s="122"/>
      <c r="C53" s="123"/>
      <c r="D53" s="123"/>
      <c r="E53" s="124"/>
      <c r="F53" s="124"/>
      <c r="G53" s="123"/>
      <c r="H53" s="123"/>
      <c r="I53" s="123"/>
      <c r="J53" s="123"/>
      <c r="K53" s="125"/>
      <c r="L53" s="123"/>
      <c r="M53" s="126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</row>
    <row r="54" spans="2:49" s="150" customFormat="1" ht="24.75" customHeight="1">
      <c r="B54" s="18" t="s">
        <v>1625</v>
      </c>
      <c r="C54" s="19" t="s">
        <v>2237</v>
      </c>
      <c r="D54" s="20" t="s">
        <v>1627</v>
      </c>
      <c r="E54" s="21" t="s">
        <v>1103</v>
      </c>
      <c r="F54" s="22"/>
      <c r="G54" s="21" t="s">
        <v>1787</v>
      </c>
      <c r="H54" s="22"/>
      <c r="I54" s="21" t="s">
        <v>721</v>
      </c>
      <c r="J54" s="22"/>
      <c r="K54" s="21" t="s">
        <v>1767</v>
      </c>
      <c r="L54" s="22"/>
      <c r="M54" s="23" t="s">
        <v>1386</v>
      </c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</row>
    <row r="55" spans="2:49" s="150" customFormat="1" ht="15" customHeight="1">
      <c r="B55" s="24" t="s">
        <v>1626</v>
      </c>
      <c r="C55" s="25"/>
      <c r="D55" s="26" t="s">
        <v>1628</v>
      </c>
      <c r="E55" s="17" t="s">
        <v>1383</v>
      </c>
      <c r="F55" s="27" t="s">
        <v>1385</v>
      </c>
      <c r="G55" s="17" t="s">
        <v>1383</v>
      </c>
      <c r="H55" s="27" t="s">
        <v>1385</v>
      </c>
      <c r="I55" s="17" t="s">
        <v>1383</v>
      </c>
      <c r="J55" s="27" t="s">
        <v>1385</v>
      </c>
      <c r="K55" s="17" t="s">
        <v>1383</v>
      </c>
      <c r="L55" s="27" t="s">
        <v>1385</v>
      </c>
      <c r="M55" s="28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</row>
    <row r="56" spans="2:49" s="150" customFormat="1" ht="24.75" customHeight="1">
      <c r="B56" s="29"/>
      <c r="C56" s="30"/>
      <c r="D56" s="31"/>
      <c r="E56" s="32" t="s">
        <v>1384</v>
      </c>
      <c r="F56" s="33" t="s">
        <v>1768</v>
      </c>
      <c r="G56" s="32" t="s">
        <v>1384</v>
      </c>
      <c r="H56" s="33" t="s">
        <v>1768</v>
      </c>
      <c r="I56" s="32" t="s">
        <v>1384</v>
      </c>
      <c r="J56" s="33" t="s">
        <v>1768</v>
      </c>
      <c r="K56" s="32" t="s">
        <v>1384</v>
      </c>
      <c r="L56" s="33" t="s">
        <v>1768</v>
      </c>
      <c r="M56" s="3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</row>
    <row r="57" spans="2:49" s="150" customFormat="1" ht="5.25" customHeight="1">
      <c r="B57" s="151"/>
      <c r="C57" s="52"/>
      <c r="D57" s="37"/>
      <c r="E57" s="40"/>
      <c r="F57" s="39"/>
      <c r="G57" s="38"/>
      <c r="H57" s="39"/>
      <c r="I57" s="38"/>
      <c r="J57" s="39"/>
      <c r="K57" s="40"/>
      <c r="L57" s="39"/>
      <c r="M57" s="41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</row>
    <row r="58" spans="2:49" s="47" customFormat="1" ht="11.25" customHeight="1">
      <c r="B58" s="88" t="s">
        <v>1916</v>
      </c>
      <c r="C58" s="52" t="s">
        <v>298</v>
      </c>
      <c r="D58" s="44" t="s">
        <v>2303</v>
      </c>
      <c r="E58" s="163">
        <v>108</v>
      </c>
      <c r="F58" s="54">
        <v>59.801050448166166</v>
      </c>
      <c r="G58" s="57">
        <v>143</v>
      </c>
      <c r="H58" s="54">
        <v>76.88706486192793</v>
      </c>
      <c r="I58" s="57">
        <v>228</v>
      </c>
      <c r="J58" s="53">
        <v>85.4300720688088</v>
      </c>
      <c r="K58" s="54">
        <v>207</v>
      </c>
      <c r="L58" s="53">
        <v>77</v>
      </c>
      <c r="M58" s="61" t="s">
        <v>303</v>
      </c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</row>
    <row r="59" spans="2:49" s="47" customFormat="1" ht="11.25" customHeight="1">
      <c r="B59" s="88" t="s">
        <v>1917</v>
      </c>
      <c r="C59" s="52" t="s">
        <v>183</v>
      </c>
      <c r="D59" s="44" t="s">
        <v>2303</v>
      </c>
      <c r="E59" s="163">
        <v>440</v>
      </c>
      <c r="F59" s="54">
        <v>659.5201563712039</v>
      </c>
      <c r="G59" s="57">
        <v>441</v>
      </c>
      <c r="H59" s="54">
        <v>669.771765019461</v>
      </c>
      <c r="I59" s="57">
        <v>387</v>
      </c>
      <c r="J59" s="53">
        <v>463.0309906129437</v>
      </c>
      <c r="K59" s="54">
        <v>456</v>
      </c>
      <c r="L59" s="53">
        <v>639</v>
      </c>
      <c r="M59" s="61" t="s">
        <v>2446</v>
      </c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</row>
    <row r="60" spans="2:49" s="47" customFormat="1" ht="11.25" customHeight="1">
      <c r="B60" s="88" t="s">
        <v>1919</v>
      </c>
      <c r="C60" s="52" t="s">
        <v>299</v>
      </c>
      <c r="D60" s="44" t="s">
        <v>2278</v>
      </c>
      <c r="E60" s="180"/>
      <c r="F60" s="180"/>
      <c r="G60" s="95"/>
      <c r="H60" s="180"/>
      <c r="I60" s="95"/>
      <c r="J60" s="58"/>
      <c r="K60" s="59"/>
      <c r="L60" s="58"/>
      <c r="M60" s="61" t="s">
        <v>304</v>
      </c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</row>
    <row r="61" spans="2:49" s="47" customFormat="1" ht="11.25" customHeight="1">
      <c r="B61" s="88" t="s">
        <v>1918</v>
      </c>
      <c r="C61" s="52" t="s">
        <v>2346</v>
      </c>
      <c r="D61" s="44" t="s">
        <v>2303</v>
      </c>
      <c r="E61" s="163">
        <v>1200</v>
      </c>
      <c r="F61" s="54">
        <v>1970.017461906731</v>
      </c>
      <c r="G61" s="57">
        <v>1045</v>
      </c>
      <c r="H61" s="54">
        <v>1741.0648687623234</v>
      </c>
      <c r="I61" s="57">
        <v>760</v>
      </c>
      <c r="J61" s="53">
        <v>1115.716741218643</v>
      </c>
      <c r="K61" s="54">
        <v>865</v>
      </c>
      <c r="L61" s="53">
        <v>1215</v>
      </c>
      <c r="M61" s="61" t="s">
        <v>2347</v>
      </c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</row>
    <row r="62" spans="2:49" s="47" customFormat="1" ht="11.25" customHeight="1">
      <c r="B62" s="88" t="s">
        <v>1920</v>
      </c>
      <c r="C62" s="52" t="s">
        <v>2063</v>
      </c>
      <c r="D62" s="44" t="s">
        <v>2278</v>
      </c>
      <c r="E62" s="163" t="s">
        <v>2278</v>
      </c>
      <c r="F62" s="54" t="s">
        <v>2278</v>
      </c>
      <c r="G62" s="57"/>
      <c r="H62" s="54" t="s">
        <v>2278</v>
      </c>
      <c r="I62" s="57"/>
      <c r="J62" s="53" t="s">
        <v>2278</v>
      </c>
      <c r="K62" s="54"/>
      <c r="L62" s="53"/>
      <c r="M62" s="61" t="s">
        <v>2278</v>
      </c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</row>
    <row r="63" spans="2:49" s="47" customFormat="1" ht="11.25" customHeight="1">
      <c r="B63" s="88" t="s">
        <v>2278</v>
      </c>
      <c r="C63" s="52" t="s">
        <v>2064</v>
      </c>
      <c r="D63" s="44" t="s">
        <v>2305</v>
      </c>
      <c r="E63" s="175" t="s">
        <v>1243</v>
      </c>
      <c r="F63" s="54">
        <v>1454.0198266111258</v>
      </c>
      <c r="G63" s="138" t="s">
        <v>1243</v>
      </c>
      <c r="H63" s="54">
        <v>1788.9057091208563</v>
      </c>
      <c r="I63" s="138" t="s">
        <v>1243</v>
      </c>
      <c r="J63" s="53">
        <v>2296.360337209581</v>
      </c>
      <c r="K63" s="54" t="s">
        <v>1243</v>
      </c>
      <c r="L63" s="53">
        <v>3598</v>
      </c>
      <c r="M63" s="61" t="s">
        <v>305</v>
      </c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</row>
    <row r="64" spans="2:49" s="47" customFormat="1" ht="5.25" customHeight="1">
      <c r="B64" s="88"/>
      <c r="C64" s="52"/>
      <c r="D64" s="44"/>
      <c r="E64" s="175"/>
      <c r="F64" s="54"/>
      <c r="G64" s="138"/>
      <c r="H64" s="54"/>
      <c r="I64" s="138"/>
      <c r="J64" s="53"/>
      <c r="K64" s="54"/>
      <c r="L64" s="53"/>
      <c r="M64" s="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</row>
    <row r="65" spans="2:49" s="47" customFormat="1" ht="11.25" customHeight="1">
      <c r="B65" s="42" t="s">
        <v>2436</v>
      </c>
      <c r="C65" s="43" t="s">
        <v>1690</v>
      </c>
      <c r="D65" s="44"/>
      <c r="E65" s="175"/>
      <c r="F65" s="54"/>
      <c r="G65" s="138"/>
      <c r="H65" s="54"/>
      <c r="I65" s="138"/>
      <c r="J65" s="53"/>
      <c r="K65" s="54"/>
      <c r="L65" s="53"/>
      <c r="M65" s="85" t="s">
        <v>1283</v>
      </c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</row>
    <row r="66" spans="2:49" s="47" customFormat="1" ht="11.25" customHeight="1">
      <c r="B66" s="42" t="s">
        <v>2278</v>
      </c>
      <c r="C66" s="43" t="s">
        <v>1281</v>
      </c>
      <c r="D66" s="44"/>
      <c r="E66" s="175"/>
      <c r="F66" s="86">
        <f>SUM(F67:F72)</f>
        <v>40924.42172384217</v>
      </c>
      <c r="G66" s="138"/>
      <c r="H66" s="86">
        <f>SUM(H67:H72)</f>
        <v>41382.32691013098</v>
      </c>
      <c r="I66" s="138"/>
      <c r="J66" s="86">
        <f>SUM(J67:J72)</f>
        <v>48727.60450660717</v>
      </c>
      <c r="K66" s="87"/>
      <c r="L66" s="86">
        <f>SUM(L67:L72)</f>
        <v>56331</v>
      </c>
      <c r="M66" s="85" t="s">
        <v>1282</v>
      </c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</row>
    <row r="67" spans="2:49" s="47" customFormat="1" ht="11.25" customHeight="1">
      <c r="B67" s="88" t="s">
        <v>1921</v>
      </c>
      <c r="C67" s="52" t="s">
        <v>920</v>
      </c>
      <c r="D67" s="44" t="s">
        <v>2429</v>
      </c>
      <c r="E67" s="163">
        <v>19320</v>
      </c>
      <c r="F67" s="54">
        <v>38030.05088215093</v>
      </c>
      <c r="G67" s="57">
        <v>19370</v>
      </c>
      <c r="H67" s="54">
        <v>39714.731903347834</v>
      </c>
      <c r="I67" s="57">
        <v>16443</v>
      </c>
      <c r="J67" s="53">
        <v>46754.16984181768</v>
      </c>
      <c r="K67" s="54">
        <v>18720</v>
      </c>
      <c r="L67" s="53">
        <v>54289</v>
      </c>
      <c r="M67" s="61" t="s">
        <v>306</v>
      </c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</row>
    <row r="68" spans="2:49" s="47" customFormat="1" ht="11.25" customHeight="1">
      <c r="B68" s="88" t="s">
        <v>1922</v>
      </c>
      <c r="C68" s="52" t="s">
        <v>1259</v>
      </c>
      <c r="D68" s="44" t="s">
        <v>2303</v>
      </c>
      <c r="E68" s="163">
        <v>523</v>
      </c>
      <c r="F68" s="54">
        <v>1409.5961891353452</v>
      </c>
      <c r="G68" s="57">
        <v>402</v>
      </c>
      <c r="H68" s="54">
        <v>1131.0941541910286</v>
      </c>
      <c r="I68" s="57">
        <v>328</v>
      </c>
      <c r="J68" s="53">
        <v>1207.9812190529565</v>
      </c>
      <c r="K68" s="54">
        <v>360</v>
      </c>
      <c r="L68" s="53">
        <v>1461</v>
      </c>
      <c r="M68" s="61" t="s">
        <v>1260</v>
      </c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</row>
    <row r="69" spans="2:49" s="47" customFormat="1" ht="11.25" customHeight="1">
      <c r="B69" s="88" t="s">
        <v>2022</v>
      </c>
      <c r="C69" s="52" t="s">
        <v>1261</v>
      </c>
      <c r="D69" s="44" t="s">
        <v>2303</v>
      </c>
      <c r="E69" s="163">
        <v>179</v>
      </c>
      <c r="F69" s="54">
        <v>490.36861367496255</v>
      </c>
      <c r="G69" s="57">
        <v>152</v>
      </c>
      <c r="H69" s="54">
        <v>416.898751695787</v>
      </c>
      <c r="I69" s="57">
        <v>124</v>
      </c>
      <c r="J69" s="53">
        <v>440.8191718750534</v>
      </c>
      <c r="K69" s="54">
        <v>110</v>
      </c>
      <c r="L69" s="53">
        <v>402</v>
      </c>
      <c r="M69" s="61" t="s">
        <v>1262</v>
      </c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</row>
    <row r="70" spans="2:49" s="47" customFormat="1" ht="11.25" customHeight="1">
      <c r="B70" s="88" t="s">
        <v>2024</v>
      </c>
      <c r="C70" s="52" t="s">
        <v>1735</v>
      </c>
      <c r="D70" s="44"/>
      <c r="E70" s="163"/>
      <c r="F70" s="54"/>
      <c r="G70" s="57"/>
      <c r="H70" s="54"/>
      <c r="I70" s="57"/>
      <c r="J70" s="53"/>
      <c r="K70" s="54"/>
      <c r="L70" s="53"/>
      <c r="M70" s="61" t="s">
        <v>1322</v>
      </c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</row>
    <row r="71" spans="2:49" s="47" customFormat="1" ht="11.25" customHeight="1">
      <c r="B71" s="88"/>
      <c r="C71" s="52" t="s">
        <v>1104</v>
      </c>
      <c r="D71" s="44" t="s">
        <v>2303</v>
      </c>
      <c r="E71" s="140">
        <v>139</v>
      </c>
      <c r="F71" s="54">
        <v>994.4060388809345</v>
      </c>
      <c r="G71" s="138">
        <v>10</v>
      </c>
      <c r="H71" s="54">
        <v>119.60210089633233</v>
      </c>
      <c r="I71" s="138">
        <v>27</v>
      </c>
      <c r="J71" s="53">
        <v>324.63427386147345</v>
      </c>
      <c r="K71" s="140">
        <v>15</v>
      </c>
      <c r="L71" s="139">
        <v>179</v>
      </c>
      <c r="M71" s="61" t="s">
        <v>238</v>
      </c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</row>
    <row r="72" spans="2:49" s="47" customFormat="1" ht="5.25" customHeight="1">
      <c r="B72" s="88"/>
      <c r="C72" s="52"/>
      <c r="D72" s="44"/>
      <c r="E72" s="140"/>
      <c r="F72" s="140"/>
      <c r="G72" s="138"/>
      <c r="H72" s="140"/>
      <c r="I72" s="138"/>
      <c r="J72" s="139"/>
      <c r="K72" s="140"/>
      <c r="L72" s="139"/>
      <c r="M72" s="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</row>
    <row r="73" spans="2:49" s="47" customFormat="1" ht="11.25" customHeight="1">
      <c r="B73" s="42" t="s">
        <v>2437</v>
      </c>
      <c r="C73" s="43" t="s">
        <v>1072</v>
      </c>
      <c r="D73" s="44"/>
      <c r="E73" s="140"/>
      <c r="F73" s="140"/>
      <c r="G73" s="138"/>
      <c r="H73" s="140"/>
      <c r="I73" s="138"/>
      <c r="J73" s="139"/>
      <c r="K73" s="140"/>
      <c r="L73" s="139"/>
      <c r="M73" s="85" t="s">
        <v>1073</v>
      </c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</row>
    <row r="74" spans="2:49" s="47" customFormat="1" ht="11.25" customHeight="1">
      <c r="B74" s="42"/>
      <c r="C74" s="43" t="s">
        <v>1071</v>
      </c>
      <c r="D74" s="44"/>
      <c r="E74" s="140"/>
      <c r="F74" s="86">
        <f>SUM(F75:F86)</f>
        <v>41913.701958398975</v>
      </c>
      <c r="G74" s="138"/>
      <c r="H74" s="86">
        <f>SUM(H75:H86)</f>
        <v>44792.57719973893</v>
      </c>
      <c r="I74" s="138"/>
      <c r="J74" s="86">
        <f>SUM(J75:J86)</f>
        <v>49416.070298697705</v>
      </c>
      <c r="K74" s="87"/>
      <c r="L74" s="86">
        <f>SUM(L75:L86)</f>
        <v>52598</v>
      </c>
      <c r="M74" s="85" t="s">
        <v>1074</v>
      </c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</row>
    <row r="75" spans="2:49" s="47" customFormat="1" ht="11.25" customHeight="1">
      <c r="B75" s="88" t="s">
        <v>2025</v>
      </c>
      <c r="C75" s="52" t="s">
        <v>301</v>
      </c>
      <c r="D75" s="128" t="s">
        <v>2429</v>
      </c>
      <c r="E75" s="163">
        <v>121</v>
      </c>
      <c r="F75" s="54">
        <v>1457.437029493878</v>
      </c>
      <c r="G75" s="57">
        <v>110</v>
      </c>
      <c r="H75" s="54">
        <v>1312.2059069769032</v>
      </c>
      <c r="I75" s="57">
        <v>80</v>
      </c>
      <c r="J75" s="53">
        <v>1054.2070893291007</v>
      </c>
      <c r="K75" s="54">
        <v>79</v>
      </c>
      <c r="L75" s="53">
        <v>962</v>
      </c>
      <c r="M75" s="61" t="s">
        <v>308</v>
      </c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</row>
    <row r="76" spans="2:49" s="47" customFormat="1" ht="11.25" customHeight="1">
      <c r="B76" s="88" t="s">
        <v>2026</v>
      </c>
      <c r="C76" s="52" t="s">
        <v>1263</v>
      </c>
      <c r="D76" s="44" t="s">
        <v>2303</v>
      </c>
      <c r="E76" s="163">
        <v>1520</v>
      </c>
      <c r="F76" s="54">
        <v>7468.296900255265</v>
      </c>
      <c r="G76" s="57">
        <v>1542</v>
      </c>
      <c r="H76" s="54">
        <v>7801.47418132362</v>
      </c>
      <c r="I76" s="57">
        <v>1836</v>
      </c>
      <c r="J76" s="53">
        <v>9233.282189196856</v>
      </c>
      <c r="K76" s="54">
        <v>1984</v>
      </c>
      <c r="L76" s="53">
        <v>9753</v>
      </c>
      <c r="M76" s="61" t="s">
        <v>1264</v>
      </c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</row>
    <row r="77" spans="2:49" s="47" customFormat="1" ht="11.25" customHeight="1">
      <c r="B77" s="88" t="s">
        <v>1035</v>
      </c>
      <c r="C77" s="52" t="s">
        <v>1265</v>
      </c>
      <c r="D77" s="44" t="s">
        <v>2303</v>
      </c>
      <c r="E77" s="163">
        <v>972</v>
      </c>
      <c r="F77" s="54">
        <v>7326.482980621043</v>
      </c>
      <c r="G77" s="57">
        <v>1000</v>
      </c>
      <c r="H77" s="54">
        <v>7657.951660248021</v>
      </c>
      <c r="I77" s="57">
        <v>950</v>
      </c>
      <c r="J77" s="53">
        <v>7446.085081517375</v>
      </c>
      <c r="K77" s="54">
        <v>1099</v>
      </c>
      <c r="L77" s="53">
        <v>8622</v>
      </c>
      <c r="M77" s="61" t="s">
        <v>1266</v>
      </c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</row>
    <row r="78" spans="2:49" s="47" customFormat="1" ht="11.25" customHeight="1">
      <c r="B78" s="51" t="s">
        <v>1037</v>
      </c>
      <c r="C78" s="52" t="s">
        <v>1268</v>
      </c>
      <c r="D78" s="44" t="s">
        <v>2303</v>
      </c>
      <c r="E78" s="163">
        <v>1660</v>
      </c>
      <c r="F78" s="54">
        <v>6846.365975594337</v>
      </c>
      <c r="G78" s="57">
        <v>1845</v>
      </c>
      <c r="H78" s="54">
        <v>8004.797752847385</v>
      </c>
      <c r="I78" s="57">
        <v>1941</v>
      </c>
      <c r="J78" s="53">
        <v>8894.979103804373</v>
      </c>
      <c r="K78" s="54">
        <v>1830</v>
      </c>
      <c r="L78" s="53">
        <v>8986</v>
      </c>
      <c r="M78" s="61" t="s">
        <v>2202</v>
      </c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</row>
    <row r="79" spans="2:49" s="150" customFormat="1" ht="11.25" customHeight="1">
      <c r="B79" s="51" t="s">
        <v>1038</v>
      </c>
      <c r="C79" s="52" t="s">
        <v>2203</v>
      </c>
      <c r="D79" s="44" t="s">
        <v>2303</v>
      </c>
      <c r="E79" s="163">
        <v>80</v>
      </c>
      <c r="F79" s="54">
        <v>524.5406425024861</v>
      </c>
      <c r="G79" s="57">
        <v>58</v>
      </c>
      <c r="H79" s="54">
        <v>387.85252719239196</v>
      </c>
      <c r="I79" s="57">
        <v>83</v>
      </c>
      <c r="J79" s="53">
        <v>509.16322953010047</v>
      </c>
      <c r="K79" s="54">
        <v>90</v>
      </c>
      <c r="L79" s="53">
        <v>489</v>
      </c>
      <c r="M79" s="61" t="s">
        <v>2204</v>
      </c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</row>
    <row r="80" spans="2:49" s="150" customFormat="1" ht="11.25" customHeight="1">
      <c r="B80" s="51" t="s">
        <v>1039</v>
      </c>
      <c r="C80" s="52" t="s">
        <v>2205</v>
      </c>
      <c r="D80" s="44" t="s">
        <v>2303</v>
      </c>
      <c r="E80" s="163">
        <v>964</v>
      </c>
      <c r="F80" s="54">
        <v>4661.064732074208</v>
      </c>
      <c r="G80" s="57">
        <v>1065</v>
      </c>
      <c r="H80" s="54">
        <v>5096.758099625134</v>
      </c>
      <c r="I80" s="57">
        <v>1019</v>
      </c>
      <c r="J80" s="53">
        <v>5289.830062500641</v>
      </c>
      <c r="K80" s="54">
        <v>1219</v>
      </c>
      <c r="L80" s="53">
        <v>6027</v>
      </c>
      <c r="M80" s="61" t="s">
        <v>2206</v>
      </c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</row>
    <row r="81" spans="2:49" s="47" customFormat="1" ht="11.25" customHeight="1">
      <c r="B81" s="51" t="s">
        <v>1040</v>
      </c>
      <c r="C81" s="52" t="s">
        <v>2207</v>
      </c>
      <c r="D81" s="128" t="s">
        <v>2429</v>
      </c>
      <c r="E81" s="57">
        <v>330</v>
      </c>
      <c r="F81" s="53">
        <v>1189.1866031978186</v>
      </c>
      <c r="G81" s="57">
        <v>352</v>
      </c>
      <c r="H81" s="53">
        <v>1317.3317113010316</v>
      </c>
      <c r="I81" s="57">
        <v>307</v>
      </c>
      <c r="J81" s="53">
        <v>1190.8952046391946</v>
      </c>
      <c r="K81" s="54">
        <v>303</v>
      </c>
      <c r="L81" s="53">
        <v>1162</v>
      </c>
      <c r="M81" s="61" t="s">
        <v>2208</v>
      </c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</row>
    <row r="82" spans="2:49" s="47" customFormat="1" ht="11.25" customHeight="1">
      <c r="B82" s="51" t="s">
        <v>1041</v>
      </c>
      <c r="C82" s="52" t="s">
        <v>1332</v>
      </c>
      <c r="D82" s="44" t="s">
        <v>2303</v>
      </c>
      <c r="E82" s="57">
        <v>240</v>
      </c>
      <c r="F82" s="53">
        <v>2251.9366997338</v>
      </c>
      <c r="G82" s="57">
        <v>274</v>
      </c>
      <c r="H82" s="53">
        <v>2480.8892928782075</v>
      </c>
      <c r="I82" s="57">
        <v>330</v>
      </c>
      <c r="J82" s="53">
        <v>3111.3632247460164</v>
      </c>
      <c r="K82" s="54">
        <v>500</v>
      </c>
      <c r="L82" s="53">
        <v>4140</v>
      </c>
      <c r="M82" s="61" t="s">
        <v>1334</v>
      </c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</row>
    <row r="83" spans="2:49" s="47" customFormat="1" ht="11.25" customHeight="1">
      <c r="B83" s="88" t="s">
        <v>2023</v>
      </c>
      <c r="C83" s="52" t="s">
        <v>300</v>
      </c>
      <c r="D83" s="44" t="s">
        <v>2303</v>
      </c>
      <c r="E83" s="163" t="s">
        <v>1243</v>
      </c>
      <c r="F83" s="54" t="s">
        <v>1243</v>
      </c>
      <c r="G83" s="57">
        <v>64</v>
      </c>
      <c r="H83" s="54">
        <v>222</v>
      </c>
      <c r="I83" s="57">
        <v>270</v>
      </c>
      <c r="J83" s="53">
        <v>1172</v>
      </c>
      <c r="K83" s="54">
        <v>360</v>
      </c>
      <c r="L83" s="53">
        <v>1620</v>
      </c>
      <c r="M83" s="61" t="s">
        <v>307</v>
      </c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</row>
    <row r="84" spans="2:49" s="47" customFormat="1" ht="11.25" customHeight="1">
      <c r="B84" s="88" t="s">
        <v>1036</v>
      </c>
      <c r="C84" s="52" t="s">
        <v>1267</v>
      </c>
      <c r="D84" s="44" t="s">
        <v>2303</v>
      </c>
      <c r="E84" s="163">
        <v>2110</v>
      </c>
      <c r="F84" s="53">
        <v>9383.639116037959</v>
      </c>
      <c r="G84" s="57">
        <v>2080</v>
      </c>
      <c r="H84" s="53">
        <v>9768.074440347598</v>
      </c>
      <c r="I84" s="57">
        <v>2188</v>
      </c>
      <c r="J84" s="53">
        <v>10757.354674904405</v>
      </c>
      <c r="K84" s="54">
        <v>2237</v>
      </c>
      <c r="L84" s="53">
        <v>10386</v>
      </c>
      <c r="M84" s="61" t="s">
        <v>309</v>
      </c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</row>
    <row r="85" spans="2:49" s="47" customFormat="1" ht="11.25" customHeight="1">
      <c r="B85" s="88" t="s">
        <v>1042</v>
      </c>
      <c r="C85" s="52" t="s">
        <v>1333</v>
      </c>
      <c r="D85" s="44" t="s">
        <v>2303</v>
      </c>
      <c r="E85" s="138">
        <v>178</v>
      </c>
      <c r="F85" s="53">
        <v>804.751278888179</v>
      </c>
      <c r="G85" s="138">
        <v>145</v>
      </c>
      <c r="H85" s="53">
        <v>743.2416269986365</v>
      </c>
      <c r="I85" s="138">
        <v>110</v>
      </c>
      <c r="J85" s="53">
        <v>756.910438529646</v>
      </c>
      <c r="K85" s="140">
        <v>50</v>
      </c>
      <c r="L85" s="139">
        <v>451</v>
      </c>
      <c r="M85" s="61" t="s">
        <v>2276</v>
      </c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</row>
    <row r="86" spans="2:49" s="47" customFormat="1" ht="5.25" customHeight="1">
      <c r="B86" s="88"/>
      <c r="C86" s="52"/>
      <c r="D86" s="44"/>
      <c r="E86" s="138"/>
      <c r="F86" s="139"/>
      <c r="G86" s="138"/>
      <c r="H86" s="139"/>
      <c r="I86" s="138"/>
      <c r="J86" s="139"/>
      <c r="K86" s="140"/>
      <c r="L86" s="139"/>
      <c r="M86" s="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</row>
    <row r="87" spans="2:49" s="47" customFormat="1" ht="11.25" customHeight="1">
      <c r="B87" s="42" t="s">
        <v>2441</v>
      </c>
      <c r="C87" s="43" t="s">
        <v>2540</v>
      </c>
      <c r="D87" s="44"/>
      <c r="E87" s="138"/>
      <c r="F87" s="139"/>
      <c r="G87" s="138"/>
      <c r="H87" s="139"/>
      <c r="I87" s="140" t="s">
        <v>2278</v>
      </c>
      <c r="J87" s="139"/>
      <c r="K87" s="140" t="s">
        <v>2278</v>
      </c>
      <c r="L87" s="139" t="s">
        <v>2278</v>
      </c>
      <c r="M87" s="18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</row>
    <row r="88" spans="2:49" s="47" customFormat="1" ht="11.25" customHeight="1">
      <c r="B88" s="42"/>
      <c r="C88" s="43" t="s">
        <v>2442</v>
      </c>
      <c r="D88" s="44"/>
      <c r="E88" s="138"/>
      <c r="G88" s="84"/>
      <c r="I88" s="84"/>
      <c r="K88" s="84"/>
      <c r="L88" s="46"/>
      <c r="M88" s="85" t="s">
        <v>1631</v>
      </c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</row>
    <row r="89" spans="2:49" s="47" customFormat="1" ht="11.25" customHeight="1">
      <c r="B89" s="42"/>
      <c r="C89" s="43" t="s">
        <v>2070</v>
      </c>
      <c r="D89" s="44"/>
      <c r="E89" s="138"/>
      <c r="F89" s="86">
        <v>35623</v>
      </c>
      <c r="G89" s="138"/>
      <c r="H89" s="86">
        <v>35869</v>
      </c>
      <c r="I89" s="138"/>
      <c r="J89" s="86">
        <v>31394</v>
      </c>
      <c r="K89" s="87"/>
      <c r="L89" s="86">
        <v>45310</v>
      </c>
      <c r="M89" s="85" t="s">
        <v>1632</v>
      </c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</row>
    <row r="90" spans="2:49" s="47" customFormat="1" ht="11.25" customHeight="1">
      <c r="B90" s="182" t="s">
        <v>2443</v>
      </c>
      <c r="C90" s="52"/>
      <c r="D90" s="128"/>
      <c r="E90" s="57"/>
      <c r="F90" s="53"/>
      <c r="G90" s="57"/>
      <c r="H90" s="53"/>
      <c r="I90" s="57"/>
      <c r="J90" s="53"/>
      <c r="K90" s="183"/>
      <c r="L90" s="184"/>
      <c r="M90" s="61" t="s">
        <v>2278</v>
      </c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</row>
    <row r="91" spans="2:49" s="47" customFormat="1" ht="12" customHeight="1">
      <c r="B91" s="171" t="s">
        <v>1062</v>
      </c>
      <c r="C91" s="52" t="s">
        <v>2444</v>
      </c>
      <c r="D91" s="185" t="s">
        <v>2305</v>
      </c>
      <c r="E91" s="183" t="s">
        <v>1243</v>
      </c>
      <c r="F91" s="53">
        <v>1550</v>
      </c>
      <c r="G91" s="183" t="s">
        <v>1243</v>
      </c>
      <c r="H91" s="53">
        <v>1703</v>
      </c>
      <c r="I91" s="183" t="s">
        <v>1243</v>
      </c>
      <c r="J91" s="53">
        <v>2385</v>
      </c>
      <c r="K91" s="183" t="s">
        <v>1243</v>
      </c>
      <c r="L91" s="53">
        <v>3729</v>
      </c>
      <c r="M91" s="61" t="s">
        <v>2445</v>
      </c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</row>
    <row r="92" spans="2:49" s="47" customFormat="1" ht="12" customHeight="1">
      <c r="B92" s="88" t="s">
        <v>1061</v>
      </c>
      <c r="C92" s="52" t="s">
        <v>1966</v>
      </c>
      <c r="D92" s="128" t="s">
        <v>2429</v>
      </c>
      <c r="E92" s="57">
        <v>4200</v>
      </c>
      <c r="F92" s="53">
        <v>16583.685589997163</v>
      </c>
      <c r="G92" s="57">
        <v>3750</v>
      </c>
      <c r="H92" s="53">
        <v>15025.441075462093</v>
      </c>
      <c r="I92" s="57">
        <v>2070</v>
      </c>
      <c r="J92" s="53">
        <v>8549.841612646385</v>
      </c>
      <c r="K92" s="54">
        <v>2340</v>
      </c>
      <c r="L92" s="53">
        <v>9145</v>
      </c>
      <c r="M92" s="61" t="s">
        <v>1967</v>
      </c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</row>
    <row r="93" spans="2:49" s="47" customFormat="1" ht="12" customHeight="1">
      <c r="B93" s="88" t="s">
        <v>223</v>
      </c>
      <c r="C93" s="52" t="s">
        <v>1338</v>
      </c>
      <c r="D93" s="44" t="s">
        <v>2303</v>
      </c>
      <c r="E93" s="57">
        <v>15070</v>
      </c>
      <c r="F93" s="53">
        <v>17489.244353926537</v>
      </c>
      <c r="G93" s="57">
        <v>15371</v>
      </c>
      <c r="H93" s="53">
        <v>19139.753346295925</v>
      </c>
      <c r="I93" s="57">
        <v>16030</v>
      </c>
      <c r="J93" s="53">
        <v>20458.793659038332</v>
      </c>
      <c r="K93" s="54">
        <v>15850</v>
      </c>
      <c r="L93" s="53">
        <v>24806</v>
      </c>
      <c r="M93" s="61" t="s">
        <v>1339</v>
      </c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</row>
    <row r="94" spans="2:49" s="47" customFormat="1" ht="12" customHeight="1">
      <c r="B94" s="88" t="s">
        <v>1269</v>
      </c>
      <c r="C94" s="52" t="s">
        <v>2330</v>
      </c>
      <c r="D94" s="44" t="s">
        <v>2303</v>
      </c>
      <c r="E94" s="57">
        <v>0</v>
      </c>
      <c r="F94" s="53">
        <v>0</v>
      </c>
      <c r="G94" s="57">
        <v>0</v>
      </c>
      <c r="H94" s="53">
        <v>0</v>
      </c>
      <c r="I94" s="57">
        <v>0</v>
      </c>
      <c r="J94" s="53">
        <v>0</v>
      </c>
      <c r="K94" s="54">
        <v>7304</v>
      </c>
      <c r="L94" s="53">
        <v>7630</v>
      </c>
      <c r="M94" s="61" t="s">
        <v>2331</v>
      </c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</row>
    <row r="95" spans="2:49" s="47" customFormat="1" ht="3" customHeight="1">
      <c r="B95" s="88"/>
      <c r="C95" s="52"/>
      <c r="D95" s="128"/>
      <c r="E95" s="108"/>
      <c r="F95" s="109"/>
      <c r="G95" s="110"/>
      <c r="H95" s="111"/>
      <c r="I95" s="110"/>
      <c r="J95" s="111"/>
      <c r="K95" s="112"/>
      <c r="L95" s="111"/>
      <c r="M95" s="186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</row>
    <row r="96" spans="2:49" s="47" customFormat="1" ht="11.25" customHeight="1">
      <c r="B96" s="113"/>
      <c r="C96" s="114"/>
      <c r="D96" s="115"/>
      <c r="E96" s="116"/>
      <c r="F96" s="116"/>
      <c r="G96" s="117"/>
      <c r="H96" s="117"/>
      <c r="I96" s="117"/>
      <c r="J96" s="117"/>
      <c r="K96" s="117"/>
      <c r="L96" s="117"/>
      <c r="M96" s="118" t="s">
        <v>187</v>
      </c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</row>
    <row r="97" spans="2:10" s="121" customFormat="1" ht="18.75" customHeight="1">
      <c r="B97" s="14" t="s">
        <v>208</v>
      </c>
      <c r="C97" s="119"/>
      <c r="D97" s="119"/>
      <c r="E97" s="119"/>
      <c r="F97" s="119"/>
      <c r="G97" s="119"/>
      <c r="H97" s="119"/>
      <c r="I97" s="120"/>
      <c r="J97" s="120"/>
    </row>
    <row r="98" spans="2:10" s="121" customFormat="1" ht="18.75" customHeight="1">
      <c r="B98" s="15" t="s">
        <v>209</v>
      </c>
      <c r="C98" s="15"/>
      <c r="D98" s="15"/>
      <c r="E98" s="15"/>
      <c r="F98" s="15"/>
      <c r="G98" s="15"/>
      <c r="H98" s="15"/>
      <c r="I98" s="16"/>
      <c r="J98" s="16"/>
    </row>
    <row r="99" spans="2:49" s="150" customFormat="1" ht="6" customHeight="1">
      <c r="B99" s="122"/>
      <c r="C99" s="123"/>
      <c r="D99" s="123"/>
      <c r="E99" s="124"/>
      <c r="F99" s="124"/>
      <c r="G99" s="123"/>
      <c r="H99" s="123"/>
      <c r="I99" s="123"/>
      <c r="J99" s="123"/>
      <c r="K99" s="125"/>
      <c r="L99" s="123"/>
      <c r="M99" s="126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</row>
    <row r="100" spans="2:49" s="150" customFormat="1" ht="24.75" customHeight="1">
      <c r="B100" s="18" t="s">
        <v>1625</v>
      </c>
      <c r="C100" s="19" t="s">
        <v>2237</v>
      </c>
      <c r="D100" s="20" t="s">
        <v>1627</v>
      </c>
      <c r="E100" s="21" t="s">
        <v>1103</v>
      </c>
      <c r="F100" s="22"/>
      <c r="G100" s="21" t="s">
        <v>1787</v>
      </c>
      <c r="H100" s="22"/>
      <c r="I100" s="21" t="s">
        <v>721</v>
      </c>
      <c r="J100" s="22"/>
      <c r="K100" s="21" t="s">
        <v>1767</v>
      </c>
      <c r="L100" s="22"/>
      <c r="M100" s="23" t="s">
        <v>1386</v>
      </c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</row>
    <row r="101" spans="2:49" s="150" customFormat="1" ht="15" customHeight="1">
      <c r="B101" s="24" t="s">
        <v>1626</v>
      </c>
      <c r="C101" s="25"/>
      <c r="D101" s="26" t="s">
        <v>1628</v>
      </c>
      <c r="E101" s="17" t="s">
        <v>1383</v>
      </c>
      <c r="F101" s="27" t="s">
        <v>1385</v>
      </c>
      <c r="G101" s="17" t="s">
        <v>1383</v>
      </c>
      <c r="H101" s="27" t="s">
        <v>1385</v>
      </c>
      <c r="I101" s="17" t="s">
        <v>1383</v>
      </c>
      <c r="J101" s="27" t="s">
        <v>1385</v>
      </c>
      <c r="K101" s="17" t="s">
        <v>1383</v>
      </c>
      <c r="L101" s="27" t="s">
        <v>1385</v>
      </c>
      <c r="M101" s="28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</row>
    <row r="102" spans="2:49" s="150" customFormat="1" ht="24.75" customHeight="1">
      <c r="B102" s="29"/>
      <c r="C102" s="30"/>
      <c r="D102" s="31"/>
      <c r="E102" s="32" t="s">
        <v>1384</v>
      </c>
      <c r="F102" s="33" t="s">
        <v>1768</v>
      </c>
      <c r="G102" s="32" t="s">
        <v>1384</v>
      </c>
      <c r="H102" s="33" t="s">
        <v>1768</v>
      </c>
      <c r="I102" s="32" t="s">
        <v>1384</v>
      </c>
      <c r="J102" s="33" t="s">
        <v>1768</v>
      </c>
      <c r="K102" s="32" t="s">
        <v>1384</v>
      </c>
      <c r="L102" s="33" t="s">
        <v>1768</v>
      </c>
      <c r="M102" s="3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</row>
    <row r="103" spans="2:49" s="47" customFormat="1" ht="5.25" customHeight="1">
      <c r="B103" s="187"/>
      <c r="C103" s="43"/>
      <c r="D103" s="80" t="s">
        <v>2278</v>
      </c>
      <c r="E103" s="57"/>
      <c r="F103" s="86"/>
      <c r="G103" s="57"/>
      <c r="H103" s="86"/>
      <c r="I103" s="57"/>
      <c r="J103" s="86"/>
      <c r="K103" s="87"/>
      <c r="L103" s="86"/>
      <c r="M103" s="48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</row>
    <row r="104" spans="2:49" s="190" customFormat="1" ht="11.25" customHeight="1">
      <c r="B104" s="42" t="s">
        <v>2438</v>
      </c>
      <c r="C104" s="43" t="s">
        <v>1691</v>
      </c>
      <c r="D104" s="128" t="s">
        <v>2278</v>
      </c>
      <c r="E104" s="137"/>
      <c r="F104" s="86">
        <f>SUM(F106:F107)</f>
        <v>15201.427023923838</v>
      </c>
      <c r="G104" s="137"/>
      <c r="H104" s="86">
        <f>SUM(H106:H107)</f>
        <v>14266.82203549107</v>
      </c>
      <c r="I104" s="137"/>
      <c r="J104" s="86">
        <f>SUM(J106:J107)</f>
        <v>15174.08940086182</v>
      </c>
      <c r="K104" s="87"/>
      <c r="L104" s="86">
        <f>SUM(L106:L107)</f>
        <v>16802</v>
      </c>
      <c r="M104" s="188" t="s">
        <v>75</v>
      </c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</row>
    <row r="105" spans="2:49" s="47" customFormat="1" ht="11.25" customHeight="1">
      <c r="B105" s="88" t="s">
        <v>1043</v>
      </c>
      <c r="C105" s="52" t="s">
        <v>1736</v>
      </c>
      <c r="D105" s="44"/>
      <c r="E105" s="57"/>
      <c r="F105" s="53"/>
      <c r="G105" s="57"/>
      <c r="H105" s="53"/>
      <c r="I105" s="57"/>
      <c r="J105" s="53"/>
      <c r="K105" s="54"/>
      <c r="L105" s="53"/>
      <c r="M105" s="18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</row>
    <row r="106" spans="2:49" s="47" customFormat="1" ht="10.5" customHeight="1">
      <c r="B106" s="88" t="s">
        <v>2278</v>
      </c>
      <c r="C106" s="52" t="s">
        <v>1737</v>
      </c>
      <c r="D106" s="128" t="s">
        <v>2429</v>
      </c>
      <c r="E106" s="57">
        <v>1760</v>
      </c>
      <c r="F106" s="53">
        <v>1729.1046586726902</v>
      </c>
      <c r="G106" s="57">
        <v>1379</v>
      </c>
      <c r="H106" s="53">
        <v>1259.2392622942418</v>
      </c>
      <c r="I106" s="57">
        <v>850</v>
      </c>
      <c r="J106" s="53">
        <v>833.797503391574</v>
      </c>
      <c r="K106" s="54">
        <v>656</v>
      </c>
      <c r="L106" s="53">
        <v>780</v>
      </c>
      <c r="M106" s="56" t="s">
        <v>1738</v>
      </c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</row>
    <row r="107" spans="2:49" s="47" customFormat="1" ht="11.25" customHeight="1">
      <c r="B107" s="51" t="s">
        <v>1270</v>
      </c>
      <c r="C107" s="52" t="s">
        <v>2439</v>
      </c>
      <c r="D107" s="44" t="s">
        <v>2303</v>
      </c>
      <c r="E107" s="57">
        <v>1996</v>
      </c>
      <c r="F107" s="53">
        <v>13472.322365251148</v>
      </c>
      <c r="G107" s="57">
        <v>1949</v>
      </c>
      <c r="H107" s="53">
        <v>13007.582773196827</v>
      </c>
      <c r="I107" s="57">
        <v>2189</v>
      </c>
      <c r="J107" s="53">
        <v>14340.291897470246</v>
      </c>
      <c r="K107" s="54">
        <v>2280</v>
      </c>
      <c r="L107" s="53">
        <v>16022</v>
      </c>
      <c r="M107" s="56" t="s">
        <v>2440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</row>
    <row r="108" spans="2:49" s="47" customFormat="1" ht="5.25" customHeight="1">
      <c r="B108" s="88"/>
      <c r="C108" s="52"/>
      <c r="D108" s="44"/>
      <c r="E108" s="57"/>
      <c r="F108" s="53"/>
      <c r="G108" s="57"/>
      <c r="H108" s="53"/>
      <c r="I108" s="57"/>
      <c r="J108" s="53"/>
      <c r="K108" s="54"/>
      <c r="L108" s="53"/>
      <c r="M108" s="56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</row>
    <row r="109" spans="2:49" s="47" customFormat="1" ht="11.25" customHeight="1">
      <c r="B109" s="42" t="s">
        <v>2447</v>
      </c>
      <c r="C109" s="43" t="s">
        <v>239</v>
      </c>
      <c r="D109" s="128"/>
      <c r="E109" s="57"/>
      <c r="F109" s="86">
        <f>SUM(F110:F115)</f>
        <v>41765.053632999254</v>
      </c>
      <c r="G109" s="57"/>
      <c r="H109" s="86">
        <f>SUM(H110:H115)</f>
        <v>40258.06716170546</v>
      </c>
      <c r="I109" s="57"/>
      <c r="J109" s="86">
        <f>SUM(J110:J115)</f>
        <v>40524.608986560146</v>
      </c>
      <c r="K109" s="87"/>
      <c r="L109" s="86">
        <f>SUM(L110:L115)</f>
        <v>44651</v>
      </c>
      <c r="M109" s="188" t="s">
        <v>76</v>
      </c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</row>
    <row r="110" spans="2:49" s="47" customFormat="1" ht="11.25" customHeight="1">
      <c r="B110" s="88" t="s">
        <v>1044</v>
      </c>
      <c r="C110" s="52" t="s">
        <v>2210</v>
      </c>
      <c r="D110" s="128" t="s">
        <v>2429</v>
      </c>
      <c r="E110" s="57">
        <v>30500</v>
      </c>
      <c r="F110" s="53">
        <v>33838.85154645517</v>
      </c>
      <c r="G110" s="57">
        <v>27100</v>
      </c>
      <c r="H110" s="53">
        <v>31487.81596312155</v>
      </c>
      <c r="I110" s="57">
        <v>26565</v>
      </c>
      <c r="J110" s="53">
        <v>29958.61767308987</v>
      </c>
      <c r="K110" s="54">
        <v>31485</v>
      </c>
      <c r="L110" s="53">
        <v>33690</v>
      </c>
      <c r="M110" s="56" t="s">
        <v>2211</v>
      </c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</row>
    <row r="111" spans="2:49" s="47" customFormat="1" ht="11.25" customHeight="1">
      <c r="B111" s="88" t="s">
        <v>1047</v>
      </c>
      <c r="C111" s="52" t="s">
        <v>25</v>
      </c>
      <c r="D111" s="44" t="s">
        <v>2303</v>
      </c>
      <c r="E111" s="57">
        <v>1880</v>
      </c>
      <c r="F111" s="53">
        <v>2410.8366337817843</v>
      </c>
      <c r="G111" s="57">
        <v>2280</v>
      </c>
      <c r="H111" s="53">
        <v>3037.893362766841</v>
      </c>
      <c r="I111" s="57">
        <v>3784</v>
      </c>
      <c r="J111" s="53">
        <v>4751.620608467146</v>
      </c>
      <c r="K111" s="54">
        <v>3264</v>
      </c>
      <c r="L111" s="53">
        <v>4061</v>
      </c>
      <c r="M111" s="56" t="s">
        <v>26</v>
      </c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</row>
    <row r="112" spans="2:49" s="47" customFormat="1" ht="11.25" customHeight="1">
      <c r="B112" s="171" t="s">
        <v>1045</v>
      </c>
      <c r="C112" s="52" t="s">
        <v>2212</v>
      </c>
      <c r="D112" s="44" t="s">
        <v>2303</v>
      </c>
      <c r="E112" s="138">
        <v>422</v>
      </c>
      <c r="F112" s="53">
        <v>664.6459606953325</v>
      </c>
      <c r="G112" s="138">
        <v>410</v>
      </c>
      <c r="H112" s="53">
        <v>630.4739318678089</v>
      </c>
      <c r="I112" s="138">
        <v>402</v>
      </c>
      <c r="J112" s="53">
        <v>635.5997361919375</v>
      </c>
      <c r="K112" s="54">
        <v>380</v>
      </c>
      <c r="L112" s="53">
        <v>640</v>
      </c>
      <c r="M112" s="56" t="s">
        <v>24</v>
      </c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</row>
    <row r="113" spans="2:49" s="47" customFormat="1" ht="11.25" customHeight="1">
      <c r="B113" s="88" t="s">
        <v>1046</v>
      </c>
      <c r="C113" s="52" t="s">
        <v>2350</v>
      </c>
      <c r="D113" s="44" t="s">
        <v>2303</v>
      </c>
      <c r="E113" s="57">
        <v>3700</v>
      </c>
      <c r="F113" s="53">
        <v>4698.653963784484</v>
      </c>
      <c r="G113" s="57">
        <v>3770</v>
      </c>
      <c r="H113" s="53">
        <v>4831.924876211826</v>
      </c>
      <c r="I113" s="57">
        <v>3900</v>
      </c>
      <c r="J113" s="53">
        <v>4895.143129542745</v>
      </c>
      <c r="K113" s="54">
        <v>5140</v>
      </c>
      <c r="L113" s="53">
        <v>5914</v>
      </c>
      <c r="M113" s="56" t="s">
        <v>2351</v>
      </c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</row>
    <row r="114" spans="2:49" s="47" customFormat="1" ht="11.25" customHeight="1">
      <c r="B114" s="51" t="s">
        <v>228</v>
      </c>
      <c r="C114" s="52" t="s">
        <v>1884</v>
      </c>
      <c r="D114" s="44" t="s">
        <v>2303</v>
      </c>
      <c r="E114" s="57">
        <v>80</v>
      </c>
      <c r="F114" s="53">
        <v>152.06552828247968</v>
      </c>
      <c r="G114" s="57">
        <v>98</v>
      </c>
      <c r="H114" s="53">
        <v>269.9590277374358</v>
      </c>
      <c r="I114" s="57">
        <v>98</v>
      </c>
      <c r="J114" s="53">
        <v>283.6278392684452</v>
      </c>
      <c r="K114" s="54">
        <v>110</v>
      </c>
      <c r="L114" s="53">
        <v>346</v>
      </c>
      <c r="M114" s="56" t="s">
        <v>1885</v>
      </c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</row>
    <row r="115" spans="2:49" s="47" customFormat="1" ht="5.25" customHeight="1">
      <c r="B115" s="88"/>
      <c r="C115" s="52"/>
      <c r="D115" s="44"/>
      <c r="E115" s="57"/>
      <c r="F115" s="53"/>
      <c r="G115" s="57"/>
      <c r="H115" s="53"/>
      <c r="I115" s="57"/>
      <c r="J115" s="53"/>
      <c r="K115" s="54"/>
      <c r="L115" s="53"/>
      <c r="M115" s="56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</row>
    <row r="116" spans="2:49" s="47" customFormat="1" ht="11.25" customHeight="1">
      <c r="B116" s="42" t="s">
        <v>2448</v>
      </c>
      <c r="C116" s="43" t="s">
        <v>240</v>
      </c>
      <c r="D116" s="44"/>
      <c r="E116" s="57"/>
      <c r="F116" s="53"/>
      <c r="G116" s="57"/>
      <c r="H116" s="53"/>
      <c r="I116" s="57"/>
      <c r="J116" s="53"/>
      <c r="K116" s="54"/>
      <c r="L116" s="53"/>
      <c r="M116" s="188" t="s">
        <v>1019</v>
      </c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</row>
    <row r="117" spans="2:49" s="47" customFormat="1" ht="11.25" customHeight="1">
      <c r="B117" s="42"/>
      <c r="C117" s="43" t="s">
        <v>241</v>
      </c>
      <c r="D117" s="44"/>
      <c r="E117" s="57"/>
      <c r="F117" s="86">
        <f>SUM(F118:F137)</f>
        <v>19891.53798050144</v>
      </c>
      <c r="G117" s="57"/>
      <c r="H117" s="86">
        <f>SUM(H118:H137)</f>
        <v>22956.768966330303</v>
      </c>
      <c r="I117" s="57"/>
      <c r="J117" s="86">
        <f>SUM(J118:J137)</f>
        <v>21422.444871974498</v>
      </c>
      <c r="K117" s="87"/>
      <c r="L117" s="86">
        <f>SUM(L118:L137)</f>
        <v>22546</v>
      </c>
      <c r="M117" s="188" t="s">
        <v>1020</v>
      </c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</row>
    <row r="118" spans="2:49" s="47" customFormat="1" ht="11.25" customHeight="1">
      <c r="B118" s="88" t="s">
        <v>1048</v>
      </c>
      <c r="C118" s="52" t="s">
        <v>27</v>
      </c>
      <c r="D118" s="128" t="s">
        <v>2429</v>
      </c>
      <c r="E118" s="57">
        <v>61</v>
      </c>
      <c r="F118" s="53">
        <v>70.05265909642321</v>
      </c>
      <c r="G118" s="57">
        <v>140</v>
      </c>
      <c r="H118" s="53">
        <v>170.8601441376176</v>
      </c>
      <c r="I118" s="57">
        <v>24</v>
      </c>
      <c r="J118" s="53">
        <v>35.8806302688997</v>
      </c>
      <c r="K118" s="54">
        <v>87</v>
      </c>
      <c r="L118" s="53">
        <v>130</v>
      </c>
      <c r="M118" s="56" t="s">
        <v>28</v>
      </c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</row>
    <row r="119" spans="2:49" s="47" customFormat="1" ht="11.25" customHeight="1">
      <c r="B119" s="88" t="s">
        <v>1053</v>
      </c>
      <c r="C119" s="52" t="s">
        <v>930</v>
      </c>
      <c r="D119" s="128" t="s">
        <v>2303</v>
      </c>
      <c r="E119" s="57">
        <v>230</v>
      </c>
      <c r="F119" s="53">
        <v>312.6740637718402</v>
      </c>
      <c r="G119" s="57">
        <v>150</v>
      </c>
      <c r="H119" s="53">
        <v>225.53539026165524</v>
      </c>
      <c r="I119" s="57">
        <v>51</v>
      </c>
      <c r="J119" s="53">
        <v>124.72790522046085</v>
      </c>
      <c r="K119" s="183">
        <v>68</v>
      </c>
      <c r="L119" s="184">
        <v>148</v>
      </c>
      <c r="M119" s="56" t="s">
        <v>2450</v>
      </c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</row>
    <row r="120" spans="2:49" s="47" customFormat="1" ht="11.25" customHeight="1">
      <c r="B120" s="88" t="s">
        <v>1049</v>
      </c>
      <c r="C120" s="52" t="s">
        <v>31</v>
      </c>
      <c r="D120" s="44"/>
      <c r="E120" s="105"/>
      <c r="F120" s="102"/>
      <c r="G120" s="105"/>
      <c r="H120" s="102"/>
      <c r="I120" s="105"/>
      <c r="J120" s="102"/>
      <c r="K120" s="191"/>
      <c r="L120" s="102"/>
      <c r="M120" s="56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</row>
    <row r="121" spans="2:49" s="47" customFormat="1" ht="11.25" customHeight="1">
      <c r="B121" s="88"/>
      <c r="C121" s="52" t="s">
        <v>32</v>
      </c>
      <c r="D121" s="44" t="s">
        <v>2303</v>
      </c>
      <c r="E121" s="57">
        <v>400</v>
      </c>
      <c r="F121" s="53">
        <v>524.5406425024861</v>
      </c>
      <c r="G121" s="57">
        <v>360</v>
      </c>
      <c r="H121" s="53">
        <v>463.0309906129437</v>
      </c>
      <c r="I121" s="57">
        <v>370</v>
      </c>
      <c r="J121" s="53">
        <v>515.9976352956052</v>
      </c>
      <c r="K121" s="54">
        <v>224</v>
      </c>
      <c r="L121" s="53">
        <v>358</v>
      </c>
      <c r="M121" s="56" t="s">
        <v>33</v>
      </c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</row>
    <row r="122" spans="2:49" s="47" customFormat="1" ht="11.25" customHeight="1">
      <c r="B122" s="88" t="s">
        <v>1052</v>
      </c>
      <c r="C122" s="52" t="s">
        <v>34</v>
      </c>
      <c r="D122" s="44" t="s">
        <v>2303</v>
      </c>
      <c r="E122" s="138">
        <v>74</v>
      </c>
      <c r="F122" s="53">
        <v>121.3107023377085</v>
      </c>
      <c r="G122" s="138">
        <v>50</v>
      </c>
      <c r="H122" s="53">
        <v>85.4300720688088</v>
      </c>
      <c r="I122" s="138">
        <v>36</v>
      </c>
      <c r="J122" s="53">
        <v>70.05265909642321</v>
      </c>
      <c r="K122" s="54">
        <v>10</v>
      </c>
      <c r="L122" s="53">
        <v>22</v>
      </c>
      <c r="M122" s="56" t="s">
        <v>35</v>
      </c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</row>
    <row r="123" spans="2:49" s="47" customFormat="1" ht="11.25" customHeight="1">
      <c r="B123" s="88" t="s">
        <v>1050</v>
      </c>
      <c r="C123" s="52" t="s">
        <v>29</v>
      </c>
      <c r="D123" s="44" t="s">
        <v>2303</v>
      </c>
      <c r="E123" s="57">
        <v>75</v>
      </c>
      <c r="F123" s="53">
        <v>95.68168071706586</v>
      </c>
      <c r="G123" s="57">
        <v>0</v>
      </c>
      <c r="H123" s="53">
        <v>0</v>
      </c>
      <c r="I123" s="57">
        <v>0</v>
      </c>
      <c r="J123" s="53">
        <v>0</v>
      </c>
      <c r="K123" s="54">
        <v>0</v>
      </c>
      <c r="L123" s="53">
        <v>0</v>
      </c>
      <c r="M123" s="56" t="s">
        <v>30</v>
      </c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</row>
    <row r="124" spans="2:49" s="47" customFormat="1" ht="11.25" customHeight="1">
      <c r="B124" s="88" t="s">
        <v>1051</v>
      </c>
      <c r="C124" s="52" t="s">
        <v>2277</v>
      </c>
      <c r="D124" s="44" t="s">
        <v>2303</v>
      </c>
      <c r="E124" s="57">
        <v>28</v>
      </c>
      <c r="F124" s="53">
        <v>155.48273116523202</v>
      </c>
      <c r="G124" s="57">
        <v>23</v>
      </c>
      <c r="H124" s="53">
        <v>133.27091242734173</v>
      </c>
      <c r="I124" s="57">
        <v>12</v>
      </c>
      <c r="J124" s="53">
        <v>70.05265909642321</v>
      </c>
      <c r="K124" s="54">
        <v>15</v>
      </c>
      <c r="L124" s="53">
        <v>94</v>
      </c>
      <c r="M124" s="56" t="s">
        <v>2238</v>
      </c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</row>
    <row r="125" spans="2:49" s="47" customFormat="1" ht="11.25" customHeight="1">
      <c r="B125" s="88" t="s">
        <v>1055</v>
      </c>
      <c r="C125" s="52" t="s">
        <v>38</v>
      </c>
      <c r="D125" s="44" t="s">
        <v>2278</v>
      </c>
      <c r="E125" s="57"/>
      <c r="F125" s="53"/>
      <c r="G125" s="57"/>
      <c r="H125" s="53"/>
      <c r="I125" s="57"/>
      <c r="J125" s="53"/>
      <c r="K125" s="54"/>
      <c r="L125" s="53"/>
      <c r="M125" s="56" t="s">
        <v>39</v>
      </c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</row>
    <row r="126" spans="2:49" s="47" customFormat="1" ht="11.25" customHeight="1">
      <c r="B126" s="88" t="s">
        <v>2278</v>
      </c>
      <c r="C126" s="52" t="s">
        <v>40</v>
      </c>
      <c r="D126" s="44" t="s">
        <v>2305</v>
      </c>
      <c r="E126" s="57" t="s">
        <v>1243</v>
      </c>
      <c r="F126" s="53">
        <v>709.0695981711131</v>
      </c>
      <c r="G126" s="57" t="s">
        <v>1243</v>
      </c>
      <c r="H126" s="53">
        <v>799.6254745640504</v>
      </c>
      <c r="I126" s="57" t="s">
        <v>1243</v>
      </c>
      <c r="J126" s="53">
        <v>548.4610626817525</v>
      </c>
      <c r="K126" s="54" t="s">
        <v>1243</v>
      </c>
      <c r="L126" s="53">
        <v>504</v>
      </c>
      <c r="M126" s="56" t="s">
        <v>41</v>
      </c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</row>
    <row r="127" spans="2:49" s="47" customFormat="1" ht="11.25" customHeight="1">
      <c r="B127" s="88" t="s">
        <v>1057</v>
      </c>
      <c r="C127" s="52" t="s">
        <v>1276</v>
      </c>
      <c r="D127" s="44"/>
      <c r="E127" s="57"/>
      <c r="F127" s="53"/>
      <c r="G127" s="57"/>
      <c r="H127" s="53"/>
      <c r="I127" s="57"/>
      <c r="J127" s="53"/>
      <c r="K127" s="54"/>
      <c r="L127" s="53"/>
      <c r="M127" s="56" t="s">
        <v>1774</v>
      </c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</row>
    <row r="128" spans="2:49" s="47" customFormat="1" ht="11.25" customHeight="1">
      <c r="B128" s="88" t="s">
        <v>2278</v>
      </c>
      <c r="C128" s="52" t="s">
        <v>1773</v>
      </c>
      <c r="D128" s="128" t="s">
        <v>2429</v>
      </c>
      <c r="E128" s="57">
        <v>855</v>
      </c>
      <c r="F128" s="53">
        <v>1693.2240284037905</v>
      </c>
      <c r="G128" s="57">
        <v>880</v>
      </c>
      <c r="H128" s="53">
        <v>1879.4615855137936</v>
      </c>
      <c r="I128" s="57">
        <v>970</v>
      </c>
      <c r="J128" s="53">
        <v>2402.2936265749036</v>
      </c>
      <c r="K128" s="54">
        <v>1010</v>
      </c>
      <c r="L128" s="53">
        <v>2766</v>
      </c>
      <c r="M128" s="56" t="s">
        <v>1775</v>
      </c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</row>
    <row r="129" spans="2:49" s="47" customFormat="1" ht="11.25" customHeight="1">
      <c r="B129" s="88" t="s">
        <v>419</v>
      </c>
      <c r="C129" s="52" t="s">
        <v>1644</v>
      </c>
      <c r="D129" s="44" t="s">
        <v>2305</v>
      </c>
      <c r="E129" s="57" t="s">
        <v>1243</v>
      </c>
      <c r="F129" s="53">
        <v>8223.498737343536</v>
      </c>
      <c r="G129" s="57" t="s">
        <v>1243</v>
      </c>
      <c r="H129" s="53">
        <v>10164.469974746871</v>
      </c>
      <c r="I129" s="57" t="s">
        <v>1243</v>
      </c>
      <c r="J129" s="53">
        <v>9822.749686471636</v>
      </c>
      <c r="K129" s="54" t="s">
        <v>1243</v>
      </c>
      <c r="L129" s="53">
        <v>12296</v>
      </c>
      <c r="M129" s="56" t="s">
        <v>242</v>
      </c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</row>
    <row r="130" spans="2:49" s="47" customFormat="1" ht="11.25" customHeight="1">
      <c r="B130" s="88" t="s">
        <v>420</v>
      </c>
      <c r="C130" s="52" t="s">
        <v>2244</v>
      </c>
      <c r="D130" s="128" t="s">
        <v>2429</v>
      </c>
      <c r="E130" s="138">
        <v>250</v>
      </c>
      <c r="F130" s="53">
        <v>705.6523952883607</v>
      </c>
      <c r="G130" s="138">
        <v>252</v>
      </c>
      <c r="H130" s="53">
        <v>775.7050543847839</v>
      </c>
      <c r="I130" s="138">
        <v>278</v>
      </c>
      <c r="J130" s="53">
        <v>820.1286918605645</v>
      </c>
      <c r="K130" s="140">
        <v>230</v>
      </c>
      <c r="L130" s="139">
        <v>740</v>
      </c>
      <c r="M130" s="56" t="s">
        <v>2245</v>
      </c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</row>
    <row r="131" spans="2:49" s="47" customFormat="1" ht="11.25" customHeight="1">
      <c r="B131" s="88" t="s">
        <v>421</v>
      </c>
      <c r="C131" s="127" t="s">
        <v>1961</v>
      </c>
      <c r="D131" s="128" t="s">
        <v>2303</v>
      </c>
      <c r="E131" s="57">
        <v>363</v>
      </c>
      <c r="F131" s="53">
        <v>2130.6259973960914</v>
      </c>
      <c r="G131" s="57">
        <v>410</v>
      </c>
      <c r="H131" s="53">
        <v>2588.531183684907</v>
      </c>
      <c r="I131" s="57">
        <v>279</v>
      </c>
      <c r="J131" s="53">
        <v>1845.28955668627</v>
      </c>
      <c r="K131" s="183">
        <v>250</v>
      </c>
      <c r="L131" s="184">
        <v>1755</v>
      </c>
      <c r="M131" s="129" t="s">
        <v>1962</v>
      </c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</row>
    <row r="132" spans="2:49" s="47" customFormat="1" ht="11.25" customHeight="1">
      <c r="B132" s="182" t="s">
        <v>1058</v>
      </c>
      <c r="C132" s="127" t="s">
        <v>2451</v>
      </c>
      <c r="D132" s="128" t="s">
        <v>2303</v>
      </c>
      <c r="E132" s="57">
        <v>392</v>
      </c>
      <c r="F132" s="53">
        <v>943.1479956396491</v>
      </c>
      <c r="G132" s="57">
        <v>434</v>
      </c>
      <c r="H132" s="53">
        <v>1148.1801686047904</v>
      </c>
      <c r="I132" s="57">
        <v>460</v>
      </c>
      <c r="J132" s="53">
        <v>1342.9607329216744</v>
      </c>
      <c r="K132" s="172">
        <v>327</v>
      </c>
      <c r="L132" s="192">
        <v>961</v>
      </c>
      <c r="M132" s="129" t="s">
        <v>2452</v>
      </c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</row>
    <row r="133" spans="2:49" s="47" customFormat="1" ht="11.25" customHeight="1">
      <c r="B133" s="88" t="s">
        <v>1056</v>
      </c>
      <c r="C133" s="52" t="s">
        <v>42</v>
      </c>
      <c r="D133" s="128" t="s">
        <v>2303</v>
      </c>
      <c r="E133" s="57">
        <v>590</v>
      </c>
      <c r="F133" s="53">
        <v>657.8115549298278</v>
      </c>
      <c r="G133" s="57">
        <v>334</v>
      </c>
      <c r="H133" s="53">
        <v>398.104135840649</v>
      </c>
      <c r="I133" s="57">
        <v>270</v>
      </c>
      <c r="J133" s="53">
        <v>326.3428753028496</v>
      </c>
      <c r="K133" s="54">
        <v>0</v>
      </c>
      <c r="L133" s="53">
        <v>0</v>
      </c>
      <c r="M133" s="56" t="s">
        <v>43</v>
      </c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</row>
    <row r="134" spans="2:49" s="47" customFormat="1" ht="11.25" customHeight="1">
      <c r="B134" s="182" t="s">
        <v>1059</v>
      </c>
      <c r="C134" s="52" t="s">
        <v>1167</v>
      </c>
      <c r="D134" s="128" t="s">
        <v>2303</v>
      </c>
      <c r="E134" s="57">
        <v>11200</v>
      </c>
      <c r="F134" s="53">
        <v>2275.8571199130665</v>
      </c>
      <c r="G134" s="57">
        <v>10866</v>
      </c>
      <c r="H134" s="53">
        <v>2685.921465843349</v>
      </c>
      <c r="I134" s="57">
        <v>9928</v>
      </c>
      <c r="J134" s="53">
        <v>2292.9431343268284</v>
      </c>
      <c r="K134" s="140">
        <v>5970</v>
      </c>
      <c r="L134" s="139">
        <v>1923</v>
      </c>
      <c r="M134" s="56" t="s">
        <v>1963</v>
      </c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</row>
    <row r="135" spans="2:49" s="47" customFormat="1" ht="11.25" customHeight="1">
      <c r="B135" s="182" t="s">
        <v>1060</v>
      </c>
      <c r="C135" s="127" t="s">
        <v>1964</v>
      </c>
      <c r="D135" s="128" t="s">
        <v>2303</v>
      </c>
      <c r="E135" s="57">
        <v>480</v>
      </c>
      <c r="F135" s="53">
        <v>1066.1672994187338</v>
      </c>
      <c r="G135" s="57">
        <v>518</v>
      </c>
      <c r="H135" s="53">
        <v>1172.1005887840568</v>
      </c>
      <c r="I135" s="57">
        <v>505</v>
      </c>
      <c r="J135" s="53">
        <v>1049.0812850049722</v>
      </c>
      <c r="K135" s="54">
        <v>286</v>
      </c>
      <c r="L135" s="53">
        <v>562</v>
      </c>
      <c r="M135" s="129" t="s">
        <v>1965</v>
      </c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</row>
    <row r="136" spans="2:49" s="47" customFormat="1" ht="11.25" customHeight="1">
      <c r="B136" s="51" t="s">
        <v>230</v>
      </c>
      <c r="C136" s="52" t="s">
        <v>2354</v>
      </c>
      <c r="D136" s="44" t="s">
        <v>1875</v>
      </c>
      <c r="E136" s="57">
        <v>100</v>
      </c>
      <c r="F136" s="53">
        <v>206.7407744065173</v>
      </c>
      <c r="G136" s="57">
        <v>125</v>
      </c>
      <c r="H136" s="53">
        <v>266.54182485468345</v>
      </c>
      <c r="I136" s="57">
        <v>56</v>
      </c>
      <c r="J136" s="53">
        <v>155.48273116523202</v>
      </c>
      <c r="K136" s="54">
        <v>103</v>
      </c>
      <c r="L136" s="53">
        <v>287</v>
      </c>
      <c r="M136" s="56" t="s">
        <v>2310</v>
      </c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</row>
    <row r="137" spans="2:49" s="47" customFormat="1" ht="5.25" customHeight="1">
      <c r="B137" s="171"/>
      <c r="C137" s="127"/>
      <c r="D137" s="128"/>
      <c r="E137" s="57"/>
      <c r="F137" s="53"/>
      <c r="G137" s="57"/>
      <c r="H137" s="53"/>
      <c r="I137" s="57"/>
      <c r="J137" s="53"/>
      <c r="K137" s="54"/>
      <c r="L137" s="53"/>
      <c r="M137" s="129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</row>
    <row r="138" spans="2:49" s="190" customFormat="1" ht="11.25" customHeight="1">
      <c r="B138" s="42" t="s">
        <v>2449</v>
      </c>
      <c r="C138" s="43" t="s">
        <v>243</v>
      </c>
      <c r="D138" s="193"/>
      <c r="E138" s="137"/>
      <c r="F138" s="194">
        <f>SUM(F139:F156)</f>
        <v>163468.7343022243</v>
      </c>
      <c r="G138" s="137"/>
      <c r="H138" s="194">
        <f>SUM(H139:H156)</f>
        <v>171531.62450407844</v>
      </c>
      <c r="I138" s="137"/>
      <c r="J138" s="195">
        <f>SUM(J139:J156)</f>
        <v>176828.2889723446</v>
      </c>
      <c r="K138" s="196"/>
      <c r="L138" s="195">
        <f>SUM(L139:L156)</f>
        <v>213544</v>
      </c>
      <c r="M138" s="48" t="s">
        <v>77</v>
      </c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</row>
    <row r="139" spans="2:49" s="47" customFormat="1" ht="11.25" customHeight="1">
      <c r="B139" s="88" t="s">
        <v>1063</v>
      </c>
      <c r="C139" s="52" t="s">
        <v>1024</v>
      </c>
      <c r="D139" s="44" t="s">
        <v>1340</v>
      </c>
      <c r="E139" s="138">
        <v>69760</v>
      </c>
      <c r="F139" s="53">
        <v>66855.8657996084</v>
      </c>
      <c r="G139" s="138">
        <v>74632</v>
      </c>
      <c r="H139" s="53">
        <v>71954.33250067491</v>
      </c>
      <c r="I139" s="138">
        <v>72740</v>
      </c>
      <c r="J139" s="53">
        <v>74004.65423032631</v>
      </c>
      <c r="K139" s="54">
        <v>83764</v>
      </c>
      <c r="L139" s="53">
        <v>92081</v>
      </c>
      <c r="M139" s="56" t="s">
        <v>2246</v>
      </c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</row>
    <row r="140" spans="2:49" s="47" customFormat="1" ht="11.25" customHeight="1">
      <c r="B140" s="88" t="s">
        <v>1064</v>
      </c>
      <c r="C140" s="52" t="s">
        <v>1948</v>
      </c>
      <c r="D140" s="128" t="s">
        <v>2429</v>
      </c>
      <c r="E140" s="57">
        <v>822</v>
      </c>
      <c r="F140" s="53">
        <v>1334.4177257147935</v>
      </c>
      <c r="G140" s="57">
        <v>680</v>
      </c>
      <c r="H140" s="53">
        <v>1247.2790522046084</v>
      </c>
      <c r="I140" s="57">
        <v>478</v>
      </c>
      <c r="J140" s="53">
        <v>1214.8156248184612</v>
      </c>
      <c r="K140" s="54">
        <v>315</v>
      </c>
      <c r="L140" s="53">
        <v>887</v>
      </c>
      <c r="M140" s="56" t="s">
        <v>1947</v>
      </c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</row>
    <row r="141" spans="2:49" s="47" customFormat="1" ht="11.25" customHeight="1">
      <c r="B141" s="88" t="s">
        <v>1065</v>
      </c>
      <c r="C141" s="52" t="s">
        <v>1341</v>
      </c>
      <c r="D141" s="44" t="s">
        <v>2303</v>
      </c>
      <c r="E141" s="57">
        <v>7620</v>
      </c>
      <c r="F141" s="53">
        <v>50771.091830493075</v>
      </c>
      <c r="G141" s="57">
        <v>7650</v>
      </c>
      <c r="H141" s="53">
        <v>51722.7828333396</v>
      </c>
      <c r="I141" s="57">
        <v>7484</v>
      </c>
      <c r="J141" s="53">
        <v>52213.15144701456</v>
      </c>
      <c r="K141" s="54">
        <v>8360</v>
      </c>
      <c r="L141" s="53">
        <v>61762</v>
      </c>
      <c r="M141" s="56" t="s">
        <v>1342</v>
      </c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</row>
    <row r="142" spans="2:49" s="47" customFormat="1" ht="3" customHeight="1">
      <c r="B142" s="197"/>
      <c r="C142" s="198"/>
      <c r="D142" s="143"/>
      <c r="E142" s="144"/>
      <c r="F142" s="145"/>
      <c r="G142" s="108"/>
      <c r="H142" s="109"/>
      <c r="I142" s="108"/>
      <c r="J142" s="109"/>
      <c r="K142" s="199"/>
      <c r="L142" s="109"/>
      <c r="M142" s="149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</row>
    <row r="143" spans="2:49" s="47" customFormat="1" ht="11.25" customHeight="1">
      <c r="B143" s="113"/>
      <c r="C143" s="114"/>
      <c r="D143" s="115"/>
      <c r="E143" s="116"/>
      <c r="F143" s="116"/>
      <c r="G143" s="117"/>
      <c r="H143" s="117"/>
      <c r="I143" s="117"/>
      <c r="J143" s="117"/>
      <c r="K143" s="117"/>
      <c r="L143" s="117"/>
      <c r="M143" s="118" t="s">
        <v>187</v>
      </c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</row>
    <row r="144" spans="2:10" s="121" customFormat="1" ht="18.75" customHeight="1">
      <c r="B144" s="14" t="s">
        <v>208</v>
      </c>
      <c r="C144" s="119"/>
      <c r="D144" s="119"/>
      <c r="E144" s="119"/>
      <c r="F144" s="119"/>
      <c r="G144" s="119"/>
      <c r="H144" s="119"/>
      <c r="I144" s="120"/>
      <c r="J144" s="120"/>
    </row>
    <row r="145" spans="2:10" s="121" customFormat="1" ht="18.75" customHeight="1">
      <c r="B145" s="15" t="s">
        <v>209</v>
      </c>
      <c r="C145" s="15"/>
      <c r="D145" s="15"/>
      <c r="E145" s="15"/>
      <c r="F145" s="15"/>
      <c r="G145" s="15"/>
      <c r="H145" s="15"/>
      <c r="I145" s="16"/>
      <c r="J145" s="16"/>
    </row>
    <row r="146" spans="2:49" s="150" customFormat="1" ht="6" customHeight="1">
      <c r="B146" s="122"/>
      <c r="C146" s="123"/>
      <c r="D146" s="123"/>
      <c r="E146" s="124"/>
      <c r="F146" s="124"/>
      <c r="G146" s="123"/>
      <c r="H146" s="123"/>
      <c r="I146" s="123"/>
      <c r="J146" s="123"/>
      <c r="K146" s="125"/>
      <c r="L146" s="123"/>
      <c r="M146" s="126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</row>
    <row r="147" spans="2:49" s="150" customFormat="1" ht="24.75" customHeight="1">
      <c r="B147" s="18" t="s">
        <v>1625</v>
      </c>
      <c r="C147" s="19" t="s">
        <v>2237</v>
      </c>
      <c r="D147" s="20" t="s">
        <v>1627</v>
      </c>
      <c r="E147" s="21" t="s">
        <v>1103</v>
      </c>
      <c r="F147" s="22"/>
      <c r="G147" s="21" t="s">
        <v>1787</v>
      </c>
      <c r="H147" s="22"/>
      <c r="I147" s="21" t="s">
        <v>721</v>
      </c>
      <c r="J147" s="22"/>
      <c r="K147" s="21" t="s">
        <v>1767</v>
      </c>
      <c r="L147" s="22"/>
      <c r="M147" s="23" t="s">
        <v>1386</v>
      </c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</row>
    <row r="148" spans="2:49" s="150" customFormat="1" ht="15" customHeight="1">
      <c r="B148" s="24" t="s">
        <v>1626</v>
      </c>
      <c r="C148" s="25"/>
      <c r="D148" s="26" t="s">
        <v>1628</v>
      </c>
      <c r="E148" s="17" t="s">
        <v>1383</v>
      </c>
      <c r="F148" s="27" t="s">
        <v>1385</v>
      </c>
      <c r="G148" s="17" t="s">
        <v>1383</v>
      </c>
      <c r="H148" s="27" t="s">
        <v>1385</v>
      </c>
      <c r="I148" s="17" t="s">
        <v>1383</v>
      </c>
      <c r="J148" s="27" t="s">
        <v>1385</v>
      </c>
      <c r="K148" s="17" t="s">
        <v>1383</v>
      </c>
      <c r="L148" s="27" t="s">
        <v>1385</v>
      </c>
      <c r="M148" s="28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</row>
    <row r="149" spans="2:49" s="150" customFormat="1" ht="24.75" customHeight="1">
      <c r="B149" s="29"/>
      <c r="C149" s="30"/>
      <c r="D149" s="31"/>
      <c r="E149" s="32" t="s">
        <v>1384</v>
      </c>
      <c r="F149" s="33" t="s">
        <v>1768</v>
      </c>
      <c r="G149" s="32" t="s">
        <v>1384</v>
      </c>
      <c r="H149" s="33" t="s">
        <v>1768</v>
      </c>
      <c r="I149" s="32" t="s">
        <v>1384</v>
      </c>
      <c r="J149" s="33" t="s">
        <v>1768</v>
      </c>
      <c r="K149" s="32" t="s">
        <v>1384</v>
      </c>
      <c r="L149" s="33" t="s">
        <v>1768</v>
      </c>
      <c r="M149" s="3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</row>
    <row r="150" spans="2:49" s="47" customFormat="1" ht="5.25" customHeight="1">
      <c r="B150" s="171"/>
      <c r="C150" s="127"/>
      <c r="D150" s="128"/>
      <c r="E150" s="110"/>
      <c r="F150" s="200"/>
      <c r="G150" s="110"/>
      <c r="H150" s="200"/>
      <c r="I150" s="110"/>
      <c r="J150" s="200"/>
      <c r="K150" s="201"/>
      <c r="L150" s="200"/>
      <c r="M150" s="56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</row>
    <row r="151" spans="2:49" s="47" customFormat="1" ht="11.25" customHeight="1">
      <c r="B151" s="88" t="s">
        <v>1066</v>
      </c>
      <c r="C151" s="52" t="s">
        <v>1776</v>
      </c>
      <c r="D151" s="128" t="s">
        <v>2429</v>
      </c>
      <c r="E151" s="57">
        <v>1635</v>
      </c>
      <c r="F151" s="53">
        <v>11956.79288675048</v>
      </c>
      <c r="G151" s="57">
        <v>1447</v>
      </c>
      <c r="H151" s="53">
        <v>10186.681793484762</v>
      </c>
      <c r="I151" s="57">
        <v>1350</v>
      </c>
      <c r="J151" s="53">
        <v>9954.311997457602</v>
      </c>
      <c r="K151" s="54">
        <v>1440</v>
      </c>
      <c r="L151" s="53">
        <v>11530</v>
      </c>
      <c r="M151" s="56" t="s">
        <v>1171</v>
      </c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</row>
    <row r="152" spans="2:49" s="47" customFormat="1" ht="11.25" customHeight="1">
      <c r="B152" s="88" t="s">
        <v>1067</v>
      </c>
      <c r="C152" s="52" t="s">
        <v>1343</v>
      </c>
      <c r="D152" s="44" t="s">
        <v>2303</v>
      </c>
      <c r="E152" s="57">
        <v>730</v>
      </c>
      <c r="F152" s="53">
        <v>5310.333279797155</v>
      </c>
      <c r="G152" s="57">
        <v>618</v>
      </c>
      <c r="H152" s="53">
        <v>4667.899137839713</v>
      </c>
      <c r="I152" s="57">
        <v>539</v>
      </c>
      <c r="J152" s="53">
        <v>4097.22625642007</v>
      </c>
      <c r="K152" s="54">
        <v>573</v>
      </c>
      <c r="L152" s="53">
        <v>3968</v>
      </c>
      <c r="M152" s="56" t="s">
        <v>1344</v>
      </c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</row>
    <row r="153" spans="2:49" s="47" customFormat="1" ht="11.25" customHeight="1">
      <c r="B153" s="88" t="s">
        <v>1068</v>
      </c>
      <c r="C153" s="52" t="s">
        <v>1345</v>
      </c>
      <c r="D153" s="44" t="s">
        <v>2303</v>
      </c>
      <c r="E153" s="57">
        <v>1540</v>
      </c>
      <c r="F153" s="53">
        <v>5125.804324128529</v>
      </c>
      <c r="G153" s="57">
        <v>1518</v>
      </c>
      <c r="H153" s="53">
        <v>5472.650416727892</v>
      </c>
      <c r="I153" s="57">
        <v>1706</v>
      </c>
      <c r="J153" s="53">
        <v>6152.67379039561</v>
      </c>
      <c r="K153" s="54">
        <v>2324</v>
      </c>
      <c r="L153" s="53">
        <v>8614</v>
      </c>
      <c r="M153" s="56" t="s">
        <v>1346</v>
      </c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</row>
    <row r="154" spans="2:49" s="47" customFormat="1" ht="11.25" customHeight="1">
      <c r="B154" s="88" t="s">
        <v>1069</v>
      </c>
      <c r="C154" s="52" t="s">
        <v>1023</v>
      </c>
      <c r="D154" s="44" t="s">
        <v>2303</v>
      </c>
      <c r="E154" s="57">
        <v>7964</v>
      </c>
      <c r="F154" s="53">
        <v>20916.698845327148</v>
      </c>
      <c r="G154" s="57">
        <v>8715</v>
      </c>
      <c r="H154" s="53">
        <v>24868.693979230244</v>
      </c>
      <c r="I154" s="57">
        <v>8970</v>
      </c>
      <c r="J154" s="53">
        <v>27843.369088666164</v>
      </c>
      <c r="K154" s="54">
        <v>10353</v>
      </c>
      <c r="L154" s="53">
        <v>32312</v>
      </c>
      <c r="M154" s="56" t="s">
        <v>2247</v>
      </c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</row>
    <row r="155" spans="2:49" s="47" customFormat="1" ht="11.25" customHeight="1">
      <c r="B155" s="88" t="s">
        <v>1070</v>
      </c>
      <c r="C155" s="52" t="s">
        <v>212</v>
      </c>
      <c r="D155" s="44" t="s">
        <v>2303</v>
      </c>
      <c r="E155" s="57">
        <v>188</v>
      </c>
      <c r="F155" s="53">
        <v>1197.7296104046993</v>
      </c>
      <c r="G155" s="57">
        <v>240</v>
      </c>
      <c r="H155" s="53">
        <v>1411.3047905767214</v>
      </c>
      <c r="I155" s="57">
        <v>217</v>
      </c>
      <c r="J155" s="53">
        <v>1348.086537245803</v>
      </c>
      <c r="K155" s="54">
        <v>380</v>
      </c>
      <c r="L155" s="53">
        <v>2390</v>
      </c>
      <c r="M155" s="56" t="s">
        <v>931</v>
      </c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</row>
    <row r="156" spans="2:49" s="47" customFormat="1" ht="5.25" customHeight="1">
      <c r="B156" s="88"/>
      <c r="C156" s="52"/>
      <c r="D156" s="44"/>
      <c r="E156" s="57"/>
      <c r="F156" s="54"/>
      <c r="G156" s="57"/>
      <c r="H156" s="54"/>
      <c r="I156" s="57"/>
      <c r="J156" s="53"/>
      <c r="K156" s="54"/>
      <c r="L156" s="53"/>
      <c r="M156" s="56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</row>
    <row r="157" spans="2:49" s="47" customFormat="1" ht="11.25" customHeight="1">
      <c r="B157" s="42" t="s">
        <v>2453</v>
      </c>
      <c r="C157" s="43" t="s">
        <v>1692</v>
      </c>
      <c r="D157" s="44"/>
      <c r="E157" s="57"/>
      <c r="F157" s="194">
        <f>SUM(F158)</f>
        <v>13479.156771016653</v>
      </c>
      <c r="G157" s="57"/>
      <c r="H157" s="194">
        <f>SUM(H158)</f>
        <v>13028.085990493342</v>
      </c>
      <c r="I157" s="57"/>
      <c r="J157" s="195">
        <f>SUM(J158)</f>
        <v>13967.816783250239</v>
      </c>
      <c r="K157" s="196"/>
      <c r="L157" s="195">
        <f>SUM(L158)</f>
        <v>14951</v>
      </c>
      <c r="M157" s="48" t="s">
        <v>78</v>
      </c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</row>
    <row r="158" spans="2:49" s="47" customFormat="1" ht="11.25" customHeight="1">
      <c r="B158" s="51" t="s">
        <v>543</v>
      </c>
      <c r="C158" s="52" t="s">
        <v>1777</v>
      </c>
      <c r="D158" s="128" t="s">
        <v>2429</v>
      </c>
      <c r="E158" s="57">
        <v>6260</v>
      </c>
      <c r="F158" s="53">
        <v>13479.156771016653</v>
      </c>
      <c r="G158" s="57">
        <v>4235</v>
      </c>
      <c r="H158" s="53">
        <v>13028.085990493342</v>
      </c>
      <c r="I158" s="57">
        <v>4490</v>
      </c>
      <c r="J158" s="53">
        <v>13967.816783250239</v>
      </c>
      <c r="K158" s="54">
        <v>4980</v>
      </c>
      <c r="L158" s="53">
        <v>14951</v>
      </c>
      <c r="M158" s="56" t="s">
        <v>1778</v>
      </c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</row>
    <row r="159" spans="2:49" s="47" customFormat="1" ht="5.25" customHeight="1">
      <c r="B159" s="88"/>
      <c r="C159" s="52"/>
      <c r="D159" s="44"/>
      <c r="E159" s="57"/>
      <c r="F159" s="53"/>
      <c r="G159" s="57"/>
      <c r="H159" s="53"/>
      <c r="I159" s="57"/>
      <c r="J159" s="53"/>
      <c r="K159" s="54"/>
      <c r="L159" s="53"/>
      <c r="M159" s="56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</row>
    <row r="160" spans="2:49" s="190" customFormat="1" ht="11.25" customHeight="1">
      <c r="B160" s="42" t="s">
        <v>2454</v>
      </c>
      <c r="C160" s="43" t="s">
        <v>1693</v>
      </c>
      <c r="D160" s="193" t="s">
        <v>2278</v>
      </c>
      <c r="E160" s="137"/>
      <c r="F160" s="49">
        <f>SUM(F161:F168)</f>
        <v>31914.966323465593</v>
      </c>
      <c r="G160" s="137"/>
      <c r="H160" s="49">
        <f>SUM(H161:H168)</f>
        <v>33669.700003758924</v>
      </c>
      <c r="I160" s="137"/>
      <c r="J160" s="49">
        <f>SUM(J161:J168)</f>
        <v>39892.426453250955</v>
      </c>
      <c r="K160" s="50"/>
      <c r="L160" s="49">
        <f>SUM(L161:L168)</f>
        <v>58064</v>
      </c>
      <c r="M160" s="48" t="s">
        <v>79</v>
      </c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</row>
    <row r="161" spans="2:49" s="47" customFormat="1" ht="11.25" customHeight="1">
      <c r="B161" s="88" t="s">
        <v>544</v>
      </c>
      <c r="C161" s="52" t="s">
        <v>1645</v>
      </c>
      <c r="D161" s="128" t="s">
        <v>2429</v>
      </c>
      <c r="E161" s="138">
        <v>60540</v>
      </c>
      <c r="F161" s="53">
        <v>21772.70816745661</v>
      </c>
      <c r="G161" s="138">
        <v>60100</v>
      </c>
      <c r="H161" s="53">
        <v>23459.097790094896</v>
      </c>
      <c r="I161" s="138">
        <v>59330</v>
      </c>
      <c r="J161" s="53">
        <v>26977.108157888444</v>
      </c>
      <c r="K161" s="140">
        <v>84290</v>
      </c>
      <c r="L161" s="139">
        <v>42544</v>
      </c>
      <c r="M161" s="56" t="s">
        <v>1646</v>
      </c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</row>
    <row r="162" spans="2:49" s="150" customFormat="1" ht="11.25" customHeight="1">
      <c r="B162" s="171" t="s">
        <v>545</v>
      </c>
      <c r="C162" s="52" t="s">
        <v>639</v>
      </c>
      <c r="D162" s="37"/>
      <c r="E162" s="98"/>
      <c r="F162" s="99"/>
      <c r="G162" s="98"/>
      <c r="H162" s="99"/>
      <c r="I162" s="98"/>
      <c r="J162" s="99"/>
      <c r="K162" s="100"/>
      <c r="L162" s="99"/>
      <c r="M162" s="41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</row>
    <row r="163" spans="2:49" s="47" customFormat="1" ht="11.25" customHeight="1">
      <c r="B163" s="171" t="s">
        <v>2278</v>
      </c>
      <c r="C163" s="52" t="s">
        <v>640</v>
      </c>
      <c r="D163" s="128" t="s">
        <v>2429</v>
      </c>
      <c r="E163" s="57">
        <v>12162</v>
      </c>
      <c r="F163" s="53">
        <v>5373.551533128074</v>
      </c>
      <c r="G163" s="57">
        <v>12210</v>
      </c>
      <c r="H163" s="53">
        <v>5248.823627907613</v>
      </c>
      <c r="I163" s="57">
        <v>15327</v>
      </c>
      <c r="J163" s="53">
        <v>8208.12132437115</v>
      </c>
      <c r="K163" s="183">
        <v>16010</v>
      </c>
      <c r="L163" s="184">
        <v>9289</v>
      </c>
      <c r="M163" s="56" t="s">
        <v>311</v>
      </c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</row>
    <row r="164" spans="2:49" s="47" customFormat="1" ht="11.25" customHeight="1">
      <c r="B164" s="182" t="s">
        <v>546</v>
      </c>
      <c r="C164" s="52" t="s">
        <v>2228</v>
      </c>
      <c r="D164" s="128" t="s">
        <v>2303</v>
      </c>
      <c r="E164" s="57">
        <v>570</v>
      </c>
      <c r="F164" s="53">
        <v>837.2147062743263</v>
      </c>
      <c r="G164" s="57">
        <v>511</v>
      </c>
      <c r="H164" s="53">
        <v>768.8706486192792</v>
      </c>
      <c r="I164" s="57">
        <v>0</v>
      </c>
      <c r="J164" s="53">
        <v>0</v>
      </c>
      <c r="K164" s="140">
        <v>0</v>
      </c>
      <c r="L164" s="139">
        <v>0</v>
      </c>
      <c r="M164" s="56" t="s">
        <v>1172</v>
      </c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</row>
    <row r="165" spans="2:49" s="47" customFormat="1" ht="11.25" customHeight="1">
      <c r="B165" s="182" t="s">
        <v>547</v>
      </c>
      <c r="C165" s="52" t="s">
        <v>1105</v>
      </c>
      <c r="D165" s="128" t="s">
        <v>2303</v>
      </c>
      <c r="E165" s="57">
        <v>165</v>
      </c>
      <c r="F165" s="53">
        <v>850.8835178053357</v>
      </c>
      <c r="G165" s="57">
        <v>164</v>
      </c>
      <c r="H165" s="53">
        <v>897.0157567224925</v>
      </c>
      <c r="I165" s="57">
        <v>175</v>
      </c>
      <c r="J165" s="53">
        <v>955.1082057292824</v>
      </c>
      <c r="K165" s="54">
        <v>210</v>
      </c>
      <c r="L165" s="53">
        <v>1072</v>
      </c>
      <c r="M165" s="56" t="s">
        <v>244</v>
      </c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</row>
    <row r="166" spans="2:49" s="47" customFormat="1" ht="11.25" customHeight="1">
      <c r="B166" s="88" t="s">
        <v>548</v>
      </c>
      <c r="C166" s="52" t="s">
        <v>633</v>
      </c>
      <c r="D166" s="128"/>
      <c r="E166" s="57"/>
      <c r="F166" s="53"/>
      <c r="G166" s="57"/>
      <c r="H166" s="53"/>
      <c r="I166" s="57"/>
      <c r="J166" s="53"/>
      <c r="K166" s="54"/>
      <c r="L166" s="53"/>
      <c r="M166" s="56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</row>
    <row r="167" spans="2:49" s="47" customFormat="1" ht="11.25" customHeight="1">
      <c r="B167" s="88"/>
      <c r="C167" s="52" t="s">
        <v>394</v>
      </c>
      <c r="D167" s="128" t="s">
        <v>2429</v>
      </c>
      <c r="E167" s="57">
        <v>24040</v>
      </c>
      <c r="F167" s="53">
        <v>3080.6083988012456</v>
      </c>
      <c r="G167" s="57">
        <v>23530</v>
      </c>
      <c r="H167" s="53">
        <v>3295.8921804146435</v>
      </c>
      <c r="I167" s="57">
        <v>24768</v>
      </c>
      <c r="J167" s="53">
        <v>3752.0887652620827</v>
      </c>
      <c r="K167" s="54">
        <v>27142</v>
      </c>
      <c r="L167" s="53">
        <v>5159</v>
      </c>
      <c r="M167" s="56" t="s">
        <v>395</v>
      </c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</row>
    <row r="168" spans="2:49" s="47" customFormat="1" ht="5.25" customHeight="1">
      <c r="B168" s="171"/>
      <c r="C168" s="127"/>
      <c r="D168" s="128"/>
      <c r="E168" s="57"/>
      <c r="F168" s="53"/>
      <c r="G168" s="57"/>
      <c r="H168" s="53"/>
      <c r="I168" s="57"/>
      <c r="J168" s="53"/>
      <c r="K168" s="54"/>
      <c r="L168" s="53"/>
      <c r="M168" s="129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</row>
    <row r="169" spans="2:49" s="150" customFormat="1" ht="11.25" customHeight="1">
      <c r="B169" s="42" t="s">
        <v>2455</v>
      </c>
      <c r="C169" s="43" t="s">
        <v>213</v>
      </c>
      <c r="D169" s="193"/>
      <c r="E169" s="137"/>
      <c r="F169" s="49" t="s">
        <v>2278</v>
      </c>
      <c r="G169" s="137"/>
      <c r="H169" s="49" t="s">
        <v>2278</v>
      </c>
      <c r="I169" s="137"/>
      <c r="J169" s="49" t="s">
        <v>2278</v>
      </c>
      <c r="K169" s="50"/>
      <c r="L169" s="49" t="s">
        <v>2278</v>
      </c>
      <c r="M169" s="48" t="s">
        <v>1567</v>
      </c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</row>
    <row r="170" spans="2:49" s="150" customFormat="1" ht="11.25" customHeight="1">
      <c r="B170" s="42"/>
      <c r="C170" s="43" t="s">
        <v>1695</v>
      </c>
      <c r="D170" s="193"/>
      <c r="E170" s="137"/>
      <c r="F170" s="49">
        <f>SUM(F171:F174)</f>
        <v>155200.81192740495</v>
      </c>
      <c r="G170" s="137"/>
      <c r="H170" s="49">
        <f>SUM(H171:H174)</f>
        <v>163432.85367195538</v>
      </c>
      <c r="I170" s="137"/>
      <c r="J170" s="49">
        <f>SUM(J171:J174)</f>
        <v>187525.84259680082</v>
      </c>
      <c r="K170" s="50"/>
      <c r="L170" s="49">
        <f>SUM(L171:L174)</f>
        <v>212862</v>
      </c>
      <c r="M170" s="48" t="s">
        <v>2408</v>
      </c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</row>
    <row r="171" spans="2:49" s="150" customFormat="1" ht="11.25" customHeight="1">
      <c r="B171" s="88" t="s">
        <v>557</v>
      </c>
      <c r="C171" s="52" t="s">
        <v>2460</v>
      </c>
      <c r="D171" s="128" t="s">
        <v>2429</v>
      </c>
      <c r="E171" s="57">
        <v>50005</v>
      </c>
      <c r="F171" s="53">
        <v>62919.24807867769</v>
      </c>
      <c r="G171" s="57">
        <v>45750</v>
      </c>
      <c r="H171" s="53">
        <v>69659.6807649067</v>
      </c>
      <c r="I171" s="57">
        <v>51300</v>
      </c>
      <c r="J171" s="53">
        <v>79784.85290650191</v>
      </c>
      <c r="K171" s="54">
        <v>53550</v>
      </c>
      <c r="L171" s="53">
        <v>89974</v>
      </c>
      <c r="M171" s="56" t="s">
        <v>615</v>
      </c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</row>
    <row r="172" spans="2:49" s="150" customFormat="1" ht="11.25" customHeight="1">
      <c r="B172" s="88" t="s">
        <v>558</v>
      </c>
      <c r="C172" s="52" t="s">
        <v>989</v>
      </c>
      <c r="D172" s="128"/>
      <c r="E172" s="202" t="s">
        <v>2278</v>
      </c>
      <c r="F172" s="183" t="s">
        <v>2278</v>
      </c>
      <c r="G172" s="138"/>
      <c r="H172" s="183" t="s">
        <v>2278</v>
      </c>
      <c r="I172" s="138"/>
      <c r="J172" s="184" t="s">
        <v>2278</v>
      </c>
      <c r="K172" s="140"/>
      <c r="L172" s="139"/>
      <c r="M172" s="56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</row>
    <row r="173" spans="2:49" s="150" customFormat="1" ht="11.25" customHeight="1">
      <c r="B173" s="171" t="s">
        <v>2278</v>
      </c>
      <c r="C173" s="127" t="s">
        <v>2248</v>
      </c>
      <c r="D173" s="128" t="s">
        <v>2305</v>
      </c>
      <c r="E173" s="57" t="s">
        <v>1243</v>
      </c>
      <c r="F173" s="53">
        <v>92281.56384872727</v>
      </c>
      <c r="G173" s="57" t="s">
        <v>1243</v>
      </c>
      <c r="H173" s="53">
        <v>93773.17290704868</v>
      </c>
      <c r="I173" s="57" t="s">
        <v>1243</v>
      </c>
      <c r="J173" s="53">
        <v>107740.98969029891</v>
      </c>
      <c r="K173" s="183" t="s">
        <v>1243</v>
      </c>
      <c r="L173" s="184">
        <v>122888</v>
      </c>
      <c r="M173" s="129" t="s">
        <v>1022</v>
      </c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</row>
    <row r="174" spans="2:49" s="150" customFormat="1" ht="5.25" customHeight="1">
      <c r="B174" s="171"/>
      <c r="C174" s="127"/>
      <c r="D174" s="128"/>
      <c r="E174" s="57"/>
      <c r="F174" s="184"/>
      <c r="G174" s="57"/>
      <c r="H174" s="184"/>
      <c r="I174" s="57"/>
      <c r="J174" s="184"/>
      <c r="K174" s="183"/>
      <c r="L174" s="184"/>
      <c r="M174" s="129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</row>
    <row r="175" spans="2:49" s="150" customFormat="1" ht="11.25" customHeight="1">
      <c r="B175" s="42" t="s">
        <v>2456</v>
      </c>
      <c r="C175" s="43" t="s">
        <v>2459</v>
      </c>
      <c r="D175" s="128"/>
      <c r="E175" s="57"/>
      <c r="F175" s="184"/>
      <c r="G175" s="57"/>
      <c r="H175" s="184"/>
      <c r="I175" s="57"/>
      <c r="J175" s="184"/>
      <c r="K175" s="183"/>
      <c r="L175" s="184"/>
      <c r="M175" s="48" t="s">
        <v>1030</v>
      </c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</row>
    <row r="176" spans="2:49" s="150" customFormat="1" ht="11.25" customHeight="1">
      <c r="B176" s="42"/>
      <c r="C176" s="43" t="s">
        <v>709</v>
      </c>
      <c r="D176" s="128"/>
      <c r="E176" s="57"/>
      <c r="F176" s="184"/>
      <c r="G176" s="57"/>
      <c r="H176" s="184"/>
      <c r="I176" s="57"/>
      <c r="J176" s="184"/>
      <c r="K176" s="183"/>
      <c r="L176" s="184"/>
      <c r="M176" s="48" t="s">
        <v>710</v>
      </c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</row>
    <row r="177" spans="2:49" s="150" customFormat="1" ht="11.25" customHeight="1">
      <c r="B177" s="42"/>
      <c r="C177" s="43" t="s">
        <v>1695</v>
      </c>
      <c r="D177" s="128"/>
      <c r="E177" s="57"/>
      <c r="F177" s="49">
        <f>SUM(F178:F180)</f>
        <v>16433.328663156062</v>
      </c>
      <c r="G177" s="57"/>
      <c r="H177" s="49">
        <f>SUM(H178:H180)</f>
        <v>17439.69491212663</v>
      </c>
      <c r="I177" s="57"/>
      <c r="J177" s="49">
        <f>SUM(J178:J180)</f>
        <v>18622.047109558942</v>
      </c>
      <c r="K177" s="50"/>
      <c r="L177" s="49">
        <f>SUM(L178:L180)</f>
        <v>21314</v>
      </c>
      <c r="M177" s="48" t="s">
        <v>711</v>
      </c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</row>
    <row r="178" spans="2:49" s="47" customFormat="1" ht="11.25" customHeight="1">
      <c r="B178" s="88" t="s">
        <v>559</v>
      </c>
      <c r="C178" s="52" t="s">
        <v>991</v>
      </c>
      <c r="D178" s="128" t="s">
        <v>2429</v>
      </c>
      <c r="E178" s="57">
        <v>2400</v>
      </c>
      <c r="F178" s="53">
        <v>9848.37870809228</v>
      </c>
      <c r="G178" s="57">
        <v>2425</v>
      </c>
      <c r="H178" s="53">
        <v>10263.568858346689</v>
      </c>
      <c r="I178" s="57">
        <v>2500</v>
      </c>
      <c r="J178" s="53">
        <v>10878.665377242112</v>
      </c>
      <c r="K178" s="140">
        <v>2606</v>
      </c>
      <c r="L178" s="139">
        <v>11812</v>
      </c>
      <c r="M178" s="56" t="s">
        <v>2240</v>
      </c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</row>
    <row r="179" spans="2:49" s="47" customFormat="1" ht="11.25" customHeight="1">
      <c r="B179" s="171" t="s">
        <v>282</v>
      </c>
      <c r="C179" s="127" t="s">
        <v>2353</v>
      </c>
      <c r="D179" s="128" t="s">
        <v>2303</v>
      </c>
      <c r="E179" s="57">
        <v>1675</v>
      </c>
      <c r="F179" s="53">
        <v>6584.949955063783</v>
      </c>
      <c r="G179" s="57">
        <v>1505</v>
      </c>
      <c r="H179" s="53">
        <v>7176.12605377994</v>
      </c>
      <c r="I179" s="57">
        <v>1615</v>
      </c>
      <c r="J179" s="53">
        <v>7743.38173231683</v>
      </c>
      <c r="K179" s="54">
        <v>1885</v>
      </c>
      <c r="L179" s="53">
        <v>9502</v>
      </c>
      <c r="M179" s="129" t="s">
        <v>2352</v>
      </c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</row>
    <row r="180" spans="2:49" s="47" customFormat="1" ht="5.25" customHeight="1">
      <c r="B180" s="171"/>
      <c r="C180" s="127"/>
      <c r="D180" s="128"/>
      <c r="E180" s="57"/>
      <c r="F180" s="53"/>
      <c r="G180" s="57"/>
      <c r="H180" s="53"/>
      <c r="I180" s="57"/>
      <c r="J180" s="53"/>
      <c r="K180" s="54"/>
      <c r="L180" s="53"/>
      <c r="M180" s="129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</row>
    <row r="181" spans="2:49" s="47" customFormat="1" ht="11.25" customHeight="1">
      <c r="B181" s="42" t="s">
        <v>2457</v>
      </c>
      <c r="C181" s="43" t="s">
        <v>2469</v>
      </c>
      <c r="D181" s="44"/>
      <c r="E181" s="57"/>
      <c r="F181" s="53"/>
      <c r="G181" s="57"/>
      <c r="H181" s="53"/>
      <c r="I181" s="57"/>
      <c r="J181" s="53"/>
      <c r="K181" s="54"/>
      <c r="L181" s="53"/>
      <c r="M181" s="48" t="s">
        <v>2462</v>
      </c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</row>
    <row r="182" spans="2:49" s="47" customFormat="1" ht="11.25" customHeight="1">
      <c r="B182" s="42"/>
      <c r="C182" s="43" t="s">
        <v>2470</v>
      </c>
      <c r="D182" s="44"/>
      <c r="E182" s="57"/>
      <c r="F182" s="49">
        <f>SUM(F183:F184)</f>
        <v>6443.13603542956</v>
      </c>
      <c r="G182" s="57"/>
      <c r="H182" s="49">
        <f>SUM(H183:H184)</f>
        <v>6256.8984783195565</v>
      </c>
      <c r="I182" s="57"/>
      <c r="J182" s="49">
        <f>SUM(J183:J184)</f>
        <v>7895.44726059931</v>
      </c>
      <c r="K182" s="50"/>
      <c r="L182" s="49">
        <f>SUM(L183:L184)</f>
        <v>9208</v>
      </c>
      <c r="M182" s="48" t="s">
        <v>2461</v>
      </c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</row>
    <row r="183" spans="2:49" s="47" customFormat="1" ht="11.25" customHeight="1">
      <c r="B183" s="88" t="s">
        <v>959</v>
      </c>
      <c r="C183" s="52" t="s">
        <v>1870</v>
      </c>
      <c r="D183" s="128" t="s">
        <v>2429</v>
      </c>
      <c r="E183" s="57">
        <v>4080</v>
      </c>
      <c r="F183" s="53">
        <v>4946.40117278403</v>
      </c>
      <c r="G183" s="57">
        <v>3850</v>
      </c>
      <c r="H183" s="53">
        <v>4457.741160550443</v>
      </c>
      <c r="I183" s="57">
        <v>4579</v>
      </c>
      <c r="J183" s="53">
        <v>5650.344966631014</v>
      </c>
      <c r="K183" s="54">
        <v>4260</v>
      </c>
      <c r="L183" s="53">
        <v>6472</v>
      </c>
      <c r="M183" s="56" t="s">
        <v>1871</v>
      </c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</row>
    <row r="184" spans="2:49" s="47" customFormat="1" ht="11.25" customHeight="1">
      <c r="B184" s="88" t="s">
        <v>960</v>
      </c>
      <c r="C184" s="52" t="s">
        <v>961</v>
      </c>
      <c r="D184" s="44" t="s">
        <v>2303</v>
      </c>
      <c r="E184" s="57">
        <v>326</v>
      </c>
      <c r="F184" s="53">
        <v>1496.7348626455303</v>
      </c>
      <c r="G184" s="57">
        <v>363</v>
      </c>
      <c r="H184" s="53">
        <v>1799.1573177691134</v>
      </c>
      <c r="I184" s="57">
        <v>401</v>
      </c>
      <c r="J184" s="53">
        <v>2245.1022939682953</v>
      </c>
      <c r="K184" s="54">
        <v>467</v>
      </c>
      <c r="L184" s="53">
        <v>2736</v>
      </c>
      <c r="M184" s="56" t="s">
        <v>1872</v>
      </c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</row>
    <row r="185" spans="2:49" s="47" customFormat="1" ht="5.25" customHeight="1">
      <c r="B185" s="88"/>
      <c r="C185" s="52"/>
      <c r="D185" s="44"/>
      <c r="E185" s="110"/>
      <c r="F185" s="111"/>
      <c r="G185" s="110"/>
      <c r="H185" s="111"/>
      <c r="I185" s="110"/>
      <c r="J185" s="111"/>
      <c r="K185" s="112"/>
      <c r="L185" s="111"/>
      <c r="M185" s="56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</row>
    <row r="186" spans="2:49" s="47" customFormat="1" ht="11.25" customHeight="1">
      <c r="B186" s="42" t="s">
        <v>2458</v>
      </c>
      <c r="C186" s="43" t="s">
        <v>2209</v>
      </c>
      <c r="D186" s="128"/>
      <c r="E186" s="57"/>
      <c r="F186" s="49">
        <f>SUM(F187)</f>
        <v>1563.370318859201</v>
      </c>
      <c r="G186" s="57"/>
      <c r="H186" s="49">
        <f>SUM(H187)</f>
        <v>488.6600122335864</v>
      </c>
      <c r="I186" s="57"/>
      <c r="J186" s="49">
        <f>SUM(J187)</f>
        <v>522.8320410611099</v>
      </c>
      <c r="K186" s="50"/>
      <c r="L186" s="49">
        <f>SUM(L187)</f>
        <v>576</v>
      </c>
      <c r="M186" s="48" t="s">
        <v>1031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</row>
    <row r="187" spans="2:49" s="47" customFormat="1" ht="11.25" customHeight="1">
      <c r="B187" s="88" t="s">
        <v>560</v>
      </c>
      <c r="C187" s="52" t="s">
        <v>932</v>
      </c>
      <c r="D187" s="128" t="s">
        <v>2429</v>
      </c>
      <c r="E187" s="57">
        <v>1860</v>
      </c>
      <c r="F187" s="53">
        <v>1563.370318859201</v>
      </c>
      <c r="G187" s="57">
        <v>404</v>
      </c>
      <c r="H187" s="53">
        <v>488.6600122335864</v>
      </c>
      <c r="I187" s="57">
        <v>374</v>
      </c>
      <c r="J187" s="53">
        <v>522.8320410611099</v>
      </c>
      <c r="K187" s="54">
        <v>388</v>
      </c>
      <c r="L187" s="53">
        <v>576</v>
      </c>
      <c r="M187" s="56" t="s">
        <v>933</v>
      </c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</row>
    <row r="188" spans="2:49" s="47" customFormat="1" ht="3" customHeight="1">
      <c r="B188" s="141"/>
      <c r="D188" s="44"/>
      <c r="E188" s="144"/>
      <c r="F188" s="145"/>
      <c r="G188" s="198"/>
      <c r="H188" s="109"/>
      <c r="I188" s="198"/>
      <c r="J188" s="109"/>
      <c r="K188" s="199"/>
      <c r="L188" s="109"/>
      <c r="M188" s="149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</row>
    <row r="189" spans="2:49" s="47" customFormat="1" ht="11.25" customHeight="1">
      <c r="B189" s="113"/>
      <c r="C189" s="114"/>
      <c r="D189" s="115"/>
      <c r="E189" s="116"/>
      <c r="F189" s="116"/>
      <c r="G189" s="117"/>
      <c r="H189" s="117"/>
      <c r="I189" s="117"/>
      <c r="J189" s="117"/>
      <c r="K189" s="117"/>
      <c r="L189" s="117"/>
      <c r="M189" s="118" t="s">
        <v>187</v>
      </c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</row>
    <row r="190" spans="2:10" s="121" customFormat="1" ht="18.75" customHeight="1">
      <c r="B190" s="14" t="s">
        <v>208</v>
      </c>
      <c r="C190" s="119"/>
      <c r="D190" s="119"/>
      <c r="E190" s="119"/>
      <c r="F190" s="119"/>
      <c r="G190" s="119"/>
      <c r="H190" s="119"/>
      <c r="I190" s="120"/>
      <c r="J190" s="120"/>
    </row>
    <row r="191" spans="2:10" s="121" customFormat="1" ht="18.75" customHeight="1">
      <c r="B191" s="15" t="s">
        <v>209</v>
      </c>
      <c r="C191" s="15"/>
      <c r="D191" s="15"/>
      <c r="E191" s="15"/>
      <c r="F191" s="15"/>
      <c r="G191" s="15"/>
      <c r="H191" s="15"/>
      <c r="I191" s="16"/>
      <c r="J191" s="16"/>
    </row>
    <row r="192" spans="2:49" s="150" customFormat="1" ht="6" customHeight="1">
      <c r="B192" s="122"/>
      <c r="C192" s="123"/>
      <c r="D192" s="123"/>
      <c r="E192" s="124"/>
      <c r="F192" s="124"/>
      <c r="G192" s="123"/>
      <c r="H192" s="123"/>
      <c r="I192" s="123"/>
      <c r="J192" s="123"/>
      <c r="K192" s="125"/>
      <c r="L192" s="123"/>
      <c r="M192" s="126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</row>
    <row r="193" spans="2:49" s="150" customFormat="1" ht="24.75" customHeight="1">
      <c r="B193" s="18" t="s">
        <v>1625</v>
      </c>
      <c r="C193" s="19" t="s">
        <v>2237</v>
      </c>
      <c r="D193" s="20" t="s">
        <v>1627</v>
      </c>
      <c r="E193" s="21" t="s">
        <v>1103</v>
      </c>
      <c r="F193" s="22"/>
      <c r="G193" s="21" t="s">
        <v>1787</v>
      </c>
      <c r="H193" s="22"/>
      <c r="I193" s="21" t="s">
        <v>721</v>
      </c>
      <c r="J193" s="22"/>
      <c r="K193" s="21" t="s">
        <v>1767</v>
      </c>
      <c r="L193" s="22"/>
      <c r="M193" s="23" t="s">
        <v>1386</v>
      </c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</row>
    <row r="194" spans="2:49" s="150" customFormat="1" ht="15" customHeight="1">
      <c r="B194" s="24" t="s">
        <v>1626</v>
      </c>
      <c r="C194" s="25"/>
      <c r="D194" s="26" t="s">
        <v>1628</v>
      </c>
      <c r="E194" s="17" t="s">
        <v>1383</v>
      </c>
      <c r="F194" s="27" t="s">
        <v>1385</v>
      </c>
      <c r="G194" s="17" t="s">
        <v>1383</v>
      </c>
      <c r="H194" s="27" t="s">
        <v>1385</v>
      </c>
      <c r="I194" s="17" t="s">
        <v>1383</v>
      </c>
      <c r="J194" s="27" t="s">
        <v>1385</v>
      </c>
      <c r="K194" s="17" t="s">
        <v>1383</v>
      </c>
      <c r="L194" s="27" t="s">
        <v>1385</v>
      </c>
      <c r="M194" s="28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</row>
    <row r="195" spans="2:49" s="150" customFormat="1" ht="24.75" customHeight="1">
      <c r="B195" s="29"/>
      <c r="C195" s="30"/>
      <c r="D195" s="31"/>
      <c r="E195" s="32" t="s">
        <v>1384</v>
      </c>
      <c r="F195" s="33" t="s">
        <v>1768</v>
      </c>
      <c r="G195" s="32" t="s">
        <v>1384</v>
      </c>
      <c r="H195" s="33" t="s">
        <v>1768</v>
      </c>
      <c r="I195" s="32" t="s">
        <v>1384</v>
      </c>
      <c r="J195" s="33" t="s">
        <v>1768</v>
      </c>
      <c r="K195" s="32" t="s">
        <v>1384</v>
      </c>
      <c r="L195" s="33" t="s">
        <v>1768</v>
      </c>
      <c r="M195" s="3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</row>
    <row r="196" spans="2:49" s="47" customFormat="1" ht="5.25" customHeight="1">
      <c r="B196" s="171"/>
      <c r="C196" s="127"/>
      <c r="D196" s="128"/>
      <c r="E196" s="110"/>
      <c r="F196" s="111"/>
      <c r="G196" s="110"/>
      <c r="H196" s="111"/>
      <c r="I196" s="110"/>
      <c r="J196" s="111"/>
      <c r="K196" s="112"/>
      <c r="L196" s="111"/>
      <c r="M196" s="129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</row>
    <row r="197" spans="2:49" s="47" customFormat="1" ht="11.25" customHeight="1">
      <c r="B197" s="42" t="s">
        <v>2463</v>
      </c>
      <c r="C197" s="43" t="s">
        <v>1285</v>
      </c>
      <c r="D197" s="44"/>
      <c r="E197" s="57"/>
      <c r="F197" s="53"/>
      <c r="G197" s="57"/>
      <c r="H197" s="53"/>
      <c r="I197" s="57"/>
      <c r="J197" s="53"/>
      <c r="K197" s="54"/>
      <c r="L197" s="53"/>
      <c r="M197" s="48" t="s">
        <v>713</v>
      </c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</row>
    <row r="198" spans="2:49" s="47" customFormat="1" ht="11.25" customHeight="1">
      <c r="B198" s="42" t="s">
        <v>2278</v>
      </c>
      <c r="C198" s="43" t="s">
        <v>1284</v>
      </c>
      <c r="D198" s="44"/>
      <c r="E198" s="57"/>
      <c r="F198" s="49">
        <f>SUM(F199:F210)</f>
        <v>8864.2242778596</v>
      </c>
      <c r="G198" s="57"/>
      <c r="H198" s="49">
        <f>SUM(H199:H210)</f>
        <v>6672.088628573966</v>
      </c>
      <c r="I198" s="57"/>
      <c r="J198" s="49">
        <f>SUM(J199:J210)</f>
        <v>7572.521588179212</v>
      </c>
      <c r="K198" s="50"/>
      <c r="L198" s="49">
        <f>SUM(L199:L210)</f>
        <v>7277</v>
      </c>
      <c r="M198" s="48" t="s">
        <v>712</v>
      </c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</row>
    <row r="199" spans="2:49" s="47" customFormat="1" ht="11.25" customHeight="1">
      <c r="B199" s="88" t="s">
        <v>561</v>
      </c>
      <c r="C199" s="52" t="s">
        <v>0</v>
      </c>
      <c r="D199" s="128" t="s">
        <v>2429</v>
      </c>
      <c r="E199" s="105">
        <v>19</v>
      </c>
      <c r="F199" s="53">
        <v>92.26447783431351</v>
      </c>
      <c r="G199" s="105">
        <v>15</v>
      </c>
      <c r="H199" s="53">
        <v>78.5956663033041</v>
      </c>
      <c r="I199" s="105">
        <v>11</v>
      </c>
      <c r="J199" s="53">
        <v>87.13867351018497</v>
      </c>
      <c r="K199" s="191">
        <v>11</v>
      </c>
      <c r="L199" s="102">
        <v>92</v>
      </c>
      <c r="M199" s="56" t="s">
        <v>978</v>
      </c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</row>
    <row r="200" spans="2:49" s="47" customFormat="1" ht="11.25" customHeight="1">
      <c r="B200" s="88" t="s">
        <v>283</v>
      </c>
      <c r="C200" s="52" t="s">
        <v>979</v>
      </c>
      <c r="D200" s="44" t="s">
        <v>2303</v>
      </c>
      <c r="E200" s="57">
        <v>276</v>
      </c>
      <c r="F200" s="53">
        <v>693.6921851987274</v>
      </c>
      <c r="G200" s="57">
        <v>270</v>
      </c>
      <c r="H200" s="53">
        <v>645.8513448401945</v>
      </c>
      <c r="I200" s="57">
        <v>190</v>
      </c>
      <c r="J200" s="53">
        <v>486.9514107922102</v>
      </c>
      <c r="K200" s="54">
        <v>165</v>
      </c>
      <c r="L200" s="53">
        <v>488</v>
      </c>
      <c r="M200" s="56" t="s">
        <v>980</v>
      </c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</row>
    <row r="201" spans="2:49" s="47" customFormat="1" ht="11.25" customHeight="1">
      <c r="B201" s="88" t="s">
        <v>284</v>
      </c>
      <c r="C201" s="52" t="s">
        <v>981</v>
      </c>
      <c r="D201" s="44" t="s">
        <v>2303</v>
      </c>
      <c r="E201" s="57">
        <v>65</v>
      </c>
      <c r="F201" s="53">
        <v>363.9321070131255</v>
      </c>
      <c r="G201" s="57">
        <v>60</v>
      </c>
      <c r="H201" s="53">
        <v>408.35574448890605</v>
      </c>
      <c r="I201" s="57">
        <v>64</v>
      </c>
      <c r="J201" s="53">
        <v>404.9385416061537</v>
      </c>
      <c r="K201" s="54">
        <v>63</v>
      </c>
      <c r="L201" s="53">
        <v>411</v>
      </c>
      <c r="M201" s="56" t="s">
        <v>982</v>
      </c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</row>
    <row r="202" spans="2:49" s="47" customFormat="1" ht="11.25" customHeight="1">
      <c r="B202" s="88" t="s">
        <v>562</v>
      </c>
      <c r="C202" s="52" t="s">
        <v>983</v>
      </c>
      <c r="D202" s="128" t="s">
        <v>2429</v>
      </c>
      <c r="E202" s="138">
        <v>96</v>
      </c>
      <c r="F202" s="53">
        <v>724.4470111434987</v>
      </c>
      <c r="G202" s="138">
        <v>37</v>
      </c>
      <c r="H202" s="53">
        <v>252.87301332367406</v>
      </c>
      <c r="I202" s="138">
        <v>58</v>
      </c>
      <c r="J202" s="53">
        <v>336.59448395110667</v>
      </c>
      <c r="K202" s="54">
        <v>10</v>
      </c>
      <c r="L202" s="53">
        <v>60</v>
      </c>
      <c r="M202" s="56" t="s">
        <v>174</v>
      </c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</row>
    <row r="203" spans="2:49" s="47" customFormat="1" ht="11.25" customHeight="1">
      <c r="B203" s="88" t="s">
        <v>567</v>
      </c>
      <c r="C203" s="52" t="s">
        <v>178</v>
      </c>
      <c r="D203" s="44" t="s">
        <v>2303</v>
      </c>
      <c r="E203" s="57">
        <v>320</v>
      </c>
      <c r="F203" s="53">
        <v>1537.7412972385584</v>
      </c>
      <c r="G203" s="57">
        <v>156</v>
      </c>
      <c r="H203" s="53">
        <v>775.7050543847839</v>
      </c>
      <c r="I203" s="57">
        <v>164</v>
      </c>
      <c r="J203" s="53">
        <v>791.0824673571695</v>
      </c>
      <c r="K203" s="54">
        <v>162</v>
      </c>
      <c r="L203" s="53">
        <v>897</v>
      </c>
      <c r="M203" s="56" t="s">
        <v>179</v>
      </c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</row>
    <row r="204" spans="2:49" s="47" customFormat="1" ht="11.25" customHeight="1">
      <c r="B204" s="88" t="s">
        <v>568</v>
      </c>
      <c r="C204" s="52" t="s">
        <v>245</v>
      </c>
      <c r="D204" s="44"/>
      <c r="E204" s="57"/>
      <c r="F204" s="53"/>
      <c r="G204" s="57"/>
      <c r="H204" s="53"/>
      <c r="I204" s="57"/>
      <c r="J204" s="53"/>
      <c r="K204" s="54"/>
      <c r="L204" s="53"/>
      <c r="M204" s="56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</row>
    <row r="205" spans="2:49" s="47" customFormat="1" ht="11.25" customHeight="1">
      <c r="B205" s="88" t="s">
        <v>2278</v>
      </c>
      <c r="C205" s="52" t="s">
        <v>246</v>
      </c>
      <c r="D205" s="44" t="s">
        <v>2305</v>
      </c>
      <c r="E205" s="57" t="s">
        <v>1243</v>
      </c>
      <c r="F205" s="53">
        <v>2793.563356650048</v>
      </c>
      <c r="G205" s="57" t="s">
        <v>1243</v>
      </c>
      <c r="H205" s="53">
        <v>2258.7711054993047</v>
      </c>
      <c r="I205" s="57" t="s">
        <v>1243</v>
      </c>
      <c r="J205" s="53">
        <v>2865.3246171878473</v>
      </c>
      <c r="K205" s="54" t="s">
        <v>1243</v>
      </c>
      <c r="L205" s="53">
        <v>2273</v>
      </c>
      <c r="M205" s="56" t="s">
        <v>1869</v>
      </c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</row>
    <row r="206" spans="2:49" s="47" customFormat="1" ht="11.25" customHeight="1">
      <c r="B206" s="88" t="s">
        <v>565</v>
      </c>
      <c r="C206" s="52" t="s">
        <v>177</v>
      </c>
      <c r="D206" s="128" t="s">
        <v>2429</v>
      </c>
      <c r="E206" s="57">
        <v>420</v>
      </c>
      <c r="F206" s="53">
        <v>1083.2533138324957</v>
      </c>
      <c r="G206" s="57">
        <v>239</v>
      </c>
      <c r="H206" s="53">
        <v>673.1889679022133</v>
      </c>
      <c r="I206" s="57">
        <v>222</v>
      </c>
      <c r="J206" s="53">
        <v>666.3545621367086</v>
      </c>
      <c r="K206" s="54">
        <v>434</v>
      </c>
      <c r="L206" s="53">
        <v>1218</v>
      </c>
      <c r="M206" s="56" t="s">
        <v>1316</v>
      </c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</row>
    <row r="207" spans="2:49" s="47" customFormat="1" ht="11.25" customHeight="1">
      <c r="B207" s="88" t="s">
        <v>566</v>
      </c>
      <c r="C207" s="52" t="s">
        <v>1168</v>
      </c>
      <c r="D207" s="44" t="s">
        <v>2303</v>
      </c>
      <c r="E207" s="57">
        <v>276</v>
      </c>
      <c r="F207" s="53">
        <v>1156.7231758116711</v>
      </c>
      <c r="G207" s="57">
        <v>310</v>
      </c>
      <c r="H207" s="53">
        <v>1281.4510810321322</v>
      </c>
      <c r="I207" s="57">
        <v>354</v>
      </c>
      <c r="J207" s="53">
        <v>1450.6026237283734</v>
      </c>
      <c r="K207" s="54">
        <v>287</v>
      </c>
      <c r="L207" s="53">
        <v>1238</v>
      </c>
      <c r="M207" s="56" t="s">
        <v>180</v>
      </c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</row>
    <row r="208" spans="2:49" s="47" customFormat="1" ht="11.25" customHeight="1">
      <c r="B208" s="88" t="s">
        <v>563</v>
      </c>
      <c r="C208" s="52" t="s">
        <v>175</v>
      </c>
      <c r="D208" s="44" t="s">
        <v>2303</v>
      </c>
      <c r="E208" s="57">
        <v>33</v>
      </c>
      <c r="F208" s="53">
        <v>143.5225210755988</v>
      </c>
      <c r="G208" s="57">
        <v>25</v>
      </c>
      <c r="H208" s="53">
        <v>111.05909368945144</v>
      </c>
      <c r="I208" s="57">
        <v>15</v>
      </c>
      <c r="J208" s="53">
        <v>64.92685477229469</v>
      </c>
      <c r="K208" s="54">
        <v>30</v>
      </c>
      <c r="L208" s="53">
        <v>114</v>
      </c>
      <c r="M208" s="56" t="s">
        <v>176</v>
      </c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</row>
    <row r="209" spans="2:49" s="47" customFormat="1" ht="11.25" customHeight="1">
      <c r="B209" s="88" t="s">
        <v>564</v>
      </c>
      <c r="C209" s="52" t="s">
        <v>181</v>
      </c>
      <c r="D209" s="44" t="s">
        <v>2303</v>
      </c>
      <c r="E209" s="57">
        <v>63</v>
      </c>
      <c r="F209" s="53">
        <v>275.0848320615643</v>
      </c>
      <c r="G209" s="57">
        <v>42</v>
      </c>
      <c r="H209" s="53">
        <v>186.2375571100032</v>
      </c>
      <c r="I209" s="57">
        <v>84</v>
      </c>
      <c r="J209" s="53">
        <v>418.60735313716316</v>
      </c>
      <c r="K209" s="54">
        <v>94</v>
      </c>
      <c r="L209" s="53">
        <v>486</v>
      </c>
      <c r="M209" s="56" t="s">
        <v>182</v>
      </c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</row>
    <row r="210" spans="2:49" s="47" customFormat="1" ht="5.25" customHeight="1">
      <c r="B210" s="88"/>
      <c r="C210" s="52"/>
      <c r="D210" s="44"/>
      <c r="E210" s="57"/>
      <c r="F210" s="53"/>
      <c r="G210" s="57"/>
      <c r="H210" s="53"/>
      <c r="I210" s="57"/>
      <c r="J210" s="53"/>
      <c r="K210" s="54"/>
      <c r="L210" s="53"/>
      <c r="M210" s="56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</row>
    <row r="211" spans="2:49" s="47" customFormat="1" ht="11.25" customHeight="1">
      <c r="B211" s="42" t="s">
        <v>2464</v>
      </c>
      <c r="C211" s="43" t="s">
        <v>1278</v>
      </c>
      <c r="D211" s="44"/>
      <c r="E211" s="57"/>
      <c r="F211" s="49">
        <f>SUM(F212:F215)</f>
        <v>12216.50030583966</v>
      </c>
      <c r="G211" s="57"/>
      <c r="H211" s="49">
        <f>SUM(H212:H215)</f>
        <v>10468.601031311831</v>
      </c>
      <c r="I211" s="57"/>
      <c r="J211" s="49">
        <f>SUM(J212:J215)</f>
        <v>10466.892429870455</v>
      </c>
      <c r="K211" s="50"/>
      <c r="L211" s="49">
        <f>SUM(L212:L215)</f>
        <v>10287</v>
      </c>
      <c r="M211" s="48" t="s">
        <v>1032</v>
      </c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</row>
    <row r="212" spans="2:49" s="47" customFormat="1" ht="11.25" customHeight="1">
      <c r="B212" s="51" t="s">
        <v>570</v>
      </c>
      <c r="C212" s="52" t="s">
        <v>6</v>
      </c>
      <c r="D212" s="128" t="s">
        <v>2429</v>
      </c>
      <c r="E212" s="57">
        <v>1376</v>
      </c>
      <c r="F212" s="53">
        <v>11685.125257571668</v>
      </c>
      <c r="G212" s="57">
        <v>1339</v>
      </c>
      <c r="H212" s="53">
        <v>10027.781859436778</v>
      </c>
      <c r="I212" s="57">
        <v>1400</v>
      </c>
      <c r="J212" s="53">
        <v>10082.457105560816</v>
      </c>
      <c r="K212" s="54">
        <v>1367</v>
      </c>
      <c r="L212" s="53">
        <v>9932</v>
      </c>
      <c r="M212" s="61" t="s">
        <v>7</v>
      </c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</row>
    <row r="213" spans="2:49" s="47" customFormat="1" ht="11.25" customHeight="1">
      <c r="B213" s="51" t="s">
        <v>575</v>
      </c>
      <c r="C213" s="52" t="s">
        <v>234</v>
      </c>
      <c r="D213" s="44"/>
      <c r="E213" s="57"/>
      <c r="F213" s="53"/>
      <c r="G213" s="57"/>
      <c r="H213" s="53"/>
      <c r="I213" s="57"/>
      <c r="J213" s="53"/>
      <c r="K213" s="54"/>
      <c r="L213" s="53"/>
      <c r="M213" s="56" t="s">
        <v>249</v>
      </c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</row>
    <row r="214" spans="2:49" s="47" customFormat="1" ht="11.25" customHeight="1">
      <c r="B214" s="203" t="s">
        <v>2278</v>
      </c>
      <c r="C214" s="52" t="s">
        <v>247</v>
      </c>
      <c r="D214" s="44" t="s">
        <v>2303</v>
      </c>
      <c r="E214" s="57">
        <v>35</v>
      </c>
      <c r="F214" s="53">
        <v>531.3750482679908</v>
      </c>
      <c r="G214" s="57">
        <v>27</v>
      </c>
      <c r="H214" s="53">
        <v>440.8191718750534</v>
      </c>
      <c r="I214" s="57">
        <v>40</v>
      </c>
      <c r="J214" s="53">
        <v>384.4353243096396</v>
      </c>
      <c r="K214" s="54">
        <v>38</v>
      </c>
      <c r="L214" s="53">
        <v>355</v>
      </c>
      <c r="M214" s="56" t="s">
        <v>189</v>
      </c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</row>
    <row r="215" spans="2:49" s="47" customFormat="1" ht="5.25" customHeight="1">
      <c r="B215" s="88"/>
      <c r="C215" s="52"/>
      <c r="D215" s="44"/>
      <c r="E215" s="57"/>
      <c r="F215" s="53"/>
      <c r="G215" s="57"/>
      <c r="H215" s="53"/>
      <c r="I215" s="57"/>
      <c r="J215" s="53"/>
      <c r="K215" s="54"/>
      <c r="L215" s="53"/>
      <c r="M215" s="56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</row>
    <row r="216" spans="2:49" s="47" customFormat="1" ht="11.25" customHeight="1">
      <c r="B216" s="42" t="s">
        <v>2465</v>
      </c>
      <c r="C216" s="43" t="s">
        <v>1279</v>
      </c>
      <c r="D216" s="44"/>
      <c r="E216" s="57"/>
      <c r="F216" s="49">
        <f>SUM(F217:F223)</f>
        <v>7483.6743132276515</v>
      </c>
      <c r="G216" s="57"/>
      <c r="H216" s="49">
        <f>SUM(H217:H223)</f>
        <v>6156.090993278362</v>
      </c>
      <c r="I216" s="57"/>
      <c r="J216" s="49">
        <f>SUM(J217:J223)</f>
        <v>7006.9745110836975</v>
      </c>
      <c r="K216" s="50"/>
      <c r="L216" s="49">
        <f>SUM(L217:L223)</f>
        <v>10190</v>
      </c>
      <c r="M216" s="48" t="s">
        <v>1568</v>
      </c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</row>
    <row r="217" spans="2:49" s="47" customFormat="1" ht="11.25" customHeight="1">
      <c r="B217" s="51" t="s">
        <v>571</v>
      </c>
      <c r="C217" s="52" t="s">
        <v>248</v>
      </c>
      <c r="D217" s="44" t="s">
        <v>1875</v>
      </c>
      <c r="E217" s="57">
        <v>1620</v>
      </c>
      <c r="F217" s="53">
        <v>1023.4522633843295</v>
      </c>
      <c r="G217" s="57">
        <v>1826</v>
      </c>
      <c r="H217" s="53">
        <v>1163.5575815771758</v>
      </c>
      <c r="I217" s="57">
        <v>1931</v>
      </c>
      <c r="J217" s="53">
        <v>1259.2392622942418</v>
      </c>
      <c r="K217" s="54">
        <v>2189</v>
      </c>
      <c r="L217" s="53">
        <v>1398</v>
      </c>
      <c r="M217" s="56" t="s">
        <v>9</v>
      </c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</row>
    <row r="218" spans="2:49" s="47" customFormat="1" ht="11.25" customHeight="1">
      <c r="B218" s="51" t="s">
        <v>572</v>
      </c>
      <c r="C218" s="52" t="s">
        <v>8</v>
      </c>
      <c r="D218" s="128" t="s">
        <v>2429</v>
      </c>
      <c r="E218" s="57">
        <v>793</v>
      </c>
      <c r="F218" s="53">
        <v>2002.4808892928784</v>
      </c>
      <c r="G218" s="57">
        <v>615</v>
      </c>
      <c r="H218" s="53">
        <v>1580.4563332729629</v>
      </c>
      <c r="I218" s="57">
        <v>600</v>
      </c>
      <c r="J218" s="53">
        <v>1686.3896226382858</v>
      </c>
      <c r="K218" s="54">
        <v>830</v>
      </c>
      <c r="L218" s="53">
        <v>2664</v>
      </c>
      <c r="M218" s="56" t="s">
        <v>2467</v>
      </c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</row>
    <row r="219" spans="2:49" s="47" customFormat="1" ht="11.25" customHeight="1">
      <c r="B219" s="51" t="s">
        <v>573</v>
      </c>
      <c r="C219" s="52" t="s">
        <v>1876</v>
      </c>
      <c r="D219" s="44" t="s">
        <v>2303</v>
      </c>
      <c r="E219" s="57">
        <v>30</v>
      </c>
      <c r="F219" s="53">
        <v>73.46986197917558</v>
      </c>
      <c r="G219" s="57">
        <v>23</v>
      </c>
      <c r="H219" s="53">
        <v>54.675246124037635</v>
      </c>
      <c r="I219" s="57">
        <v>23</v>
      </c>
      <c r="J219" s="53">
        <v>56.38384756541381</v>
      </c>
      <c r="K219" s="54">
        <v>25</v>
      </c>
      <c r="L219" s="53">
        <v>62</v>
      </c>
      <c r="M219" s="56" t="s">
        <v>1877</v>
      </c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</row>
    <row r="220" spans="2:49" s="47" customFormat="1" ht="11.25" customHeight="1">
      <c r="B220" s="51" t="s">
        <v>574</v>
      </c>
      <c r="C220" s="52" t="s">
        <v>2249</v>
      </c>
      <c r="D220" s="44" t="s">
        <v>2303</v>
      </c>
      <c r="E220" s="57">
        <v>495</v>
      </c>
      <c r="F220" s="53">
        <v>1095.2135239221288</v>
      </c>
      <c r="G220" s="57">
        <v>390</v>
      </c>
      <c r="H220" s="53">
        <v>837.2147062743263</v>
      </c>
      <c r="I220" s="57">
        <v>310</v>
      </c>
      <c r="J220" s="53">
        <v>683.4405765504704</v>
      </c>
      <c r="K220" s="54">
        <v>822</v>
      </c>
      <c r="L220" s="53">
        <v>1655</v>
      </c>
      <c r="M220" s="56" t="s">
        <v>1878</v>
      </c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</row>
    <row r="221" spans="2:49" s="47" customFormat="1" ht="11.25" customHeight="1">
      <c r="B221" s="51" t="s">
        <v>226</v>
      </c>
      <c r="C221" s="52" t="s">
        <v>1879</v>
      </c>
      <c r="D221" s="44" t="s">
        <v>2303</v>
      </c>
      <c r="E221" s="57">
        <v>164</v>
      </c>
      <c r="F221" s="53">
        <v>1038.829676356715</v>
      </c>
      <c r="G221" s="57">
        <v>95</v>
      </c>
      <c r="H221" s="53">
        <v>669.771765019461</v>
      </c>
      <c r="I221" s="57">
        <v>14</v>
      </c>
      <c r="J221" s="53">
        <v>121.3107023377085</v>
      </c>
      <c r="K221" s="54">
        <v>16</v>
      </c>
      <c r="L221" s="53">
        <v>134</v>
      </c>
      <c r="M221" s="56" t="s">
        <v>1880</v>
      </c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</row>
    <row r="222" spans="2:49" s="47" customFormat="1" ht="11.25" customHeight="1">
      <c r="B222" s="51" t="s">
        <v>1160</v>
      </c>
      <c r="C222" s="52" t="s">
        <v>770</v>
      </c>
      <c r="D222" s="44" t="s">
        <v>2303</v>
      </c>
      <c r="E222" s="57">
        <v>2290</v>
      </c>
      <c r="F222" s="53">
        <v>2250.228098292424</v>
      </c>
      <c r="G222" s="57">
        <v>1758</v>
      </c>
      <c r="H222" s="53">
        <v>1850.4153610103988</v>
      </c>
      <c r="I222" s="57">
        <v>3007</v>
      </c>
      <c r="J222" s="53">
        <v>3200.2104996975777</v>
      </c>
      <c r="K222" s="54">
        <v>4625</v>
      </c>
      <c r="L222" s="53">
        <v>4277</v>
      </c>
      <c r="M222" s="56" t="s">
        <v>1121</v>
      </c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</row>
    <row r="223" spans="2:49" s="47" customFormat="1" ht="5.25" customHeight="1">
      <c r="B223" s="88"/>
      <c r="C223" s="52"/>
      <c r="D223" s="44"/>
      <c r="E223" s="57"/>
      <c r="F223" s="53"/>
      <c r="G223" s="57"/>
      <c r="H223" s="53"/>
      <c r="I223" s="57"/>
      <c r="J223" s="53"/>
      <c r="K223" s="54"/>
      <c r="L223" s="53"/>
      <c r="M223" s="56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</row>
    <row r="224" spans="2:49" s="47" customFormat="1" ht="11.25" customHeight="1">
      <c r="B224" s="42" t="s">
        <v>2466</v>
      </c>
      <c r="C224" s="43" t="s">
        <v>620</v>
      </c>
      <c r="D224" s="44"/>
      <c r="E224" s="57"/>
      <c r="F224" s="49">
        <f>SUM(F225:F234)</f>
        <v>11003.393282462574</v>
      </c>
      <c r="G224" s="57"/>
      <c r="H224" s="49">
        <f>SUM(H225:H234)</f>
        <v>10878.665377242114</v>
      </c>
      <c r="I224" s="57"/>
      <c r="J224" s="49">
        <f>SUM(J225:J234)</f>
        <v>11721.005887840567</v>
      </c>
      <c r="K224" s="50"/>
      <c r="L224" s="49">
        <f>SUM(L225:L234)</f>
        <v>10830</v>
      </c>
      <c r="M224" s="48" t="s">
        <v>2471</v>
      </c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</row>
    <row r="225" spans="2:49" s="47" customFormat="1" ht="11.25" customHeight="1">
      <c r="B225" s="171" t="s">
        <v>338</v>
      </c>
      <c r="C225" s="127" t="s">
        <v>1643</v>
      </c>
      <c r="D225" s="128"/>
      <c r="E225" s="57"/>
      <c r="F225" s="184"/>
      <c r="G225" s="57"/>
      <c r="H225" s="184"/>
      <c r="I225" s="57"/>
      <c r="J225" s="184"/>
      <c r="K225" s="183"/>
      <c r="L225" s="184"/>
      <c r="M225" s="56" t="s">
        <v>1642</v>
      </c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</row>
    <row r="226" spans="2:49" s="47" customFormat="1" ht="11.25" customHeight="1">
      <c r="B226" s="204" t="s">
        <v>2278</v>
      </c>
      <c r="C226" s="52" t="s">
        <v>1629</v>
      </c>
      <c r="D226" s="128" t="s">
        <v>2305</v>
      </c>
      <c r="E226" s="57" t="s">
        <v>1243</v>
      </c>
      <c r="F226" s="53">
        <v>1325.8747185079126</v>
      </c>
      <c r="G226" s="57" t="s">
        <v>1243</v>
      </c>
      <c r="H226" s="53">
        <v>1146.4715671634142</v>
      </c>
      <c r="I226" s="57" t="s">
        <v>1243</v>
      </c>
      <c r="J226" s="53">
        <v>627.0567289850566</v>
      </c>
      <c r="K226" s="57" t="s">
        <v>1243</v>
      </c>
      <c r="L226" s="184">
        <v>443</v>
      </c>
      <c r="M226" s="56" t="s">
        <v>1630</v>
      </c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</row>
    <row r="227" spans="2:49" s="47" customFormat="1" ht="11.25" customHeight="1">
      <c r="B227" s="171" t="s">
        <v>229</v>
      </c>
      <c r="C227" s="52" t="s">
        <v>2468</v>
      </c>
      <c r="D227" s="128" t="s">
        <v>2429</v>
      </c>
      <c r="E227" s="57">
        <v>660</v>
      </c>
      <c r="F227" s="53">
        <v>2990.052522408308</v>
      </c>
      <c r="G227" s="57">
        <v>680</v>
      </c>
      <c r="H227" s="53">
        <v>3191.667492490697</v>
      </c>
      <c r="I227" s="57">
        <v>500</v>
      </c>
      <c r="J227" s="53">
        <v>2373.2474020715085</v>
      </c>
      <c r="K227" s="54">
        <v>512</v>
      </c>
      <c r="L227" s="53">
        <v>2426</v>
      </c>
      <c r="M227" s="56" t="s">
        <v>1277</v>
      </c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</row>
    <row r="228" spans="2:49" s="47" customFormat="1" ht="11.25" customHeight="1">
      <c r="B228" s="88" t="s">
        <v>1054</v>
      </c>
      <c r="C228" s="52" t="s">
        <v>36</v>
      </c>
      <c r="D228" s="44" t="s">
        <v>2303</v>
      </c>
      <c r="E228" s="57">
        <v>620</v>
      </c>
      <c r="F228" s="53">
        <v>1537.7412972385584</v>
      </c>
      <c r="G228" s="57">
        <v>720</v>
      </c>
      <c r="H228" s="53">
        <v>1908.5078100171886</v>
      </c>
      <c r="I228" s="57">
        <v>1200</v>
      </c>
      <c r="J228" s="53">
        <v>3082.317000242622</v>
      </c>
      <c r="K228" s="54">
        <v>890</v>
      </c>
      <c r="L228" s="53">
        <v>2306</v>
      </c>
      <c r="M228" s="56" t="s">
        <v>37</v>
      </c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</row>
    <row r="229" spans="2:49" s="47" customFormat="1" ht="11.25" customHeight="1">
      <c r="B229" s="51" t="s">
        <v>569</v>
      </c>
      <c r="C229" s="52" t="s">
        <v>1873</v>
      </c>
      <c r="D229" s="44" t="s">
        <v>2303</v>
      </c>
      <c r="E229" s="57">
        <v>570</v>
      </c>
      <c r="F229" s="53">
        <v>3418.9114841937285</v>
      </c>
      <c r="G229" s="57">
        <v>503</v>
      </c>
      <c r="H229" s="53">
        <v>3162.621267987302</v>
      </c>
      <c r="I229" s="57">
        <v>590</v>
      </c>
      <c r="J229" s="53">
        <v>4023.756394440895</v>
      </c>
      <c r="K229" s="54">
        <v>545</v>
      </c>
      <c r="L229" s="53">
        <v>3928</v>
      </c>
      <c r="M229" s="56" t="s">
        <v>1874</v>
      </c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</row>
    <row r="230" spans="2:49" s="47" customFormat="1" ht="11.25" customHeight="1">
      <c r="B230" s="51" t="s">
        <v>224</v>
      </c>
      <c r="C230" s="52" t="s">
        <v>2</v>
      </c>
      <c r="D230" s="44"/>
      <c r="E230" s="57"/>
      <c r="F230" s="53"/>
      <c r="G230" s="57"/>
      <c r="H230" s="53"/>
      <c r="I230" s="57"/>
      <c r="J230" s="53"/>
      <c r="K230" s="54"/>
      <c r="L230" s="53"/>
      <c r="M230" s="56" t="s">
        <v>4</v>
      </c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</row>
    <row r="231" spans="2:49" s="47" customFormat="1" ht="11.25" customHeight="1">
      <c r="B231" s="51" t="s">
        <v>2278</v>
      </c>
      <c r="C231" s="52" t="s">
        <v>3</v>
      </c>
      <c r="D231" s="44" t="s">
        <v>2305</v>
      </c>
      <c r="E231" s="57" t="s">
        <v>1243</v>
      </c>
      <c r="F231" s="53">
        <v>914.1017711362542</v>
      </c>
      <c r="G231" s="57" t="s">
        <v>1243</v>
      </c>
      <c r="H231" s="53">
        <v>871.3867351018498</v>
      </c>
      <c r="I231" s="57" t="s">
        <v>1243</v>
      </c>
      <c r="J231" s="53">
        <v>965.3598143775395</v>
      </c>
      <c r="K231" s="54" t="s">
        <v>1243</v>
      </c>
      <c r="L231" s="53">
        <v>1523</v>
      </c>
      <c r="M231" s="56" t="s">
        <v>5</v>
      </c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</row>
    <row r="232" spans="2:49" s="47" customFormat="1" ht="11.25" customHeight="1">
      <c r="B232" s="88" t="s">
        <v>225</v>
      </c>
      <c r="C232" s="52" t="s">
        <v>1881</v>
      </c>
      <c r="D232" s="128" t="s">
        <v>2429</v>
      </c>
      <c r="E232" s="57">
        <v>91</v>
      </c>
      <c r="F232" s="53">
        <v>170.8601441376176</v>
      </c>
      <c r="G232" s="57">
        <v>44</v>
      </c>
      <c r="H232" s="53">
        <v>85.4300720688088</v>
      </c>
      <c r="I232" s="57">
        <v>26</v>
      </c>
      <c r="J232" s="53">
        <v>51.25804324128528</v>
      </c>
      <c r="K232" s="54">
        <v>24</v>
      </c>
      <c r="L232" s="53">
        <v>48</v>
      </c>
      <c r="M232" s="56" t="s">
        <v>1</v>
      </c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</row>
    <row r="233" spans="2:49" s="47" customFormat="1" ht="11.25" customHeight="1">
      <c r="B233" s="51" t="s">
        <v>227</v>
      </c>
      <c r="C233" s="52" t="s">
        <v>1882</v>
      </c>
      <c r="D233" s="44" t="s">
        <v>2303</v>
      </c>
      <c r="E233" s="57">
        <v>376</v>
      </c>
      <c r="F233" s="53">
        <v>645.8513448401945</v>
      </c>
      <c r="G233" s="57">
        <v>285</v>
      </c>
      <c r="H233" s="53">
        <v>512.5804324128528</v>
      </c>
      <c r="I233" s="57">
        <v>320</v>
      </c>
      <c r="J233" s="53">
        <v>598.0105044816617</v>
      </c>
      <c r="K233" s="54">
        <v>76</v>
      </c>
      <c r="L233" s="53">
        <v>156</v>
      </c>
      <c r="M233" s="56" t="s">
        <v>1883</v>
      </c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</row>
    <row r="234" spans="2:49" s="47" customFormat="1" ht="3" customHeight="1">
      <c r="B234" s="197"/>
      <c r="C234" s="142"/>
      <c r="D234" s="143"/>
      <c r="E234" s="108"/>
      <c r="F234" s="109"/>
      <c r="G234" s="108"/>
      <c r="H234" s="109"/>
      <c r="I234" s="108"/>
      <c r="J234" s="109"/>
      <c r="K234" s="199"/>
      <c r="L234" s="109"/>
      <c r="M234" s="149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</row>
    <row r="235" spans="2:49" s="47" customFormat="1" ht="11.25" customHeight="1">
      <c r="B235" s="113"/>
      <c r="C235" s="114"/>
      <c r="D235" s="115"/>
      <c r="E235" s="116"/>
      <c r="F235" s="116"/>
      <c r="G235" s="117"/>
      <c r="H235" s="117"/>
      <c r="I235" s="117"/>
      <c r="J235" s="117"/>
      <c r="K235" s="117"/>
      <c r="L235" s="117"/>
      <c r="M235" s="118" t="s">
        <v>187</v>
      </c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</row>
    <row r="236" spans="2:10" s="121" customFormat="1" ht="18.75" customHeight="1">
      <c r="B236" s="14" t="s">
        <v>208</v>
      </c>
      <c r="C236" s="119"/>
      <c r="D236" s="119"/>
      <c r="E236" s="119"/>
      <c r="F236" s="119"/>
      <c r="G236" s="119"/>
      <c r="H236" s="119"/>
      <c r="I236" s="120"/>
      <c r="J236" s="120"/>
    </row>
    <row r="237" spans="2:10" s="121" customFormat="1" ht="18.75" customHeight="1">
      <c r="B237" s="15" t="s">
        <v>209</v>
      </c>
      <c r="C237" s="15"/>
      <c r="D237" s="15"/>
      <c r="E237" s="15"/>
      <c r="F237" s="15"/>
      <c r="G237" s="15"/>
      <c r="H237" s="15"/>
      <c r="I237" s="16"/>
      <c r="J237" s="16"/>
    </row>
    <row r="238" spans="2:49" s="150" customFormat="1" ht="6" customHeight="1">
      <c r="B238" s="122"/>
      <c r="C238" s="123"/>
      <c r="D238" s="123"/>
      <c r="E238" s="124"/>
      <c r="F238" s="124"/>
      <c r="G238" s="123"/>
      <c r="H238" s="123"/>
      <c r="I238" s="123"/>
      <c r="J238" s="123"/>
      <c r="K238" s="125"/>
      <c r="L238" s="123"/>
      <c r="M238" s="126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</row>
    <row r="239" spans="2:49" s="150" customFormat="1" ht="24.75" customHeight="1">
      <c r="B239" s="18" t="s">
        <v>1625</v>
      </c>
      <c r="C239" s="19" t="s">
        <v>2237</v>
      </c>
      <c r="D239" s="20" t="s">
        <v>1627</v>
      </c>
      <c r="E239" s="21" t="s">
        <v>1103</v>
      </c>
      <c r="F239" s="22"/>
      <c r="G239" s="21" t="s">
        <v>1787</v>
      </c>
      <c r="H239" s="22"/>
      <c r="I239" s="21" t="s">
        <v>721</v>
      </c>
      <c r="J239" s="22"/>
      <c r="K239" s="21" t="s">
        <v>1767</v>
      </c>
      <c r="L239" s="22"/>
      <c r="M239" s="23" t="s">
        <v>1386</v>
      </c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</row>
    <row r="240" spans="2:49" s="150" customFormat="1" ht="15" customHeight="1">
      <c r="B240" s="24" t="s">
        <v>1626</v>
      </c>
      <c r="C240" s="25"/>
      <c r="D240" s="26" t="s">
        <v>1628</v>
      </c>
      <c r="E240" s="17" t="s">
        <v>1383</v>
      </c>
      <c r="F240" s="27" t="s">
        <v>1385</v>
      </c>
      <c r="G240" s="17" t="s">
        <v>1383</v>
      </c>
      <c r="H240" s="27" t="s">
        <v>1385</v>
      </c>
      <c r="I240" s="17" t="s">
        <v>1383</v>
      </c>
      <c r="J240" s="27" t="s">
        <v>1385</v>
      </c>
      <c r="K240" s="17" t="s">
        <v>1383</v>
      </c>
      <c r="L240" s="27" t="s">
        <v>1385</v>
      </c>
      <c r="M240" s="28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</row>
    <row r="241" spans="2:49" s="150" customFormat="1" ht="24.75" customHeight="1">
      <c r="B241" s="29"/>
      <c r="C241" s="30"/>
      <c r="D241" s="31"/>
      <c r="E241" s="32" t="s">
        <v>1384</v>
      </c>
      <c r="F241" s="33" t="s">
        <v>1768</v>
      </c>
      <c r="G241" s="32" t="s">
        <v>1384</v>
      </c>
      <c r="H241" s="33" t="s">
        <v>1768</v>
      </c>
      <c r="I241" s="32" t="s">
        <v>1384</v>
      </c>
      <c r="J241" s="33" t="s">
        <v>1768</v>
      </c>
      <c r="K241" s="32" t="s">
        <v>1384</v>
      </c>
      <c r="L241" s="33" t="s">
        <v>1768</v>
      </c>
      <c r="M241" s="3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</row>
    <row r="242" spans="2:49" s="150" customFormat="1" ht="5.25" customHeight="1">
      <c r="B242" s="151"/>
      <c r="C242" s="36"/>
      <c r="D242" s="37"/>
      <c r="E242" s="38"/>
      <c r="F242" s="39"/>
      <c r="G242" s="38"/>
      <c r="H242" s="39"/>
      <c r="I242" s="38"/>
      <c r="J242" s="39"/>
      <c r="K242" s="40"/>
      <c r="L242" s="39"/>
      <c r="M242" s="41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</row>
    <row r="243" spans="2:49" s="47" customFormat="1" ht="11.25" customHeight="1">
      <c r="B243" s="42" t="s">
        <v>2473</v>
      </c>
      <c r="C243" s="43" t="s">
        <v>233</v>
      </c>
      <c r="D243" s="44"/>
      <c r="E243" s="57"/>
      <c r="F243" s="49">
        <f>SUM(F244:F246)</f>
        <v>903.8501624879971</v>
      </c>
      <c r="G243" s="57"/>
      <c r="H243" s="49">
        <f>SUM(H244:H246)</f>
        <v>1209.6898204943325</v>
      </c>
      <c r="I243" s="57"/>
      <c r="J243" s="49">
        <f>SUM(J244:J246)</f>
        <v>2289.525931444076</v>
      </c>
      <c r="K243" s="50"/>
      <c r="L243" s="49">
        <f>SUM(L244:L246)</f>
        <v>3073</v>
      </c>
      <c r="M243" s="48" t="s">
        <v>232</v>
      </c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</row>
    <row r="244" spans="2:49" s="47" customFormat="1" ht="11.25" customHeight="1">
      <c r="B244" s="51" t="s">
        <v>2360</v>
      </c>
      <c r="C244" s="52" t="s">
        <v>769</v>
      </c>
      <c r="D244" s="44" t="s">
        <v>2429</v>
      </c>
      <c r="E244" s="57">
        <v>100</v>
      </c>
      <c r="F244" s="53">
        <v>153.77412972385585</v>
      </c>
      <c r="G244" s="57">
        <v>67</v>
      </c>
      <c r="H244" s="53">
        <v>102.51608648257056</v>
      </c>
      <c r="I244" s="57">
        <v>97</v>
      </c>
      <c r="J244" s="53">
        <v>146.93972395835115</v>
      </c>
      <c r="K244" s="54">
        <v>133</v>
      </c>
      <c r="L244" s="53">
        <v>505</v>
      </c>
      <c r="M244" s="56" t="s">
        <v>1569</v>
      </c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</row>
    <row r="245" spans="2:49" s="47" customFormat="1" ht="11.25" customHeight="1">
      <c r="B245" s="51" t="s">
        <v>231</v>
      </c>
      <c r="C245" s="52" t="s">
        <v>190</v>
      </c>
      <c r="D245" s="44" t="s">
        <v>2303</v>
      </c>
      <c r="E245" s="57">
        <v>169</v>
      </c>
      <c r="F245" s="53">
        <v>750.0760327641412</v>
      </c>
      <c r="G245" s="57">
        <v>253</v>
      </c>
      <c r="H245" s="53">
        <v>1107.173734011762</v>
      </c>
      <c r="I245" s="57">
        <v>510</v>
      </c>
      <c r="J245" s="53">
        <v>2142.5862074857246</v>
      </c>
      <c r="K245" s="54">
        <v>562</v>
      </c>
      <c r="L245" s="53">
        <v>2568</v>
      </c>
      <c r="M245" s="56" t="s">
        <v>191</v>
      </c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</row>
    <row r="246" spans="2:49" s="47" customFormat="1" ht="5.25" customHeight="1">
      <c r="B246" s="88"/>
      <c r="C246" s="52"/>
      <c r="D246" s="44"/>
      <c r="E246" s="57"/>
      <c r="F246" s="53"/>
      <c r="G246" s="57"/>
      <c r="H246" s="53"/>
      <c r="I246" s="57"/>
      <c r="J246" s="53"/>
      <c r="K246" s="54"/>
      <c r="L246" s="53"/>
      <c r="M246" s="56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</row>
    <row r="247" spans="2:49" s="47" customFormat="1" ht="11.25" customHeight="1">
      <c r="B247" s="42" t="s">
        <v>2474</v>
      </c>
      <c r="C247" s="43" t="s">
        <v>1694</v>
      </c>
      <c r="D247" s="44"/>
      <c r="E247" s="57"/>
      <c r="F247" s="53"/>
      <c r="G247" s="57"/>
      <c r="H247" s="53"/>
      <c r="I247" s="57"/>
      <c r="J247" s="53"/>
      <c r="K247" s="54"/>
      <c r="L247" s="53"/>
      <c r="M247" s="48" t="s">
        <v>2480</v>
      </c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</row>
    <row r="248" spans="2:49" s="190" customFormat="1" ht="11.25" customHeight="1">
      <c r="B248" s="42" t="s">
        <v>2278</v>
      </c>
      <c r="C248" s="43" t="s">
        <v>2368</v>
      </c>
      <c r="D248" s="193"/>
      <c r="E248" s="137"/>
      <c r="F248" s="49">
        <f>SUM(F250:F258)</f>
        <v>77040.83899165179</v>
      </c>
      <c r="G248" s="137"/>
      <c r="H248" s="49">
        <f>SUM(H250:H258)</f>
        <v>69692.14419229285</v>
      </c>
      <c r="I248" s="137"/>
      <c r="J248" s="49">
        <f>SUM(J250:J258)</f>
        <v>78370.13091304245</v>
      </c>
      <c r="K248" s="50"/>
      <c r="L248" s="49">
        <f>SUM(L250:L258)</f>
        <v>84611</v>
      </c>
      <c r="M248" s="48" t="s">
        <v>2479</v>
      </c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</row>
    <row r="249" spans="2:49" s="47" customFormat="1" ht="11.25" customHeight="1">
      <c r="B249" s="51" t="s">
        <v>2183</v>
      </c>
      <c r="C249" s="205" t="s">
        <v>1169</v>
      </c>
      <c r="D249" s="44"/>
      <c r="E249" s="57"/>
      <c r="F249" s="58"/>
      <c r="G249" s="57"/>
      <c r="H249" s="58"/>
      <c r="I249" s="57"/>
      <c r="J249" s="58"/>
      <c r="K249" s="59"/>
      <c r="L249" s="58"/>
      <c r="M249" s="56" t="s">
        <v>106</v>
      </c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</row>
    <row r="250" spans="2:49" s="47" customFormat="1" ht="11.25" customHeight="1">
      <c r="B250" s="51" t="s">
        <v>1335</v>
      </c>
      <c r="C250" s="205" t="s">
        <v>1170</v>
      </c>
      <c r="D250" s="44" t="s">
        <v>2305</v>
      </c>
      <c r="E250" s="57" t="s">
        <v>1243</v>
      </c>
      <c r="F250" s="53">
        <v>4010.087582909885</v>
      </c>
      <c r="G250" s="57" t="s">
        <v>1243</v>
      </c>
      <c r="H250" s="53">
        <v>5305.2074754730265</v>
      </c>
      <c r="I250" s="57" t="s">
        <v>1243</v>
      </c>
      <c r="J250" s="53">
        <v>6048.4491024716635</v>
      </c>
      <c r="K250" s="54" t="s">
        <v>1243</v>
      </c>
      <c r="L250" s="53">
        <v>6438</v>
      </c>
      <c r="M250" s="56" t="s">
        <v>107</v>
      </c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</row>
    <row r="251" spans="2:49" s="47" customFormat="1" ht="11.25" customHeight="1">
      <c r="B251" s="88" t="s">
        <v>549</v>
      </c>
      <c r="C251" s="52" t="s">
        <v>2229</v>
      </c>
      <c r="D251" s="44" t="s">
        <v>2429</v>
      </c>
      <c r="E251" s="57">
        <v>120300</v>
      </c>
      <c r="F251" s="53">
        <v>22987.52379227507</v>
      </c>
      <c r="G251" s="57">
        <v>81420</v>
      </c>
      <c r="H251" s="53">
        <v>17325.218615554426</v>
      </c>
      <c r="I251" s="57">
        <v>94093</v>
      </c>
      <c r="J251" s="53">
        <v>20947.45367127192</v>
      </c>
      <c r="K251" s="54">
        <v>119395</v>
      </c>
      <c r="L251" s="53">
        <v>30556</v>
      </c>
      <c r="M251" s="56" t="s">
        <v>1647</v>
      </c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</row>
    <row r="252" spans="2:49" s="47" customFormat="1" ht="11.25" customHeight="1">
      <c r="B252" s="88" t="s">
        <v>550</v>
      </c>
      <c r="C252" s="52" t="s">
        <v>2230</v>
      </c>
      <c r="D252" s="44" t="s">
        <v>2303</v>
      </c>
      <c r="E252" s="138">
        <v>18460</v>
      </c>
      <c r="F252" s="53">
        <v>4080.1402420063087</v>
      </c>
      <c r="G252" s="138">
        <v>15020</v>
      </c>
      <c r="H252" s="53">
        <v>3796.5124027378633</v>
      </c>
      <c r="I252" s="138">
        <v>9871</v>
      </c>
      <c r="J252" s="53">
        <v>3164.329869428678</v>
      </c>
      <c r="K252" s="54">
        <v>8358</v>
      </c>
      <c r="L252" s="53">
        <v>2796</v>
      </c>
      <c r="M252" s="56" t="s">
        <v>1648</v>
      </c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</row>
    <row r="253" spans="2:49" s="47" customFormat="1" ht="11.25" customHeight="1">
      <c r="B253" s="88" t="s">
        <v>551</v>
      </c>
      <c r="C253" s="52" t="s">
        <v>2231</v>
      </c>
      <c r="D253" s="44" t="s">
        <v>2303</v>
      </c>
      <c r="E253" s="57">
        <v>64500</v>
      </c>
      <c r="F253" s="53">
        <v>16200.958867128902</v>
      </c>
      <c r="G253" s="57">
        <v>60550</v>
      </c>
      <c r="H253" s="53">
        <v>16036.93312875679</v>
      </c>
      <c r="I253" s="57">
        <v>109994</v>
      </c>
      <c r="J253" s="53">
        <v>23320.701073343425</v>
      </c>
      <c r="K253" s="54">
        <v>94730</v>
      </c>
      <c r="L253" s="53">
        <v>21882</v>
      </c>
      <c r="M253" s="56" t="s">
        <v>1649</v>
      </c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</row>
    <row r="254" spans="2:49" s="47" customFormat="1" ht="11.25" customHeight="1">
      <c r="B254" s="88" t="s">
        <v>552</v>
      </c>
      <c r="C254" s="52" t="s">
        <v>2232</v>
      </c>
      <c r="D254" s="44" t="s">
        <v>2303</v>
      </c>
      <c r="E254" s="57">
        <v>72660</v>
      </c>
      <c r="F254" s="53">
        <v>18994.52222377895</v>
      </c>
      <c r="G254" s="57">
        <v>59740</v>
      </c>
      <c r="H254" s="53">
        <v>16009.59550569477</v>
      </c>
      <c r="I254" s="57">
        <v>38942</v>
      </c>
      <c r="J254" s="53">
        <v>11247.723288579367</v>
      </c>
      <c r="K254" s="54">
        <v>45030</v>
      </c>
      <c r="L254" s="53">
        <v>13738</v>
      </c>
      <c r="M254" s="56" t="s">
        <v>1650</v>
      </c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</row>
    <row r="255" spans="2:49" s="47" customFormat="1" ht="11.25" customHeight="1">
      <c r="B255" s="88" t="s">
        <v>553</v>
      </c>
      <c r="C255" s="52" t="s">
        <v>2233</v>
      </c>
      <c r="D255" s="44" t="s">
        <v>2303</v>
      </c>
      <c r="E255" s="57">
        <v>14809</v>
      </c>
      <c r="F255" s="53">
        <v>3765.757576793092</v>
      </c>
      <c r="G255" s="57">
        <v>11750</v>
      </c>
      <c r="H255" s="53">
        <v>3437.706100048866</v>
      </c>
      <c r="I255" s="57">
        <v>11250</v>
      </c>
      <c r="J255" s="53">
        <v>3063.5223843874837</v>
      </c>
      <c r="K255" s="54">
        <v>10117</v>
      </c>
      <c r="L255" s="53">
        <v>2974</v>
      </c>
      <c r="M255" s="56" t="s">
        <v>312</v>
      </c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</row>
    <row r="256" spans="2:49" s="47" customFormat="1" ht="11.25" customHeight="1">
      <c r="B256" s="88" t="s">
        <v>554</v>
      </c>
      <c r="C256" s="52" t="s">
        <v>214</v>
      </c>
      <c r="D256" s="44" t="s">
        <v>2278</v>
      </c>
      <c r="E256" s="57"/>
      <c r="F256" s="53"/>
      <c r="G256" s="57"/>
      <c r="H256" s="53"/>
      <c r="I256" s="57"/>
      <c r="J256" s="53"/>
      <c r="K256" s="54"/>
      <c r="L256" s="53"/>
      <c r="M256" s="56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</row>
    <row r="257" spans="2:49" s="47" customFormat="1" ht="11.25" customHeight="1">
      <c r="B257" s="88"/>
      <c r="C257" s="52" t="s">
        <v>310</v>
      </c>
      <c r="D257" s="44" t="s">
        <v>139</v>
      </c>
      <c r="E257" s="57" t="s">
        <v>1243</v>
      </c>
      <c r="F257" s="53">
        <v>7001.84870675957</v>
      </c>
      <c r="G257" s="57" t="s">
        <v>1243</v>
      </c>
      <c r="H257" s="53">
        <v>7780.970964027106</v>
      </c>
      <c r="I257" s="57" t="s">
        <v>1243</v>
      </c>
      <c r="J257" s="53">
        <v>10577.951523559906</v>
      </c>
      <c r="K257" s="54" t="s">
        <v>1243</v>
      </c>
      <c r="L257" s="53">
        <v>6227</v>
      </c>
      <c r="M257" s="56" t="s">
        <v>313</v>
      </c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</row>
    <row r="258" spans="2:49" s="47" customFormat="1" ht="5.25" customHeight="1">
      <c r="B258" s="88"/>
      <c r="C258" s="52"/>
      <c r="D258" s="44"/>
      <c r="E258" s="57"/>
      <c r="F258" s="53"/>
      <c r="G258" s="57"/>
      <c r="H258" s="53"/>
      <c r="I258" s="57"/>
      <c r="J258" s="53"/>
      <c r="K258" s="54"/>
      <c r="L258" s="53"/>
      <c r="M258" s="56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</row>
    <row r="259" spans="2:49" s="47" customFormat="1" ht="11.25" customHeight="1">
      <c r="B259" s="42" t="s">
        <v>2475</v>
      </c>
      <c r="C259" s="43" t="s">
        <v>1694</v>
      </c>
      <c r="D259" s="44"/>
      <c r="E259" s="57"/>
      <c r="F259" s="53"/>
      <c r="G259" s="57"/>
      <c r="H259" s="53"/>
      <c r="I259" s="57"/>
      <c r="J259" s="53"/>
      <c r="K259" s="54"/>
      <c r="L259" s="53"/>
      <c r="M259" s="18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</row>
    <row r="260" spans="2:49" s="47" customFormat="1" ht="11.25" customHeight="1">
      <c r="B260" s="42"/>
      <c r="C260" s="43" t="s">
        <v>1021</v>
      </c>
      <c r="D260" s="44"/>
      <c r="E260" s="57"/>
      <c r="F260" s="49">
        <f>SUM(F262:F264)</f>
        <v>992.6974374395584</v>
      </c>
      <c r="G260" s="57"/>
      <c r="H260" s="49">
        <f>SUM(H262:H264)</f>
        <v>1194.312407521947</v>
      </c>
      <c r="I260" s="57"/>
      <c r="J260" s="49">
        <f>SUM(J262:J264)</f>
        <v>1184.0607988736901</v>
      </c>
      <c r="K260" s="50"/>
      <c r="L260" s="49">
        <f>SUM(L262:L264)</f>
        <v>1303</v>
      </c>
      <c r="M260" s="48" t="s">
        <v>80</v>
      </c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</row>
    <row r="261" spans="2:49" s="47" customFormat="1" ht="11.25" customHeight="1">
      <c r="B261" s="88" t="s">
        <v>555</v>
      </c>
      <c r="C261" s="52" t="s">
        <v>2477</v>
      </c>
      <c r="D261" s="44" t="s">
        <v>2278</v>
      </c>
      <c r="E261" s="57"/>
      <c r="F261" s="53"/>
      <c r="G261" s="57"/>
      <c r="H261" s="53"/>
      <c r="I261" s="57"/>
      <c r="J261" s="53"/>
      <c r="K261" s="54"/>
      <c r="L261" s="53"/>
      <c r="M261" s="56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</row>
    <row r="262" spans="2:49" s="47" customFormat="1" ht="11.25" customHeight="1">
      <c r="B262" s="88"/>
      <c r="C262" s="52" t="s">
        <v>2478</v>
      </c>
      <c r="D262" s="44" t="s">
        <v>2429</v>
      </c>
      <c r="E262" s="138">
        <v>1277</v>
      </c>
      <c r="F262" s="53">
        <v>844.049112039831</v>
      </c>
      <c r="G262" s="138">
        <v>1370</v>
      </c>
      <c r="H262" s="53">
        <v>922.644778343135</v>
      </c>
      <c r="I262" s="138">
        <v>1515</v>
      </c>
      <c r="J262" s="53">
        <v>864.5523293363451</v>
      </c>
      <c r="K262" s="54">
        <v>1834</v>
      </c>
      <c r="L262" s="53">
        <v>1003</v>
      </c>
      <c r="M262" s="56" t="s">
        <v>1653</v>
      </c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</row>
    <row r="263" spans="2:49" s="47" customFormat="1" ht="11.25" customHeight="1">
      <c r="B263" s="88" t="s">
        <v>556</v>
      </c>
      <c r="C263" s="52" t="s">
        <v>1651</v>
      </c>
      <c r="D263" s="44"/>
      <c r="E263" s="138"/>
      <c r="F263" s="53"/>
      <c r="G263" s="138"/>
      <c r="H263" s="53"/>
      <c r="I263" s="138"/>
      <c r="J263" s="53"/>
      <c r="K263" s="54"/>
      <c r="L263" s="53"/>
      <c r="M263" s="56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</row>
    <row r="264" spans="2:49" s="47" customFormat="1" ht="11.25" customHeight="1">
      <c r="B264" s="88" t="s">
        <v>2278</v>
      </c>
      <c r="C264" s="52" t="s">
        <v>1652</v>
      </c>
      <c r="D264" s="44" t="s">
        <v>2303</v>
      </c>
      <c r="E264" s="57">
        <v>32</v>
      </c>
      <c r="F264" s="53">
        <v>148.64832539972733</v>
      </c>
      <c r="G264" s="57">
        <v>57</v>
      </c>
      <c r="H264" s="53">
        <v>271.667629178812</v>
      </c>
      <c r="I264" s="57">
        <v>67</v>
      </c>
      <c r="J264" s="53">
        <v>319.5084695373449</v>
      </c>
      <c r="K264" s="54">
        <v>63</v>
      </c>
      <c r="L264" s="139">
        <v>300</v>
      </c>
      <c r="M264" s="56" t="s">
        <v>1359</v>
      </c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</row>
    <row r="265" spans="2:49" s="47" customFormat="1" ht="5.25" customHeight="1">
      <c r="B265" s="88"/>
      <c r="C265" s="52"/>
      <c r="D265" s="44"/>
      <c r="E265" s="57"/>
      <c r="F265" s="53"/>
      <c r="G265" s="57"/>
      <c r="H265" s="53"/>
      <c r="I265" s="57"/>
      <c r="J265" s="53"/>
      <c r="K265" s="54"/>
      <c r="L265" s="139"/>
      <c r="M265" s="56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</row>
    <row r="266" spans="2:49" s="210" customFormat="1" ht="11.25" customHeight="1">
      <c r="B266" s="68" t="s">
        <v>2472</v>
      </c>
      <c r="C266" s="63" t="s">
        <v>2129</v>
      </c>
      <c r="D266" s="74"/>
      <c r="E266" s="70"/>
      <c r="F266" s="206">
        <f>SUM(F269+F289+F296+F301)</f>
        <v>183763.5022228905</v>
      </c>
      <c r="G266" s="70"/>
      <c r="H266" s="206">
        <f>SUM(H269+H289+H296+H301)</f>
        <v>173103.53783014452</v>
      </c>
      <c r="I266" s="70"/>
      <c r="J266" s="206">
        <f>SUM(J269+J289+J296+J301)</f>
        <v>176052.58391795977</v>
      </c>
      <c r="K266" s="207"/>
      <c r="L266" s="206">
        <f>SUM(L269+L289+L296+L301)</f>
        <v>175896</v>
      </c>
      <c r="M266" s="208" t="s">
        <v>2482</v>
      </c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  <c r="AW266" s="209"/>
    </row>
    <row r="267" spans="2:49" s="47" customFormat="1" ht="5.25" customHeight="1">
      <c r="B267" s="171"/>
      <c r="C267" s="127"/>
      <c r="D267" s="128"/>
      <c r="E267" s="57"/>
      <c r="F267" s="53"/>
      <c r="G267" s="57"/>
      <c r="H267" s="53"/>
      <c r="I267" s="57"/>
      <c r="J267" s="53"/>
      <c r="K267" s="54"/>
      <c r="L267" s="53"/>
      <c r="M267" s="129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</row>
    <row r="268" spans="2:49" s="47" customFormat="1" ht="11.25" customHeight="1">
      <c r="B268" s="42" t="s">
        <v>2476</v>
      </c>
      <c r="C268" s="43" t="s">
        <v>2213</v>
      </c>
      <c r="D268" s="80"/>
      <c r="E268" s="57"/>
      <c r="F268" s="86"/>
      <c r="G268" s="57"/>
      <c r="H268" s="86"/>
      <c r="I268" s="57"/>
      <c r="J268" s="86"/>
      <c r="K268" s="87"/>
      <c r="L268" s="86"/>
      <c r="M268" s="48" t="s">
        <v>2215</v>
      </c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</row>
    <row r="269" spans="2:49" s="47" customFormat="1" ht="11.25" customHeight="1">
      <c r="B269" s="42"/>
      <c r="C269" s="43" t="s">
        <v>2214</v>
      </c>
      <c r="D269" s="80"/>
      <c r="E269" s="57"/>
      <c r="F269" s="86">
        <f>SUM(F270:F279)</f>
        <v>16400.865235769914</v>
      </c>
      <c r="G269" s="57"/>
      <c r="H269" s="86">
        <f>SUM(H270:H279)</f>
        <v>14229.232803780795</v>
      </c>
      <c r="I269" s="57"/>
      <c r="J269" s="86">
        <f>SUM(J270:J279)</f>
        <v>11145.207202096799</v>
      </c>
      <c r="K269" s="87"/>
      <c r="L269" s="86">
        <f>SUM(L270:L279)</f>
        <v>10663</v>
      </c>
      <c r="M269" s="48" t="s">
        <v>2216</v>
      </c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</row>
    <row r="270" spans="2:49" s="47" customFormat="1" ht="11.25" customHeight="1">
      <c r="B270" s="51" t="s">
        <v>1033</v>
      </c>
      <c r="C270" s="52" t="s">
        <v>193</v>
      </c>
      <c r="D270" s="211" t="s">
        <v>2483</v>
      </c>
      <c r="E270" s="57">
        <v>450</v>
      </c>
      <c r="F270" s="53">
        <v>6243.229666788548</v>
      </c>
      <c r="G270" s="57">
        <v>355</v>
      </c>
      <c r="H270" s="53">
        <v>5091.632295301005</v>
      </c>
      <c r="I270" s="57">
        <v>327</v>
      </c>
      <c r="J270" s="53">
        <v>4657.647529191456</v>
      </c>
      <c r="K270" s="54">
        <v>260</v>
      </c>
      <c r="L270" s="53">
        <v>3908</v>
      </c>
      <c r="M270" s="56" t="s">
        <v>194</v>
      </c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</row>
    <row r="271" spans="2:49" s="47" customFormat="1" ht="11.25" customHeight="1">
      <c r="B271" s="51" t="s">
        <v>1034</v>
      </c>
      <c r="C271" s="52" t="s">
        <v>195</v>
      </c>
      <c r="D271" s="44" t="s">
        <v>2303</v>
      </c>
      <c r="E271" s="57">
        <v>63</v>
      </c>
      <c r="F271" s="53">
        <v>861.1351264535928</v>
      </c>
      <c r="G271" s="57">
        <v>55</v>
      </c>
      <c r="H271" s="53">
        <v>734.6986197917557</v>
      </c>
      <c r="I271" s="57">
        <v>38</v>
      </c>
      <c r="J271" s="53">
        <v>435.6933675509249</v>
      </c>
      <c r="K271" s="54">
        <v>40</v>
      </c>
      <c r="L271" s="53">
        <v>430</v>
      </c>
      <c r="M271" s="56" t="s">
        <v>196</v>
      </c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</row>
    <row r="272" spans="2:49" s="47" customFormat="1" ht="11.25" customHeight="1">
      <c r="B272" s="51" t="s">
        <v>2020</v>
      </c>
      <c r="C272" s="52" t="s">
        <v>1224</v>
      </c>
      <c r="D272" s="44" t="s">
        <v>2303</v>
      </c>
      <c r="E272" s="57">
        <v>289</v>
      </c>
      <c r="F272" s="53">
        <v>4256.126190468054</v>
      </c>
      <c r="G272" s="57">
        <v>280</v>
      </c>
      <c r="H272" s="53">
        <v>4066.471430475299</v>
      </c>
      <c r="I272" s="57">
        <v>236</v>
      </c>
      <c r="J272" s="53">
        <v>3430.8716942833616</v>
      </c>
      <c r="K272" s="54">
        <v>266</v>
      </c>
      <c r="L272" s="53">
        <v>4193</v>
      </c>
      <c r="M272" s="56" t="s">
        <v>1225</v>
      </c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</row>
    <row r="273" spans="2:49" s="47" customFormat="1" ht="11.25" customHeight="1">
      <c r="B273" s="51" t="s">
        <v>1161</v>
      </c>
      <c r="C273" s="52" t="s">
        <v>1214</v>
      </c>
      <c r="D273" s="44" t="s">
        <v>2303</v>
      </c>
      <c r="E273" s="57">
        <v>5</v>
      </c>
      <c r="F273" s="53">
        <v>68.34405765504704</v>
      </c>
      <c r="G273" s="57">
        <v>9</v>
      </c>
      <c r="H273" s="53">
        <v>123.01930377908468</v>
      </c>
      <c r="I273" s="57">
        <v>2</v>
      </c>
      <c r="J273" s="53">
        <v>23.920420179266465</v>
      </c>
      <c r="K273" s="54">
        <v>1</v>
      </c>
      <c r="L273" s="53">
        <v>8</v>
      </c>
      <c r="M273" s="56" t="s">
        <v>197</v>
      </c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</row>
    <row r="274" spans="2:49" s="47" customFormat="1" ht="11.25" customHeight="1">
      <c r="B274" s="51" t="s">
        <v>1162</v>
      </c>
      <c r="C274" s="52" t="s">
        <v>1215</v>
      </c>
      <c r="D274" s="44" t="s">
        <v>2303</v>
      </c>
      <c r="E274" s="57">
        <v>28</v>
      </c>
      <c r="F274" s="53">
        <v>353.68049836486847</v>
      </c>
      <c r="G274" s="57">
        <v>32</v>
      </c>
      <c r="H274" s="53">
        <v>408.35574448890605</v>
      </c>
      <c r="I274" s="57">
        <v>13</v>
      </c>
      <c r="J274" s="53">
        <v>164.0257383721129</v>
      </c>
      <c r="K274" s="54">
        <v>11</v>
      </c>
      <c r="L274" s="53">
        <v>154</v>
      </c>
      <c r="M274" s="56" t="s">
        <v>1216</v>
      </c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</row>
    <row r="275" spans="2:49" s="47" customFormat="1" ht="11.25" customHeight="1">
      <c r="B275" s="51" t="s">
        <v>1163</v>
      </c>
      <c r="C275" s="52" t="s">
        <v>198</v>
      </c>
      <c r="D275" s="44" t="s">
        <v>2303</v>
      </c>
      <c r="E275" s="57">
        <v>34</v>
      </c>
      <c r="F275" s="53">
        <v>406.6471430475299</v>
      </c>
      <c r="G275" s="57">
        <v>26</v>
      </c>
      <c r="H275" s="53">
        <v>324.63427386147345</v>
      </c>
      <c r="I275" s="57">
        <v>13</v>
      </c>
      <c r="J275" s="53">
        <v>170.8601441376176</v>
      </c>
      <c r="K275" s="54">
        <v>9</v>
      </c>
      <c r="L275" s="53">
        <v>121</v>
      </c>
      <c r="M275" s="56" t="s">
        <v>199</v>
      </c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</row>
    <row r="276" spans="2:49" s="47" customFormat="1" ht="11.25" customHeight="1">
      <c r="B276" s="51" t="s">
        <v>1164</v>
      </c>
      <c r="C276" s="52" t="s">
        <v>200</v>
      </c>
      <c r="D276" s="44" t="s">
        <v>2303</v>
      </c>
      <c r="E276" s="57">
        <v>108</v>
      </c>
      <c r="F276" s="53">
        <v>1267.7822695011225</v>
      </c>
      <c r="G276" s="57">
        <v>101</v>
      </c>
      <c r="H276" s="53">
        <v>1166.9747844599283</v>
      </c>
      <c r="I276" s="57">
        <v>37</v>
      </c>
      <c r="J276" s="53">
        <v>471.57399781982457</v>
      </c>
      <c r="K276" s="54">
        <v>31</v>
      </c>
      <c r="L276" s="53">
        <v>383</v>
      </c>
      <c r="M276" s="56" t="s">
        <v>1100</v>
      </c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</row>
    <row r="277" spans="2:49" s="47" customFormat="1" ht="11.25" customHeight="1">
      <c r="B277" s="51" t="s">
        <v>1165</v>
      </c>
      <c r="C277" s="52" t="s">
        <v>1101</v>
      </c>
      <c r="D277" s="44" t="s">
        <v>2303</v>
      </c>
      <c r="E277" s="57">
        <v>297</v>
      </c>
      <c r="F277" s="53">
        <v>1981.9776719963643</v>
      </c>
      <c r="G277" s="57">
        <v>230</v>
      </c>
      <c r="H277" s="53">
        <v>1378.8413631905742</v>
      </c>
      <c r="I277" s="57">
        <v>287</v>
      </c>
      <c r="J277" s="53">
        <v>1259.2392622942418</v>
      </c>
      <c r="K277" s="54">
        <v>246</v>
      </c>
      <c r="L277" s="53">
        <v>995</v>
      </c>
      <c r="M277" s="56" t="s">
        <v>2355</v>
      </c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</row>
    <row r="278" spans="2:49" s="47" customFormat="1" ht="11.25" customHeight="1">
      <c r="B278" s="51" t="s">
        <v>1166</v>
      </c>
      <c r="C278" s="52" t="s">
        <v>1102</v>
      </c>
      <c r="D278" s="44" t="s">
        <v>2303</v>
      </c>
      <c r="E278" s="57">
        <v>40</v>
      </c>
      <c r="F278" s="53">
        <v>669.771765019461</v>
      </c>
      <c r="G278" s="57">
        <v>38</v>
      </c>
      <c r="H278" s="53">
        <v>650.9771491643231</v>
      </c>
      <c r="I278" s="57">
        <v>18</v>
      </c>
      <c r="J278" s="53">
        <v>348.5546940407399</v>
      </c>
      <c r="K278" s="54">
        <v>16</v>
      </c>
      <c r="L278" s="53">
        <v>371</v>
      </c>
      <c r="M278" s="56" t="s">
        <v>2314</v>
      </c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</row>
    <row r="279" spans="2:49" s="47" customFormat="1" ht="11.25" customHeight="1">
      <c r="B279" s="51" t="s">
        <v>281</v>
      </c>
      <c r="C279" s="52" t="s">
        <v>1570</v>
      </c>
      <c r="D279" s="44" t="s">
        <v>2303</v>
      </c>
      <c r="E279" s="57">
        <v>25</v>
      </c>
      <c r="F279" s="53">
        <v>292.17084647532613</v>
      </c>
      <c r="G279" s="57">
        <v>25</v>
      </c>
      <c r="H279" s="53">
        <v>283.6278392684452</v>
      </c>
      <c r="I279" s="57">
        <v>14</v>
      </c>
      <c r="J279" s="53">
        <v>182.82035422725085</v>
      </c>
      <c r="K279" s="54">
        <v>7</v>
      </c>
      <c r="L279" s="53">
        <v>100</v>
      </c>
      <c r="M279" s="56" t="s">
        <v>250</v>
      </c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</row>
    <row r="280" spans="2:49" s="47" customFormat="1" ht="3" customHeight="1">
      <c r="B280" s="141"/>
      <c r="C280" s="142"/>
      <c r="D280" s="143"/>
      <c r="E280" s="144"/>
      <c r="F280" s="145"/>
      <c r="G280" s="108"/>
      <c r="H280" s="109"/>
      <c r="I280" s="108"/>
      <c r="J280" s="109"/>
      <c r="K280" s="199"/>
      <c r="L280" s="109"/>
      <c r="M280" s="149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</row>
    <row r="281" spans="2:49" s="47" customFormat="1" ht="11.25" customHeight="1">
      <c r="B281" s="113"/>
      <c r="C281" s="114"/>
      <c r="D281" s="115"/>
      <c r="E281" s="116"/>
      <c r="F281" s="116"/>
      <c r="G281" s="117"/>
      <c r="H281" s="117"/>
      <c r="I281" s="117"/>
      <c r="J281" s="117"/>
      <c r="K281" s="117"/>
      <c r="L281" s="117"/>
      <c r="M281" s="118" t="s">
        <v>187</v>
      </c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</row>
    <row r="282" spans="2:10" s="121" customFormat="1" ht="18.75" customHeight="1">
      <c r="B282" s="14" t="s">
        <v>208</v>
      </c>
      <c r="C282" s="119"/>
      <c r="D282" s="119"/>
      <c r="E282" s="119"/>
      <c r="F282" s="119"/>
      <c r="G282" s="119"/>
      <c r="H282" s="119"/>
      <c r="I282" s="120"/>
      <c r="J282" s="120"/>
    </row>
    <row r="283" spans="2:10" s="121" customFormat="1" ht="18.75" customHeight="1">
      <c r="B283" s="15" t="s">
        <v>209</v>
      </c>
      <c r="C283" s="15"/>
      <c r="D283" s="15"/>
      <c r="E283" s="15"/>
      <c r="F283" s="15"/>
      <c r="G283" s="15"/>
      <c r="H283" s="15"/>
      <c r="I283" s="16"/>
      <c r="J283" s="16"/>
    </row>
    <row r="284" spans="2:49" s="150" customFormat="1" ht="6" customHeight="1">
      <c r="B284" s="122"/>
      <c r="C284" s="123"/>
      <c r="D284" s="123"/>
      <c r="E284" s="124"/>
      <c r="F284" s="124"/>
      <c r="G284" s="123"/>
      <c r="H284" s="123"/>
      <c r="I284" s="123"/>
      <c r="J284" s="123"/>
      <c r="K284" s="125"/>
      <c r="L284" s="123"/>
      <c r="M284" s="126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</row>
    <row r="285" spans="2:49" s="150" customFormat="1" ht="24.75" customHeight="1">
      <c r="B285" s="18" t="s">
        <v>1625</v>
      </c>
      <c r="C285" s="19" t="s">
        <v>2237</v>
      </c>
      <c r="D285" s="20" t="s">
        <v>1627</v>
      </c>
      <c r="E285" s="21" t="s">
        <v>1103</v>
      </c>
      <c r="F285" s="22"/>
      <c r="G285" s="21" t="s">
        <v>1787</v>
      </c>
      <c r="H285" s="22"/>
      <c r="I285" s="21" t="s">
        <v>721</v>
      </c>
      <c r="J285" s="22"/>
      <c r="K285" s="21" t="s">
        <v>1767</v>
      </c>
      <c r="L285" s="22"/>
      <c r="M285" s="23" t="s">
        <v>1386</v>
      </c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</row>
    <row r="286" spans="2:49" s="150" customFormat="1" ht="15" customHeight="1">
      <c r="B286" s="24" t="s">
        <v>1626</v>
      </c>
      <c r="C286" s="25"/>
      <c r="D286" s="26" t="s">
        <v>1628</v>
      </c>
      <c r="E286" s="17" t="s">
        <v>1383</v>
      </c>
      <c r="F286" s="27" t="s">
        <v>1385</v>
      </c>
      <c r="G286" s="17" t="s">
        <v>1383</v>
      </c>
      <c r="H286" s="27" t="s">
        <v>1385</v>
      </c>
      <c r="I286" s="17" t="s">
        <v>1383</v>
      </c>
      <c r="J286" s="27" t="s">
        <v>1385</v>
      </c>
      <c r="K286" s="17" t="s">
        <v>1383</v>
      </c>
      <c r="L286" s="27" t="s">
        <v>1385</v>
      </c>
      <c r="M286" s="28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</row>
    <row r="287" spans="2:49" s="150" customFormat="1" ht="24.75" customHeight="1">
      <c r="B287" s="29"/>
      <c r="C287" s="30"/>
      <c r="D287" s="31"/>
      <c r="E287" s="32" t="s">
        <v>1384</v>
      </c>
      <c r="F287" s="33" t="s">
        <v>1768</v>
      </c>
      <c r="G287" s="32" t="s">
        <v>1384</v>
      </c>
      <c r="H287" s="33" t="s">
        <v>1768</v>
      </c>
      <c r="I287" s="32" t="s">
        <v>1384</v>
      </c>
      <c r="J287" s="33" t="s">
        <v>1768</v>
      </c>
      <c r="K287" s="32" t="s">
        <v>1384</v>
      </c>
      <c r="L287" s="33" t="s">
        <v>1768</v>
      </c>
      <c r="M287" s="3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</row>
    <row r="288" spans="2:49" s="47" customFormat="1" ht="5.25" customHeight="1">
      <c r="B288" s="60"/>
      <c r="C288" s="127"/>
      <c r="D288" s="128"/>
      <c r="E288" s="110"/>
      <c r="F288" s="111"/>
      <c r="G288" s="110"/>
      <c r="H288" s="111"/>
      <c r="I288" s="110"/>
      <c r="J288" s="111"/>
      <c r="K288" s="112"/>
      <c r="L288" s="111"/>
      <c r="M288" s="129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</row>
    <row r="289" spans="2:49" s="47" customFormat="1" ht="11.25" customHeight="1">
      <c r="B289" s="42" t="s">
        <v>2484</v>
      </c>
      <c r="C289" s="43" t="s">
        <v>2481</v>
      </c>
      <c r="D289" s="44"/>
      <c r="E289" s="57"/>
      <c r="F289" s="86">
        <f>SUM(F290:F295)</f>
        <v>36432.5085344642</v>
      </c>
      <c r="G289" s="57"/>
      <c r="H289" s="86">
        <f>SUM(H290:H295)</f>
        <v>33948.20203870324</v>
      </c>
      <c r="I289" s="57"/>
      <c r="J289" s="86">
        <f>SUM(J290:J295)</f>
        <v>32126.832902196238</v>
      </c>
      <c r="K289" s="87"/>
      <c r="L289" s="86">
        <f>SUM(L290:L295)</f>
        <v>28901</v>
      </c>
      <c r="M289" s="48" t="s">
        <v>2027</v>
      </c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</row>
    <row r="290" spans="2:49" s="47" customFormat="1" ht="11.25" customHeight="1">
      <c r="B290" s="51" t="s">
        <v>2021</v>
      </c>
      <c r="C290" s="52" t="s">
        <v>2179</v>
      </c>
      <c r="D290" s="44" t="s">
        <v>1875</v>
      </c>
      <c r="E290" s="57">
        <v>77</v>
      </c>
      <c r="F290" s="53">
        <v>375.89231710275874</v>
      </c>
      <c r="G290" s="57">
        <v>41</v>
      </c>
      <c r="H290" s="53">
        <v>206.7407744065173</v>
      </c>
      <c r="I290" s="57">
        <v>21</v>
      </c>
      <c r="J290" s="53">
        <v>105.93328936532292</v>
      </c>
      <c r="K290" s="54">
        <v>12</v>
      </c>
      <c r="L290" s="53">
        <v>60</v>
      </c>
      <c r="M290" s="56" t="s">
        <v>1123</v>
      </c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</row>
    <row r="291" spans="2:49" s="47" customFormat="1" ht="11.25" customHeight="1">
      <c r="B291" s="51" t="s">
        <v>63</v>
      </c>
      <c r="C291" s="52" t="s">
        <v>703</v>
      </c>
      <c r="D291" s="44" t="s">
        <v>2303</v>
      </c>
      <c r="E291" s="57">
        <v>288</v>
      </c>
      <c r="F291" s="53">
        <v>1339.543530038922</v>
      </c>
      <c r="G291" s="57">
        <v>195</v>
      </c>
      <c r="H291" s="53">
        <v>967.0684158189157</v>
      </c>
      <c r="I291" s="57">
        <v>225</v>
      </c>
      <c r="J291" s="53">
        <v>1127.676951308276</v>
      </c>
      <c r="K291" s="54">
        <v>285</v>
      </c>
      <c r="L291" s="53">
        <v>1500</v>
      </c>
      <c r="M291" s="56" t="s">
        <v>704</v>
      </c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</row>
    <row r="292" spans="2:49" s="47" customFormat="1" ht="11.25" customHeight="1">
      <c r="B292" s="51" t="s">
        <v>414</v>
      </c>
      <c r="C292" s="52" t="s">
        <v>206</v>
      </c>
      <c r="D292" s="44" t="s">
        <v>2303</v>
      </c>
      <c r="E292" s="57">
        <v>28520</v>
      </c>
      <c r="F292" s="53">
        <v>33924.28161852398</v>
      </c>
      <c r="G292" s="57">
        <v>25580</v>
      </c>
      <c r="H292" s="53">
        <v>31940.595345086236</v>
      </c>
      <c r="I292" s="57">
        <v>18838</v>
      </c>
      <c r="J292" s="53">
        <v>29430.659827704632</v>
      </c>
      <c r="K292" s="54">
        <v>15400</v>
      </c>
      <c r="L292" s="53">
        <v>26951</v>
      </c>
      <c r="M292" s="56" t="s">
        <v>702</v>
      </c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</row>
    <row r="293" spans="2:49" s="47" customFormat="1" ht="11.25" customHeight="1">
      <c r="B293" s="51" t="s">
        <v>64</v>
      </c>
      <c r="C293" s="52" t="s">
        <v>705</v>
      </c>
      <c r="D293" s="44" t="s">
        <v>2303</v>
      </c>
      <c r="E293" s="57">
        <v>290</v>
      </c>
      <c r="F293" s="53">
        <v>341.7202882752352</v>
      </c>
      <c r="G293" s="57">
        <v>450</v>
      </c>
      <c r="H293" s="53">
        <v>568.9642799782666</v>
      </c>
      <c r="I293" s="57">
        <v>335</v>
      </c>
      <c r="J293" s="53">
        <v>627.0567289850566</v>
      </c>
      <c r="K293" s="54">
        <v>146</v>
      </c>
      <c r="L293" s="53">
        <v>299</v>
      </c>
      <c r="M293" s="56" t="s">
        <v>706</v>
      </c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</row>
    <row r="294" spans="2:49" s="47" customFormat="1" ht="11.25" customHeight="1">
      <c r="B294" s="51" t="s">
        <v>65</v>
      </c>
      <c r="C294" s="52" t="s">
        <v>1122</v>
      </c>
      <c r="D294" s="44" t="s">
        <v>2429</v>
      </c>
      <c r="E294" s="57">
        <v>589</v>
      </c>
      <c r="F294" s="53">
        <v>451.0707805233105</v>
      </c>
      <c r="G294" s="57">
        <v>233</v>
      </c>
      <c r="H294" s="53">
        <v>264.8332234133073</v>
      </c>
      <c r="I294" s="57">
        <v>815</v>
      </c>
      <c r="J294" s="53">
        <v>835.5061048329501</v>
      </c>
      <c r="K294" s="54">
        <v>81</v>
      </c>
      <c r="L294" s="53">
        <v>91</v>
      </c>
      <c r="M294" s="56" t="s">
        <v>707</v>
      </c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</row>
    <row r="295" spans="2:49" s="47" customFormat="1" ht="5.25" customHeight="1">
      <c r="B295" s="88"/>
      <c r="C295" s="52"/>
      <c r="D295" s="44"/>
      <c r="E295" s="57"/>
      <c r="F295" s="53"/>
      <c r="G295" s="57"/>
      <c r="H295" s="53"/>
      <c r="I295" s="57"/>
      <c r="J295" s="53"/>
      <c r="K295" s="54"/>
      <c r="L295" s="53"/>
      <c r="M295" s="56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</row>
    <row r="296" spans="2:49" s="47" customFormat="1" ht="11.25" customHeight="1">
      <c r="B296" s="42" t="s">
        <v>2485</v>
      </c>
      <c r="C296" s="43" t="s">
        <v>2217</v>
      </c>
      <c r="D296" s="44"/>
      <c r="E296" s="57"/>
      <c r="F296" s="86">
        <f>SUM(F297)</f>
        <v>40138.465060809125</v>
      </c>
      <c r="G296" s="57"/>
      <c r="H296" s="86">
        <f>SUM(H297)</f>
        <v>41119.20228815905</v>
      </c>
      <c r="I296" s="57"/>
      <c r="J296" s="86">
        <f>SUM(J297)</f>
        <v>45547.8972242061</v>
      </c>
      <c r="K296" s="87"/>
      <c r="L296" s="86">
        <f>SUM(L297)</f>
        <v>44070</v>
      </c>
      <c r="M296" s="48" t="s">
        <v>1029</v>
      </c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</row>
    <row r="297" spans="2:49" s="47" customFormat="1" ht="11.25" customHeight="1">
      <c r="B297" s="51" t="s">
        <v>66</v>
      </c>
      <c r="C297" s="52" t="s">
        <v>708</v>
      </c>
      <c r="D297" s="44" t="s">
        <v>1875</v>
      </c>
      <c r="E297" s="57">
        <v>37707</v>
      </c>
      <c r="F297" s="53">
        <v>40138.465060809125</v>
      </c>
      <c r="G297" s="57">
        <v>37410</v>
      </c>
      <c r="H297" s="53">
        <v>41119.20228815905</v>
      </c>
      <c r="I297" s="57">
        <v>39819</v>
      </c>
      <c r="J297" s="53">
        <v>45547.8972242061</v>
      </c>
      <c r="K297" s="54">
        <v>42693</v>
      </c>
      <c r="L297" s="53">
        <v>44070</v>
      </c>
      <c r="M297" s="56" t="s">
        <v>1124</v>
      </c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</row>
    <row r="298" spans="2:49" s="47" customFormat="1" ht="5.25" customHeight="1">
      <c r="B298" s="88"/>
      <c r="C298" s="52"/>
      <c r="D298" s="44"/>
      <c r="E298" s="57"/>
      <c r="F298" s="53"/>
      <c r="G298" s="57"/>
      <c r="H298" s="53"/>
      <c r="I298" s="57"/>
      <c r="J298" s="53"/>
      <c r="K298" s="54"/>
      <c r="L298" s="53"/>
      <c r="M298" s="56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</row>
    <row r="299" spans="2:49" s="47" customFormat="1" ht="11.25" customHeight="1">
      <c r="B299" s="42" t="s">
        <v>2486</v>
      </c>
      <c r="C299" s="43" t="s">
        <v>215</v>
      </c>
      <c r="D299" s="44"/>
      <c r="E299" s="57"/>
      <c r="F299" s="53"/>
      <c r="G299" s="57"/>
      <c r="H299" s="53"/>
      <c r="I299" s="57"/>
      <c r="J299" s="53"/>
      <c r="K299" s="54"/>
      <c r="L299" s="53"/>
      <c r="M299" s="48" t="s">
        <v>1572</v>
      </c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</row>
    <row r="300" spans="2:49" s="47" customFormat="1" ht="11.25" customHeight="1">
      <c r="B300" s="42"/>
      <c r="C300" s="43" t="s">
        <v>2496</v>
      </c>
      <c r="D300" s="44"/>
      <c r="E300" s="57"/>
      <c r="F300" s="46"/>
      <c r="H300" s="46"/>
      <c r="J300" s="46"/>
      <c r="L300" s="46"/>
      <c r="M300" s="48" t="s">
        <v>2498</v>
      </c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</row>
    <row r="301" spans="2:49" s="47" customFormat="1" ht="11.25" customHeight="1">
      <c r="B301" s="42"/>
      <c r="C301" s="43" t="s">
        <v>2497</v>
      </c>
      <c r="D301" s="44"/>
      <c r="E301" s="57"/>
      <c r="F301" s="86">
        <f>SUM(F302:F306)</f>
        <v>90791.66339184725</v>
      </c>
      <c r="G301" s="57"/>
      <c r="H301" s="86">
        <f>SUM(H302:H306)</f>
        <v>83806.90069950144</v>
      </c>
      <c r="I301" s="57"/>
      <c r="J301" s="86">
        <f>SUM(J302:J306)</f>
        <v>87232.64658946065</v>
      </c>
      <c r="K301" s="87"/>
      <c r="L301" s="86">
        <f>SUM(L302:L306)</f>
        <v>92262</v>
      </c>
      <c r="M301" s="48" t="s">
        <v>2499</v>
      </c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</row>
    <row r="302" spans="2:49" s="47" customFormat="1" ht="11.25" customHeight="1">
      <c r="B302" s="51" t="s">
        <v>67</v>
      </c>
      <c r="C302" s="52" t="s">
        <v>1111</v>
      </c>
      <c r="D302" s="44" t="s">
        <v>1875</v>
      </c>
      <c r="E302" s="57">
        <v>57800</v>
      </c>
      <c r="F302" s="53">
        <v>12115.692820798464</v>
      </c>
      <c r="G302" s="57">
        <v>64830</v>
      </c>
      <c r="H302" s="53">
        <v>13359.55467012032</v>
      </c>
      <c r="I302" s="57">
        <v>67004</v>
      </c>
      <c r="J302" s="53">
        <v>13805.499646319502</v>
      </c>
      <c r="K302" s="54">
        <v>71126</v>
      </c>
      <c r="L302" s="53">
        <v>17052</v>
      </c>
      <c r="M302" s="56" t="s">
        <v>202</v>
      </c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</row>
    <row r="303" spans="2:49" s="47" customFormat="1" ht="11.25" customHeight="1">
      <c r="B303" s="51" t="s">
        <v>68</v>
      </c>
      <c r="C303" s="52" t="s">
        <v>719</v>
      </c>
      <c r="D303" s="44" t="s">
        <v>2303</v>
      </c>
      <c r="E303" s="57">
        <v>66613</v>
      </c>
      <c r="F303" s="53">
        <v>70129.54616128515</v>
      </c>
      <c r="G303" s="57">
        <v>58269</v>
      </c>
      <c r="H303" s="53">
        <v>64292.963637544126</v>
      </c>
      <c r="I303" s="57">
        <v>62465</v>
      </c>
      <c r="J303" s="53">
        <v>65991.31347027204</v>
      </c>
      <c r="K303" s="54">
        <v>62889</v>
      </c>
      <c r="L303" s="53">
        <v>66501</v>
      </c>
      <c r="M303" s="56" t="s">
        <v>720</v>
      </c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</row>
    <row r="304" spans="2:49" s="47" customFormat="1" ht="11.25" customHeight="1">
      <c r="B304" s="51" t="s">
        <v>69</v>
      </c>
      <c r="C304" s="52" t="s">
        <v>2357</v>
      </c>
      <c r="D304" s="44"/>
      <c r="E304" s="57"/>
      <c r="F304" s="53"/>
      <c r="G304" s="57"/>
      <c r="H304" s="53"/>
      <c r="I304" s="57"/>
      <c r="J304" s="53"/>
      <c r="K304" s="54"/>
      <c r="L304" s="53"/>
      <c r="M304" s="56" t="s">
        <v>2356</v>
      </c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</row>
    <row r="305" spans="2:49" s="47" customFormat="1" ht="11.25" customHeight="1">
      <c r="B305" s="60"/>
      <c r="C305" s="52" t="s">
        <v>2358</v>
      </c>
      <c r="D305" s="44" t="s">
        <v>2303</v>
      </c>
      <c r="E305" s="57">
        <v>5880</v>
      </c>
      <c r="F305" s="53">
        <v>8546.424409763633</v>
      </c>
      <c r="G305" s="57">
        <v>4241</v>
      </c>
      <c r="H305" s="53">
        <v>6154.382391836986</v>
      </c>
      <c r="I305" s="57">
        <v>4640</v>
      </c>
      <c r="J305" s="53">
        <v>7435.833472869118</v>
      </c>
      <c r="K305" s="54">
        <v>5770</v>
      </c>
      <c r="L305" s="53">
        <v>8709</v>
      </c>
      <c r="M305" s="56" t="s">
        <v>2500</v>
      </c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</row>
    <row r="306" spans="2:49" s="47" customFormat="1" ht="5.25" customHeight="1">
      <c r="B306" s="60"/>
      <c r="C306" s="52"/>
      <c r="D306" s="44"/>
      <c r="E306" s="57"/>
      <c r="F306" s="53"/>
      <c r="G306" s="57"/>
      <c r="H306" s="53"/>
      <c r="I306" s="57"/>
      <c r="J306" s="53"/>
      <c r="K306" s="54"/>
      <c r="L306" s="53"/>
      <c r="M306" s="56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</row>
    <row r="307" spans="2:49" s="210" customFormat="1" ht="11.25" customHeight="1">
      <c r="B307" s="68" t="s">
        <v>2487</v>
      </c>
      <c r="C307" s="69" t="s">
        <v>2504</v>
      </c>
      <c r="D307" s="64"/>
      <c r="E307" s="70"/>
      <c r="F307" s="212"/>
      <c r="H307" s="212"/>
      <c r="J307" s="212"/>
      <c r="L307" s="212"/>
      <c r="M307" s="213" t="s">
        <v>2501</v>
      </c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  <c r="AO307" s="209"/>
      <c r="AP307" s="209"/>
      <c r="AQ307" s="209"/>
      <c r="AR307" s="209"/>
      <c r="AS307" s="209"/>
      <c r="AT307" s="209"/>
      <c r="AU307" s="209"/>
      <c r="AV307" s="209"/>
      <c r="AW307" s="209"/>
    </row>
    <row r="308" spans="2:49" s="47" customFormat="1" ht="11.25" customHeight="1">
      <c r="B308" s="78"/>
      <c r="C308" s="63" t="s">
        <v>251</v>
      </c>
      <c r="D308" s="80"/>
      <c r="E308" s="95"/>
      <c r="F308" s="92"/>
      <c r="G308" s="95"/>
      <c r="H308" s="92"/>
      <c r="I308" s="95"/>
      <c r="J308" s="92"/>
      <c r="K308" s="93"/>
      <c r="L308" s="92"/>
      <c r="M308" s="208" t="s">
        <v>2502</v>
      </c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</row>
    <row r="309" spans="2:49" s="47" customFormat="1" ht="11.25" customHeight="1">
      <c r="B309" s="42"/>
      <c r="C309" s="63" t="s">
        <v>2505</v>
      </c>
      <c r="D309" s="80"/>
      <c r="E309" s="95"/>
      <c r="F309" s="76">
        <f>SUM(F311)</f>
        <v>131947</v>
      </c>
      <c r="G309" s="70"/>
      <c r="H309" s="76">
        <f>SUM(H311)</f>
        <v>35764</v>
      </c>
      <c r="I309" s="70"/>
      <c r="J309" s="76">
        <f>SUM(J311)</f>
        <v>10506</v>
      </c>
      <c r="K309" s="214"/>
      <c r="L309" s="76">
        <f>SUM(L311)</f>
        <v>9013</v>
      </c>
      <c r="M309" s="208" t="s">
        <v>2503</v>
      </c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</row>
    <row r="310" spans="2:49" s="47" customFormat="1" ht="11.25" customHeight="1">
      <c r="B310" s="42" t="s">
        <v>2488</v>
      </c>
      <c r="C310" s="43" t="s">
        <v>2491</v>
      </c>
      <c r="D310" s="80"/>
      <c r="E310" s="57"/>
      <c r="F310" s="46"/>
      <c r="H310" s="46"/>
      <c r="J310" s="46"/>
      <c r="L310" s="46"/>
      <c r="M310" s="48" t="s">
        <v>2492</v>
      </c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</row>
    <row r="311" spans="2:49" s="47" customFormat="1" ht="11.25" customHeight="1">
      <c r="B311" s="60"/>
      <c r="C311" s="79" t="s">
        <v>252</v>
      </c>
      <c r="D311" s="128"/>
      <c r="E311" s="95"/>
      <c r="F311" s="86">
        <f>F313</f>
        <v>131947</v>
      </c>
      <c r="G311" s="57"/>
      <c r="H311" s="86">
        <f>H313</f>
        <v>35764</v>
      </c>
      <c r="I311" s="57"/>
      <c r="J311" s="86">
        <f>J313</f>
        <v>10506</v>
      </c>
      <c r="K311" s="215"/>
      <c r="L311" s="86">
        <f>L313</f>
        <v>9013</v>
      </c>
      <c r="M311" s="188" t="s">
        <v>2493</v>
      </c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</row>
    <row r="312" spans="2:49" s="47" customFormat="1" ht="11.25" customHeight="1">
      <c r="B312" s="51" t="s">
        <v>70</v>
      </c>
      <c r="C312" s="52"/>
      <c r="D312" s="44"/>
      <c r="E312" s="57"/>
      <c r="F312" s="53"/>
      <c r="G312" s="57"/>
      <c r="H312" s="53"/>
      <c r="I312" s="57"/>
      <c r="J312" s="53"/>
      <c r="K312" s="54"/>
      <c r="L312" s="53"/>
      <c r="M312" s="56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</row>
    <row r="313" spans="2:49" s="47" customFormat="1" ht="11.25" customHeight="1">
      <c r="B313" s="51" t="s">
        <v>431</v>
      </c>
      <c r="C313" s="52" t="s">
        <v>2494</v>
      </c>
      <c r="D313" s="44" t="s">
        <v>2305</v>
      </c>
      <c r="E313" s="216" t="s">
        <v>2305</v>
      </c>
      <c r="F313" s="53">
        <v>131947</v>
      </c>
      <c r="G313" s="216" t="s">
        <v>1243</v>
      </c>
      <c r="H313" s="53">
        <v>35764</v>
      </c>
      <c r="I313" s="216" t="s">
        <v>1243</v>
      </c>
      <c r="J313" s="53">
        <v>10506</v>
      </c>
      <c r="K313" s="217" t="s">
        <v>1243</v>
      </c>
      <c r="L313" s="53">
        <v>9013</v>
      </c>
      <c r="M313" s="56" t="s">
        <v>2495</v>
      </c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</row>
    <row r="314" spans="2:49" s="47" customFormat="1" ht="5.25" customHeight="1">
      <c r="B314" s="51"/>
      <c r="C314" s="52"/>
      <c r="D314" s="44"/>
      <c r="E314" s="216"/>
      <c r="F314" s="53"/>
      <c r="G314" s="216"/>
      <c r="H314" s="218"/>
      <c r="I314" s="216"/>
      <c r="J314" s="218"/>
      <c r="K314" s="217"/>
      <c r="L314" s="218"/>
      <c r="M314" s="56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</row>
    <row r="315" spans="2:49" s="210" customFormat="1" ht="11.25" customHeight="1">
      <c r="B315" s="68" t="s">
        <v>2489</v>
      </c>
      <c r="C315" s="69" t="s">
        <v>2506</v>
      </c>
      <c r="D315" s="64"/>
      <c r="F315" s="212"/>
      <c r="H315" s="212"/>
      <c r="J315" s="212"/>
      <c r="L315" s="212"/>
      <c r="M315" s="213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  <c r="AT315" s="209"/>
      <c r="AU315" s="209"/>
      <c r="AV315" s="209"/>
      <c r="AW315" s="209"/>
    </row>
    <row r="316" spans="2:49" s="210" customFormat="1" ht="11.25" customHeight="1">
      <c r="B316" s="68"/>
      <c r="C316" s="69" t="s">
        <v>2507</v>
      </c>
      <c r="D316" s="64"/>
      <c r="E316" s="75"/>
      <c r="F316" s="76">
        <f>SUM(F319+F335+F341+F348)</f>
        <v>23642.49885011123</v>
      </c>
      <c r="G316" s="75"/>
      <c r="H316" s="76">
        <f>SUM(H319+H335+H341+H348)</f>
        <v>26050.869691802476</v>
      </c>
      <c r="I316" s="75"/>
      <c r="J316" s="76">
        <f>SUM(J319+J335+J341+J348)</f>
        <v>28456.886494189046</v>
      </c>
      <c r="K316" s="77"/>
      <c r="L316" s="76">
        <f>SUM(L319+L335+L341+L348)</f>
        <v>26372</v>
      </c>
      <c r="M316" s="213" t="s">
        <v>2130</v>
      </c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09"/>
      <c r="AT316" s="209"/>
      <c r="AU316" s="209"/>
      <c r="AV316" s="209"/>
      <c r="AW316" s="209"/>
    </row>
    <row r="317" spans="2:49" s="47" customFormat="1" ht="5.25" customHeight="1">
      <c r="B317" s="78"/>
      <c r="C317" s="79"/>
      <c r="D317" s="80"/>
      <c r="E317" s="57"/>
      <c r="F317" s="92"/>
      <c r="G317" s="57"/>
      <c r="H317" s="92"/>
      <c r="I317" s="57"/>
      <c r="J317" s="92"/>
      <c r="K317" s="93"/>
      <c r="L317" s="92"/>
      <c r="M317" s="188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</row>
    <row r="318" spans="2:49" s="47" customFormat="1" ht="11.25" customHeight="1">
      <c r="B318" s="42" t="s">
        <v>2490</v>
      </c>
      <c r="C318" s="43" t="s">
        <v>663</v>
      </c>
      <c r="D318" s="80"/>
      <c r="E318" s="94"/>
      <c r="F318" s="86"/>
      <c r="G318" s="94"/>
      <c r="H318" s="86"/>
      <c r="I318" s="94"/>
      <c r="J318" s="86"/>
      <c r="K318" s="87"/>
      <c r="L318" s="86"/>
      <c r="M318" s="48" t="s">
        <v>664</v>
      </c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</row>
    <row r="319" spans="2:49" s="47" customFormat="1" ht="11.25" customHeight="1">
      <c r="B319" s="42"/>
      <c r="C319" s="43" t="s">
        <v>1571</v>
      </c>
      <c r="D319" s="80"/>
      <c r="E319" s="94"/>
      <c r="F319" s="86">
        <f>SUM(F324:F324)</f>
        <v>449.3621790819343</v>
      </c>
      <c r="G319" s="94"/>
      <c r="H319" s="86">
        <f>SUM(H324:H324)</f>
        <v>367.34930989587787</v>
      </c>
      <c r="I319" s="94"/>
      <c r="J319" s="86">
        <f>SUM(J324:J324)</f>
        <v>920.9361769017589</v>
      </c>
      <c r="K319" s="87"/>
      <c r="L319" s="86">
        <f>SUM(L324:L324)</f>
        <v>708</v>
      </c>
      <c r="M319" s="48" t="s">
        <v>665</v>
      </c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</row>
    <row r="320" spans="2:49" s="47" customFormat="1" ht="11.25" customHeight="1">
      <c r="B320" s="51" t="s">
        <v>422</v>
      </c>
      <c r="C320" s="52" t="s">
        <v>722</v>
      </c>
      <c r="D320" s="44"/>
      <c r="E320" s="138"/>
      <c r="F320" s="139"/>
      <c r="G320" s="138"/>
      <c r="H320" s="139"/>
      <c r="I320" s="138"/>
      <c r="J320" s="139"/>
      <c r="K320" s="140"/>
      <c r="L320" s="139"/>
      <c r="M320" s="56" t="s">
        <v>723</v>
      </c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</row>
    <row r="321" spans="2:49" s="47" customFormat="1" ht="11.25" customHeight="1">
      <c r="B321" s="51" t="s">
        <v>423</v>
      </c>
      <c r="C321" s="52" t="s">
        <v>724</v>
      </c>
      <c r="D321" s="44"/>
      <c r="E321" s="138"/>
      <c r="F321" s="139"/>
      <c r="G321" s="138"/>
      <c r="H321" s="139"/>
      <c r="I321" s="138"/>
      <c r="J321" s="139"/>
      <c r="K321" s="140"/>
      <c r="L321" s="139"/>
      <c r="M321" s="56" t="s">
        <v>725</v>
      </c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</row>
    <row r="322" spans="2:49" s="47" customFormat="1" ht="11.25" customHeight="1">
      <c r="B322" s="51" t="s">
        <v>424</v>
      </c>
      <c r="C322" s="52" t="s">
        <v>726</v>
      </c>
      <c r="D322" s="219"/>
      <c r="E322" s="134"/>
      <c r="F322" s="135"/>
      <c r="G322" s="134"/>
      <c r="H322" s="135"/>
      <c r="I322" s="134"/>
      <c r="J322" s="135"/>
      <c r="K322" s="136"/>
      <c r="L322" s="135"/>
      <c r="M322" s="56" t="s">
        <v>207</v>
      </c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</row>
    <row r="323" spans="2:49" s="47" customFormat="1" ht="11.25" customHeight="1">
      <c r="B323" s="51"/>
      <c r="C323" s="52" t="s">
        <v>253</v>
      </c>
      <c r="D323" s="44"/>
      <c r="E323" s="138"/>
      <c r="F323" s="139"/>
      <c r="G323" s="138"/>
      <c r="H323" s="139"/>
      <c r="I323" s="138"/>
      <c r="J323" s="139"/>
      <c r="K323" s="140"/>
      <c r="L323" s="139"/>
      <c r="M323" s="56" t="s">
        <v>1209</v>
      </c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</row>
    <row r="324" spans="2:49" s="47" customFormat="1" ht="11.25" customHeight="1">
      <c r="B324" s="51"/>
      <c r="C324" s="106" t="s">
        <v>254</v>
      </c>
      <c r="D324" s="44" t="s">
        <v>2305</v>
      </c>
      <c r="E324" s="216" t="s">
        <v>2305</v>
      </c>
      <c r="F324" s="53">
        <v>449.3621790819343</v>
      </c>
      <c r="G324" s="216" t="s">
        <v>1243</v>
      </c>
      <c r="H324" s="53">
        <v>367.34930989587787</v>
      </c>
      <c r="I324" s="216" t="s">
        <v>1243</v>
      </c>
      <c r="J324" s="53">
        <v>920.9361769017589</v>
      </c>
      <c r="K324" s="140" t="s">
        <v>1243</v>
      </c>
      <c r="L324" s="139">
        <v>708</v>
      </c>
      <c r="M324" s="56" t="s">
        <v>1210</v>
      </c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</row>
    <row r="325" spans="2:49" s="47" customFormat="1" ht="3" customHeight="1">
      <c r="B325" s="141"/>
      <c r="C325" s="142"/>
      <c r="D325" s="143"/>
      <c r="E325" s="144"/>
      <c r="F325" s="145"/>
      <c r="G325" s="146"/>
      <c r="H325" s="147"/>
      <c r="I325" s="146"/>
      <c r="J325" s="147"/>
      <c r="K325" s="148"/>
      <c r="L325" s="147"/>
      <c r="M325" s="149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</row>
    <row r="326" spans="2:49" s="47" customFormat="1" ht="11.25" customHeight="1">
      <c r="B326" s="113"/>
      <c r="C326" s="114"/>
      <c r="D326" s="115"/>
      <c r="E326" s="116"/>
      <c r="F326" s="116"/>
      <c r="G326" s="117"/>
      <c r="H326" s="117"/>
      <c r="I326" s="117"/>
      <c r="J326" s="117"/>
      <c r="K326" s="117"/>
      <c r="L326" s="117"/>
      <c r="M326" s="118" t="s">
        <v>187</v>
      </c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</row>
    <row r="327" spans="2:10" s="121" customFormat="1" ht="18.75" customHeight="1">
      <c r="B327" s="14" t="s">
        <v>208</v>
      </c>
      <c r="C327" s="119"/>
      <c r="D327" s="119"/>
      <c r="E327" s="119"/>
      <c r="F327" s="119"/>
      <c r="G327" s="119"/>
      <c r="H327" s="119"/>
      <c r="I327" s="120"/>
      <c r="J327" s="120"/>
    </row>
    <row r="328" spans="2:10" s="121" customFormat="1" ht="18.75" customHeight="1">
      <c r="B328" s="15" t="s">
        <v>209</v>
      </c>
      <c r="C328" s="15"/>
      <c r="D328" s="15"/>
      <c r="E328" s="15"/>
      <c r="F328" s="15"/>
      <c r="G328" s="15"/>
      <c r="H328" s="15"/>
      <c r="I328" s="16"/>
      <c r="J328" s="16"/>
    </row>
    <row r="329" spans="2:49" s="150" customFormat="1" ht="6" customHeight="1">
      <c r="B329" s="122"/>
      <c r="C329" s="123"/>
      <c r="D329" s="123"/>
      <c r="E329" s="124"/>
      <c r="F329" s="124"/>
      <c r="G329" s="123"/>
      <c r="H329" s="123"/>
      <c r="I329" s="123"/>
      <c r="J329" s="123"/>
      <c r="K329" s="125"/>
      <c r="L329" s="123"/>
      <c r="M329" s="126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</row>
    <row r="330" spans="2:49" s="150" customFormat="1" ht="24.75" customHeight="1">
      <c r="B330" s="18" t="s">
        <v>1625</v>
      </c>
      <c r="C330" s="19" t="s">
        <v>2237</v>
      </c>
      <c r="D330" s="20" t="s">
        <v>1627</v>
      </c>
      <c r="E330" s="21" t="s">
        <v>1103</v>
      </c>
      <c r="F330" s="22"/>
      <c r="G330" s="21" t="s">
        <v>1787</v>
      </c>
      <c r="H330" s="22"/>
      <c r="I330" s="21" t="s">
        <v>721</v>
      </c>
      <c r="J330" s="22"/>
      <c r="K330" s="21" t="s">
        <v>1767</v>
      </c>
      <c r="L330" s="22"/>
      <c r="M330" s="23" t="s">
        <v>1386</v>
      </c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</row>
    <row r="331" spans="2:49" s="150" customFormat="1" ht="15" customHeight="1">
      <c r="B331" s="24" t="s">
        <v>1626</v>
      </c>
      <c r="C331" s="25"/>
      <c r="D331" s="26" t="s">
        <v>1628</v>
      </c>
      <c r="E331" s="17" t="s">
        <v>1383</v>
      </c>
      <c r="F331" s="27" t="s">
        <v>1385</v>
      </c>
      <c r="G331" s="17" t="s">
        <v>1383</v>
      </c>
      <c r="H331" s="27" t="s">
        <v>1385</v>
      </c>
      <c r="I331" s="17" t="s">
        <v>1383</v>
      </c>
      <c r="J331" s="27" t="s">
        <v>1385</v>
      </c>
      <c r="K331" s="17" t="s">
        <v>1383</v>
      </c>
      <c r="L331" s="27" t="s">
        <v>1385</v>
      </c>
      <c r="M331" s="28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  <c r="AO331" s="124"/>
      <c r="AP331" s="124"/>
      <c r="AQ331" s="124"/>
      <c r="AR331" s="124"/>
      <c r="AS331" s="124"/>
      <c r="AT331" s="124"/>
      <c r="AU331" s="124"/>
      <c r="AV331" s="124"/>
      <c r="AW331" s="124"/>
    </row>
    <row r="332" spans="2:49" s="150" customFormat="1" ht="24.75" customHeight="1">
      <c r="B332" s="29"/>
      <c r="C332" s="30"/>
      <c r="D332" s="31"/>
      <c r="E332" s="32" t="s">
        <v>1384</v>
      </c>
      <c r="F332" s="33" t="s">
        <v>1768</v>
      </c>
      <c r="G332" s="32" t="s">
        <v>1384</v>
      </c>
      <c r="H332" s="33" t="s">
        <v>1768</v>
      </c>
      <c r="I332" s="32" t="s">
        <v>1384</v>
      </c>
      <c r="J332" s="33" t="s">
        <v>1768</v>
      </c>
      <c r="K332" s="32" t="s">
        <v>1384</v>
      </c>
      <c r="L332" s="33" t="s">
        <v>1768</v>
      </c>
      <c r="M332" s="3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</row>
    <row r="333" spans="2:49" s="47" customFormat="1" ht="4.5" customHeight="1">
      <c r="B333" s="60"/>
      <c r="C333" s="127"/>
      <c r="D333" s="128"/>
      <c r="E333" s="130" t="s">
        <v>2278</v>
      </c>
      <c r="F333" s="131"/>
      <c r="G333" s="130" t="s">
        <v>2278</v>
      </c>
      <c r="H333" s="131"/>
      <c r="I333" s="130" t="s">
        <v>2278</v>
      </c>
      <c r="J333" s="131"/>
      <c r="K333" s="132"/>
      <c r="L333" s="131"/>
      <c r="M333" s="129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</row>
    <row r="334" spans="2:49" s="47" customFormat="1" ht="11.25" customHeight="1">
      <c r="B334" s="42" t="s">
        <v>1594</v>
      </c>
      <c r="C334" s="43" t="s">
        <v>1596</v>
      </c>
      <c r="D334" s="80"/>
      <c r="E334" s="95"/>
      <c r="F334" s="58"/>
      <c r="G334" s="95"/>
      <c r="H334" s="58"/>
      <c r="I334" s="95"/>
      <c r="J334" s="58"/>
      <c r="K334" s="59"/>
      <c r="L334" s="58"/>
      <c r="M334" s="48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</row>
    <row r="335" spans="2:49" s="47" customFormat="1" ht="10.5" customHeight="1">
      <c r="B335" s="78"/>
      <c r="C335" s="43" t="s">
        <v>1595</v>
      </c>
      <c r="D335" s="80"/>
      <c r="E335" s="220"/>
      <c r="F335" s="86">
        <f>SUM(F337:F339)</f>
        <v>2203</v>
      </c>
      <c r="G335" s="220"/>
      <c r="H335" s="86">
        <f>SUM(H337:H339)</f>
        <v>2593</v>
      </c>
      <c r="I335" s="220"/>
      <c r="J335" s="86">
        <f>SUM(J337:J339)</f>
        <v>2314</v>
      </c>
      <c r="K335" s="87"/>
      <c r="L335" s="86">
        <f>SUM(L337:L339)</f>
        <v>1626</v>
      </c>
      <c r="M335" s="48" t="s">
        <v>674</v>
      </c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</row>
    <row r="336" spans="2:49" s="47" customFormat="1" ht="10.5" customHeight="1">
      <c r="B336" s="51" t="s">
        <v>1597</v>
      </c>
      <c r="C336" s="52" t="s">
        <v>1600</v>
      </c>
      <c r="D336" s="80"/>
      <c r="E336" s="221"/>
      <c r="F336" s="86"/>
      <c r="G336" s="221"/>
      <c r="H336" s="86"/>
      <c r="I336" s="221"/>
      <c r="J336" s="86"/>
      <c r="K336" s="221"/>
      <c r="L336" s="86"/>
      <c r="M336" s="56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</row>
    <row r="337" spans="2:49" s="47" customFormat="1" ht="11.25" customHeight="1">
      <c r="B337" s="51" t="s">
        <v>1312</v>
      </c>
      <c r="C337" s="52" t="s">
        <v>1601</v>
      </c>
      <c r="D337" s="44" t="s">
        <v>2305</v>
      </c>
      <c r="E337" s="221" t="s">
        <v>2305</v>
      </c>
      <c r="F337" s="53">
        <v>1684</v>
      </c>
      <c r="G337" s="221" t="s">
        <v>2305</v>
      </c>
      <c r="H337" s="53">
        <v>2333</v>
      </c>
      <c r="I337" s="221" t="s">
        <v>2305</v>
      </c>
      <c r="J337" s="53">
        <v>2314</v>
      </c>
      <c r="K337" s="54" t="s">
        <v>2305</v>
      </c>
      <c r="L337" s="53">
        <v>1626</v>
      </c>
      <c r="M337" s="56" t="s">
        <v>1599</v>
      </c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</row>
    <row r="338" spans="2:49" s="47" customFormat="1" ht="11.25" customHeight="1">
      <c r="B338" s="51" t="s">
        <v>71</v>
      </c>
      <c r="C338" s="52" t="s">
        <v>2533</v>
      </c>
      <c r="D338" s="44" t="s">
        <v>2305</v>
      </c>
      <c r="E338" s="221" t="s">
        <v>2305</v>
      </c>
      <c r="F338" s="53">
        <v>519</v>
      </c>
      <c r="G338" s="221" t="s">
        <v>1243</v>
      </c>
      <c r="H338" s="53">
        <v>260</v>
      </c>
      <c r="I338" s="221" t="s">
        <v>1243</v>
      </c>
      <c r="J338" s="53">
        <v>0</v>
      </c>
      <c r="K338" s="54" t="s">
        <v>1243</v>
      </c>
      <c r="L338" s="53">
        <v>0</v>
      </c>
      <c r="M338" s="56" t="s">
        <v>1598</v>
      </c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</row>
    <row r="339" spans="2:49" s="47" customFormat="1" ht="4.5" customHeight="1">
      <c r="B339" s="51"/>
      <c r="C339" s="52"/>
      <c r="D339" s="44"/>
      <c r="E339" s="221"/>
      <c r="F339" s="53"/>
      <c r="G339" s="221"/>
      <c r="H339" s="53"/>
      <c r="I339" s="221"/>
      <c r="J339" s="53"/>
      <c r="K339" s="54"/>
      <c r="L339" s="53"/>
      <c r="M339" s="56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</row>
    <row r="340" spans="2:49" s="47" customFormat="1" ht="11.25" customHeight="1">
      <c r="B340" s="42" t="s">
        <v>1602</v>
      </c>
      <c r="C340" s="43" t="s">
        <v>1603</v>
      </c>
      <c r="D340" s="80"/>
      <c r="E340" s="95"/>
      <c r="F340" s="58"/>
      <c r="G340" s="95"/>
      <c r="H340" s="58"/>
      <c r="I340" s="95"/>
      <c r="J340" s="58"/>
      <c r="K340" s="59"/>
      <c r="L340" s="58"/>
      <c r="M340" s="48" t="s">
        <v>1609</v>
      </c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</row>
    <row r="341" spans="2:49" s="47" customFormat="1" ht="10.5" customHeight="1">
      <c r="B341" s="222"/>
      <c r="C341" s="43" t="s">
        <v>255</v>
      </c>
      <c r="D341" s="80"/>
      <c r="E341" s="57"/>
      <c r="F341" s="86">
        <f>F345</f>
        <v>3125</v>
      </c>
      <c r="G341" s="57"/>
      <c r="H341" s="86">
        <f>H345</f>
        <v>2249</v>
      </c>
      <c r="I341" s="57"/>
      <c r="J341" s="86">
        <f>J345</f>
        <v>1375</v>
      </c>
      <c r="K341" s="87"/>
      <c r="L341" s="86">
        <f>L345</f>
        <v>1083</v>
      </c>
      <c r="M341" s="48" t="s">
        <v>1610</v>
      </c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</row>
    <row r="342" spans="2:49" s="47" customFormat="1" ht="11.25" customHeight="1">
      <c r="B342" s="51" t="s">
        <v>1604</v>
      </c>
      <c r="C342" s="52" t="s">
        <v>1605</v>
      </c>
      <c r="D342" s="44" t="s">
        <v>2305</v>
      </c>
      <c r="E342" s="57"/>
      <c r="F342" s="53"/>
      <c r="G342" s="57"/>
      <c r="H342" s="53"/>
      <c r="I342" s="57"/>
      <c r="J342" s="53"/>
      <c r="K342" s="54"/>
      <c r="L342" s="53"/>
      <c r="M342" s="56" t="s">
        <v>1611</v>
      </c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</row>
    <row r="343" spans="2:49" s="47" customFormat="1" ht="11.25" customHeight="1">
      <c r="B343" s="51" t="s">
        <v>886</v>
      </c>
      <c r="C343" s="52" t="s">
        <v>1606</v>
      </c>
      <c r="D343" s="44"/>
      <c r="E343" s="57"/>
      <c r="F343" s="53"/>
      <c r="G343" s="57"/>
      <c r="H343" s="53"/>
      <c r="I343" s="57"/>
      <c r="J343" s="53"/>
      <c r="K343" s="54"/>
      <c r="L343" s="53"/>
      <c r="M343" s="56" t="s">
        <v>1608</v>
      </c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</row>
    <row r="344" spans="2:49" s="47" customFormat="1" ht="11.25" customHeight="1">
      <c r="B344" s="51"/>
      <c r="C344" s="52" t="s">
        <v>1607</v>
      </c>
      <c r="D344" s="44"/>
      <c r="E344" s="57"/>
      <c r="F344" s="53"/>
      <c r="G344" s="57"/>
      <c r="H344" s="53"/>
      <c r="I344" s="57"/>
      <c r="J344" s="53"/>
      <c r="K344" s="54"/>
      <c r="L344" s="53"/>
      <c r="M344" s="56" t="s">
        <v>19</v>
      </c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</row>
    <row r="345" spans="2:49" s="47" customFormat="1" ht="11.25" customHeight="1">
      <c r="B345" s="51"/>
      <c r="C345" s="52" t="s">
        <v>216</v>
      </c>
      <c r="D345" s="44"/>
      <c r="E345" s="57" t="s">
        <v>1243</v>
      </c>
      <c r="F345" s="53">
        <v>3125</v>
      </c>
      <c r="G345" s="57" t="s">
        <v>1243</v>
      </c>
      <c r="H345" s="53">
        <v>2249</v>
      </c>
      <c r="I345" s="57" t="s">
        <v>1243</v>
      </c>
      <c r="J345" s="53">
        <v>1375</v>
      </c>
      <c r="K345" s="57" t="s">
        <v>1243</v>
      </c>
      <c r="L345" s="53">
        <v>1083</v>
      </c>
      <c r="M345" s="56" t="s">
        <v>20</v>
      </c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</row>
    <row r="346" spans="2:49" s="47" customFormat="1" ht="4.5" customHeight="1">
      <c r="B346" s="60"/>
      <c r="C346" s="52"/>
      <c r="D346" s="128"/>
      <c r="E346" s="95"/>
      <c r="F346" s="58"/>
      <c r="G346" s="95"/>
      <c r="H346" s="58"/>
      <c r="I346" s="95"/>
      <c r="J346" s="58"/>
      <c r="K346" s="59"/>
      <c r="L346" s="58"/>
      <c r="M346" s="129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</row>
    <row r="347" spans="2:49" s="47" customFormat="1" ht="11.25" customHeight="1">
      <c r="B347" s="42" t="s">
        <v>2508</v>
      </c>
      <c r="C347" s="43" t="s">
        <v>2511</v>
      </c>
      <c r="D347" s="80"/>
      <c r="E347" s="95"/>
      <c r="F347" s="58"/>
      <c r="G347" s="95"/>
      <c r="H347" s="58"/>
      <c r="I347" s="95"/>
      <c r="J347" s="58"/>
      <c r="K347" s="59"/>
      <c r="L347" s="58"/>
      <c r="M347" s="48" t="s">
        <v>1727</v>
      </c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</row>
    <row r="348" spans="2:49" s="47" customFormat="1" ht="11.25" customHeight="1">
      <c r="B348" s="78"/>
      <c r="C348" s="43" t="s">
        <v>2512</v>
      </c>
      <c r="D348" s="80"/>
      <c r="E348" s="95"/>
      <c r="F348" s="86">
        <f>SUM(F349:F362)</f>
        <v>17865.136671029297</v>
      </c>
      <c r="G348" s="95"/>
      <c r="H348" s="86">
        <f>SUM(H349:H362)</f>
        <v>20841.520381906597</v>
      </c>
      <c r="I348" s="95"/>
      <c r="J348" s="86">
        <f>SUM(J349:J362)</f>
        <v>23846.950317287286</v>
      </c>
      <c r="K348" s="87"/>
      <c r="L348" s="86">
        <f>SUM(L349:L362)</f>
        <v>22955</v>
      </c>
      <c r="M348" s="48" t="s">
        <v>1726</v>
      </c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</row>
    <row r="349" spans="2:49" s="47" customFormat="1" ht="11.25" customHeight="1">
      <c r="B349" s="51" t="s">
        <v>879</v>
      </c>
      <c r="C349" s="52" t="s">
        <v>1219</v>
      </c>
      <c r="D349" s="44" t="s">
        <v>990</v>
      </c>
      <c r="E349" s="57">
        <v>133</v>
      </c>
      <c r="F349" s="53">
        <v>862.8437278949689</v>
      </c>
      <c r="G349" s="57">
        <v>107</v>
      </c>
      <c r="H349" s="53">
        <v>731.2814169090034</v>
      </c>
      <c r="I349" s="57">
        <v>62</v>
      </c>
      <c r="J349" s="53">
        <v>451.0707805233105</v>
      </c>
      <c r="K349" s="54">
        <v>64</v>
      </c>
      <c r="L349" s="53">
        <v>544</v>
      </c>
      <c r="M349" s="56" t="s">
        <v>1125</v>
      </c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</row>
    <row r="350" spans="2:49" s="47" customFormat="1" ht="11.25" customHeight="1">
      <c r="B350" s="51" t="s">
        <v>880</v>
      </c>
      <c r="C350" s="52" t="s">
        <v>1319</v>
      </c>
      <c r="D350" s="44" t="s">
        <v>2305</v>
      </c>
      <c r="E350" s="57" t="s">
        <v>1243</v>
      </c>
      <c r="F350" s="53">
        <v>66.63545621367086</v>
      </c>
      <c r="G350" s="57" t="s">
        <v>1243</v>
      </c>
      <c r="H350" s="53">
        <v>186.2375571100032</v>
      </c>
      <c r="I350" s="57" t="s">
        <v>1243</v>
      </c>
      <c r="J350" s="53">
        <v>114.4762965722038</v>
      </c>
      <c r="K350" s="54" t="s">
        <v>1243</v>
      </c>
      <c r="L350" s="53">
        <v>108</v>
      </c>
      <c r="M350" s="56" t="s">
        <v>1076</v>
      </c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</row>
    <row r="351" spans="2:49" s="47" customFormat="1" ht="11.25" customHeight="1">
      <c r="B351" s="51" t="s">
        <v>881</v>
      </c>
      <c r="C351" s="52" t="s">
        <v>1126</v>
      </c>
      <c r="D351" s="181"/>
      <c r="E351" s="103"/>
      <c r="F351" s="103"/>
      <c r="G351" s="105"/>
      <c r="H351" s="103"/>
      <c r="I351" s="105"/>
      <c r="J351" s="102"/>
      <c r="K351" s="191"/>
      <c r="L351" s="103"/>
      <c r="M351" s="61" t="s">
        <v>2278</v>
      </c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</row>
    <row r="352" spans="2:49" s="47" customFormat="1" ht="11.25" customHeight="1">
      <c r="B352" s="51" t="s">
        <v>2278</v>
      </c>
      <c r="C352" s="52" t="s">
        <v>1075</v>
      </c>
      <c r="D352" s="44" t="s">
        <v>990</v>
      </c>
      <c r="E352" s="57">
        <v>44</v>
      </c>
      <c r="F352" s="53">
        <v>186.2375571100032</v>
      </c>
      <c r="G352" s="57">
        <v>35</v>
      </c>
      <c r="H352" s="53">
        <v>152.06552828247968</v>
      </c>
      <c r="I352" s="57">
        <v>0</v>
      </c>
      <c r="J352" s="53">
        <v>0</v>
      </c>
      <c r="K352" s="54">
        <v>0</v>
      </c>
      <c r="L352" s="53">
        <v>0</v>
      </c>
      <c r="M352" s="56" t="s">
        <v>1077</v>
      </c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</row>
    <row r="353" spans="2:49" s="47" customFormat="1" ht="11.25" customHeight="1">
      <c r="B353" s="51" t="s">
        <v>882</v>
      </c>
      <c r="C353" s="52" t="s">
        <v>1005</v>
      </c>
      <c r="D353" s="44" t="s">
        <v>2305</v>
      </c>
      <c r="E353" s="57" t="s">
        <v>1243</v>
      </c>
      <c r="F353" s="53">
        <v>9216.196174783094</v>
      </c>
      <c r="G353" s="57" t="s">
        <v>1243</v>
      </c>
      <c r="H353" s="53">
        <v>12549.677586908014</v>
      </c>
      <c r="I353" s="57" t="s">
        <v>1243</v>
      </c>
      <c r="J353" s="53">
        <v>12168.659465481125</v>
      </c>
      <c r="K353" s="54" t="s">
        <v>1243</v>
      </c>
      <c r="L353" s="53">
        <v>12847</v>
      </c>
      <c r="M353" s="56" t="s">
        <v>1006</v>
      </c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</row>
    <row r="354" spans="2:49" s="47" customFormat="1" ht="11.25" customHeight="1">
      <c r="B354" s="51" t="s">
        <v>883</v>
      </c>
      <c r="C354" s="52" t="s">
        <v>613</v>
      </c>
      <c r="D354" s="44"/>
      <c r="E354" s="95"/>
      <c r="F354" s="58"/>
      <c r="G354" s="95"/>
      <c r="H354" s="58"/>
      <c r="I354" s="95"/>
      <c r="J354" s="58"/>
      <c r="K354" s="59"/>
      <c r="L354" s="58"/>
      <c r="M354" s="56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</row>
    <row r="355" spans="2:49" s="47" customFormat="1" ht="11.25" customHeight="1">
      <c r="B355" s="51"/>
      <c r="C355" s="52" t="s">
        <v>614</v>
      </c>
      <c r="D355" s="44" t="s">
        <v>2305</v>
      </c>
      <c r="E355" s="57" t="s">
        <v>1243</v>
      </c>
      <c r="F355" s="53">
        <v>654.3943520470755</v>
      </c>
      <c r="G355" s="57" t="s">
        <v>1243</v>
      </c>
      <c r="H355" s="53">
        <v>734.6986197917557</v>
      </c>
      <c r="I355" s="57" t="s">
        <v>1243</v>
      </c>
      <c r="J355" s="53">
        <v>879.9297423087306</v>
      </c>
      <c r="K355" s="54" t="s">
        <v>1243</v>
      </c>
      <c r="L355" s="53">
        <v>950</v>
      </c>
      <c r="M355" s="56" t="s">
        <v>1007</v>
      </c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</row>
    <row r="356" spans="2:49" s="150" customFormat="1" ht="11.25" customHeight="1">
      <c r="B356" s="51" t="s">
        <v>884</v>
      </c>
      <c r="C356" s="52" t="s">
        <v>634</v>
      </c>
      <c r="D356" s="37"/>
      <c r="E356" s="98"/>
      <c r="F356" s="99"/>
      <c r="G356" s="98"/>
      <c r="H356" s="99"/>
      <c r="I356" s="98"/>
      <c r="J356" s="99"/>
      <c r="K356" s="100"/>
      <c r="L356" s="99"/>
      <c r="M356" s="41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4"/>
      <c r="AL356" s="124"/>
      <c r="AM356" s="124"/>
      <c r="AN356" s="124"/>
      <c r="AO356" s="124"/>
      <c r="AP356" s="124"/>
      <c r="AQ356" s="124"/>
      <c r="AR356" s="124"/>
      <c r="AS356" s="124"/>
      <c r="AT356" s="124"/>
      <c r="AU356" s="124"/>
      <c r="AV356" s="124"/>
      <c r="AW356" s="124"/>
    </row>
    <row r="357" spans="2:49" s="47" customFormat="1" ht="11.25" customHeight="1">
      <c r="B357" s="51" t="s">
        <v>2278</v>
      </c>
      <c r="C357" s="52" t="s">
        <v>635</v>
      </c>
      <c r="D357" s="44" t="s">
        <v>2305</v>
      </c>
      <c r="E357" s="57" t="s">
        <v>1243</v>
      </c>
      <c r="F357" s="53">
        <v>4155.31870542686</v>
      </c>
      <c r="G357" s="57" t="s">
        <v>1243</v>
      </c>
      <c r="H357" s="53">
        <v>3810.1812142688727</v>
      </c>
      <c r="I357" s="57" t="s">
        <v>1243</v>
      </c>
      <c r="J357" s="53">
        <v>6709.677860284243</v>
      </c>
      <c r="K357" s="54" t="s">
        <v>1243</v>
      </c>
      <c r="L357" s="53">
        <v>5313</v>
      </c>
      <c r="M357" s="56" t="s">
        <v>256</v>
      </c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</row>
    <row r="358" spans="2:49" s="47" customFormat="1" ht="11.25" customHeight="1">
      <c r="B358" s="51" t="s">
        <v>885</v>
      </c>
      <c r="C358" s="52" t="s">
        <v>1220</v>
      </c>
      <c r="D358" s="44"/>
      <c r="E358" s="95"/>
      <c r="F358" s="58"/>
      <c r="G358" s="95"/>
      <c r="H358" s="58"/>
      <c r="I358" s="95"/>
      <c r="J358" s="58"/>
      <c r="K358" s="59"/>
      <c r="L358" s="58"/>
      <c r="M358" s="56" t="s">
        <v>2278</v>
      </c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</row>
    <row r="359" spans="2:49" s="47" customFormat="1" ht="11.25" customHeight="1">
      <c r="B359" s="51"/>
      <c r="C359" s="52" t="s">
        <v>1221</v>
      </c>
      <c r="D359" s="44" t="s">
        <v>2305</v>
      </c>
      <c r="E359" s="57" t="s">
        <v>1243</v>
      </c>
      <c r="F359" s="53">
        <v>59.801050448166166</v>
      </c>
      <c r="G359" s="57" t="s">
        <v>1243</v>
      </c>
      <c r="H359" s="53">
        <v>51.25804324128528</v>
      </c>
      <c r="I359" s="57" t="s">
        <v>1243</v>
      </c>
      <c r="J359" s="53">
        <v>68.34405765504704</v>
      </c>
      <c r="K359" s="54" t="s">
        <v>1243</v>
      </c>
      <c r="L359" s="53">
        <v>60</v>
      </c>
      <c r="M359" s="129" t="s">
        <v>1222</v>
      </c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</row>
    <row r="360" spans="2:49" s="47" customFormat="1" ht="11.25" customHeight="1">
      <c r="B360" s="51" t="s">
        <v>666</v>
      </c>
      <c r="C360" s="52" t="s">
        <v>2534</v>
      </c>
      <c r="D360" s="44" t="s">
        <v>2535</v>
      </c>
      <c r="E360" s="57">
        <v>13490</v>
      </c>
      <c r="F360" s="53">
        <v>717.612605377994</v>
      </c>
      <c r="G360" s="57">
        <v>11321</v>
      </c>
      <c r="H360" s="53">
        <v>627.0567289850566</v>
      </c>
      <c r="I360" s="57">
        <v>19300</v>
      </c>
      <c r="J360" s="53">
        <v>1108.8823354531382</v>
      </c>
      <c r="K360" s="54">
        <v>11187</v>
      </c>
      <c r="L360" s="53">
        <v>670</v>
      </c>
      <c r="M360" s="56" t="s">
        <v>2536</v>
      </c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</row>
    <row r="361" spans="2:49" s="47" customFormat="1" ht="11.25" customHeight="1">
      <c r="B361" s="51" t="s">
        <v>667</v>
      </c>
      <c r="C361" s="52" t="s">
        <v>1010</v>
      </c>
      <c r="D361" s="44" t="s">
        <v>2303</v>
      </c>
      <c r="E361" s="57">
        <v>226</v>
      </c>
      <c r="F361" s="53">
        <v>886.7641480742353</v>
      </c>
      <c r="G361" s="57">
        <v>240</v>
      </c>
      <c r="H361" s="53">
        <v>1008.0748504119439</v>
      </c>
      <c r="I361" s="57">
        <v>275</v>
      </c>
      <c r="J361" s="53">
        <v>1153.305972928919</v>
      </c>
      <c r="K361" s="54">
        <v>248</v>
      </c>
      <c r="L361" s="53">
        <v>1295</v>
      </c>
      <c r="M361" s="56" t="s">
        <v>1011</v>
      </c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</row>
    <row r="362" spans="2:49" s="47" customFormat="1" ht="11.25" customHeight="1">
      <c r="B362" s="51" t="s">
        <v>1119</v>
      </c>
      <c r="C362" s="52" t="s">
        <v>1008</v>
      </c>
      <c r="D362" s="44" t="s">
        <v>990</v>
      </c>
      <c r="E362" s="57">
        <v>26</v>
      </c>
      <c r="F362" s="53">
        <v>1059.3328936532291</v>
      </c>
      <c r="G362" s="57">
        <v>24</v>
      </c>
      <c r="H362" s="53">
        <v>990.9888359981821</v>
      </c>
      <c r="I362" s="57">
        <v>31</v>
      </c>
      <c r="J362" s="53">
        <v>1192.6038060805708</v>
      </c>
      <c r="K362" s="54">
        <v>32</v>
      </c>
      <c r="L362" s="53">
        <v>1168</v>
      </c>
      <c r="M362" s="56" t="s">
        <v>1009</v>
      </c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</row>
    <row r="363" spans="2:49" s="47" customFormat="1" ht="4.5" customHeight="1">
      <c r="B363" s="88"/>
      <c r="C363" s="52"/>
      <c r="D363" s="44"/>
      <c r="E363" s="57"/>
      <c r="F363" s="53"/>
      <c r="G363" s="57"/>
      <c r="H363" s="53"/>
      <c r="I363" s="57"/>
      <c r="J363" s="53"/>
      <c r="K363" s="54"/>
      <c r="L363" s="53"/>
      <c r="M363" s="56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</row>
    <row r="364" spans="2:49" s="210" customFormat="1" ht="11.25" customHeight="1">
      <c r="B364" s="68" t="s">
        <v>2510</v>
      </c>
      <c r="C364" s="69"/>
      <c r="D364" s="223"/>
      <c r="F364" s="212"/>
      <c r="H364" s="212"/>
      <c r="J364" s="212"/>
      <c r="L364" s="212"/>
      <c r="M364" s="213" t="s">
        <v>2513</v>
      </c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  <c r="AN364" s="209"/>
      <c r="AO364" s="209"/>
      <c r="AP364" s="209"/>
      <c r="AQ364" s="209"/>
      <c r="AR364" s="209"/>
      <c r="AS364" s="209"/>
      <c r="AT364" s="209"/>
      <c r="AU364" s="209"/>
      <c r="AV364" s="209"/>
      <c r="AW364" s="209"/>
    </row>
    <row r="365" spans="2:49" s="210" customFormat="1" ht="11.25" customHeight="1">
      <c r="B365" s="68"/>
      <c r="C365" s="69" t="s">
        <v>2131</v>
      </c>
      <c r="D365" s="223"/>
      <c r="E365" s="70"/>
      <c r="F365" s="206">
        <f>SUM(F367+F370+F382+F406+F432+F450+F455)</f>
        <v>50002.22118187379</v>
      </c>
      <c r="G365" s="70"/>
      <c r="H365" s="206">
        <f>SUM(H367+H370+H382+H406+H432+H450+H455)</f>
        <v>45551.31442708885</v>
      </c>
      <c r="I365" s="70"/>
      <c r="J365" s="206">
        <f>SUM(J367+J370+J382+J406+J432+J450+J455)</f>
        <v>45580.360651592244</v>
      </c>
      <c r="K365" s="207"/>
      <c r="L365" s="206">
        <f>SUM(L367+L370+L382+L406+L432+L450+L455)</f>
        <v>32995</v>
      </c>
      <c r="M365" s="213" t="s">
        <v>2514</v>
      </c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  <c r="AL365" s="209"/>
      <c r="AM365" s="209"/>
      <c r="AN365" s="209"/>
      <c r="AO365" s="209"/>
      <c r="AP365" s="209"/>
      <c r="AQ365" s="209"/>
      <c r="AR365" s="209"/>
      <c r="AS365" s="209"/>
      <c r="AT365" s="209"/>
      <c r="AU365" s="209"/>
      <c r="AV365" s="209"/>
      <c r="AW365" s="209"/>
    </row>
    <row r="366" spans="2:49" s="47" customFormat="1" ht="4.5" customHeight="1">
      <c r="B366" s="51"/>
      <c r="C366" s="52"/>
      <c r="D366" s="44"/>
      <c r="E366" s="57"/>
      <c r="F366" s="53"/>
      <c r="G366" s="57"/>
      <c r="H366" s="53"/>
      <c r="I366" s="57"/>
      <c r="J366" s="53"/>
      <c r="K366" s="54"/>
      <c r="L366" s="53"/>
      <c r="M366" s="56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</row>
    <row r="367" spans="2:49" s="47" customFormat="1" ht="11.25" customHeight="1">
      <c r="B367" s="42" t="s">
        <v>2509</v>
      </c>
      <c r="C367" s="43" t="s">
        <v>2222</v>
      </c>
      <c r="D367" s="80"/>
      <c r="E367" s="57"/>
      <c r="F367" s="86">
        <f>F368</f>
        <v>2180.1754391960008</v>
      </c>
      <c r="G367" s="57"/>
      <c r="H367" s="86">
        <f>H368</f>
        <v>1187.4780017564424</v>
      </c>
      <c r="I367" s="57"/>
      <c r="J367" s="86">
        <f>J368</f>
        <v>198.19776719963642</v>
      </c>
      <c r="K367" s="87"/>
      <c r="L367" s="86">
        <f>L368</f>
        <v>167</v>
      </c>
      <c r="M367" s="48" t="s">
        <v>1729</v>
      </c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</row>
    <row r="368" spans="2:49" s="47" customFormat="1" ht="11.25" customHeight="1">
      <c r="B368" s="51" t="s">
        <v>889</v>
      </c>
      <c r="C368" s="52" t="s">
        <v>2239</v>
      </c>
      <c r="D368" s="44" t="s">
        <v>2535</v>
      </c>
      <c r="E368" s="57">
        <v>14140</v>
      </c>
      <c r="F368" s="53">
        <v>2180.1754391960008</v>
      </c>
      <c r="G368" s="57">
        <v>6680</v>
      </c>
      <c r="H368" s="53">
        <v>1187.4780017564424</v>
      </c>
      <c r="I368" s="57">
        <v>970</v>
      </c>
      <c r="J368" s="53">
        <v>198.19776719963642</v>
      </c>
      <c r="K368" s="54">
        <v>678</v>
      </c>
      <c r="L368" s="53">
        <v>167</v>
      </c>
      <c r="M368" s="56" t="s">
        <v>2515</v>
      </c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</row>
    <row r="369" spans="2:49" s="47" customFormat="1" ht="5.25" customHeight="1">
      <c r="B369" s="88"/>
      <c r="C369" s="52"/>
      <c r="D369" s="44"/>
      <c r="E369" s="57"/>
      <c r="F369" s="53"/>
      <c r="G369" s="54"/>
      <c r="H369" s="53"/>
      <c r="I369" s="54"/>
      <c r="J369" s="53"/>
      <c r="K369" s="54"/>
      <c r="L369" s="53"/>
      <c r="M369" s="56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161"/>
      <c r="AT369" s="161"/>
      <c r="AU369" s="161"/>
      <c r="AV369" s="161"/>
      <c r="AW369" s="161"/>
    </row>
    <row r="370" spans="2:49" s="47" customFormat="1" ht="11.25" customHeight="1">
      <c r="B370" s="42" t="s">
        <v>2516</v>
      </c>
      <c r="C370" s="43" t="s">
        <v>1749</v>
      </c>
      <c r="D370" s="44"/>
      <c r="E370" s="57"/>
      <c r="F370" s="86">
        <f>SUM(F372:F372)</f>
        <v>2315.1549530647185</v>
      </c>
      <c r="G370" s="54"/>
      <c r="H370" s="86">
        <f>SUM(H372:H372)</f>
        <v>3615.4006499519887</v>
      </c>
      <c r="I370" s="54"/>
      <c r="J370" s="86">
        <f>SUM(J372:J372)</f>
        <v>4765.289419998155</v>
      </c>
      <c r="K370" s="87"/>
      <c r="L370" s="86">
        <f>SUM(L372:L372)</f>
        <v>5536</v>
      </c>
      <c r="M370" s="48" t="s">
        <v>1730</v>
      </c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161"/>
      <c r="AT370" s="161"/>
      <c r="AU370" s="161"/>
      <c r="AV370" s="161"/>
      <c r="AW370" s="161"/>
    </row>
    <row r="371" spans="2:49" s="47" customFormat="1" ht="11.25" customHeight="1">
      <c r="B371" s="51" t="s">
        <v>890</v>
      </c>
      <c r="C371" s="52" t="s">
        <v>217</v>
      </c>
      <c r="D371" s="181"/>
      <c r="E371" s="105"/>
      <c r="F371" s="102"/>
      <c r="G371" s="103"/>
      <c r="H371" s="102"/>
      <c r="I371" s="103"/>
      <c r="J371" s="102"/>
      <c r="K371" s="191"/>
      <c r="L371" s="102"/>
      <c r="M371" s="56" t="s">
        <v>2519</v>
      </c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161"/>
      <c r="AT371" s="161"/>
      <c r="AU371" s="161"/>
      <c r="AV371" s="161"/>
      <c r="AW371" s="161"/>
    </row>
    <row r="372" spans="2:49" s="47" customFormat="1" ht="11.25" customHeight="1">
      <c r="B372" s="51" t="s">
        <v>891</v>
      </c>
      <c r="C372" s="52" t="s">
        <v>425</v>
      </c>
      <c r="D372" s="44" t="s">
        <v>2535</v>
      </c>
      <c r="E372" s="57">
        <v>132545</v>
      </c>
      <c r="F372" s="53">
        <v>2315.1549530647185</v>
      </c>
      <c r="G372" s="57">
        <v>204160</v>
      </c>
      <c r="H372" s="53">
        <v>3615.4006499519887</v>
      </c>
      <c r="I372" s="57">
        <v>241700</v>
      </c>
      <c r="J372" s="53">
        <v>4765.289419998155</v>
      </c>
      <c r="K372" s="54">
        <v>358450</v>
      </c>
      <c r="L372" s="53">
        <v>5536</v>
      </c>
      <c r="M372" s="56" t="s">
        <v>2520</v>
      </c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161"/>
      <c r="AT372" s="161"/>
      <c r="AU372" s="161"/>
      <c r="AV372" s="161"/>
      <c r="AW372" s="161"/>
    </row>
    <row r="373" spans="2:49" s="47" customFormat="1" ht="3" customHeight="1">
      <c r="B373" s="141"/>
      <c r="C373" s="142"/>
      <c r="D373" s="143"/>
      <c r="E373" s="144"/>
      <c r="F373" s="145"/>
      <c r="G373" s="146"/>
      <c r="H373" s="147"/>
      <c r="I373" s="146"/>
      <c r="J373" s="147"/>
      <c r="K373" s="148"/>
      <c r="L373" s="147"/>
      <c r="M373" s="149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1"/>
      <c r="AU373" s="161"/>
      <c r="AV373" s="161"/>
      <c r="AW373" s="161"/>
    </row>
    <row r="374" spans="2:49" s="47" customFormat="1" ht="11.25" customHeight="1">
      <c r="B374" s="113"/>
      <c r="C374" s="114"/>
      <c r="D374" s="115"/>
      <c r="E374" s="116"/>
      <c r="F374" s="116"/>
      <c r="G374" s="117"/>
      <c r="H374" s="117"/>
      <c r="I374" s="117"/>
      <c r="J374" s="117"/>
      <c r="K374" s="117"/>
      <c r="L374" s="117"/>
      <c r="M374" s="118" t="s">
        <v>187</v>
      </c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161"/>
      <c r="AT374" s="161"/>
      <c r="AU374" s="161"/>
      <c r="AV374" s="161"/>
      <c r="AW374" s="161"/>
    </row>
    <row r="375" spans="2:10" s="121" customFormat="1" ht="18.75" customHeight="1">
      <c r="B375" s="14" t="s">
        <v>208</v>
      </c>
      <c r="C375" s="119"/>
      <c r="D375" s="119"/>
      <c r="E375" s="119"/>
      <c r="F375" s="119"/>
      <c r="G375" s="119"/>
      <c r="H375" s="119"/>
      <c r="I375" s="120"/>
      <c r="J375" s="120"/>
    </row>
    <row r="376" spans="2:10" s="121" customFormat="1" ht="18.75" customHeight="1">
      <c r="B376" s="15" t="s">
        <v>209</v>
      </c>
      <c r="C376" s="15"/>
      <c r="D376" s="15"/>
      <c r="E376" s="15"/>
      <c r="F376" s="15"/>
      <c r="G376" s="15"/>
      <c r="H376" s="15"/>
      <c r="I376" s="16"/>
      <c r="J376" s="16"/>
    </row>
    <row r="377" spans="2:49" s="150" customFormat="1" ht="6" customHeight="1">
      <c r="B377" s="122"/>
      <c r="C377" s="123"/>
      <c r="D377" s="123"/>
      <c r="E377" s="124"/>
      <c r="F377" s="124"/>
      <c r="G377" s="123"/>
      <c r="H377" s="123"/>
      <c r="I377" s="123"/>
      <c r="J377" s="123"/>
      <c r="K377" s="125"/>
      <c r="L377" s="123"/>
      <c r="M377" s="126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</row>
    <row r="378" spans="2:49" s="150" customFormat="1" ht="24.75" customHeight="1">
      <c r="B378" s="18" t="s">
        <v>1625</v>
      </c>
      <c r="C378" s="19" t="s">
        <v>2237</v>
      </c>
      <c r="D378" s="20" t="s">
        <v>1627</v>
      </c>
      <c r="E378" s="21" t="s">
        <v>1103</v>
      </c>
      <c r="F378" s="22"/>
      <c r="G378" s="21" t="s">
        <v>1787</v>
      </c>
      <c r="H378" s="22"/>
      <c r="I378" s="21" t="s">
        <v>721</v>
      </c>
      <c r="J378" s="22"/>
      <c r="K378" s="21" t="s">
        <v>1767</v>
      </c>
      <c r="L378" s="22"/>
      <c r="M378" s="23" t="s">
        <v>1386</v>
      </c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</row>
    <row r="379" spans="2:49" s="150" customFormat="1" ht="15" customHeight="1">
      <c r="B379" s="24" t="s">
        <v>1626</v>
      </c>
      <c r="C379" s="25"/>
      <c r="D379" s="26" t="s">
        <v>1628</v>
      </c>
      <c r="E379" s="17" t="s">
        <v>1383</v>
      </c>
      <c r="F379" s="27" t="s">
        <v>1385</v>
      </c>
      <c r="G379" s="17" t="s">
        <v>1383</v>
      </c>
      <c r="H379" s="27" t="s">
        <v>1385</v>
      </c>
      <c r="I379" s="17" t="s">
        <v>1383</v>
      </c>
      <c r="J379" s="27" t="s">
        <v>1385</v>
      </c>
      <c r="K379" s="17" t="s">
        <v>1383</v>
      </c>
      <c r="L379" s="27" t="s">
        <v>1385</v>
      </c>
      <c r="M379" s="28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4"/>
      <c r="AM379" s="124"/>
      <c r="AN379" s="124"/>
      <c r="AO379" s="124"/>
      <c r="AP379" s="124"/>
      <c r="AQ379" s="124"/>
      <c r="AR379" s="124"/>
      <c r="AS379" s="124"/>
      <c r="AT379" s="124"/>
      <c r="AU379" s="124"/>
      <c r="AV379" s="124"/>
      <c r="AW379" s="124"/>
    </row>
    <row r="380" spans="2:49" s="150" customFormat="1" ht="24.75" customHeight="1">
      <c r="B380" s="29"/>
      <c r="C380" s="30"/>
      <c r="D380" s="31"/>
      <c r="E380" s="32" t="s">
        <v>1384</v>
      </c>
      <c r="F380" s="33" t="s">
        <v>1768</v>
      </c>
      <c r="G380" s="32" t="s">
        <v>1384</v>
      </c>
      <c r="H380" s="33" t="s">
        <v>1768</v>
      </c>
      <c r="I380" s="32" t="s">
        <v>1384</v>
      </c>
      <c r="J380" s="33" t="s">
        <v>1768</v>
      </c>
      <c r="K380" s="32" t="s">
        <v>1384</v>
      </c>
      <c r="L380" s="33" t="s">
        <v>1768</v>
      </c>
      <c r="M380" s="3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4"/>
      <c r="AP380" s="124"/>
      <c r="AQ380" s="124"/>
      <c r="AR380" s="124"/>
      <c r="AS380" s="124"/>
      <c r="AT380" s="124"/>
      <c r="AU380" s="124"/>
      <c r="AV380" s="124"/>
      <c r="AW380" s="124"/>
    </row>
    <row r="381" spans="2:49" s="150" customFormat="1" ht="5.25" customHeight="1">
      <c r="B381" s="35"/>
      <c r="C381" s="36"/>
      <c r="D381" s="37"/>
      <c r="E381" s="38"/>
      <c r="F381" s="39"/>
      <c r="G381" s="38"/>
      <c r="H381" s="39"/>
      <c r="I381" s="38"/>
      <c r="J381" s="39"/>
      <c r="K381" s="40"/>
      <c r="L381" s="39"/>
      <c r="M381" s="41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4"/>
      <c r="AP381" s="124"/>
      <c r="AQ381" s="124"/>
      <c r="AR381" s="124"/>
      <c r="AS381" s="124"/>
      <c r="AT381" s="124"/>
      <c r="AU381" s="124"/>
      <c r="AV381" s="124"/>
      <c r="AW381" s="124"/>
    </row>
    <row r="382" spans="2:49" s="150" customFormat="1" ht="11.25" customHeight="1">
      <c r="B382" s="42" t="s">
        <v>2517</v>
      </c>
      <c r="C382" s="43" t="s">
        <v>1750</v>
      </c>
      <c r="D382" s="37"/>
      <c r="E382" s="98"/>
      <c r="F382" s="86">
        <f>SUM(F383:F405)</f>
        <v>23112.251697495532</v>
      </c>
      <c r="G382" s="98"/>
      <c r="H382" s="86">
        <f>SUM(H383:H405)</f>
        <v>23981.929831156005</v>
      </c>
      <c r="I382" s="98"/>
      <c r="J382" s="86">
        <f>SUM(J383:J405)</f>
        <v>23884.539548997564</v>
      </c>
      <c r="K382" s="87"/>
      <c r="L382" s="86">
        <f>SUM(L383:L405)</f>
        <v>16029</v>
      </c>
      <c r="M382" s="48" t="s">
        <v>1731</v>
      </c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124"/>
      <c r="AP382" s="124"/>
      <c r="AQ382" s="124"/>
      <c r="AR382" s="124"/>
      <c r="AS382" s="124"/>
      <c r="AT382" s="124"/>
      <c r="AU382" s="124"/>
      <c r="AV382" s="124"/>
      <c r="AW382" s="124"/>
    </row>
    <row r="383" spans="2:49" s="47" customFormat="1" ht="11.25" customHeight="1">
      <c r="B383" s="51" t="s">
        <v>892</v>
      </c>
      <c r="C383" s="52" t="s">
        <v>1079</v>
      </c>
      <c r="D383" s="44" t="s">
        <v>2278</v>
      </c>
      <c r="E383" s="95"/>
      <c r="F383" s="58"/>
      <c r="G383" s="95"/>
      <c r="H383" s="58"/>
      <c r="I383" s="95"/>
      <c r="J383" s="58"/>
      <c r="K383" s="59"/>
      <c r="L383" s="58"/>
      <c r="M383" s="56" t="s">
        <v>2525</v>
      </c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</row>
    <row r="384" spans="2:49" s="47" customFormat="1" ht="11.25" customHeight="1">
      <c r="B384" s="51" t="s">
        <v>2278</v>
      </c>
      <c r="C384" s="52" t="s">
        <v>314</v>
      </c>
      <c r="D384" s="44" t="s">
        <v>2535</v>
      </c>
      <c r="E384" s="57">
        <v>1400</v>
      </c>
      <c r="F384" s="53">
        <v>76.88706486192793</v>
      </c>
      <c r="G384" s="57">
        <v>400</v>
      </c>
      <c r="H384" s="53">
        <v>34.17202882752352</v>
      </c>
      <c r="I384" s="57">
        <v>0</v>
      </c>
      <c r="J384" s="53">
        <v>0</v>
      </c>
      <c r="K384" s="54">
        <v>0</v>
      </c>
      <c r="L384" s="53">
        <v>0</v>
      </c>
      <c r="M384" s="56" t="s">
        <v>316</v>
      </c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</row>
    <row r="385" spans="2:49" s="47" customFormat="1" ht="11.25" customHeight="1">
      <c r="B385" s="51" t="s">
        <v>893</v>
      </c>
      <c r="C385" s="52" t="s">
        <v>675</v>
      </c>
      <c r="D385" s="128"/>
      <c r="E385" s="95"/>
      <c r="F385" s="58"/>
      <c r="G385" s="95"/>
      <c r="H385" s="58"/>
      <c r="I385" s="95"/>
      <c r="J385" s="58"/>
      <c r="K385" s="59"/>
      <c r="L385" s="58"/>
      <c r="M385" s="129" t="s">
        <v>2524</v>
      </c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1"/>
      <c r="AT385" s="161"/>
      <c r="AU385" s="161"/>
      <c r="AV385" s="161"/>
      <c r="AW385" s="161"/>
    </row>
    <row r="386" spans="2:49" s="47" customFormat="1" ht="11.25" customHeight="1">
      <c r="B386" s="51" t="s">
        <v>2278</v>
      </c>
      <c r="C386" s="52" t="s">
        <v>314</v>
      </c>
      <c r="D386" s="44" t="s">
        <v>2303</v>
      </c>
      <c r="E386" s="57">
        <v>7350</v>
      </c>
      <c r="F386" s="53">
        <v>170.8601441376176</v>
      </c>
      <c r="G386" s="57">
        <v>8570</v>
      </c>
      <c r="H386" s="53">
        <v>205.03217296514111</v>
      </c>
      <c r="I386" s="57">
        <v>0</v>
      </c>
      <c r="J386" s="53">
        <v>0</v>
      </c>
      <c r="K386" s="54">
        <v>0</v>
      </c>
      <c r="L386" s="53">
        <v>0</v>
      </c>
      <c r="M386" s="56" t="s">
        <v>317</v>
      </c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</row>
    <row r="387" spans="2:49" s="47" customFormat="1" ht="11.25" customHeight="1">
      <c r="B387" s="51" t="s">
        <v>895</v>
      </c>
      <c r="C387" s="52" t="s">
        <v>1085</v>
      </c>
      <c r="D387" s="128"/>
      <c r="E387" s="134"/>
      <c r="F387" s="135"/>
      <c r="G387" s="134"/>
      <c r="H387" s="135"/>
      <c r="I387" s="134"/>
      <c r="J387" s="135"/>
      <c r="K387" s="136"/>
      <c r="L387" s="135"/>
      <c r="M387" s="56" t="s">
        <v>2523</v>
      </c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</row>
    <row r="388" spans="2:49" s="47" customFormat="1" ht="11.25" customHeight="1">
      <c r="B388" s="51" t="s">
        <v>2278</v>
      </c>
      <c r="C388" s="52" t="s">
        <v>1083</v>
      </c>
      <c r="D388" s="44" t="s">
        <v>2303</v>
      </c>
      <c r="E388" s="57">
        <v>15798</v>
      </c>
      <c r="F388" s="53">
        <v>739.8244241158842</v>
      </c>
      <c r="G388" s="57">
        <v>17050</v>
      </c>
      <c r="H388" s="53">
        <v>859.4265250122165</v>
      </c>
      <c r="I388" s="57">
        <v>14360</v>
      </c>
      <c r="J388" s="53">
        <v>784.2480615916649</v>
      </c>
      <c r="K388" s="54">
        <v>6675</v>
      </c>
      <c r="L388" s="53">
        <v>401</v>
      </c>
      <c r="M388" s="56" t="s">
        <v>2045</v>
      </c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</row>
    <row r="389" spans="2:49" s="47" customFormat="1" ht="11.25" customHeight="1">
      <c r="B389" s="51" t="s">
        <v>894</v>
      </c>
      <c r="C389" s="52" t="s">
        <v>1086</v>
      </c>
      <c r="D389" s="44" t="s">
        <v>2278</v>
      </c>
      <c r="E389" s="57" t="s">
        <v>2278</v>
      </c>
      <c r="F389" s="53" t="s">
        <v>2278</v>
      </c>
      <c r="G389" s="57" t="s">
        <v>2278</v>
      </c>
      <c r="H389" s="53" t="s">
        <v>2278</v>
      </c>
      <c r="I389" s="57"/>
      <c r="J389" s="53"/>
      <c r="K389" s="54"/>
      <c r="L389" s="53"/>
      <c r="M389" s="56" t="s">
        <v>2522</v>
      </c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61"/>
      <c r="AW389" s="161"/>
    </row>
    <row r="390" spans="2:49" s="47" customFormat="1" ht="11.25" customHeight="1">
      <c r="B390" s="51" t="s">
        <v>2278</v>
      </c>
      <c r="C390" s="52" t="s">
        <v>2521</v>
      </c>
      <c r="D390" s="44" t="s">
        <v>2535</v>
      </c>
      <c r="E390" s="57">
        <v>15759</v>
      </c>
      <c r="F390" s="53">
        <v>1117.4253426600192</v>
      </c>
      <c r="G390" s="57">
        <v>22940</v>
      </c>
      <c r="H390" s="53">
        <v>1284.8682839148844</v>
      </c>
      <c r="I390" s="57">
        <v>16600</v>
      </c>
      <c r="J390" s="53">
        <v>1020.0350605015772</v>
      </c>
      <c r="K390" s="54">
        <v>13115</v>
      </c>
      <c r="L390" s="53">
        <v>918</v>
      </c>
      <c r="M390" s="56" t="s">
        <v>2045</v>
      </c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  <c r="AS390" s="161"/>
      <c r="AT390" s="161"/>
      <c r="AU390" s="161"/>
      <c r="AV390" s="161"/>
      <c r="AW390" s="161"/>
    </row>
    <row r="391" spans="2:49" s="47" customFormat="1" ht="11.25" customHeight="1">
      <c r="B391" s="51" t="s">
        <v>896</v>
      </c>
      <c r="C391" s="52" t="s">
        <v>1084</v>
      </c>
      <c r="D391" s="44"/>
      <c r="E391" s="57"/>
      <c r="F391" s="53"/>
      <c r="G391" s="57"/>
      <c r="H391" s="53"/>
      <c r="I391" s="57"/>
      <c r="J391" s="53"/>
      <c r="K391" s="54"/>
      <c r="L391" s="53"/>
      <c r="M391" s="56" t="s">
        <v>2526</v>
      </c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</row>
    <row r="392" spans="2:49" s="47" customFormat="1" ht="11.25" customHeight="1">
      <c r="B392" s="51"/>
      <c r="C392" s="52" t="s">
        <v>1586</v>
      </c>
      <c r="D392" s="44" t="s">
        <v>990</v>
      </c>
      <c r="E392" s="57">
        <v>209</v>
      </c>
      <c r="F392" s="53">
        <v>3398.408266897214</v>
      </c>
      <c r="G392" s="57">
        <v>123</v>
      </c>
      <c r="H392" s="53">
        <v>2359.578590540499</v>
      </c>
      <c r="I392" s="57">
        <v>133</v>
      </c>
      <c r="J392" s="53">
        <v>2583.405379360778</v>
      </c>
      <c r="K392" s="54">
        <v>85</v>
      </c>
      <c r="L392" s="53">
        <v>1567</v>
      </c>
      <c r="M392" s="56" t="s">
        <v>1120</v>
      </c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  <c r="AS392" s="161"/>
      <c r="AT392" s="161"/>
      <c r="AU392" s="161"/>
      <c r="AV392" s="161"/>
      <c r="AW392" s="161"/>
    </row>
    <row r="393" spans="2:49" s="47" customFormat="1" ht="11.25" customHeight="1">
      <c r="B393" s="51" t="s">
        <v>897</v>
      </c>
      <c r="C393" s="52" t="s">
        <v>1078</v>
      </c>
      <c r="D393" s="44" t="s">
        <v>2278</v>
      </c>
      <c r="E393" s="95"/>
      <c r="F393" s="58"/>
      <c r="G393" s="95"/>
      <c r="H393" s="58"/>
      <c r="I393" s="95"/>
      <c r="J393" s="58"/>
      <c r="K393" s="59"/>
      <c r="L393" s="58"/>
      <c r="M393" s="56" t="s">
        <v>2527</v>
      </c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</row>
    <row r="394" spans="2:49" s="47" customFormat="1" ht="11.25" customHeight="1">
      <c r="B394" s="51" t="s">
        <v>2278</v>
      </c>
      <c r="C394" s="52" t="s">
        <v>1972</v>
      </c>
      <c r="D394" s="44"/>
      <c r="E394" s="95"/>
      <c r="F394" s="58"/>
      <c r="G394" s="95"/>
      <c r="H394" s="58"/>
      <c r="I394" s="95"/>
      <c r="J394" s="58"/>
      <c r="K394" s="59"/>
      <c r="L394" s="58"/>
      <c r="M394" s="56" t="s">
        <v>1974</v>
      </c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</row>
    <row r="395" spans="2:49" s="47" customFormat="1" ht="11.25" customHeight="1">
      <c r="B395" s="51" t="s">
        <v>2278</v>
      </c>
      <c r="C395" s="52" t="s">
        <v>1973</v>
      </c>
      <c r="D395" s="44" t="s">
        <v>2535</v>
      </c>
      <c r="E395" s="57">
        <v>2446</v>
      </c>
      <c r="F395" s="53">
        <v>257.9988176478026</v>
      </c>
      <c r="G395" s="57">
        <v>1190</v>
      </c>
      <c r="H395" s="53">
        <v>227.2439917030314</v>
      </c>
      <c r="I395" s="57">
        <v>1311</v>
      </c>
      <c r="J395" s="53">
        <v>150.3569268411035</v>
      </c>
      <c r="K395" s="54">
        <v>1413</v>
      </c>
      <c r="L395" s="53">
        <v>163</v>
      </c>
      <c r="M395" s="56" t="s">
        <v>2045</v>
      </c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  <c r="AS395" s="161"/>
      <c r="AT395" s="161"/>
      <c r="AU395" s="161"/>
      <c r="AV395" s="161"/>
      <c r="AW395" s="161"/>
    </row>
    <row r="396" spans="2:49" s="47" customFormat="1" ht="11.25" customHeight="1">
      <c r="B396" s="51" t="s">
        <v>898</v>
      </c>
      <c r="C396" s="52" t="s">
        <v>1016</v>
      </c>
      <c r="D396" s="128"/>
      <c r="E396" s="95"/>
      <c r="F396" s="58"/>
      <c r="G396" s="95"/>
      <c r="H396" s="58"/>
      <c r="I396" s="95"/>
      <c r="J396" s="58"/>
      <c r="K396" s="59"/>
      <c r="L396" s="58"/>
      <c r="M396" s="56" t="s">
        <v>2528</v>
      </c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  <c r="AS396" s="161"/>
      <c r="AT396" s="161"/>
      <c r="AU396" s="161"/>
      <c r="AV396" s="161"/>
      <c r="AW396" s="161"/>
    </row>
    <row r="397" spans="2:49" s="47" customFormat="1" ht="11.25" customHeight="1">
      <c r="B397" s="51" t="s">
        <v>2278</v>
      </c>
      <c r="C397" s="52" t="s">
        <v>1017</v>
      </c>
      <c r="D397" s="44" t="s">
        <v>2303</v>
      </c>
      <c r="E397" s="57">
        <v>7330</v>
      </c>
      <c r="F397" s="53">
        <v>312.6740637718402</v>
      </c>
      <c r="G397" s="57">
        <v>5320</v>
      </c>
      <c r="H397" s="53">
        <v>254.58161476505023</v>
      </c>
      <c r="I397" s="57">
        <v>5690</v>
      </c>
      <c r="J397" s="53">
        <v>310.96546233046405</v>
      </c>
      <c r="K397" s="54">
        <v>4429</v>
      </c>
      <c r="L397" s="53">
        <v>292</v>
      </c>
      <c r="M397" s="56" t="s">
        <v>2062</v>
      </c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  <c r="AS397" s="161"/>
      <c r="AT397" s="161"/>
      <c r="AU397" s="161"/>
      <c r="AV397" s="161"/>
      <c r="AW397" s="161"/>
    </row>
    <row r="398" spans="2:49" s="47" customFormat="1" ht="11.25" customHeight="1">
      <c r="B398" s="51" t="s">
        <v>900</v>
      </c>
      <c r="C398" s="52" t="s">
        <v>763</v>
      </c>
      <c r="D398" s="44" t="s">
        <v>2303</v>
      </c>
      <c r="E398" s="57">
        <v>23431</v>
      </c>
      <c r="F398" s="53">
        <v>838.9233077157024</v>
      </c>
      <c r="G398" s="57">
        <v>20580</v>
      </c>
      <c r="H398" s="53">
        <v>758.6190399710222</v>
      </c>
      <c r="I398" s="57">
        <v>7850</v>
      </c>
      <c r="J398" s="53">
        <v>307.5482594477117</v>
      </c>
      <c r="K398" s="54">
        <v>7087</v>
      </c>
      <c r="L398" s="53">
        <v>239</v>
      </c>
      <c r="M398" s="56" t="s">
        <v>1581</v>
      </c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1"/>
      <c r="AU398" s="161"/>
      <c r="AV398" s="161"/>
      <c r="AW398" s="161"/>
    </row>
    <row r="399" spans="2:49" s="47" customFormat="1" ht="11.25" customHeight="1">
      <c r="B399" s="51" t="s">
        <v>899</v>
      </c>
      <c r="C399" s="52" t="s">
        <v>396</v>
      </c>
      <c r="D399" s="44"/>
      <c r="E399" s="95"/>
      <c r="F399" s="58"/>
      <c r="G399" s="95"/>
      <c r="H399" s="58"/>
      <c r="I399" s="95"/>
      <c r="J399" s="58"/>
      <c r="K399" s="59"/>
      <c r="L399" s="58"/>
      <c r="M399" s="129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1"/>
      <c r="AP399" s="161"/>
      <c r="AQ399" s="161"/>
      <c r="AR399" s="161"/>
      <c r="AS399" s="161"/>
      <c r="AT399" s="161"/>
      <c r="AU399" s="161"/>
      <c r="AV399" s="161"/>
      <c r="AW399" s="161"/>
    </row>
    <row r="400" spans="2:49" s="47" customFormat="1" ht="11.25" customHeight="1">
      <c r="B400" s="51" t="s">
        <v>2278</v>
      </c>
      <c r="C400" s="52" t="s">
        <v>327</v>
      </c>
      <c r="D400" s="44" t="s">
        <v>2303</v>
      </c>
      <c r="E400" s="57">
        <v>24570</v>
      </c>
      <c r="F400" s="53">
        <v>1542.867101562687</v>
      </c>
      <c r="G400" s="57">
        <v>21650</v>
      </c>
      <c r="H400" s="53">
        <v>1372.0069574250695</v>
      </c>
      <c r="I400" s="57">
        <v>5100</v>
      </c>
      <c r="J400" s="53">
        <v>534.7922511507431</v>
      </c>
      <c r="K400" s="54">
        <v>5323</v>
      </c>
      <c r="L400" s="53">
        <v>513</v>
      </c>
      <c r="M400" s="56" t="s">
        <v>1582</v>
      </c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  <c r="AS400" s="161"/>
      <c r="AT400" s="161"/>
      <c r="AU400" s="161"/>
      <c r="AV400" s="161"/>
      <c r="AW400" s="161"/>
    </row>
    <row r="401" spans="2:49" s="47" customFormat="1" ht="11.25" customHeight="1">
      <c r="B401" s="51" t="s">
        <v>901</v>
      </c>
      <c r="C401" s="52" t="s">
        <v>764</v>
      </c>
      <c r="D401" s="44" t="s">
        <v>990</v>
      </c>
      <c r="E401" s="57">
        <v>144</v>
      </c>
      <c r="F401" s="53">
        <v>5108.718309714766</v>
      </c>
      <c r="G401" s="57">
        <v>160</v>
      </c>
      <c r="H401" s="53">
        <v>6210.7662394024</v>
      </c>
      <c r="I401" s="57">
        <v>150</v>
      </c>
      <c r="J401" s="53">
        <v>6420.924216691669</v>
      </c>
      <c r="K401" s="54">
        <v>169</v>
      </c>
      <c r="L401" s="53">
        <v>6435</v>
      </c>
      <c r="M401" s="56" t="s">
        <v>1583</v>
      </c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  <c r="AT401" s="161"/>
      <c r="AU401" s="161"/>
      <c r="AV401" s="161"/>
      <c r="AW401" s="161"/>
    </row>
    <row r="402" spans="2:49" s="47" customFormat="1" ht="11.25" customHeight="1">
      <c r="B402" s="51" t="s">
        <v>902</v>
      </c>
      <c r="C402" s="52" t="s">
        <v>765</v>
      </c>
      <c r="D402" s="44" t="s">
        <v>2303</v>
      </c>
      <c r="E402" s="57">
        <v>343</v>
      </c>
      <c r="F402" s="53">
        <v>5976.687841933864</v>
      </c>
      <c r="G402" s="57">
        <v>450</v>
      </c>
      <c r="H402" s="53">
        <v>6709.677860284243</v>
      </c>
      <c r="I402" s="57">
        <v>630</v>
      </c>
      <c r="J402" s="53">
        <v>8464.411540577576</v>
      </c>
      <c r="K402" s="54">
        <v>203</v>
      </c>
      <c r="L402" s="53">
        <v>2924</v>
      </c>
      <c r="M402" s="56" t="s">
        <v>1584</v>
      </c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  <c r="AQ402" s="161"/>
      <c r="AR402" s="161"/>
      <c r="AS402" s="161"/>
      <c r="AT402" s="161"/>
      <c r="AU402" s="161"/>
      <c r="AV402" s="161"/>
      <c r="AW402" s="161"/>
    </row>
    <row r="403" spans="2:49" s="47" customFormat="1" ht="11.25" customHeight="1">
      <c r="B403" s="51" t="s">
        <v>903</v>
      </c>
      <c r="C403" s="52" t="s">
        <v>1587</v>
      </c>
      <c r="D403" s="128"/>
      <c r="E403" s="95"/>
      <c r="F403" s="58"/>
      <c r="G403" s="95"/>
      <c r="H403" s="58"/>
      <c r="I403" s="95"/>
      <c r="J403" s="58"/>
      <c r="K403" s="59"/>
      <c r="L403" s="58"/>
      <c r="M403" s="129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  <c r="AQ403" s="161"/>
      <c r="AR403" s="161"/>
      <c r="AS403" s="161"/>
      <c r="AT403" s="161"/>
      <c r="AU403" s="161"/>
      <c r="AV403" s="161"/>
      <c r="AW403" s="161"/>
    </row>
    <row r="404" spans="2:49" s="47" customFormat="1" ht="11.25" customHeight="1">
      <c r="B404" s="60"/>
      <c r="C404" s="52" t="s">
        <v>2180</v>
      </c>
      <c r="D404" s="44" t="s">
        <v>2303</v>
      </c>
      <c r="E404" s="57">
        <v>196</v>
      </c>
      <c r="F404" s="53">
        <v>3570.977012476208</v>
      </c>
      <c r="G404" s="57">
        <v>162</v>
      </c>
      <c r="H404" s="53">
        <v>3705.956526344926</v>
      </c>
      <c r="I404" s="57">
        <v>231</v>
      </c>
      <c r="J404" s="53">
        <v>3307.8523905042766</v>
      </c>
      <c r="K404" s="54">
        <v>196</v>
      </c>
      <c r="L404" s="53">
        <v>2577</v>
      </c>
      <c r="M404" s="56" t="s">
        <v>1585</v>
      </c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  <c r="AQ404" s="161"/>
      <c r="AR404" s="161"/>
      <c r="AS404" s="161"/>
      <c r="AT404" s="161"/>
      <c r="AU404" s="161"/>
      <c r="AV404" s="161"/>
      <c r="AW404" s="161"/>
    </row>
    <row r="405" spans="2:49" s="47" customFormat="1" ht="5.25" customHeight="1">
      <c r="B405" s="171"/>
      <c r="C405" s="52"/>
      <c r="D405" s="44"/>
      <c r="E405" s="57"/>
      <c r="F405" s="53"/>
      <c r="G405" s="57"/>
      <c r="H405" s="53"/>
      <c r="I405" s="57"/>
      <c r="J405" s="53"/>
      <c r="K405" s="54"/>
      <c r="L405" s="53"/>
      <c r="M405" s="56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  <c r="AS405" s="161"/>
      <c r="AT405" s="161"/>
      <c r="AU405" s="161"/>
      <c r="AV405" s="161"/>
      <c r="AW405" s="161"/>
    </row>
    <row r="406" spans="2:49" s="47" customFormat="1" ht="11.25" customHeight="1">
      <c r="B406" s="42" t="s">
        <v>2518</v>
      </c>
      <c r="C406" s="43" t="s">
        <v>1751</v>
      </c>
      <c r="D406" s="44"/>
      <c r="E406" s="57"/>
      <c r="F406" s="86">
        <f>SUM(F407:F429)</f>
        <v>16052.310541729175</v>
      </c>
      <c r="G406" s="57"/>
      <c r="H406" s="86">
        <f>SUM(H407:H429)</f>
        <v>12132.778835212224</v>
      </c>
      <c r="I406" s="57"/>
      <c r="J406" s="86">
        <f>SUM(J407:J429)</f>
        <v>13113.516062562152</v>
      </c>
      <c r="K406" s="87"/>
      <c r="L406" s="86">
        <f>SUM(L407:L429)</f>
        <v>8814</v>
      </c>
      <c r="M406" s="48" t="s">
        <v>1732</v>
      </c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  <c r="AQ406" s="161"/>
      <c r="AR406" s="161"/>
      <c r="AS406" s="161"/>
      <c r="AT406" s="161"/>
      <c r="AU406" s="161"/>
      <c r="AV406" s="161"/>
      <c r="AW406" s="161"/>
    </row>
    <row r="407" spans="2:49" s="47" customFormat="1" ht="11.25" customHeight="1">
      <c r="B407" s="51" t="s">
        <v>904</v>
      </c>
      <c r="C407" s="52" t="s">
        <v>766</v>
      </c>
      <c r="D407" s="44" t="s">
        <v>990</v>
      </c>
      <c r="E407" s="57">
        <v>270</v>
      </c>
      <c r="F407" s="53">
        <v>2988.343920966932</v>
      </c>
      <c r="G407" s="57">
        <v>314</v>
      </c>
      <c r="H407" s="53">
        <v>3760.6317724689634</v>
      </c>
      <c r="I407" s="57">
        <v>268</v>
      </c>
      <c r="J407" s="53">
        <v>3700.8307220207976</v>
      </c>
      <c r="K407" s="54">
        <v>154</v>
      </c>
      <c r="L407" s="53">
        <v>2425</v>
      </c>
      <c r="M407" s="56" t="s">
        <v>1588</v>
      </c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</row>
    <row r="408" spans="2:49" s="47" customFormat="1" ht="11.25" customHeight="1">
      <c r="B408" s="51" t="s">
        <v>905</v>
      </c>
      <c r="C408" s="52" t="s">
        <v>767</v>
      </c>
      <c r="D408" s="44" t="s">
        <v>2303</v>
      </c>
      <c r="E408" s="57">
        <v>509</v>
      </c>
      <c r="F408" s="53">
        <v>1013.2006547360724</v>
      </c>
      <c r="G408" s="57">
        <v>351</v>
      </c>
      <c r="H408" s="53">
        <v>493.7858165577149</v>
      </c>
      <c r="I408" s="57">
        <v>243</v>
      </c>
      <c r="J408" s="53">
        <v>422.0245560199155</v>
      </c>
      <c r="K408" s="54">
        <v>179</v>
      </c>
      <c r="L408" s="53">
        <v>308</v>
      </c>
      <c r="M408" s="56" t="s">
        <v>1589</v>
      </c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</row>
    <row r="409" spans="2:49" s="47" customFormat="1" ht="11.25" customHeight="1">
      <c r="B409" s="51" t="s">
        <v>906</v>
      </c>
      <c r="C409" s="52" t="s">
        <v>768</v>
      </c>
      <c r="D409" s="44" t="s">
        <v>2535</v>
      </c>
      <c r="E409" s="57">
        <v>45810</v>
      </c>
      <c r="F409" s="53">
        <v>495.49441799909107</v>
      </c>
      <c r="G409" s="57">
        <v>30320</v>
      </c>
      <c r="H409" s="53">
        <v>292.17084647532613</v>
      </c>
      <c r="I409" s="57">
        <v>26666</v>
      </c>
      <c r="J409" s="53">
        <v>249.4558104409217</v>
      </c>
      <c r="K409" s="54">
        <v>20835</v>
      </c>
      <c r="L409" s="53">
        <v>199</v>
      </c>
      <c r="M409" s="56" t="s">
        <v>1590</v>
      </c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</row>
    <row r="410" spans="2:49" s="47" customFormat="1" ht="11.25" customHeight="1">
      <c r="B410" s="51" t="s">
        <v>907</v>
      </c>
      <c r="C410" s="52" t="s">
        <v>2181</v>
      </c>
      <c r="D410" s="44"/>
      <c r="E410" s="57"/>
      <c r="F410" s="53"/>
      <c r="G410" s="57"/>
      <c r="H410" s="53"/>
      <c r="I410" s="57"/>
      <c r="J410" s="53"/>
      <c r="K410" s="54"/>
      <c r="L410" s="53"/>
      <c r="M410" s="56" t="s">
        <v>1591</v>
      </c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  <c r="AS410" s="161"/>
      <c r="AT410" s="161"/>
      <c r="AU410" s="161"/>
      <c r="AV410" s="161"/>
      <c r="AW410" s="161"/>
    </row>
    <row r="411" spans="2:49" s="47" customFormat="1" ht="11.25" customHeight="1">
      <c r="B411" s="51"/>
      <c r="C411" s="52" t="s">
        <v>1083</v>
      </c>
      <c r="D411" s="44" t="s">
        <v>2303</v>
      </c>
      <c r="E411" s="57">
        <v>2240</v>
      </c>
      <c r="F411" s="53">
        <v>68.34405765504704</v>
      </c>
      <c r="G411" s="57">
        <v>1110</v>
      </c>
      <c r="H411" s="53">
        <v>34.17202882752352</v>
      </c>
      <c r="I411" s="57">
        <v>0</v>
      </c>
      <c r="J411" s="53">
        <v>0</v>
      </c>
      <c r="K411" s="54">
        <v>0</v>
      </c>
      <c r="L411" s="53">
        <v>0</v>
      </c>
      <c r="M411" s="56" t="s">
        <v>326</v>
      </c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  <c r="AS411" s="161"/>
      <c r="AT411" s="161"/>
      <c r="AU411" s="161"/>
      <c r="AV411" s="161"/>
      <c r="AW411" s="161"/>
    </row>
    <row r="412" spans="2:49" s="47" customFormat="1" ht="11.25" customHeight="1">
      <c r="B412" s="51" t="s">
        <v>908</v>
      </c>
      <c r="C412" s="52" t="s">
        <v>1212</v>
      </c>
      <c r="D412" s="128"/>
      <c r="E412" s="95"/>
      <c r="F412" s="58"/>
      <c r="G412" s="95"/>
      <c r="H412" s="58"/>
      <c r="I412" s="95"/>
      <c r="J412" s="58"/>
      <c r="K412" s="59"/>
      <c r="L412" s="58"/>
      <c r="M412" s="56" t="s">
        <v>1592</v>
      </c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1"/>
      <c r="AT412" s="161"/>
      <c r="AU412" s="161"/>
      <c r="AV412" s="161"/>
      <c r="AW412" s="161"/>
    </row>
    <row r="413" spans="2:49" s="47" customFormat="1" ht="11.25" customHeight="1">
      <c r="B413" s="51" t="s">
        <v>2278</v>
      </c>
      <c r="C413" s="52" t="s">
        <v>327</v>
      </c>
      <c r="D413" s="44" t="s">
        <v>990</v>
      </c>
      <c r="E413" s="57">
        <v>520</v>
      </c>
      <c r="F413" s="53">
        <v>8016.757962937018</v>
      </c>
      <c r="G413" s="57">
        <v>358</v>
      </c>
      <c r="H413" s="53">
        <v>5390.637547541835</v>
      </c>
      <c r="I413" s="57">
        <v>436</v>
      </c>
      <c r="J413" s="53">
        <v>4978.864600170177</v>
      </c>
      <c r="K413" s="54">
        <v>331</v>
      </c>
      <c r="L413" s="53">
        <v>3464</v>
      </c>
      <c r="M413" s="56" t="s">
        <v>329</v>
      </c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  <c r="AS413" s="161"/>
      <c r="AT413" s="161"/>
      <c r="AU413" s="161"/>
      <c r="AV413" s="161"/>
      <c r="AW413" s="161"/>
    </row>
    <row r="414" spans="2:49" s="47" customFormat="1" ht="11.25" customHeight="1">
      <c r="B414" s="51" t="s">
        <v>909</v>
      </c>
      <c r="C414" s="52" t="s">
        <v>743</v>
      </c>
      <c r="D414" s="44" t="s">
        <v>2278</v>
      </c>
      <c r="E414" s="95"/>
      <c r="F414" s="58"/>
      <c r="G414" s="95"/>
      <c r="H414" s="58"/>
      <c r="I414" s="95"/>
      <c r="J414" s="58"/>
      <c r="K414" s="59"/>
      <c r="L414" s="58"/>
      <c r="M414" s="56" t="s">
        <v>1593</v>
      </c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1"/>
      <c r="AT414" s="161"/>
      <c r="AU414" s="161"/>
      <c r="AV414" s="161"/>
      <c r="AW414" s="161"/>
    </row>
    <row r="415" spans="2:49" s="47" customFormat="1" ht="11.25" customHeight="1">
      <c r="B415" s="51" t="s">
        <v>2278</v>
      </c>
      <c r="C415" s="52" t="s">
        <v>1018</v>
      </c>
      <c r="D415" s="44" t="s">
        <v>2535</v>
      </c>
      <c r="E415" s="57">
        <v>52646</v>
      </c>
      <c r="F415" s="53">
        <v>625.3481275436804</v>
      </c>
      <c r="G415" s="57">
        <v>30574</v>
      </c>
      <c r="H415" s="53">
        <v>348.5546940407399</v>
      </c>
      <c r="I415" s="57">
        <v>24315</v>
      </c>
      <c r="J415" s="53">
        <v>259.70741908917876</v>
      </c>
      <c r="K415" s="54">
        <v>47984</v>
      </c>
      <c r="L415" s="53">
        <v>390</v>
      </c>
      <c r="M415" s="56" t="s">
        <v>330</v>
      </c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1"/>
      <c r="AT415" s="161"/>
      <c r="AU415" s="161"/>
      <c r="AV415" s="161"/>
      <c r="AW415" s="161"/>
    </row>
    <row r="416" spans="2:49" s="47" customFormat="1" ht="11.25" customHeight="1">
      <c r="B416" s="51" t="s">
        <v>285</v>
      </c>
      <c r="C416" s="52"/>
      <c r="D416" s="44"/>
      <c r="E416" s="57"/>
      <c r="F416" s="53"/>
      <c r="G416" s="57"/>
      <c r="H416" s="53"/>
      <c r="I416" s="57"/>
      <c r="J416" s="53"/>
      <c r="K416" s="54"/>
      <c r="L416" s="53"/>
      <c r="M416" s="56" t="s">
        <v>676</v>
      </c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1"/>
      <c r="AT416" s="161"/>
      <c r="AU416" s="161"/>
      <c r="AV416" s="161"/>
      <c r="AW416" s="161"/>
    </row>
    <row r="417" spans="2:49" s="47" customFormat="1" ht="11.25" customHeight="1">
      <c r="B417" s="51" t="s">
        <v>1612</v>
      </c>
      <c r="C417" s="52" t="s">
        <v>1779</v>
      </c>
      <c r="D417" s="44"/>
      <c r="E417" s="57"/>
      <c r="F417" s="53"/>
      <c r="G417" s="57"/>
      <c r="H417" s="53"/>
      <c r="I417" s="57"/>
      <c r="J417" s="53"/>
      <c r="K417" s="54"/>
      <c r="L417" s="53"/>
      <c r="M417" s="56" t="s">
        <v>366</v>
      </c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1"/>
      <c r="AT417" s="161"/>
      <c r="AU417" s="161"/>
      <c r="AV417" s="161"/>
      <c r="AW417" s="161"/>
    </row>
    <row r="418" spans="2:49" s="47" customFormat="1" ht="10.5" customHeight="1">
      <c r="B418" s="51" t="s">
        <v>1613</v>
      </c>
      <c r="C418" s="52" t="s">
        <v>328</v>
      </c>
      <c r="D418" s="44" t="s">
        <v>990</v>
      </c>
      <c r="E418" s="57">
        <v>402</v>
      </c>
      <c r="F418" s="53">
        <v>779.1222572675363</v>
      </c>
      <c r="G418" s="57">
        <v>163</v>
      </c>
      <c r="H418" s="53">
        <v>374.18371566138256</v>
      </c>
      <c r="I418" s="57">
        <v>204</v>
      </c>
      <c r="J418" s="53">
        <v>787.6652644744172</v>
      </c>
      <c r="K418" s="54">
        <v>196</v>
      </c>
      <c r="L418" s="53">
        <v>904</v>
      </c>
      <c r="M418" s="56" t="s">
        <v>365</v>
      </c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  <c r="AS418" s="161"/>
      <c r="AT418" s="161"/>
      <c r="AU418" s="161"/>
      <c r="AV418" s="161"/>
      <c r="AW418" s="161"/>
    </row>
    <row r="419" spans="2:49" s="47" customFormat="1" ht="3" customHeight="1">
      <c r="B419" s="141"/>
      <c r="C419" s="142"/>
      <c r="D419" s="143"/>
      <c r="E419" s="224"/>
      <c r="F419" s="225"/>
      <c r="G419" s="226"/>
      <c r="H419" s="227"/>
      <c r="I419" s="226"/>
      <c r="J419" s="227"/>
      <c r="K419" s="228"/>
      <c r="L419" s="227"/>
      <c r="M419" s="149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  <c r="AS419" s="161"/>
      <c r="AT419" s="161"/>
      <c r="AU419" s="161"/>
      <c r="AV419" s="161"/>
      <c r="AW419" s="161"/>
    </row>
    <row r="420" spans="2:49" s="47" customFormat="1" ht="11.25" customHeight="1">
      <c r="B420" s="113"/>
      <c r="C420" s="114"/>
      <c r="D420" s="115"/>
      <c r="E420" s="116"/>
      <c r="F420" s="116"/>
      <c r="G420" s="117"/>
      <c r="H420" s="117"/>
      <c r="I420" s="117"/>
      <c r="J420" s="117"/>
      <c r="K420" s="117"/>
      <c r="L420" s="117"/>
      <c r="M420" s="118" t="s">
        <v>187</v>
      </c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1"/>
      <c r="AT420" s="161"/>
      <c r="AU420" s="161"/>
      <c r="AV420" s="161"/>
      <c r="AW420" s="161"/>
    </row>
    <row r="421" spans="2:10" s="121" customFormat="1" ht="18.75" customHeight="1">
      <c r="B421" s="14" t="s">
        <v>208</v>
      </c>
      <c r="C421" s="119"/>
      <c r="D421" s="119"/>
      <c r="E421" s="119"/>
      <c r="F421" s="119"/>
      <c r="G421" s="119"/>
      <c r="H421" s="119"/>
      <c r="I421" s="120"/>
      <c r="J421" s="120"/>
    </row>
    <row r="422" spans="2:10" s="121" customFormat="1" ht="18.75" customHeight="1">
      <c r="B422" s="15" t="s">
        <v>209</v>
      </c>
      <c r="C422" s="15"/>
      <c r="D422" s="15"/>
      <c r="E422" s="15"/>
      <c r="F422" s="15"/>
      <c r="G422" s="15"/>
      <c r="H422" s="15"/>
      <c r="I422" s="16"/>
      <c r="J422" s="16"/>
    </row>
    <row r="423" spans="2:49" s="150" customFormat="1" ht="6" customHeight="1">
      <c r="B423" s="122"/>
      <c r="C423" s="123"/>
      <c r="D423" s="123"/>
      <c r="E423" s="124"/>
      <c r="F423" s="124"/>
      <c r="G423" s="123"/>
      <c r="H423" s="123"/>
      <c r="I423" s="123"/>
      <c r="J423" s="123"/>
      <c r="K423" s="125"/>
      <c r="L423" s="123"/>
      <c r="M423" s="126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</row>
    <row r="424" spans="2:49" s="150" customFormat="1" ht="24.75" customHeight="1">
      <c r="B424" s="18" t="s">
        <v>1625</v>
      </c>
      <c r="C424" s="19" t="s">
        <v>2237</v>
      </c>
      <c r="D424" s="20" t="s">
        <v>1627</v>
      </c>
      <c r="E424" s="21" t="s">
        <v>1103</v>
      </c>
      <c r="F424" s="22"/>
      <c r="G424" s="21" t="s">
        <v>1787</v>
      </c>
      <c r="H424" s="22"/>
      <c r="I424" s="21" t="s">
        <v>721</v>
      </c>
      <c r="J424" s="22"/>
      <c r="K424" s="21" t="s">
        <v>1767</v>
      </c>
      <c r="L424" s="22"/>
      <c r="M424" s="23" t="s">
        <v>1386</v>
      </c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124"/>
      <c r="AP424" s="124"/>
      <c r="AQ424" s="124"/>
      <c r="AR424" s="124"/>
      <c r="AS424" s="124"/>
      <c r="AT424" s="124"/>
      <c r="AU424" s="124"/>
      <c r="AV424" s="124"/>
      <c r="AW424" s="124"/>
    </row>
    <row r="425" spans="2:49" s="150" customFormat="1" ht="15" customHeight="1">
      <c r="B425" s="24" t="s">
        <v>1626</v>
      </c>
      <c r="C425" s="25"/>
      <c r="D425" s="26" t="s">
        <v>1628</v>
      </c>
      <c r="E425" s="17" t="s">
        <v>1383</v>
      </c>
      <c r="F425" s="27" t="s">
        <v>1385</v>
      </c>
      <c r="G425" s="17" t="s">
        <v>1383</v>
      </c>
      <c r="H425" s="27" t="s">
        <v>1385</v>
      </c>
      <c r="I425" s="17" t="s">
        <v>1383</v>
      </c>
      <c r="J425" s="27" t="s">
        <v>1385</v>
      </c>
      <c r="K425" s="17" t="s">
        <v>1383</v>
      </c>
      <c r="L425" s="27" t="s">
        <v>1385</v>
      </c>
      <c r="M425" s="28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4"/>
      <c r="AI425" s="124"/>
      <c r="AJ425" s="124"/>
      <c r="AK425" s="124"/>
      <c r="AL425" s="124"/>
      <c r="AM425" s="124"/>
      <c r="AN425" s="124"/>
      <c r="AO425" s="124"/>
      <c r="AP425" s="124"/>
      <c r="AQ425" s="124"/>
      <c r="AR425" s="124"/>
      <c r="AS425" s="124"/>
      <c r="AT425" s="124"/>
      <c r="AU425" s="124"/>
      <c r="AV425" s="124"/>
      <c r="AW425" s="124"/>
    </row>
    <row r="426" spans="2:49" s="150" customFormat="1" ht="24.75" customHeight="1">
      <c r="B426" s="29"/>
      <c r="C426" s="30"/>
      <c r="D426" s="31"/>
      <c r="E426" s="32" t="s">
        <v>1384</v>
      </c>
      <c r="F426" s="33" t="s">
        <v>1768</v>
      </c>
      <c r="G426" s="32" t="s">
        <v>1384</v>
      </c>
      <c r="H426" s="33" t="s">
        <v>1768</v>
      </c>
      <c r="I426" s="32" t="s">
        <v>1384</v>
      </c>
      <c r="J426" s="33" t="s">
        <v>1768</v>
      </c>
      <c r="K426" s="32" t="s">
        <v>1384</v>
      </c>
      <c r="L426" s="33" t="s">
        <v>1768</v>
      </c>
      <c r="M426" s="3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4"/>
      <c r="AI426" s="124"/>
      <c r="AJ426" s="124"/>
      <c r="AK426" s="124"/>
      <c r="AL426" s="124"/>
      <c r="AM426" s="124"/>
      <c r="AN426" s="124"/>
      <c r="AO426" s="124"/>
      <c r="AP426" s="124"/>
      <c r="AQ426" s="124"/>
      <c r="AR426" s="124"/>
      <c r="AS426" s="124"/>
      <c r="AT426" s="124"/>
      <c r="AU426" s="124"/>
      <c r="AV426" s="124"/>
      <c r="AW426" s="124"/>
    </row>
    <row r="427" spans="2:49" s="47" customFormat="1" ht="5.25" customHeight="1">
      <c r="B427" s="88"/>
      <c r="C427" s="52"/>
      <c r="D427" s="44"/>
      <c r="E427" s="110"/>
      <c r="F427" s="111"/>
      <c r="G427" s="110"/>
      <c r="H427" s="111"/>
      <c r="I427" s="110"/>
      <c r="J427" s="111"/>
      <c r="K427" s="112"/>
      <c r="L427" s="111"/>
      <c r="M427" s="56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61"/>
      <c r="AW427" s="161"/>
    </row>
    <row r="428" spans="2:49" s="47" customFormat="1" ht="11.25" customHeight="1">
      <c r="B428" s="51" t="s">
        <v>910</v>
      </c>
      <c r="C428" s="52" t="s">
        <v>941</v>
      </c>
      <c r="D428" s="44" t="s">
        <v>2535</v>
      </c>
      <c r="E428" s="57">
        <v>19025</v>
      </c>
      <c r="F428" s="53">
        <v>133.27091242734173</v>
      </c>
      <c r="G428" s="57">
        <v>19550</v>
      </c>
      <c r="H428" s="53">
        <v>150.3569268411035</v>
      </c>
      <c r="I428" s="57">
        <v>13540</v>
      </c>
      <c r="J428" s="53">
        <v>126.43650666183703</v>
      </c>
      <c r="K428" s="54">
        <v>4796</v>
      </c>
      <c r="L428" s="53">
        <v>61</v>
      </c>
      <c r="M428" s="56" t="s">
        <v>942</v>
      </c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</row>
    <row r="429" spans="2:49" s="47" customFormat="1" ht="11.25" customHeight="1">
      <c r="B429" s="51" t="s">
        <v>911</v>
      </c>
      <c r="C429" s="52" t="s">
        <v>1619</v>
      </c>
      <c r="D429" s="44" t="s">
        <v>990</v>
      </c>
      <c r="E429" s="57">
        <v>442</v>
      </c>
      <c r="F429" s="53">
        <v>1932.4282301964552</v>
      </c>
      <c r="G429" s="57">
        <v>302</v>
      </c>
      <c r="H429" s="53">
        <v>1288.2854867976368</v>
      </c>
      <c r="I429" s="57">
        <v>551</v>
      </c>
      <c r="J429" s="53">
        <v>2588.531183684907</v>
      </c>
      <c r="K429" s="54">
        <v>231</v>
      </c>
      <c r="L429" s="53">
        <v>1063</v>
      </c>
      <c r="M429" s="56" t="s">
        <v>367</v>
      </c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1"/>
      <c r="AT429" s="161"/>
      <c r="AU429" s="161"/>
      <c r="AV429" s="161"/>
      <c r="AW429" s="161"/>
    </row>
    <row r="430" spans="2:49" s="47" customFormat="1" ht="5.25" customHeight="1">
      <c r="B430" s="88"/>
      <c r="C430" s="52"/>
      <c r="D430" s="44"/>
      <c r="E430" s="57"/>
      <c r="F430" s="53"/>
      <c r="G430" s="57"/>
      <c r="H430" s="53"/>
      <c r="I430" s="57"/>
      <c r="J430" s="53"/>
      <c r="K430" s="54"/>
      <c r="L430" s="53"/>
      <c r="M430" s="56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61"/>
      <c r="AW430" s="161"/>
    </row>
    <row r="431" spans="2:49" s="47" customFormat="1" ht="11.25" customHeight="1">
      <c r="B431" s="42" t="s">
        <v>1614</v>
      </c>
      <c r="C431" s="43" t="s">
        <v>1752</v>
      </c>
      <c r="D431" s="44"/>
      <c r="E431" s="57"/>
      <c r="F431" s="53"/>
      <c r="G431" s="57"/>
      <c r="H431" s="53"/>
      <c r="I431" s="57"/>
      <c r="J431" s="53"/>
      <c r="K431" s="54"/>
      <c r="L431" s="53"/>
      <c r="M431" s="48" t="s">
        <v>2046</v>
      </c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61"/>
      <c r="AW431" s="161"/>
    </row>
    <row r="432" spans="2:49" s="47" customFormat="1" ht="11.25" customHeight="1">
      <c r="B432" s="42"/>
      <c r="C432" s="43" t="s">
        <v>1753</v>
      </c>
      <c r="D432" s="44"/>
      <c r="E432" s="57"/>
      <c r="F432" s="86">
        <f>SUM(F433:F448)</f>
        <v>3174.5814780769356</v>
      </c>
      <c r="G432" s="57"/>
      <c r="H432" s="86">
        <f>SUM(H433:H448)</f>
        <v>2212.638866582148</v>
      </c>
      <c r="I432" s="57"/>
      <c r="J432" s="86">
        <f>SUM(J433:J448)</f>
        <v>1694.9326298451667</v>
      </c>
      <c r="K432" s="87"/>
      <c r="L432" s="86">
        <f>SUM(L433:L448)</f>
        <v>1570</v>
      </c>
      <c r="M432" s="48" t="s">
        <v>2047</v>
      </c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  <c r="AS432" s="161"/>
      <c r="AT432" s="161"/>
      <c r="AU432" s="161"/>
      <c r="AV432" s="161"/>
      <c r="AW432" s="161"/>
    </row>
    <row r="433" spans="2:49" s="47" customFormat="1" ht="11.25" customHeight="1">
      <c r="B433" s="51" t="s">
        <v>1717</v>
      </c>
      <c r="C433" s="52" t="s">
        <v>368</v>
      </c>
      <c r="D433" s="44" t="s">
        <v>990</v>
      </c>
      <c r="E433" s="57">
        <v>19</v>
      </c>
      <c r="F433" s="53">
        <v>143.5225210755988</v>
      </c>
      <c r="G433" s="57">
        <v>20</v>
      </c>
      <c r="H433" s="53">
        <v>153.77412972385585</v>
      </c>
      <c r="I433" s="57">
        <v>17</v>
      </c>
      <c r="J433" s="53">
        <v>119.60210089633233</v>
      </c>
      <c r="K433" s="54">
        <v>11</v>
      </c>
      <c r="L433" s="53">
        <v>80</v>
      </c>
      <c r="M433" s="56" t="s">
        <v>943</v>
      </c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61"/>
      <c r="AW433" s="161"/>
    </row>
    <row r="434" spans="2:49" s="47" customFormat="1" ht="11.25" customHeight="1">
      <c r="B434" s="51" t="s">
        <v>1718</v>
      </c>
      <c r="C434" s="52" t="s">
        <v>1317</v>
      </c>
      <c r="D434" s="44" t="s">
        <v>2535</v>
      </c>
      <c r="E434" s="57">
        <v>157139</v>
      </c>
      <c r="F434" s="53">
        <v>1465.980036700759</v>
      </c>
      <c r="G434" s="57">
        <v>115590</v>
      </c>
      <c r="H434" s="53">
        <v>1009.78345185332</v>
      </c>
      <c r="I434" s="57">
        <v>70450</v>
      </c>
      <c r="J434" s="53">
        <v>698.817989522856</v>
      </c>
      <c r="K434" s="54">
        <v>48846</v>
      </c>
      <c r="L434" s="53">
        <v>682</v>
      </c>
      <c r="M434" s="56" t="s">
        <v>1173</v>
      </c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  <c r="AQ434" s="161"/>
      <c r="AR434" s="161"/>
      <c r="AS434" s="161"/>
      <c r="AT434" s="161"/>
      <c r="AU434" s="161"/>
      <c r="AV434" s="161"/>
      <c r="AW434" s="161"/>
    </row>
    <row r="435" spans="2:49" s="47" customFormat="1" ht="11.25" customHeight="1">
      <c r="B435" s="51" t="s">
        <v>1719</v>
      </c>
      <c r="C435" s="52" t="s">
        <v>1620</v>
      </c>
      <c r="D435" s="44" t="s">
        <v>2303</v>
      </c>
      <c r="E435" s="57">
        <v>15960</v>
      </c>
      <c r="F435" s="53">
        <v>123.01930377908468</v>
      </c>
      <c r="G435" s="57">
        <v>16850</v>
      </c>
      <c r="H435" s="53">
        <v>136.68811531009408</v>
      </c>
      <c r="I435" s="57">
        <v>9160</v>
      </c>
      <c r="J435" s="53">
        <v>85.4300720688088</v>
      </c>
      <c r="K435" s="54">
        <v>8849</v>
      </c>
      <c r="L435" s="53">
        <v>41</v>
      </c>
      <c r="M435" s="56" t="s">
        <v>677</v>
      </c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  <c r="AS435" s="161"/>
      <c r="AT435" s="161"/>
      <c r="AU435" s="161"/>
      <c r="AV435" s="161"/>
      <c r="AW435" s="161"/>
    </row>
    <row r="436" spans="2:49" s="47" customFormat="1" ht="11.25" customHeight="1">
      <c r="B436" s="51" t="s">
        <v>426</v>
      </c>
      <c r="C436" s="52" t="s">
        <v>944</v>
      </c>
      <c r="D436" s="44" t="s">
        <v>2278</v>
      </c>
      <c r="E436" s="57"/>
      <c r="F436" s="53"/>
      <c r="G436" s="57"/>
      <c r="H436" s="53"/>
      <c r="I436" s="57"/>
      <c r="J436" s="53"/>
      <c r="K436" s="54"/>
      <c r="L436" s="53"/>
      <c r="M436" s="56" t="s">
        <v>945</v>
      </c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  <c r="AS436" s="161"/>
      <c r="AT436" s="161"/>
      <c r="AU436" s="161"/>
      <c r="AV436" s="161"/>
      <c r="AW436" s="161"/>
    </row>
    <row r="437" spans="2:49" s="47" customFormat="1" ht="11.25" customHeight="1">
      <c r="B437" s="60"/>
      <c r="C437" s="52" t="s">
        <v>946</v>
      </c>
      <c r="D437" s="44" t="s">
        <v>2278</v>
      </c>
      <c r="E437" s="57"/>
      <c r="F437" s="53"/>
      <c r="G437" s="57"/>
      <c r="H437" s="53"/>
      <c r="I437" s="57"/>
      <c r="J437" s="53"/>
      <c r="K437" s="54"/>
      <c r="L437" s="53"/>
      <c r="M437" s="56" t="s">
        <v>947</v>
      </c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  <c r="AQ437" s="161"/>
      <c r="AR437" s="161"/>
      <c r="AS437" s="161"/>
      <c r="AT437" s="161"/>
      <c r="AU437" s="161"/>
      <c r="AV437" s="161"/>
      <c r="AW437" s="161"/>
    </row>
    <row r="438" spans="2:49" s="47" customFormat="1" ht="11.25" customHeight="1">
      <c r="B438" s="60"/>
      <c r="C438" s="52" t="s">
        <v>260</v>
      </c>
      <c r="D438" s="44" t="s">
        <v>2305</v>
      </c>
      <c r="E438" s="57" t="s">
        <v>1243</v>
      </c>
      <c r="F438" s="53">
        <v>170.8601441376176</v>
      </c>
      <c r="G438" s="57" t="s">
        <v>1243</v>
      </c>
      <c r="H438" s="53">
        <v>56.38384756541381</v>
      </c>
      <c r="I438" s="57" t="s">
        <v>1243</v>
      </c>
      <c r="J438" s="53">
        <v>99.09888359981821</v>
      </c>
      <c r="K438" s="54" t="s">
        <v>1243</v>
      </c>
      <c r="L438" s="53">
        <v>84</v>
      </c>
      <c r="M438" s="56" t="s">
        <v>257</v>
      </c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  <c r="AS438" s="161"/>
      <c r="AT438" s="161"/>
      <c r="AU438" s="161"/>
      <c r="AV438" s="161"/>
      <c r="AW438" s="161"/>
    </row>
    <row r="439" spans="2:49" s="47" customFormat="1" ht="11.25" customHeight="1">
      <c r="B439" s="51" t="s">
        <v>1834</v>
      </c>
      <c r="C439" s="52" t="s">
        <v>753</v>
      </c>
      <c r="D439" s="128"/>
      <c r="E439" s="95"/>
      <c r="F439" s="58"/>
      <c r="G439" s="95"/>
      <c r="H439" s="58"/>
      <c r="I439" s="95"/>
      <c r="J439" s="58"/>
      <c r="K439" s="59"/>
      <c r="L439" s="58"/>
      <c r="M439" s="56" t="s">
        <v>1622</v>
      </c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  <c r="AS439" s="161"/>
      <c r="AT439" s="161"/>
      <c r="AU439" s="161"/>
      <c r="AV439" s="161"/>
      <c r="AW439" s="161"/>
    </row>
    <row r="440" spans="2:49" s="47" customFormat="1" ht="11.25" customHeight="1">
      <c r="B440" s="51" t="s">
        <v>1835</v>
      </c>
      <c r="C440" s="52" t="s">
        <v>1621</v>
      </c>
      <c r="D440" s="44" t="s">
        <v>2535</v>
      </c>
      <c r="E440" s="57">
        <v>40570</v>
      </c>
      <c r="F440" s="53">
        <v>242.621404675417</v>
      </c>
      <c r="G440" s="57">
        <v>9600</v>
      </c>
      <c r="H440" s="53">
        <v>61.50965188954234</v>
      </c>
      <c r="I440" s="57">
        <v>16780</v>
      </c>
      <c r="J440" s="53">
        <v>138.39671675147025</v>
      </c>
      <c r="K440" s="54">
        <v>13730</v>
      </c>
      <c r="L440" s="53">
        <v>102</v>
      </c>
      <c r="M440" s="56" t="s">
        <v>1623</v>
      </c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161"/>
      <c r="AR440" s="161"/>
      <c r="AS440" s="161"/>
      <c r="AT440" s="161"/>
      <c r="AU440" s="161"/>
      <c r="AV440" s="161"/>
      <c r="AW440" s="161"/>
    </row>
    <row r="441" spans="2:49" s="47" customFormat="1" ht="11.25" customHeight="1">
      <c r="B441" s="51" t="s">
        <v>1836</v>
      </c>
      <c r="C441" s="52" t="s">
        <v>616</v>
      </c>
      <c r="D441" s="44" t="s">
        <v>2303</v>
      </c>
      <c r="E441" s="57">
        <v>16671</v>
      </c>
      <c r="F441" s="53">
        <v>102.51608648257056</v>
      </c>
      <c r="G441" s="57">
        <v>13294</v>
      </c>
      <c r="H441" s="53">
        <v>82.01286918605645</v>
      </c>
      <c r="I441" s="57">
        <v>9867</v>
      </c>
      <c r="J441" s="53">
        <v>61.50965188954234</v>
      </c>
      <c r="K441" s="54">
        <v>9310</v>
      </c>
      <c r="L441" s="53">
        <v>61</v>
      </c>
      <c r="M441" s="56" t="s">
        <v>1624</v>
      </c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1"/>
      <c r="AP441" s="161"/>
      <c r="AQ441" s="161"/>
      <c r="AR441" s="161"/>
      <c r="AS441" s="161"/>
      <c r="AT441" s="161"/>
      <c r="AU441" s="161"/>
      <c r="AV441" s="161"/>
      <c r="AW441" s="161"/>
    </row>
    <row r="442" spans="2:49" s="47" customFormat="1" ht="11.25" customHeight="1">
      <c r="B442" s="51" t="s">
        <v>1837</v>
      </c>
      <c r="C442" s="52" t="s">
        <v>617</v>
      </c>
      <c r="D442" s="44" t="s">
        <v>2303</v>
      </c>
      <c r="E442" s="57">
        <v>25496</v>
      </c>
      <c r="F442" s="53">
        <v>263.1246219719311</v>
      </c>
      <c r="G442" s="57">
        <v>13397</v>
      </c>
      <c r="H442" s="53">
        <v>150.3569268411035</v>
      </c>
      <c r="I442" s="57">
        <v>10050</v>
      </c>
      <c r="J442" s="53">
        <v>112.76769513082762</v>
      </c>
      <c r="K442" s="54">
        <v>11822</v>
      </c>
      <c r="L442" s="53">
        <v>137</v>
      </c>
      <c r="M442" s="56" t="s">
        <v>776</v>
      </c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  <c r="AQ442" s="161"/>
      <c r="AR442" s="161"/>
      <c r="AS442" s="161"/>
      <c r="AT442" s="161"/>
      <c r="AU442" s="161"/>
      <c r="AV442" s="161"/>
      <c r="AW442" s="161"/>
    </row>
    <row r="443" spans="2:49" s="47" customFormat="1" ht="11.25" customHeight="1">
      <c r="B443" s="51" t="s">
        <v>286</v>
      </c>
      <c r="C443" s="52" t="s">
        <v>1213</v>
      </c>
      <c r="D443" s="44"/>
      <c r="E443" s="57"/>
      <c r="F443" s="53"/>
      <c r="G443" s="57"/>
      <c r="H443" s="53"/>
      <c r="I443" s="57"/>
      <c r="J443" s="53"/>
      <c r="K443" s="54"/>
      <c r="L443" s="53"/>
      <c r="M443" s="56" t="s">
        <v>1573</v>
      </c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  <c r="AS443" s="161"/>
      <c r="AT443" s="161"/>
      <c r="AU443" s="161"/>
      <c r="AV443" s="161"/>
      <c r="AW443" s="161"/>
    </row>
    <row r="444" spans="2:49" s="47" customFormat="1" ht="11.25" customHeight="1">
      <c r="B444" s="51" t="s">
        <v>287</v>
      </c>
      <c r="C444" s="52" t="s">
        <v>618</v>
      </c>
      <c r="D444" s="44" t="s">
        <v>2305</v>
      </c>
      <c r="E444" s="57" t="s">
        <v>1243</v>
      </c>
      <c r="F444" s="53">
        <v>175.98594846174615</v>
      </c>
      <c r="G444" s="57" t="s">
        <v>1243</v>
      </c>
      <c r="H444" s="53">
        <v>203.32357152376494</v>
      </c>
      <c r="I444" s="57" t="s">
        <v>1243</v>
      </c>
      <c r="J444" s="53">
        <v>0</v>
      </c>
      <c r="K444" s="54" t="s">
        <v>1243</v>
      </c>
      <c r="L444" s="53">
        <v>98</v>
      </c>
      <c r="M444" s="56" t="s">
        <v>1975</v>
      </c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  <c r="AQ444" s="161"/>
      <c r="AR444" s="161"/>
      <c r="AS444" s="161"/>
      <c r="AT444" s="161"/>
      <c r="AU444" s="161"/>
      <c r="AV444" s="161"/>
      <c r="AW444" s="161"/>
    </row>
    <row r="445" spans="2:49" s="47" customFormat="1" ht="11.25" customHeight="1">
      <c r="B445" s="51" t="s">
        <v>1838</v>
      </c>
      <c r="C445" s="52" t="s">
        <v>619</v>
      </c>
      <c r="D445" s="44" t="s">
        <v>2535</v>
      </c>
      <c r="E445" s="57">
        <v>45650</v>
      </c>
      <c r="F445" s="53">
        <v>331.46867962697814</v>
      </c>
      <c r="G445" s="57">
        <v>26890</v>
      </c>
      <c r="H445" s="53">
        <v>206.7407744065173</v>
      </c>
      <c r="I445" s="57">
        <v>25763</v>
      </c>
      <c r="J445" s="53">
        <v>228.9525931444076</v>
      </c>
      <c r="K445" s="54">
        <v>15859</v>
      </c>
      <c r="L445" s="53">
        <v>154</v>
      </c>
      <c r="M445" s="56" t="s">
        <v>1976</v>
      </c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1"/>
      <c r="AP445" s="161"/>
      <c r="AQ445" s="161"/>
      <c r="AR445" s="161"/>
      <c r="AS445" s="161"/>
      <c r="AT445" s="161"/>
      <c r="AU445" s="161"/>
      <c r="AV445" s="161"/>
      <c r="AW445" s="161"/>
    </row>
    <row r="446" spans="2:49" s="47" customFormat="1" ht="11.25" customHeight="1">
      <c r="B446" s="51" t="s">
        <v>1839</v>
      </c>
      <c r="C446" s="52" t="s">
        <v>754</v>
      </c>
      <c r="D446" s="44"/>
      <c r="E446" s="95"/>
      <c r="F446" s="58"/>
      <c r="G446" s="95"/>
      <c r="H446" s="58"/>
      <c r="I446" s="95"/>
      <c r="J446" s="58"/>
      <c r="K446" s="59"/>
      <c r="L446" s="58"/>
      <c r="M446" s="56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  <c r="AQ446" s="161"/>
      <c r="AR446" s="161"/>
      <c r="AS446" s="161"/>
      <c r="AT446" s="161"/>
      <c r="AU446" s="161"/>
      <c r="AV446" s="161"/>
      <c r="AW446" s="161"/>
    </row>
    <row r="447" spans="2:49" s="47" customFormat="1" ht="11.25" customHeight="1">
      <c r="B447" s="60"/>
      <c r="C447" s="52" t="s">
        <v>755</v>
      </c>
      <c r="D447" s="44" t="s">
        <v>2303</v>
      </c>
      <c r="E447" s="57">
        <v>32342</v>
      </c>
      <c r="F447" s="53">
        <v>155.48273116523202</v>
      </c>
      <c r="G447" s="57">
        <v>32360</v>
      </c>
      <c r="H447" s="53">
        <v>152.06552828247968</v>
      </c>
      <c r="I447" s="57">
        <v>35200</v>
      </c>
      <c r="J447" s="53">
        <v>150.3569268411035</v>
      </c>
      <c r="K447" s="54">
        <v>43563</v>
      </c>
      <c r="L447" s="53">
        <v>131</v>
      </c>
      <c r="M447" s="56" t="s">
        <v>756</v>
      </c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  <c r="AS447" s="161"/>
      <c r="AT447" s="161"/>
      <c r="AU447" s="161"/>
      <c r="AV447" s="161"/>
      <c r="AW447" s="161"/>
    </row>
    <row r="448" spans="2:49" s="47" customFormat="1" ht="5.25" customHeight="1">
      <c r="B448" s="60"/>
      <c r="C448" s="127"/>
      <c r="D448" s="128"/>
      <c r="E448" s="229"/>
      <c r="F448" s="89"/>
      <c r="G448" s="229"/>
      <c r="H448" s="89"/>
      <c r="I448" s="229"/>
      <c r="J448" s="89"/>
      <c r="K448" s="90"/>
      <c r="L448" s="89"/>
      <c r="M448" s="129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161"/>
      <c r="AR448" s="161"/>
      <c r="AS448" s="161"/>
      <c r="AT448" s="161"/>
      <c r="AU448" s="161"/>
      <c r="AV448" s="161"/>
      <c r="AW448" s="161"/>
    </row>
    <row r="449" spans="2:49" s="47" customFormat="1" ht="11.25" customHeight="1">
      <c r="B449" s="42" t="s">
        <v>1615</v>
      </c>
      <c r="C449" s="43" t="s">
        <v>2218</v>
      </c>
      <c r="D449" s="80"/>
      <c r="E449" s="57"/>
      <c r="F449" s="86" t="s">
        <v>2278</v>
      </c>
      <c r="G449" s="57"/>
      <c r="H449" s="86" t="s">
        <v>2278</v>
      </c>
      <c r="I449" s="57"/>
      <c r="J449" s="86" t="s">
        <v>2278</v>
      </c>
      <c r="K449" s="87"/>
      <c r="L449" s="86" t="s">
        <v>2278</v>
      </c>
      <c r="M449" s="48" t="s">
        <v>1728</v>
      </c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  <c r="AS449" s="161"/>
      <c r="AT449" s="161"/>
      <c r="AU449" s="161"/>
      <c r="AV449" s="161"/>
      <c r="AW449" s="161"/>
    </row>
    <row r="450" spans="2:49" s="47" customFormat="1" ht="11.25" customHeight="1">
      <c r="B450" s="42"/>
      <c r="C450" s="43" t="s">
        <v>2219</v>
      </c>
      <c r="D450" s="80"/>
      <c r="E450" s="57"/>
      <c r="F450" s="86">
        <f>SUM(F451:F453)</f>
        <v>170.86014413761762</v>
      </c>
      <c r="G450" s="57"/>
      <c r="H450" s="86">
        <f>SUM(H451:H453)</f>
        <v>0</v>
      </c>
      <c r="I450" s="57"/>
      <c r="J450" s="86">
        <f>SUM(J451:J453)</f>
        <v>0</v>
      </c>
      <c r="K450" s="87"/>
      <c r="L450" s="86">
        <f>SUM(L451:L453)</f>
        <v>0</v>
      </c>
      <c r="M450" s="48" t="s">
        <v>668</v>
      </c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  <c r="AS450" s="161"/>
      <c r="AT450" s="161"/>
      <c r="AU450" s="161"/>
      <c r="AV450" s="161"/>
      <c r="AW450" s="161"/>
    </row>
    <row r="451" spans="2:49" s="47" customFormat="1" ht="11.25" customHeight="1">
      <c r="B451" s="51" t="s">
        <v>288</v>
      </c>
      <c r="C451" s="52" t="s">
        <v>1080</v>
      </c>
      <c r="D451" s="44" t="s">
        <v>990</v>
      </c>
      <c r="E451" s="57">
        <v>115</v>
      </c>
      <c r="F451" s="53">
        <v>88.84727495156116</v>
      </c>
      <c r="G451" s="57">
        <v>0</v>
      </c>
      <c r="H451" s="53">
        <v>0</v>
      </c>
      <c r="I451" s="57">
        <v>0</v>
      </c>
      <c r="J451" s="53">
        <v>0</v>
      </c>
      <c r="K451" s="54">
        <v>0</v>
      </c>
      <c r="L451" s="53">
        <v>0</v>
      </c>
      <c r="M451" s="56" t="s">
        <v>315</v>
      </c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  <c r="AS451" s="161"/>
      <c r="AT451" s="161"/>
      <c r="AU451" s="161"/>
      <c r="AV451" s="161"/>
      <c r="AW451" s="161"/>
    </row>
    <row r="452" spans="2:49" s="47" customFormat="1" ht="11.25" customHeight="1">
      <c r="B452" s="51" t="s">
        <v>1617</v>
      </c>
      <c r="C452" s="52" t="s">
        <v>636</v>
      </c>
      <c r="D452" s="44" t="s">
        <v>21</v>
      </c>
      <c r="E452" s="57">
        <v>56</v>
      </c>
      <c r="F452" s="53">
        <v>82.01286918605645</v>
      </c>
      <c r="G452" s="57">
        <v>0</v>
      </c>
      <c r="H452" s="53">
        <v>0</v>
      </c>
      <c r="I452" s="57">
        <v>0</v>
      </c>
      <c r="J452" s="53">
        <v>0</v>
      </c>
      <c r="K452" s="54">
        <v>0</v>
      </c>
      <c r="L452" s="53">
        <v>0</v>
      </c>
      <c r="M452" s="56" t="s">
        <v>678</v>
      </c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  <c r="AS452" s="161"/>
      <c r="AT452" s="161"/>
      <c r="AU452" s="161"/>
      <c r="AV452" s="161"/>
      <c r="AW452" s="161"/>
    </row>
    <row r="453" spans="2:49" s="47" customFormat="1" ht="5.25" customHeight="1">
      <c r="B453" s="88"/>
      <c r="C453" s="52"/>
      <c r="D453" s="44"/>
      <c r="E453" s="57"/>
      <c r="F453" s="53"/>
      <c r="G453" s="57"/>
      <c r="H453" s="53"/>
      <c r="I453" s="57"/>
      <c r="J453" s="53"/>
      <c r="K453" s="54"/>
      <c r="L453" s="53"/>
      <c r="M453" s="56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  <c r="AS453" s="161"/>
      <c r="AT453" s="161"/>
      <c r="AU453" s="161"/>
      <c r="AV453" s="161"/>
      <c r="AW453" s="161"/>
    </row>
    <row r="454" spans="2:49" s="47" customFormat="1" ht="11.25" customHeight="1">
      <c r="B454" s="42" t="s">
        <v>1616</v>
      </c>
      <c r="C454" s="43" t="s">
        <v>2220</v>
      </c>
      <c r="D454" s="44"/>
      <c r="E454" s="57"/>
      <c r="F454" s="53"/>
      <c r="G454" s="57"/>
      <c r="H454" s="53"/>
      <c r="I454" s="57"/>
      <c r="J454" s="53"/>
      <c r="K454" s="54"/>
      <c r="L454" s="53"/>
      <c r="M454" s="48" t="s">
        <v>669</v>
      </c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1"/>
      <c r="AT454" s="161"/>
      <c r="AU454" s="161"/>
      <c r="AV454" s="161"/>
      <c r="AW454" s="161"/>
    </row>
    <row r="455" spans="2:49" s="47" customFormat="1" ht="11.25" customHeight="1">
      <c r="B455" s="42"/>
      <c r="C455" s="43" t="s">
        <v>2221</v>
      </c>
      <c r="D455" s="44"/>
      <c r="E455" s="57"/>
      <c r="F455" s="86">
        <f>SUM(F456:F458)</f>
        <v>2996.8869281738125</v>
      </c>
      <c r="G455" s="57"/>
      <c r="H455" s="86">
        <f>SUM(H456:H458)</f>
        <v>2421.0882424300416</v>
      </c>
      <c r="I455" s="57"/>
      <c r="J455" s="86">
        <f>SUM(J456:J458)</f>
        <v>1923.8852229895742</v>
      </c>
      <c r="K455" s="87"/>
      <c r="L455" s="86">
        <f>SUM(L456:L458)</f>
        <v>879</v>
      </c>
      <c r="M455" s="48" t="s">
        <v>670</v>
      </c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1"/>
      <c r="AT455" s="161"/>
      <c r="AU455" s="161"/>
      <c r="AV455" s="161"/>
      <c r="AW455" s="161"/>
    </row>
    <row r="456" spans="2:49" s="47" customFormat="1" ht="11.25" customHeight="1">
      <c r="B456" s="51" t="s">
        <v>887</v>
      </c>
      <c r="C456" s="52" t="s">
        <v>1081</v>
      </c>
      <c r="D456" s="44" t="s">
        <v>990</v>
      </c>
      <c r="E456" s="57">
        <v>145</v>
      </c>
      <c r="F456" s="53">
        <v>1888.0045927206745</v>
      </c>
      <c r="G456" s="57">
        <v>122</v>
      </c>
      <c r="H456" s="53">
        <v>1662.4692024590192</v>
      </c>
      <c r="I456" s="57">
        <v>88</v>
      </c>
      <c r="J456" s="53">
        <v>1399.3445804870883</v>
      </c>
      <c r="K456" s="54">
        <v>30</v>
      </c>
      <c r="L456" s="53">
        <v>592</v>
      </c>
      <c r="M456" s="56" t="s">
        <v>258</v>
      </c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1"/>
      <c r="AT456" s="161"/>
      <c r="AU456" s="161"/>
      <c r="AV456" s="161"/>
      <c r="AW456" s="161"/>
    </row>
    <row r="457" spans="2:49" s="47" customFormat="1" ht="11.25" customHeight="1">
      <c r="B457" s="51" t="s">
        <v>888</v>
      </c>
      <c r="C457" s="52" t="s">
        <v>1082</v>
      </c>
      <c r="D457" s="44" t="s">
        <v>2303</v>
      </c>
      <c r="E457" s="57">
        <v>100</v>
      </c>
      <c r="F457" s="53">
        <v>1108.8823354531382</v>
      </c>
      <c r="G457" s="57">
        <v>63</v>
      </c>
      <c r="H457" s="53">
        <v>758.6190399710222</v>
      </c>
      <c r="I457" s="57">
        <v>30</v>
      </c>
      <c r="J457" s="53">
        <v>524.5406425024861</v>
      </c>
      <c r="K457" s="54">
        <v>15</v>
      </c>
      <c r="L457" s="53">
        <v>287</v>
      </c>
      <c r="M457" s="56" t="s">
        <v>259</v>
      </c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1"/>
      <c r="AT457" s="161"/>
      <c r="AU457" s="161"/>
      <c r="AV457" s="161"/>
      <c r="AW457" s="161"/>
    </row>
    <row r="458" spans="2:49" s="47" customFormat="1" ht="5.25" customHeight="1">
      <c r="B458" s="60"/>
      <c r="C458" s="127"/>
      <c r="D458" s="128"/>
      <c r="E458" s="229"/>
      <c r="F458" s="89"/>
      <c r="G458" s="229"/>
      <c r="H458" s="89"/>
      <c r="I458" s="229"/>
      <c r="J458" s="89"/>
      <c r="K458" s="90"/>
      <c r="L458" s="89"/>
      <c r="M458" s="129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</row>
    <row r="459" spans="2:49" s="210" customFormat="1" ht="11.25" customHeight="1">
      <c r="B459" s="68" t="s">
        <v>1618</v>
      </c>
      <c r="C459" s="69" t="s">
        <v>2132</v>
      </c>
      <c r="D459" s="64"/>
      <c r="E459" s="230"/>
      <c r="F459" s="231"/>
      <c r="G459" s="230"/>
      <c r="H459" s="231"/>
      <c r="I459" s="230"/>
      <c r="J459" s="231"/>
      <c r="K459" s="232"/>
      <c r="L459" s="231"/>
      <c r="M459" s="213" t="s">
        <v>2134</v>
      </c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  <c r="AN459" s="209"/>
      <c r="AO459" s="209"/>
      <c r="AP459" s="209"/>
      <c r="AQ459" s="209"/>
      <c r="AR459" s="209"/>
      <c r="AS459" s="209"/>
      <c r="AT459" s="209"/>
      <c r="AU459" s="209"/>
      <c r="AV459" s="209"/>
      <c r="AW459" s="209"/>
    </row>
    <row r="460" spans="2:49" s="210" customFormat="1" ht="11.25" customHeight="1">
      <c r="B460" s="233"/>
      <c r="C460" s="69" t="s">
        <v>261</v>
      </c>
      <c r="D460" s="64"/>
      <c r="E460" s="75"/>
      <c r="F460" s="76">
        <f>F463+F482</f>
        <v>9491.07798740419</v>
      </c>
      <c r="G460" s="75"/>
      <c r="H460" s="76">
        <f>H463+H482</f>
        <v>8872.981468508768</v>
      </c>
      <c r="I460" s="75"/>
      <c r="J460" s="76">
        <f>J463+J482</f>
        <v>8401.296900255267</v>
      </c>
      <c r="K460" s="77"/>
      <c r="L460" s="76">
        <f>L463+L482</f>
        <v>6373</v>
      </c>
      <c r="M460" s="213" t="s">
        <v>2133</v>
      </c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  <c r="AN460" s="209"/>
      <c r="AO460" s="209"/>
      <c r="AP460" s="209"/>
      <c r="AQ460" s="209"/>
      <c r="AR460" s="209"/>
      <c r="AS460" s="209"/>
      <c r="AT460" s="209"/>
      <c r="AU460" s="209"/>
      <c r="AV460" s="209"/>
      <c r="AW460" s="209"/>
    </row>
    <row r="461" spans="2:49" s="47" customFormat="1" ht="5.25" customHeight="1">
      <c r="B461" s="60"/>
      <c r="C461" s="127"/>
      <c r="D461" s="128"/>
      <c r="E461" s="95"/>
      <c r="F461" s="58"/>
      <c r="G461" s="95"/>
      <c r="H461" s="58"/>
      <c r="I461" s="95"/>
      <c r="J461" s="58"/>
      <c r="K461" s="59"/>
      <c r="L461" s="58"/>
      <c r="M461" s="129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1"/>
      <c r="AU461" s="161"/>
      <c r="AV461" s="161"/>
      <c r="AW461" s="161"/>
    </row>
    <row r="462" spans="2:49" s="47" customFormat="1" ht="11.25" customHeight="1">
      <c r="B462" s="42" t="s">
        <v>777</v>
      </c>
      <c r="C462" s="43" t="s">
        <v>778</v>
      </c>
      <c r="D462" s="80"/>
      <c r="E462" s="229"/>
      <c r="F462" s="133" t="s">
        <v>2278</v>
      </c>
      <c r="G462" s="229"/>
      <c r="H462" s="133" t="s">
        <v>2278</v>
      </c>
      <c r="I462" s="229"/>
      <c r="J462" s="86" t="s">
        <v>2278</v>
      </c>
      <c r="K462" s="87"/>
      <c r="L462" s="133" t="s">
        <v>2278</v>
      </c>
      <c r="M462" s="85" t="s">
        <v>780</v>
      </c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1"/>
      <c r="AU462" s="161"/>
      <c r="AV462" s="161"/>
      <c r="AW462" s="161"/>
    </row>
    <row r="463" spans="2:49" s="47" customFormat="1" ht="11.25" customHeight="1">
      <c r="B463" s="42"/>
      <c r="C463" s="43" t="s">
        <v>779</v>
      </c>
      <c r="D463" s="80"/>
      <c r="E463" s="229"/>
      <c r="F463" s="133">
        <f>F466+F477+F478+F480</f>
        <v>1857.0467473354363</v>
      </c>
      <c r="G463" s="229"/>
      <c r="H463" s="133">
        <f>H466+H477+H478+H480</f>
        <v>1807.9145084182796</v>
      </c>
      <c r="I463" s="229"/>
      <c r="J463" s="86">
        <f>J466+J477+J478+J480</f>
        <v>2024.7963210393766</v>
      </c>
      <c r="K463" s="87"/>
      <c r="L463" s="133">
        <f>L466+L477+L478+L480</f>
        <v>1539</v>
      </c>
      <c r="M463" s="85" t="s">
        <v>679</v>
      </c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1"/>
      <c r="AU463" s="161"/>
      <c r="AV463" s="161"/>
      <c r="AW463" s="161"/>
    </row>
    <row r="464" spans="2:49" s="47" customFormat="1" ht="11.25" customHeight="1">
      <c r="B464" s="51" t="s">
        <v>784</v>
      </c>
      <c r="C464" s="52" t="s">
        <v>781</v>
      </c>
      <c r="D464" s="44"/>
      <c r="E464" s="57"/>
      <c r="F464" s="53"/>
      <c r="G464" s="57"/>
      <c r="H464" s="53"/>
      <c r="I464" s="57"/>
      <c r="J464" s="53"/>
      <c r="K464" s="54"/>
      <c r="L464" s="53"/>
      <c r="M464" s="56" t="s">
        <v>785</v>
      </c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1"/>
      <c r="AU464" s="161"/>
      <c r="AV464" s="161"/>
      <c r="AW464" s="161"/>
    </row>
    <row r="465" spans="2:49" s="47" customFormat="1" ht="11.25" customHeight="1">
      <c r="B465" s="51" t="s">
        <v>1842</v>
      </c>
      <c r="C465" s="52" t="s">
        <v>782</v>
      </c>
      <c r="D465" s="44"/>
      <c r="E465" s="57"/>
      <c r="F465" s="53"/>
      <c r="G465" s="57"/>
      <c r="H465" s="53"/>
      <c r="I465" s="57"/>
      <c r="J465" s="53"/>
      <c r="K465" s="54"/>
      <c r="L465" s="53"/>
      <c r="M465" s="234" t="s">
        <v>786</v>
      </c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1"/>
      <c r="AU465" s="161"/>
      <c r="AV465" s="161"/>
      <c r="AW465" s="161"/>
    </row>
    <row r="466" spans="2:49" s="47" customFormat="1" ht="11.25" customHeight="1">
      <c r="B466" s="51"/>
      <c r="C466" s="52" t="s">
        <v>783</v>
      </c>
      <c r="D466" s="235" t="s">
        <v>1243</v>
      </c>
      <c r="E466" s="57" t="s">
        <v>1243</v>
      </c>
      <c r="F466" s="53">
        <v>497</v>
      </c>
      <c r="G466" s="57" t="s">
        <v>1243</v>
      </c>
      <c r="H466" s="53">
        <v>494</v>
      </c>
      <c r="I466" s="57" t="s">
        <v>1243</v>
      </c>
      <c r="J466" s="53">
        <v>933</v>
      </c>
      <c r="K466" s="54" t="s">
        <v>1243</v>
      </c>
      <c r="L466" s="53">
        <v>211</v>
      </c>
      <c r="M466" s="56" t="s">
        <v>787</v>
      </c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1"/>
      <c r="AU466" s="161"/>
      <c r="AV466" s="161"/>
      <c r="AW466" s="161"/>
    </row>
    <row r="467" spans="2:49" s="47" customFormat="1" ht="3" customHeight="1">
      <c r="B467" s="141"/>
      <c r="C467" s="142"/>
      <c r="D467" s="143"/>
      <c r="E467" s="144"/>
      <c r="F467" s="145"/>
      <c r="G467" s="146"/>
      <c r="H467" s="147"/>
      <c r="I467" s="146"/>
      <c r="J467" s="147"/>
      <c r="K467" s="148"/>
      <c r="L467" s="147"/>
      <c r="M467" s="149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1"/>
      <c r="AU467" s="161"/>
      <c r="AV467" s="161"/>
      <c r="AW467" s="161"/>
    </row>
    <row r="468" spans="2:49" s="47" customFormat="1" ht="11.25" customHeight="1">
      <c r="B468" s="113"/>
      <c r="C468" s="114"/>
      <c r="D468" s="115"/>
      <c r="E468" s="116"/>
      <c r="F468" s="116"/>
      <c r="G468" s="117"/>
      <c r="H468" s="117"/>
      <c r="I468" s="117"/>
      <c r="J468" s="117"/>
      <c r="K468" s="117"/>
      <c r="L468" s="117"/>
      <c r="M468" s="118" t="s">
        <v>187</v>
      </c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1"/>
      <c r="AU468" s="161"/>
      <c r="AV468" s="161"/>
      <c r="AW468" s="161"/>
    </row>
    <row r="469" spans="2:10" s="121" customFormat="1" ht="18.75" customHeight="1">
      <c r="B469" s="14" t="s">
        <v>208</v>
      </c>
      <c r="C469" s="119"/>
      <c r="D469" s="119"/>
      <c r="E469" s="119"/>
      <c r="F469" s="119"/>
      <c r="G469" s="119"/>
      <c r="H469" s="119"/>
      <c r="I469" s="120"/>
      <c r="J469" s="120"/>
    </row>
    <row r="470" spans="2:10" s="121" customFormat="1" ht="18.75" customHeight="1">
      <c r="B470" s="15" t="s">
        <v>209</v>
      </c>
      <c r="C470" s="15"/>
      <c r="D470" s="15"/>
      <c r="E470" s="15"/>
      <c r="F470" s="15"/>
      <c r="G470" s="15"/>
      <c r="H470" s="15"/>
      <c r="I470" s="16"/>
      <c r="J470" s="16"/>
    </row>
    <row r="471" spans="2:49" s="150" customFormat="1" ht="6" customHeight="1">
      <c r="B471" s="122"/>
      <c r="C471" s="123"/>
      <c r="D471" s="123"/>
      <c r="E471" s="124"/>
      <c r="F471" s="124"/>
      <c r="G471" s="123"/>
      <c r="H471" s="123"/>
      <c r="I471" s="123"/>
      <c r="J471" s="123"/>
      <c r="K471" s="125"/>
      <c r="L471" s="123"/>
      <c r="M471" s="126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  <c r="AD471" s="124"/>
      <c r="AE471" s="124"/>
      <c r="AF471" s="124"/>
      <c r="AG471" s="124"/>
      <c r="AH471" s="124"/>
      <c r="AI471" s="124"/>
      <c r="AJ471" s="124"/>
      <c r="AK471" s="124"/>
      <c r="AL471" s="124"/>
      <c r="AM471" s="124"/>
      <c r="AN471" s="124"/>
      <c r="AO471" s="124"/>
      <c r="AP471" s="124"/>
      <c r="AQ471" s="124"/>
      <c r="AR471" s="124"/>
      <c r="AS471" s="124"/>
      <c r="AT471" s="124"/>
      <c r="AU471" s="124"/>
      <c r="AV471" s="124"/>
      <c r="AW471" s="124"/>
    </row>
    <row r="472" spans="2:49" s="150" customFormat="1" ht="24.75" customHeight="1">
      <c r="B472" s="18" t="s">
        <v>1625</v>
      </c>
      <c r="C472" s="19" t="s">
        <v>2237</v>
      </c>
      <c r="D472" s="20" t="s">
        <v>1627</v>
      </c>
      <c r="E472" s="21" t="s">
        <v>1103</v>
      </c>
      <c r="F472" s="22"/>
      <c r="G472" s="21" t="s">
        <v>1787</v>
      </c>
      <c r="H472" s="22"/>
      <c r="I472" s="21" t="s">
        <v>721</v>
      </c>
      <c r="J472" s="22"/>
      <c r="K472" s="21" t="s">
        <v>1767</v>
      </c>
      <c r="L472" s="22"/>
      <c r="M472" s="23" t="s">
        <v>1386</v>
      </c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124"/>
      <c r="AH472" s="124"/>
      <c r="AI472" s="124"/>
      <c r="AJ472" s="124"/>
      <c r="AK472" s="124"/>
      <c r="AL472" s="124"/>
      <c r="AM472" s="124"/>
      <c r="AN472" s="124"/>
      <c r="AO472" s="124"/>
      <c r="AP472" s="124"/>
      <c r="AQ472" s="124"/>
      <c r="AR472" s="124"/>
      <c r="AS472" s="124"/>
      <c r="AT472" s="124"/>
      <c r="AU472" s="124"/>
      <c r="AV472" s="124"/>
      <c r="AW472" s="124"/>
    </row>
    <row r="473" spans="2:49" s="150" customFormat="1" ht="15" customHeight="1">
      <c r="B473" s="24" t="s">
        <v>1626</v>
      </c>
      <c r="C473" s="25"/>
      <c r="D473" s="26" t="s">
        <v>1628</v>
      </c>
      <c r="E473" s="17" t="s">
        <v>1383</v>
      </c>
      <c r="F473" s="27" t="s">
        <v>1385</v>
      </c>
      <c r="G473" s="17" t="s">
        <v>1383</v>
      </c>
      <c r="H473" s="27" t="s">
        <v>1385</v>
      </c>
      <c r="I473" s="17" t="s">
        <v>1383</v>
      </c>
      <c r="J473" s="27" t="s">
        <v>1385</v>
      </c>
      <c r="K473" s="17" t="s">
        <v>1383</v>
      </c>
      <c r="L473" s="27" t="s">
        <v>1385</v>
      </c>
      <c r="M473" s="28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4"/>
      <c r="AI473" s="124"/>
      <c r="AJ473" s="124"/>
      <c r="AK473" s="124"/>
      <c r="AL473" s="124"/>
      <c r="AM473" s="124"/>
      <c r="AN473" s="124"/>
      <c r="AO473" s="124"/>
      <c r="AP473" s="124"/>
      <c r="AQ473" s="124"/>
      <c r="AR473" s="124"/>
      <c r="AS473" s="124"/>
      <c r="AT473" s="124"/>
      <c r="AU473" s="124"/>
      <c r="AV473" s="124"/>
      <c r="AW473" s="124"/>
    </row>
    <row r="474" spans="2:49" s="150" customFormat="1" ht="24.75" customHeight="1">
      <c r="B474" s="29"/>
      <c r="C474" s="30"/>
      <c r="D474" s="31"/>
      <c r="E474" s="32" t="s">
        <v>1384</v>
      </c>
      <c r="F474" s="33" t="s">
        <v>1768</v>
      </c>
      <c r="G474" s="32" t="s">
        <v>1384</v>
      </c>
      <c r="H474" s="33" t="s">
        <v>1768</v>
      </c>
      <c r="I474" s="32" t="s">
        <v>1384</v>
      </c>
      <c r="J474" s="33" t="s">
        <v>1768</v>
      </c>
      <c r="K474" s="32" t="s">
        <v>1384</v>
      </c>
      <c r="L474" s="33" t="s">
        <v>1768</v>
      </c>
      <c r="M474" s="3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4"/>
      <c r="AI474" s="124"/>
      <c r="AJ474" s="124"/>
      <c r="AK474" s="124"/>
      <c r="AL474" s="124"/>
      <c r="AM474" s="124"/>
      <c r="AN474" s="124"/>
      <c r="AO474" s="124"/>
      <c r="AP474" s="124"/>
      <c r="AQ474" s="124"/>
      <c r="AR474" s="124"/>
      <c r="AS474" s="124"/>
      <c r="AT474" s="124"/>
      <c r="AU474" s="124"/>
      <c r="AV474" s="124"/>
      <c r="AW474" s="124"/>
    </row>
    <row r="475" spans="2:49" s="150" customFormat="1" ht="5.25" customHeight="1">
      <c r="B475" s="35"/>
      <c r="C475" s="36"/>
      <c r="D475" s="37"/>
      <c r="E475" s="38"/>
      <c r="F475" s="39"/>
      <c r="G475" s="38"/>
      <c r="H475" s="39"/>
      <c r="I475" s="38"/>
      <c r="J475" s="39"/>
      <c r="K475" s="40"/>
      <c r="L475" s="39"/>
      <c r="M475" s="41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4"/>
      <c r="AP475" s="124"/>
      <c r="AQ475" s="124"/>
      <c r="AR475" s="124"/>
      <c r="AS475" s="124"/>
      <c r="AT475" s="124"/>
      <c r="AU475" s="124"/>
      <c r="AV475" s="124"/>
      <c r="AW475" s="124"/>
    </row>
    <row r="476" spans="2:49" s="47" customFormat="1" ht="11.25" customHeight="1">
      <c r="B476" s="51" t="s">
        <v>1840</v>
      </c>
      <c r="C476" s="52" t="s">
        <v>788</v>
      </c>
      <c r="D476" s="128"/>
      <c r="E476" s="57"/>
      <c r="F476" s="53"/>
      <c r="G476" s="57"/>
      <c r="H476" s="53"/>
      <c r="I476" s="57"/>
      <c r="J476" s="53"/>
      <c r="K476" s="54"/>
      <c r="L476" s="53"/>
      <c r="M476" s="61" t="s">
        <v>1148</v>
      </c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1"/>
      <c r="AU476" s="161"/>
      <c r="AV476" s="161"/>
      <c r="AW476" s="161"/>
    </row>
    <row r="477" spans="2:49" s="47" customFormat="1" ht="11.25" customHeight="1">
      <c r="B477" s="51"/>
      <c r="C477" s="52" t="s">
        <v>789</v>
      </c>
      <c r="D477" s="44" t="s">
        <v>2535</v>
      </c>
      <c r="E477" s="57">
        <v>16750</v>
      </c>
      <c r="F477" s="53">
        <v>222.1181873789029</v>
      </c>
      <c r="G477" s="57">
        <v>0</v>
      </c>
      <c r="H477" s="53">
        <v>0</v>
      </c>
      <c r="I477" s="57">
        <v>125</v>
      </c>
      <c r="J477" s="53">
        <v>8.54300720688088</v>
      </c>
      <c r="K477" s="54">
        <v>0</v>
      </c>
      <c r="L477" s="53">
        <v>0</v>
      </c>
      <c r="M477" s="181" t="s">
        <v>359</v>
      </c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1"/>
      <c r="AU477" s="161"/>
      <c r="AV477" s="161"/>
      <c r="AW477" s="161"/>
    </row>
    <row r="478" spans="2:49" s="47" customFormat="1" ht="11.25" customHeight="1">
      <c r="B478" s="51" t="s">
        <v>1841</v>
      </c>
      <c r="C478" s="52" t="s">
        <v>360</v>
      </c>
      <c r="D478" s="44" t="s">
        <v>2303</v>
      </c>
      <c r="E478" s="57">
        <v>38660</v>
      </c>
      <c r="F478" s="53">
        <v>693.6921851987274</v>
      </c>
      <c r="G478" s="57">
        <v>36960</v>
      </c>
      <c r="H478" s="53">
        <v>789.3738659157933</v>
      </c>
      <c r="I478" s="57">
        <v>18236</v>
      </c>
      <c r="J478" s="53">
        <v>611.679316012671</v>
      </c>
      <c r="K478" s="54">
        <v>24800</v>
      </c>
      <c r="L478" s="53">
        <v>932</v>
      </c>
      <c r="M478" s="61" t="s">
        <v>630</v>
      </c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1"/>
      <c r="AU478" s="161"/>
      <c r="AV478" s="161"/>
      <c r="AW478" s="161"/>
    </row>
    <row r="479" spans="2:49" s="47" customFormat="1" ht="11.25" customHeight="1">
      <c r="B479" s="51" t="s">
        <v>1843</v>
      </c>
      <c r="C479" s="52" t="s">
        <v>121</v>
      </c>
      <c r="D479" s="128"/>
      <c r="E479" s="57"/>
      <c r="F479" s="53"/>
      <c r="G479" s="57"/>
      <c r="H479" s="53"/>
      <c r="I479" s="57"/>
      <c r="J479" s="53"/>
      <c r="K479" s="54"/>
      <c r="L479" s="53"/>
      <c r="M479" s="56" t="s">
        <v>415</v>
      </c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1"/>
      <c r="AU479" s="161"/>
      <c r="AV479" s="161"/>
      <c r="AW479" s="161"/>
    </row>
    <row r="480" spans="2:49" s="47" customFormat="1" ht="11.25" customHeight="1">
      <c r="B480" s="51" t="s">
        <v>2278</v>
      </c>
      <c r="C480" s="52" t="s">
        <v>416</v>
      </c>
      <c r="D480" s="44" t="s">
        <v>2305</v>
      </c>
      <c r="E480" s="57" t="s">
        <v>1243</v>
      </c>
      <c r="F480" s="53">
        <v>444.2363747578058</v>
      </c>
      <c r="G480" s="57" t="s">
        <v>1243</v>
      </c>
      <c r="H480" s="53">
        <v>524.5406425024861</v>
      </c>
      <c r="I480" s="57" t="s">
        <v>1243</v>
      </c>
      <c r="J480" s="53">
        <v>471.57399781982457</v>
      </c>
      <c r="K480" s="54" t="s">
        <v>1243</v>
      </c>
      <c r="L480" s="53">
        <v>396</v>
      </c>
      <c r="M480" s="56" t="s">
        <v>680</v>
      </c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</row>
    <row r="481" spans="2:49" s="47" customFormat="1" ht="5.25" customHeight="1">
      <c r="B481" s="51" t="s">
        <v>2278</v>
      </c>
      <c r="C481" s="127"/>
      <c r="D481" s="128"/>
      <c r="E481" s="57"/>
      <c r="F481" s="53"/>
      <c r="G481" s="57"/>
      <c r="H481" s="53"/>
      <c r="I481" s="57"/>
      <c r="J481" s="53"/>
      <c r="K481" s="54"/>
      <c r="L481" s="53"/>
      <c r="M481" s="129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1"/>
      <c r="AU481" s="161"/>
      <c r="AV481" s="161"/>
      <c r="AW481" s="161"/>
    </row>
    <row r="482" spans="2:49" s="47" customFormat="1" ht="11.25" customHeight="1">
      <c r="B482" s="42" t="s">
        <v>791</v>
      </c>
      <c r="C482" s="43" t="s">
        <v>1271</v>
      </c>
      <c r="D482" s="80"/>
      <c r="E482" s="57"/>
      <c r="F482" s="86">
        <f>SUM(F484:F498)</f>
        <v>7634.031240068753</v>
      </c>
      <c r="G482" s="57"/>
      <c r="H482" s="86">
        <f>SUM(H484:H498)</f>
        <v>7065.0669600904885</v>
      </c>
      <c r="I482" s="57"/>
      <c r="J482" s="86">
        <f>SUM(J484:J498)</f>
        <v>6376.50057921589</v>
      </c>
      <c r="K482" s="87"/>
      <c r="L482" s="86">
        <f>SUM(L484:L498)</f>
        <v>4834</v>
      </c>
      <c r="M482" s="48" t="s">
        <v>397</v>
      </c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1"/>
      <c r="AU482" s="161"/>
      <c r="AV482" s="161"/>
      <c r="AW482" s="161"/>
    </row>
    <row r="483" spans="2:49" s="47" customFormat="1" ht="11.25" customHeight="1">
      <c r="B483" s="51" t="s">
        <v>1844</v>
      </c>
      <c r="C483" s="52" t="s">
        <v>361</v>
      </c>
      <c r="D483" s="128"/>
      <c r="E483" s="57"/>
      <c r="F483" s="53"/>
      <c r="G483" s="57"/>
      <c r="H483" s="53"/>
      <c r="I483" s="57"/>
      <c r="J483" s="53"/>
      <c r="K483" s="54"/>
      <c r="L483" s="53"/>
      <c r="M483" s="56" t="s">
        <v>631</v>
      </c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1"/>
      <c r="AU483" s="161"/>
      <c r="AV483" s="161"/>
      <c r="AW483" s="161"/>
    </row>
    <row r="484" spans="2:49" s="47" customFormat="1" ht="11.25" customHeight="1">
      <c r="B484" s="51"/>
      <c r="C484" s="47" t="s">
        <v>623</v>
      </c>
      <c r="D484" s="44" t="s">
        <v>2537</v>
      </c>
      <c r="E484" s="57">
        <v>46950</v>
      </c>
      <c r="F484" s="53">
        <v>1443.7682179628687</v>
      </c>
      <c r="G484" s="57">
        <v>55261</v>
      </c>
      <c r="H484" s="53">
        <v>1727.396057231314</v>
      </c>
      <c r="I484" s="57">
        <v>47762</v>
      </c>
      <c r="J484" s="53">
        <v>1671.0122096659002</v>
      </c>
      <c r="K484" s="54">
        <v>32963</v>
      </c>
      <c r="L484" s="53">
        <v>1374</v>
      </c>
      <c r="M484" s="56" t="s">
        <v>632</v>
      </c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1"/>
      <c r="AU484" s="161"/>
      <c r="AV484" s="161"/>
      <c r="AW484" s="161"/>
    </row>
    <row r="485" spans="2:49" s="47" customFormat="1" ht="11.25" customHeight="1">
      <c r="B485" s="51" t="s">
        <v>1845</v>
      </c>
      <c r="C485" s="52" t="s">
        <v>362</v>
      </c>
      <c r="D485" s="44"/>
      <c r="E485" s="57"/>
      <c r="F485" s="53"/>
      <c r="G485" s="57"/>
      <c r="H485" s="53"/>
      <c r="I485" s="57"/>
      <c r="J485" s="53"/>
      <c r="K485" s="54"/>
      <c r="L485" s="53"/>
      <c r="M485" s="56" t="s">
        <v>1577</v>
      </c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1"/>
      <c r="AU485" s="161"/>
      <c r="AV485" s="161"/>
      <c r="AW485" s="161"/>
    </row>
    <row r="486" spans="2:49" s="47" customFormat="1" ht="11.25" customHeight="1">
      <c r="B486" s="51" t="s">
        <v>2278</v>
      </c>
      <c r="C486" s="47" t="s">
        <v>623</v>
      </c>
      <c r="D486" s="44" t="s">
        <v>2303</v>
      </c>
      <c r="E486" s="57">
        <v>89030</v>
      </c>
      <c r="F486" s="53">
        <v>2814.066573946562</v>
      </c>
      <c r="G486" s="57">
        <v>101138</v>
      </c>
      <c r="H486" s="53">
        <v>2904.622450339499</v>
      </c>
      <c r="I486" s="57">
        <v>88942</v>
      </c>
      <c r="J486" s="53">
        <v>2106.705577216825</v>
      </c>
      <c r="K486" s="54">
        <v>52935</v>
      </c>
      <c r="L486" s="53">
        <v>1414</v>
      </c>
      <c r="M486" s="56" t="s">
        <v>632</v>
      </c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1"/>
      <c r="AU486" s="161"/>
      <c r="AV486" s="161"/>
      <c r="AW486" s="161"/>
    </row>
    <row r="487" spans="2:49" s="47" customFormat="1" ht="11.25" customHeight="1">
      <c r="B487" s="51" t="s">
        <v>1846</v>
      </c>
      <c r="C487" s="52" t="s">
        <v>363</v>
      </c>
      <c r="D487" s="44"/>
      <c r="E487" s="57"/>
      <c r="F487" s="53"/>
      <c r="G487" s="57"/>
      <c r="H487" s="53"/>
      <c r="I487" s="57"/>
      <c r="J487" s="53"/>
      <c r="K487" s="54"/>
      <c r="L487" s="53"/>
      <c r="M487" s="56" t="s">
        <v>1578</v>
      </c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1"/>
      <c r="AU487" s="161"/>
      <c r="AV487" s="161"/>
      <c r="AW487" s="161"/>
    </row>
    <row r="488" spans="2:49" s="47" customFormat="1" ht="11.25" customHeight="1">
      <c r="B488" s="51" t="s">
        <v>2278</v>
      </c>
      <c r="C488" s="47" t="s">
        <v>623</v>
      </c>
      <c r="D488" s="44" t="s">
        <v>2303</v>
      </c>
      <c r="E488" s="57">
        <v>22460</v>
      </c>
      <c r="F488" s="53">
        <v>498.9116208818434</v>
      </c>
      <c r="G488" s="57">
        <v>25528</v>
      </c>
      <c r="H488" s="53">
        <v>451.0707805233105</v>
      </c>
      <c r="I488" s="57">
        <v>14701</v>
      </c>
      <c r="J488" s="53">
        <v>328.0514767442258</v>
      </c>
      <c r="K488" s="54">
        <v>8379</v>
      </c>
      <c r="L488" s="53">
        <v>222</v>
      </c>
      <c r="M488" s="56" t="s">
        <v>632</v>
      </c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  <c r="AS488" s="161"/>
      <c r="AT488" s="161"/>
      <c r="AU488" s="161"/>
      <c r="AV488" s="161"/>
      <c r="AW488" s="161"/>
    </row>
    <row r="489" spans="2:49" s="47" customFormat="1" ht="11.25" customHeight="1">
      <c r="B489" s="51" t="s">
        <v>1847</v>
      </c>
      <c r="C489" s="52" t="s">
        <v>624</v>
      </c>
      <c r="D489" s="44"/>
      <c r="E489" s="57"/>
      <c r="F489" s="53"/>
      <c r="G489" s="57"/>
      <c r="H489" s="53"/>
      <c r="I489" s="57"/>
      <c r="J489" s="53"/>
      <c r="K489" s="54"/>
      <c r="L489" s="53"/>
      <c r="M489" s="56" t="s">
        <v>2278</v>
      </c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1"/>
      <c r="AT489" s="161"/>
      <c r="AU489" s="161"/>
      <c r="AV489" s="161"/>
      <c r="AW489" s="161"/>
    </row>
    <row r="490" spans="2:49" s="47" customFormat="1" ht="11.25" customHeight="1">
      <c r="B490" s="51" t="s">
        <v>2278</v>
      </c>
      <c r="C490" s="47" t="s">
        <v>364</v>
      </c>
      <c r="D490" s="44" t="s">
        <v>2303</v>
      </c>
      <c r="E490" s="57">
        <v>7350</v>
      </c>
      <c r="F490" s="53">
        <v>85.4300720688088</v>
      </c>
      <c r="G490" s="57">
        <v>0</v>
      </c>
      <c r="H490" s="53">
        <v>0</v>
      </c>
      <c r="I490" s="57">
        <v>500</v>
      </c>
      <c r="J490" s="53">
        <v>5.125804324128528</v>
      </c>
      <c r="K490" s="54">
        <v>360</v>
      </c>
      <c r="L490" s="53">
        <v>4</v>
      </c>
      <c r="M490" s="56" t="s">
        <v>1365</v>
      </c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  <c r="AS490" s="161"/>
      <c r="AT490" s="161"/>
      <c r="AU490" s="161"/>
      <c r="AV490" s="161"/>
      <c r="AW490" s="161"/>
    </row>
    <row r="491" spans="2:49" s="47" customFormat="1" ht="11.25" customHeight="1">
      <c r="B491" s="51" t="s">
        <v>1848</v>
      </c>
      <c r="C491" s="52" t="s">
        <v>625</v>
      </c>
      <c r="D491" s="44"/>
      <c r="E491" s="57"/>
      <c r="F491" s="53"/>
      <c r="G491" s="57"/>
      <c r="H491" s="53"/>
      <c r="I491" s="57"/>
      <c r="J491" s="53"/>
      <c r="K491" s="54"/>
      <c r="L491" s="53"/>
      <c r="M491" s="56" t="s">
        <v>2278</v>
      </c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</row>
    <row r="492" spans="2:49" s="47" customFormat="1" ht="11.25" customHeight="1">
      <c r="B492" s="51" t="s">
        <v>2278</v>
      </c>
      <c r="C492" s="47" t="s">
        <v>364</v>
      </c>
      <c r="D492" s="44" t="s">
        <v>2303</v>
      </c>
      <c r="E492" s="57">
        <v>21530</v>
      </c>
      <c r="F492" s="53">
        <v>215.2837816133982</v>
      </c>
      <c r="G492" s="57">
        <v>23204</v>
      </c>
      <c r="H492" s="53">
        <v>485.242809350834</v>
      </c>
      <c r="I492" s="57">
        <v>34536</v>
      </c>
      <c r="J492" s="53">
        <v>762.0362428537745</v>
      </c>
      <c r="K492" s="54">
        <v>32769</v>
      </c>
      <c r="L492" s="53">
        <v>751</v>
      </c>
      <c r="M492" s="56" t="s">
        <v>1366</v>
      </c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61"/>
      <c r="AV492" s="161"/>
      <c r="AW492" s="161"/>
    </row>
    <row r="493" spans="2:49" s="47" customFormat="1" ht="11.25" customHeight="1">
      <c r="B493" s="51" t="s">
        <v>1849</v>
      </c>
      <c r="C493" s="52" t="s">
        <v>626</v>
      </c>
      <c r="D493" s="44"/>
      <c r="E493" s="57"/>
      <c r="F493" s="53"/>
      <c r="G493" s="57"/>
      <c r="H493" s="53"/>
      <c r="I493" s="57"/>
      <c r="J493" s="53"/>
      <c r="K493" s="54"/>
      <c r="L493" s="53"/>
      <c r="M493" s="56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161"/>
      <c r="AT493" s="161"/>
      <c r="AU493" s="161"/>
      <c r="AV493" s="161"/>
      <c r="AW493" s="161"/>
    </row>
    <row r="494" spans="2:49" s="47" customFormat="1" ht="11.25" customHeight="1">
      <c r="B494" s="51" t="s">
        <v>2278</v>
      </c>
      <c r="C494" s="47" t="s">
        <v>364</v>
      </c>
      <c r="D494" s="44" t="s">
        <v>2303</v>
      </c>
      <c r="E494" s="57">
        <v>5500</v>
      </c>
      <c r="F494" s="53">
        <v>51.25804324128528</v>
      </c>
      <c r="G494" s="57">
        <v>0</v>
      </c>
      <c r="H494" s="53">
        <v>0</v>
      </c>
      <c r="I494" s="57">
        <v>3250</v>
      </c>
      <c r="J494" s="53">
        <v>66.63545621367086</v>
      </c>
      <c r="K494" s="54">
        <v>2243</v>
      </c>
      <c r="L494" s="53">
        <v>55</v>
      </c>
      <c r="M494" s="56" t="s">
        <v>1367</v>
      </c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161"/>
      <c r="AT494" s="161"/>
      <c r="AU494" s="161"/>
      <c r="AV494" s="161"/>
      <c r="AW494" s="161"/>
    </row>
    <row r="495" spans="2:49" s="47" customFormat="1" ht="11.25" customHeight="1">
      <c r="B495" s="51" t="s">
        <v>1850</v>
      </c>
      <c r="C495" s="52" t="s">
        <v>627</v>
      </c>
      <c r="D495" s="181"/>
      <c r="E495" s="57"/>
      <c r="F495" s="53"/>
      <c r="G495" s="57"/>
      <c r="H495" s="53"/>
      <c r="I495" s="57"/>
      <c r="J495" s="53"/>
      <c r="K495" s="54"/>
      <c r="L495" s="53"/>
      <c r="M495" s="56" t="s">
        <v>1368</v>
      </c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161"/>
      <c r="AT495" s="161"/>
      <c r="AU495" s="161"/>
      <c r="AV495" s="161"/>
      <c r="AW495" s="161"/>
    </row>
    <row r="496" spans="2:49" s="47" customFormat="1" ht="11.25" customHeight="1">
      <c r="B496" s="51" t="s">
        <v>1851</v>
      </c>
      <c r="C496" s="52" t="s">
        <v>628</v>
      </c>
      <c r="D496" s="44" t="s">
        <v>2303</v>
      </c>
      <c r="E496" s="57">
        <v>160000</v>
      </c>
      <c r="F496" s="53">
        <v>1230.1930377908468</v>
      </c>
      <c r="G496" s="57">
        <v>74488</v>
      </c>
      <c r="H496" s="53">
        <v>543.335258357624</v>
      </c>
      <c r="I496" s="57">
        <v>78903</v>
      </c>
      <c r="J496" s="53">
        <v>707.3609967297369</v>
      </c>
      <c r="K496" s="54">
        <v>57850</v>
      </c>
      <c r="L496" s="53">
        <v>405</v>
      </c>
      <c r="M496" s="56" t="s">
        <v>1369</v>
      </c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1"/>
      <c r="AT496" s="161"/>
      <c r="AU496" s="161"/>
      <c r="AV496" s="161"/>
      <c r="AW496" s="161"/>
    </row>
    <row r="497" spans="2:49" s="47" customFormat="1" ht="11.25" customHeight="1">
      <c r="B497" s="51" t="s">
        <v>1852</v>
      </c>
      <c r="C497" s="52" t="s">
        <v>800</v>
      </c>
      <c r="D497" s="44" t="s">
        <v>2303</v>
      </c>
      <c r="E497" s="57">
        <v>5275</v>
      </c>
      <c r="F497" s="53">
        <v>47.84084035853293</v>
      </c>
      <c r="G497" s="57">
        <v>2340</v>
      </c>
      <c r="H497" s="53">
        <v>23.920420179266465</v>
      </c>
      <c r="I497" s="57">
        <v>4250</v>
      </c>
      <c r="J497" s="53">
        <v>44.42363747578058</v>
      </c>
      <c r="K497" s="54">
        <v>5300</v>
      </c>
      <c r="L497" s="53">
        <v>61</v>
      </c>
      <c r="M497" s="56" t="s">
        <v>1370</v>
      </c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161"/>
      <c r="AT497" s="161"/>
      <c r="AU497" s="161"/>
      <c r="AV497" s="161"/>
      <c r="AW497" s="161"/>
    </row>
    <row r="498" spans="2:49" s="47" customFormat="1" ht="11.25" customHeight="1">
      <c r="B498" s="51" t="s">
        <v>1853</v>
      </c>
      <c r="C498" s="52" t="s">
        <v>629</v>
      </c>
      <c r="D498" s="44" t="s">
        <v>2305</v>
      </c>
      <c r="E498" s="57" t="s">
        <v>1243</v>
      </c>
      <c r="F498" s="53">
        <v>1247.2790522046084</v>
      </c>
      <c r="G498" s="57" t="s">
        <v>1243</v>
      </c>
      <c r="H498" s="53">
        <v>929.4791841086397</v>
      </c>
      <c r="I498" s="57" t="s">
        <v>1243</v>
      </c>
      <c r="J498" s="53">
        <v>685.1491779918466</v>
      </c>
      <c r="K498" s="54" t="s">
        <v>1243</v>
      </c>
      <c r="L498" s="53">
        <v>548</v>
      </c>
      <c r="M498" s="56" t="s">
        <v>418</v>
      </c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161"/>
      <c r="AT498" s="161"/>
      <c r="AU498" s="161"/>
      <c r="AV498" s="161"/>
      <c r="AW498" s="161"/>
    </row>
    <row r="499" spans="2:49" s="47" customFormat="1" ht="5.25" customHeight="1">
      <c r="B499" s="51"/>
      <c r="C499" s="52"/>
      <c r="D499" s="44"/>
      <c r="E499" s="57"/>
      <c r="F499" s="53"/>
      <c r="G499" s="57"/>
      <c r="H499" s="53"/>
      <c r="I499" s="57"/>
      <c r="J499" s="53"/>
      <c r="K499" s="54"/>
      <c r="L499" s="53"/>
      <c r="M499" s="56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161"/>
      <c r="AT499" s="161"/>
      <c r="AU499" s="161"/>
      <c r="AV499" s="161"/>
      <c r="AW499" s="161"/>
    </row>
    <row r="500" spans="2:49" s="210" customFormat="1" ht="11.25" customHeight="1">
      <c r="B500" s="68" t="s">
        <v>790</v>
      </c>
      <c r="C500" s="69" t="s">
        <v>1671</v>
      </c>
      <c r="D500" s="64"/>
      <c r="E500" s="70" t="s">
        <v>2278</v>
      </c>
      <c r="F500" s="236"/>
      <c r="G500" s="70"/>
      <c r="H500" s="236"/>
      <c r="I500" s="70"/>
      <c r="J500" s="236"/>
      <c r="K500" s="237"/>
      <c r="L500" s="236"/>
      <c r="M500" s="213" t="s">
        <v>794</v>
      </c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  <c r="AT500" s="209"/>
      <c r="AU500" s="209"/>
      <c r="AV500" s="209"/>
      <c r="AW500" s="209"/>
    </row>
    <row r="501" spans="2:49" s="210" customFormat="1" ht="11.25" customHeight="1">
      <c r="B501" s="238" t="s">
        <v>2278</v>
      </c>
      <c r="C501" s="69" t="s">
        <v>1672</v>
      </c>
      <c r="D501" s="64"/>
      <c r="E501" s="70"/>
      <c r="F501" s="236"/>
      <c r="G501" s="70"/>
      <c r="H501" s="236"/>
      <c r="I501" s="70"/>
      <c r="J501" s="236"/>
      <c r="K501" s="237"/>
      <c r="L501" s="236"/>
      <c r="M501" s="213" t="s">
        <v>1675</v>
      </c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  <c r="AT501" s="209"/>
      <c r="AU501" s="209"/>
      <c r="AV501" s="209"/>
      <c r="AW501" s="209"/>
    </row>
    <row r="502" spans="2:49" s="210" customFormat="1" ht="11.25" customHeight="1">
      <c r="B502" s="239"/>
      <c r="C502" s="69" t="s">
        <v>1673</v>
      </c>
      <c r="D502" s="74"/>
      <c r="E502" s="70"/>
      <c r="F502" s="236"/>
      <c r="G502" s="70"/>
      <c r="H502" s="236"/>
      <c r="I502" s="70"/>
      <c r="J502" s="236"/>
      <c r="K502" s="237"/>
      <c r="L502" s="236"/>
      <c r="M502" s="208" t="s">
        <v>681</v>
      </c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  <c r="AT502" s="209"/>
      <c r="AU502" s="209"/>
      <c r="AV502" s="209"/>
      <c r="AW502" s="209"/>
    </row>
    <row r="503" spans="2:49" s="210" customFormat="1" ht="11.25" customHeight="1">
      <c r="B503" s="62"/>
      <c r="C503" s="69" t="s">
        <v>1674</v>
      </c>
      <c r="D503" s="64"/>
      <c r="E503" s="70"/>
      <c r="F503" s="71"/>
      <c r="G503" s="70"/>
      <c r="H503" s="71"/>
      <c r="I503" s="70"/>
      <c r="J503" s="71"/>
      <c r="K503" s="72"/>
      <c r="L503" s="71"/>
      <c r="M503" s="213" t="s">
        <v>1677</v>
      </c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  <c r="AT503" s="209"/>
      <c r="AU503" s="209"/>
      <c r="AV503" s="209"/>
      <c r="AW503" s="209"/>
    </row>
    <row r="504" spans="2:49" s="210" customFormat="1" ht="11.25" customHeight="1">
      <c r="B504" s="239"/>
      <c r="C504" s="69" t="s">
        <v>1701</v>
      </c>
      <c r="D504" s="64"/>
      <c r="E504" s="75"/>
      <c r="F504" s="76">
        <f>F506+F511+F524+F532+F539</f>
        <v>181011.21529101444</v>
      </c>
      <c r="G504" s="75"/>
      <c r="H504" s="76">
        <f>H506+H511+H524+H532+H539</f>
        <v>180608.5726098419</v>
      </c>
      <c r="I504" s="75"/>
      <c r="J504" s="76">
        <f>J506+J511+J524+J532+J539</f>
        <v>210054.2722394223</v>
      </c>
      <c r="K504" s="77"/>
      <c r="L504" s="76">
        <f>L506+L511+L524+L532+L539</f>
        <v>219123</v>
      </c>
      <c r="M504" s="213" t="s">
        <v>1676</v>
      </c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  <c r="AT504" s="209"/>
      <c r="AU504" s="209"/>
      <c r="AV504" s="209"/>
      <c r="AW504" s="209"/>
    </row>
    <row r="505" spans="2:49" s="47" customFormat="1" ht="5.25" customHeight="1">
      <c r="B505" s="60"/>
      <c r="C505" s="43"/>
      <c r="D505" s="80"/>
      <c r="E505" s="94"/>
      <c r="F505" s="86"/>
      <c r="G505" s="94"/>
      <c r="H505" s="86"/>
      <c r="I505" s="94"/>
      <c r="J505" s="86"/>
      <c r="K505" s="87"/>
      <c r="L505" s="86"/>
      <c r="M505" s="48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1"/>
      <c r="AM505" s="161"/>
      <c r="AN505" s="161"/>
      <c r="AO505" s="161"/>
      <c r="AP505" s="161"/>
      <c r="AQ505" s="161"/>
      <c r="AR505" s="161"/>
      <c r="AS505" s="161"/>
      <c r="AT505" s="161"/>
      <c r="AU505" s="161"/>
      <c r="AV505" s="161"/>
      <c r="AW505" s="161"/>
    </row>
    <row r="506" spans="2:49" s="241" customFormat="1" ht="11.25" customHeight="1">
      <c r="B506" s="42" t="s">
        <v>792</v>
      </c>
      <c r="C506" s="43" t="s">
        <v>1272</v>
      </c>
      <c r="D506" s="80"/>
      <c r="E506" s="94"/>
      <c r="F506" s="133">
        <f>SUM(F507:F509)</f>
        <v>489</v>
      </c>
      <c r="G506" s="94"/>
      <c r="H506" s="133">
        <f>SUM(H507:H509)</f>
        <v>645</v>
      </c>
      <c r="I506" s="94"/>
      <c r="J506" s="86">
        <f>SUM(J507:J509)</f>
        <v>672</v>
      </c>
      <c r="K506" s="87"/>
      <c r="L506" s="86">
        <f>SUM(L507:L509)</f>
        <v>688</v>
      </c>
      <c r="M506" s="48" t="s">
        <v>398</v>
      </c>
      <c r="N506" s="240"/>
      <c r="O506" s="240"/>
      <c r="P506" s="240"/>
      <c r="Q506" s="240"/>
      <c r="R506" s="240"/>
      <c r="S506" s="240"/>
      <c r="T506" s="240"/>
      <c r="U506" s="240"/>
      <c r="V506" s="240"/>
      <c r="W506" s="240"/>
      <c r="X506" s="240"/>
      <c r="Y506" s="240"/>
      <c r="Z506" s="240"/>
      <c r="AA506" s="240"/>
      <c r="AB506" s="240"/>
      <c r="AC506" s="240"/>
      <c r="AD506" s="240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0"/>
      <c r="AO506" s="240"/>
      <c r="AP506" s="240"/>
      <c r="AQ506" s="240"/>
      <c r="AR506" s="240"/>
      <c r="AS506" s="240"/>
      <c r="AT506" s="240"/>
      <c r="AU506" s="240"/>
      <c r="AV506" s="240"/>
      <c r="AW506" s="240"/>
    </row>
    <row r="507" spans="2:49" s="47" customFormat="1" ht="11.25" customHeight="1">
      <c r="B507" s="51" t="s">
        <v>795</v>
      </c>
      <c r="C507" s="52" t="s">
        <v>797</v>
      </c>
      <c r="D507" s="44"/>
      <c r="E507" s="57"/>
      <c r="F507" s="53"/>
      <c r="G507" s="57"/>
      <c r="H507" s="53"/>
      <c r="I507" s="57"/>
      <c r="J507" s="53"/>
      <c r="K507" s="54"/>
      <c r="L507" s="53"/>
      <c r="M507" s="56" t="s">
        <v>2278</v>
      </c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  <c r="AJ507" s="161"/>
      <c r="AK507" s="161"/>
      <c r="AL507" s="161"/>
      <c r="AM507" s="161"/>
      <c r="AN507" s="161"/>
      <c r="AO507" s="161"/>
      <c r="AP507" s="161"/>
      <c r="AQ507" s="161"/>
      <c r="AR507" s="161"/>
      <c r="AS507" s="161"/>
      <c r="AT507" s="161"/>
      <c r="AU507" s="161"/>
      <c r="AV507" s="161"/>
      <c r="AW507" s="161"/>
    </row>
    <row r="508" spans="2:49" s="47" customFormat="1" ht="11.25" customHeight="1">
      <c r="B508" s="51" t="s">
        <v>1854</v>
      </c>
      <c r="C508" s="52" t="s">
        <v>796</v>
      </c>
      <c r="D508" s="44" t="s">
        <v>1243</v>
      </c>
      <c r="E508" s="57" t="s">
        <v>1243</v>
      </c>
      <c r="F508" s="53">
        <v>489</v>
      </c>
      <c r="G508" s="57" t="s">
        <v>1243</v>
      </c>
      <c r="H508" s="53">
        <v>645</v>
      </c>
      <c r="I508" s="57" t="s">
        <v>1243</v>
      </c>
      <c r="J508" s="53">
        <v>672</v>
      </c>
      <c r="K508" s="54" t="s">
        <v>1243</v>
      </c>
      <c r="L508" s="53">
        <v>688</v>
      </c>
      <c r="M508" s="56" t="s">
        <v>798</v>
      </c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  <c r="AL508" s="161"/>
      <c r="AM508" s="161"/>
      <c r="AN508" s="161"/>
      <c r="AO508" s="161"/>
      <c r="AP508" s="161"/>
      <c r="AQ508" s="161"/>
      <c r="AR508" s="161"/>
      <c r="AS508" s="161"/>
      <c r="AT508" s="161"/>
      <c r="AU508" s="161"/>
      <c r="AV508" s="161"/>
      <c r="AW508" s="161"/>
    </row>
    <row r="509" spans="2:49" s="47" customFormat="1" ht="5.25" customHeight="1">
      <c r="B509" s="51"/>
      <c r="C509" s="52"/>
      <c r="D509" s="44"/>
      <c r="E509" s="57" t="s">
        <v>2278</v>
      </c>
      <c r="F509" s="53"/>
      <c r="G509" s="57"/>
      <c r="H509" s="53"/>
      <c r="I509" s="57"/>
      <c r="J509" s="53"/>
      <c r="K509" s="54"/>
      <c r="L509" s="53"/>
      <c r="M509" s="56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  <c r="AJ509" s="161"/>
      <c r="AK509" s="161"/>
      <c r="AL509" s="161"/>
      <c r="AM509" s="161"/>
      <c r="AN509" s="161"/>
      <c r="AO509" s="161"/>
      <c r="AP509" s="161"/>
      <c r="AQ509" s="161"/>
      <c r="AR509" s="161"/>
      <c r="AS509" s="161"/>
      <c r="AT509" s="161"/>
      <c r="AU509" s="161"/>
      <c r="AV509" s="161"/>
      <c r="AW509" s="161"/>
    </row>
    <row r="510" spans="2:49" s="47" customFormat="1" ht="11.25" customHeight="1">
      <c r="B510" s="42" t="s">
        <v>793</v>
      </c>
      <c r="C510" s="43" t="s">
        <v>1273</v>
      </c>
      <c r="D510" s="80"/>
      <c r="E510" s="91"/>
      <c r="F510" s="92"/>
      <c r="G510" s="91"/>
      <c r="H510" s="92"/>
      <c r="I510" s="91"/>
      <c r="J510" s="92"/>
      <c r="K510" s="93"/>
      <c r="L510" s="92"/>
      <c r="M510" s="48" t="s">
        <v>399</v>
      </c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1"/>
      <c r="AP510" s="161"/>
      <c r="AQ510" s="161"/>
      <c r="AR510" s="161"/>
      <c r="AS510" s="161"/>
      <c r="AT510" s="161"/>
      <c r="AU510" s="161"/>
      <c r="AV510" s="161"/>
      <c r="AW510" s="161"/>
    </row>
    <row r="511" spans="2:49" s="47" customFormat="1" ht="11.25" customHeight="1">
      <c r="B511" s="78"/>
      <c r="C511" s="43" t="s">
        <v>799</v>
      </c>
      <c r="D511" s="80"/>
      <c r="E511" s="95"/>
      <c r="F511" s="86">
        <f>SUM(F512:F522)</f>
        <v>20238.314075515365</v>
      </c>
      <c r="G511" s="95"/>
      <c r="H511" s="86">
        <f>SUM(H512:H522)</f>
        <v>18635.715913661985</v>
      </c>
      <c r="I511" s="95"/>
      <c r="J511" s="86">
        <f>SUM(J512:J522)</f>
        <v>19995.76267296281</v>
      </c>
      <c r="K511" s="87"/>
      <c r="L511" s="86">
        <f>SUM(L512:L522)</f>
        <v>17943</v>
      </c>
      <c r="M511" s="48" t="s">
        <v>400</v>
      </c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  <c r="AJ511" s="161"/>
      <c r="AK511" s="161"/>
      <c r="AL511" s="161"/>
      <c r="AM511" s="161"/>
      <c r="AN511" s="161"/>
      <c r="AO511" s="161"/>
      <c r="AP511" s="161"/>
      <c r="AQ511" s="161"/>
      <c r="AR511" s="161"/>
      <c r="AS511" s="161"/>
      <c r="AT511" s="161"/>
      <c r="AU511" s="161"/>
      <c r="AV511" s="161"/>
      <c r="AW511" s="161"/>
    </row>
    <row r="512" spans="2:49" s="47" customFormat="1" ht="11.25" customHeight="1">
      <c r="B512" s="51" t="s">
        <v>289</v>
      </c>
      <c r="C512" s="52" t="s">
        <v>133</v>
      </c>
      <c r="D512" s="44" t="s">
        <v>132</v>
      </c>
      <c r="E512" s="57">
        <v>3723</v>
      </c>
      <c r="F512" s="53">
        <v>3581.228621124465</v>
      </c>
      <c r="G512" s="57">
        <v>3046</v>
      </c>
      <c r="H512" s="53">
        <v>2884.1192330429853</v>
      </c>
      <c r="I512" s="57">
        <v>2995</v>
      </c>
      <c r="J512" s="53">
        <v>3355.6932308628097</v>
      </c>
      <c r="K512" s="54">
        <v>2877</v>
      </c>
      <c r="L512" s="53">
        <v>3242</v>
      </c>
      <c r="M512" s="56" t="s">
        <v>134</v>
      </c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  <c r="AQ512" s="161"/>
      <c r="AR512" s="161"/>
      <c r="AS512" s="161"/>
      <c r="AT512" s="161"/>
      <c r="AU512" s="161"/>
      <c r="AV512" s="161"/>
      <c r="AW512" s="161"/>
    </row>
    <row r="513" spans="2:49" s="47" customFormat="1" ht="11.25" customHeight="1">
      <c r="B513" s="51" t="s">
        <v>290</v>
      </c>
      <c r="C513" s="52" t="s">
        <v>1988</v>
      </c>
      <c r="D513" s="44" t="s">
        <v>132</v>
      </c>
      <c r="E513" s="57">
        <v>38400</v>
      </c>
      <c r="F513" s="53">
        <v>16657.0854543909</v>
      </c>
      <c r="G513" s="57">
        <v>38871</v>
      </c>
      <c r="H513" s="53">
        <v>15751.596680619</v>
      </c>
      <c r="I513" s="57">
        <v>37382</v>
      </c>
      <c r="J513" s="53">
        <v>16640.0694421</v>
      </c>
      <c r="K513" s="54">
        <v>39416</v>
      </c>
      <c r="L513" s="53">
        <v>14701</v>
      </c>
      <c r="M513" s="56" t="s">
        <v>1987</v>
      </c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  <c r="AS513" s="161"/>
      <c r="AT513" s="161"/>
      <c r="AU513" s="161"/>
      <c r="AV513" s="161"/>
      <c r="AW513" s="161"/>
    </row>
    <row r="514" spans="2:49" s="47" customFormat="1" ht="3" customHeight="1">
      <c r="B514" s="141"/>
      <c r="C514" s="142"/>
      <c r="D514" s="143"/>
      <c r="E514" s="144"/>
      <c r="F514" s="145"/>
      <c r="G514" s="108"/>
      <c r="H514" s="109"/>
      <c r="I514" s="108"/>
      <c r="J514" s="109"/>
      <c r="K514" s="199"/>
      <c r="L514" s="109"/>
      <c r="M514" s="149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  <c r="AS514" s="161"/>
      <c r="AT514" s="161"/>
      <c r="AU514" s="161"/>
      <c r="AV514" s="161"/>
      <c r="AW514" s="161"/>
    </row>
    <row r="515" spans="2:49" s="47" customFormat="1" ht="11.25" customHeight="1">
      <c r="B515" s="113"/>
      <c r="C515" s="114"/>
      <c r="D515" s="115"/>
      <c r="E515" s="116"/>
      <c r="F515" s="116"/>
      <c r="G515" s="117"/>
      <c r="H515" s="117"/>
      <c r="I515" s="117"/>
      <c r="J515" s="117"/>
      <c r="K515" s="117"/>
      <c r="L515" s="117"/>
      <c r="M515" s="118" t="s">
        <v>187</v>
      </c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  <c r="AQ515" s="161"/>
      <c r="AR515" s="161"/>
      <c r="AS515" s="161"/>
      <c r="AT515" s="161"/>
      <c r="AU515" s="161"/>
      <c r="AV515" s="161"/>
      <c r="AW515" s="161"/>
    </row>
    <row r="516" spans="2:10" s="121" customFormat="1" ht="18.75" customHeight="1">
      <c r="B516" s="14" t="s">
        <v>208</v>
      </c>
      <c r="C516" s="119"/>
      <c r="D516" s="119"/>
      <c r="E516" s="119"/>
      <c r="F516" s="119"/>
      <c r="G516" s="119"/>
      <c r="H516" s="119"/>
      <c r="I516" s="120"/>
      <c r="J516" s="120"/>
    </row>
    <row r="517" spans="2:10" s="121" customFormat="1" ht="18.75" customHeight="1">
      <c r="B517" s="15" t="s">
        <v>209</v>
      </c>
      <c r="C517" s="15"/>
      <c r="D517" s="15"/>
      <c r="E517" s="15"/>
      <c r="F517" s="15"/>
      <c r="G517" s="15"/>
      <c r="H517" s="15"/>
      <c r="I517" s="16"/>
      <c r="J517" s="16"/>
    </row>
    <row r="518" spans="2:49" s="150" customFormat="1" ht="6" customHeight="1">
      <c r="B518" s="122"/>
      <c r="C518" s="123"/>
      <c r="D518" s="123"/>
      <c r="E518" s="124"/>
      <c r="F518" s="124"/>
      <c r="G518" s="123"/>
      <c r="H518" s="123"/>
      <c r="I518" s="123"/>
      <c r="J518" s="123"/>
      <c r="K518" s="125"/>
      <c r="L518" s="123"/>
      <c r="M518" s="126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4"/>
      <c r="AI518" s="124"/>
      <c r="AJ518" s="124"/>
      <c r="AK518" s="124"/>
      <c r="AL518" s="124"/>
      <c r="AM518" s="124"/>
      <c r="AN518" s="124"/>
      <c r="AO518" s="124"/>
      <c r="AP518" s="124"/>
      <c r="AQ518" s="124"/>
      <c r="AR518" s="124"/>
      <c r="AS518" s="124"/>
      <c r="AT518" s="124"/>
      <c r="AU518" s="124"/>
      <c r="AV518" s="124"/>
      <c r="AW518" s="124"/>
    </row>
    <row r="519" spans="2:49" s="150" customFormat="1" ht="24.75" customHeight="1">
      <c r="B519" s="18" t="s">
        <v>1625</v>
      </c>
      <c r="C519" s="19" t="s">
        <v>2237</v>
      </c>
      <c r="D519" s="20" t="s">
        <v>1627</v>
      </c>
      <c r="E519" s="21" t="s">
        <v>1103</v>
      </c>
      <c r="F519" s="22"/>
      <c r="G519" s="21" t="s">
        <v>1787</v>
      </c>
      <c r="H519" s="22"/>
      <c r="I519" s="21" t="s">
        <v>721</v>
      </c>
      <c r="J519" s="22"/>
      <c r="K519" s="21" t="s">
        <v>1767</v>
      </c>
      <c r="L519" s="22"/>
      <c r="M519" s="23" t="s">
        <v>1386</v>
      </c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4"/>
      <c r="AK519" s="124"/>
      <c r="AL519" s="124"/>
      <c r="AM519" s="124"/>
      <c r="AN519" s="124"/>
      <c r="AO519" s="124"/>
      <c r="AP519" s="124"/>
      <c r="AQ519" s="124"/>
      <c r="AR519" s="124"/>
      <c r="AS519" s="124"/>
      <c r="AT519" s="124"/>
      <c r="AU519" s="124"/>
      <c r="AV519" s="124"/>
      <c r="AW519" s="124"/>
    </row>
    <row r="520" spans="2:49" s="150" customFormat="1" ht="15" customHeight="1">
      <c r="B520" s="24" t="s">
        <v>1626</v>
      </c>
      <c r="C520" s="25"/>
      <c r="D520" s="26" t="s">
        <v>1628</v>
      </c>
      <c r="E520" s="17" t="s">
        <v>1383</v>
      </c>
      <c r="F520" s="27" t="s">
        <v>1385</v>
      </c>
      <c r="G520" s="17" t="s">
        <v>1383</v>
      </c>
      <c r="H520" s="27" t="s">
        <v>1385</v>
      </c>
      <c r="I520" s="17" t="s">
        <v>1383</v>
      </c>
      <c r="J520" s="27" t="s">
        <v>1385</v>
      </c>
      <c r="K520" s="17" t="s">
        <v>1383</v>
      </c>
      <c r="L520" s="27" t="s">
        <v>1385</v>
      </c>
      <c r="M520" s="28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  <c r="AC520" s="124"/>
      <c r="AD520" s="124"/>
      <c r="AE520" s="124"/>
      <c r="AF520" s="124"/>
      <c r="AG520" s="124"/>
      <c r="AH520" s="124"/>
      <c r="AI520" s="124"/>
      <c r="AJ520" s="124"/>
      <c r="AK520" s="124"/>
      <c r="AL520" s="124"/>
      <c r="AM520" s="124"/>
      <c r="AN520" s="124"/>
      <c r="AO520" s="124"/>
      <c r="AP520" s="124"/>
      <c r="AQ520" s="124"/>
      <c r="AR520" s="124"/>
      <c r="AS520" s="124"/>
      <c r="AT520" s="124"/>
      <c r="AU520" s="124"/>
      <c r="AV520" s="124"/>
      <c r="AW520" s="124"/>
    </row>
    <row r="521" spans="2:49" s="150" customFormat="1" ht="24.75" customHeight="1">
      <c r="B521" s="29"/>
      <c r="C521" s="30"/>
      <c r="D521" s="31"/>
      <c r="E521" s="32" t="s">
        <v>1384</v>
      </c>
      <c r="F521" s="33" t="s">
        <v>1768</v>
      </c>
      <c r="G521" s="32" t="s">
        <v>1384</v>
      </c>
      <c r="H521" s="33" t="s">
        <v>1768</v>
      </c>
      <c r="I521" s="32" t="s">
        <v>1384</v>
      </c>
      <c r="J521" s="33" t="s">
        <v>1768</v>
      </c>
      <c r="K521" s="32" t="s">
        <v>1384</v>
      </c>
      <c r="L521" s="33" t="s">
        <v>1768</v>
      </c>
      <c r="M521" s="3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4"/>
      <c r="AI521" s="124"/>
      <c r="AJ521" s="124"/>
      <c r="AK521" s="124"/>
      <c r="AL521" s="124"/>
      <c r="AM521" s="124"/>
      <c r="AN521" s="124"/>
      <c r="AO521" s="124"/>
      <c r="AP521" s="124"/>
      <c r="AQ521" s="124"/>
      <c r="AR521" s="124"/>
      <c r="AS521" s="124"/>
      <c r="AT521" s="124"/>
      <c r="AU521" s="124"/>
      <c r="AV521" s="124"/>
      <c r="AW521" s="124"/>
    </row>
    <row r="522" spans="2:49" s="47" customFormat="1" ht="5.25" customHeight="1">
      <c r="B522" s="51"/>
      <c r="C522" s="52"/>
      <c r="D522" s="44"/>
      <c r="E522" s="110"/>
      <c r="F522" s="111"/>
      <c r="G522" s="110"/>
      <c r="H522" s="111"/>
      <c r="I522" s="110"/>
      <c r="J522" s="111"/>
      <c r="K522" s="112"/>
      <c r="L522" s="111"/>
      <c r="M522" s="56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1"/>
      <c r="AK522" s="161"/>
      <c r="AL522" s="161"/>
      <c r="AM522" s="161"/>
      <c r="AN522" s="161"/>
      <c r="AO522" s="161"/>
      <c r="AP522" s="161"/>
      <c r="AQ522" s="161"/>
      <c r="AR522" s="161"/>
      <c r="AS522" s="161"/>
      <c r="AT522" s="161"/>
      <c r="AU522" s="161"/>
      <c r="AV522" s="161"/>
      <c r="AW522" s="161"/>
    </row>
    <row r="523" spans="2:49" s="47" customFormat="1" ht="13.5" customHeight="1">
      <c r="B523" s="42" t="s">
        <v>802</v>
      </c>
      <c r="C523" s="43" t="s">
        <v>1286</v>
      </c>
      <c r="D523" s="193" t="s">
        <v>2278</v>
      </c>
      <c r="E523" s="110"/>
      <c r="F523" s="111"/>
      <c r="G523" s="110"/>
      <c r="H523" s="111"/>
      <c r="I523" s="110"/>
      <c r="J523" s="111"/>
      <c r="K523" s="112"/>
      <c r="L523" s="112"/>
      <c r="M523" s="85" t="s">
        <v>401</v>
      </c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  <c r="AJ523" s="161"/>
      <c r="AK523" s="161"/>
      <c r="AL523" s="161"/>
      <c r="AM523" s="161"/>
      <c r="AN523" s="161"/>
      <c r="AO523" s="161"/>
      <c r="AP523" s="161"/>
      <c r="AQ523" s="161"/>
      <c r="AR523" s="161"/>
      <c r="AS523" s="161"/>
      <c r="AT523" s="161"/>
      <c r="AU523" s="161"/>
      <c r="AV523" s="161"/>
      <c r="AW523" s="161"/>
    </row>
    <row r="524" spans="2:49" s="47" customFormat="1" ht="10.5" customHeight="1">
      <c r="B524" s="78"/>
      <c r="C524" s="43" t="s">
        <v>1287</v>
      </c>
      <c r="D524" s="193" t="s">
        <v>2278</v>
      </c>
      <c r="E524" s="95"/>
      <c r="F524" s="133">
        <f>SUM(F526:F531)</f>
        <v>156483.97160987844</v>
      </c>
      <c r="G524" s="95"/>
      <c r="H524" s="133">
        <f>SUM(H526:H531)</f>
        <v>157927.73982784132</v>
      </c>
      <c r="I524" s="95"/>
      <c r="J524" s="86">
        <f>SUM(J526:J531)</f>
        <v>185622.46059110778</v>
      </c>
      <c r="K524" s="87"/>
      <c r="L524" s="133">
        <f>SUM(L526:L531)</f>
        <v>197146</v>
      </c>
      <c r="M524" s="85" t="s">
        <v>1579</v>
      </c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1"/>
      <c r="AK524" s="161"/>
      <c r="AL524" s="161"/>
      <c r="AM524" s="161"/>
      <c r="AN524" s="161"/>
      <c r="AO524" s="161"/>
      <c r="AP524" s="161"/>
      <c r="AQ524" s="161"/>
      <c r="AR524" s="161"/>
      <c r="AS524" s="161"/>
      <c r="AT524" s="161"/>
      <c r="AU524" s="161"/>
      <c r="AV524" s="161"/>
      <c r="AW524" s="161"/>
    </row>
    <row r="525" spans="2:49" s="47" customFormat="1" ht="12" customHeight="1">
      <c r="B525" s="51" t="s">
        <v>1855</v>
      </c>
      <c r="C525" s="52" t="s">
        <v>136</v>
      </c>
      <c r="D525" s="44" t="s">
        <v>2278</v>
      </c>
      <c r="E525" s="95"/>
      <c r="F525" s="58"/>
      <c r="G525" s="95"/>
      <c r="H525" s="58"/>
      <c r="I525" s="95"/>
      <c r="J525" s="58"/>
      <c r="K525" s="59"/>
      <c r="L525" s="59"/>
      <c r="M525" s="61" t="s">
        <v>137</v>
      </c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  <c r="AJ525" s="161"/>
      <c r="AK525" s="161"/>
      <c r="AL525" s="161"/>
      <c r="AM525" s="161"/>
      <c r="AN525" s="161"/>
      <c r="AO525" s="161"/>
      <c r="AP525" s="161"/>
      <c r="AQ525" s="161"/>
      <c r="AR525" s="161"/>
      <c r="AS525" s="161"/>
      <c r="AT525" s="161"/>
      <c r="AU525" s="161"/>
      <c r="AV525" s="161"/>
      <c r="AW525" s="161"/>
    </row>
    <row r="526" spans="2:49" s="47" customFormat="1" ht="11.25" customHeight="1">
      <c r="B526" s="51" t="s">
        <v>2278</v>
      </c>
      <c r="C526" s="52" t="s">
        <v>807</v>
      </c>
      <c r="D526" s="44" t="s">
        <v>2305</v>
      </c>
      <c r="E526" s="57" t="s">
        <v>1243</v>
      </c>
      <c r="F526" s="53">
        <v>137239.9935756586</v>
      </c>
      <c r="G526" s="57" t="s">
        <v>1243</v>
      </c>
      <c r="H526" s="53">
        <v>142174.43453835297</v>
      </c>
      <c r="I526" s="57" t="s">
        <v>1243</v>
      </c>
      <c r="J526" s="53">
        <v>170986.58064427946</v>
      </c>
      <c r="K526" s="54" t="s">
        <v>1243</v>
      </c>
      <c r="L526" s="53">
        <v>181741</v>
      </c>
      <c r="M526" s="56" t="s">
        <v>148</v>
      </c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1"/>
      <c r="AP526" s="161"/>
      <c r="AQ526" s="161"/>
      <c r="AR526" s="161"/>
      <c r="AS526" s="161"/>
      <c r="AT526" s="161"/>
      <c r="AU526" s="161"/>
      <c r="AV526" s="161"/>
      <c r="AW526" s="161"/>
    </row>
    <row r="527" spans="2:49" s="47" customFormat="1" ht="12" customHeight="1">
      <c r="B527" s="51" t="s">
        <v>1856</v>
      </c>
      <c r="C527" s="52" t="s">
        <v>138</v>
      </c>
      <c r="D527" s="44"/>
      <c r="E527" s="57"/>
      <c r="F527" s="53"/>
      <c r="G527" s="57"/>
      <c r="H527" s="53"/>
      <c r="I527" s="57"/>
      <c r="J527" s="53"/>
      <c r="K527" s="54"/>
      <c r="L527" s="53"/>
      <c r="M527" s="56" t="s">
        <v>262</v>
      </c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1"/>
      <c r="AP527" s="161"/>
      <c r="AQ527" s="161"/>
      <c r="AR527" s="161"/>
      <c r="AS527" s="161"/>
      <c r="AT527" s="161"/>
      <c r="AU527" s="161"/>
      <c r="AV527" s="161"/>
      <c r="AW527" s="161"/>
    </row>
    <row r="528" spans="2:49" s="47" customFormat="1" ht="11.25" customHeight="1">
      <c r="B528" s="51"/>
      <c r="C528" s="52" t="s">
        <v>140</v>
      </c>
      <c r="D528" s="44" t="s">
        <v>2305</v>
      </c>
      <c r="E528" s="57" t="s">
        <v>1243</v>
      </c>
      <c r="F528" s="53">
        <v>7871.526840420043</v>
      </c>
      <c r="G528" s="57" t="s">
        <v>1243</v>
      </c>
      <c r="H528" s="53">
        <v>8249.127758964178</v>
      </c>
      <c r="I528" s="57" t="s">
        <v>1243</v>
      </c>
      <c r="J528" s="53">
        <v>6400.420999395155</v>
      </c>
      <c r="K528" s="54" t="s">
        <v>1243</v>
      </c>
      <c r="L528" s="53">
        <v>7313</v>
      </c>
      <c r="M528" s="56" t="s">
        <v>141</v>
      </c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1"/>
      <c r="AP528" s="161"/>
      <c r="AQ528" s="161"/>
      <c r="AR528" s="161"/>
      <c r="AS528" s="161"/>
      <c r="AT528" s="161"/>
      <c r="AU528" s="161"/>
      <c r="AV528" s="161"/>
      <c r="AW528" s="161"/>
    </row>
    <row r="529" spans="2:49" s="47" customFormat="1" ht="11.25" customHeight="1">
      <c r="B529" s="51" t="s">
        <v>1857</v>
      </c>
      <c r="C529" s="127" t="s">
        <v>611</v>
      </c>
      <c r="D529" s="44"/>
      <c r="E529" s="57"/>
      <c r="F529" s="53"/>
      <c r="G529" s="57"/>
      <c r="H529" s="53"/>
      <c r="I529" s="57"/>
      <c r="J529" s="53"/>
      <c r="K529" s="54"/>
      <c r="L529" s="53"/>
      <c r="M529" s="56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1"/>
      <c r="AP529" s="161"/>
      <c r="AQ529" s="161"/>
      <c r="AR529" s="161"/>
      <c r="AS529" s="161"/>
      <c r="AT529" s="161"/>
      <c r="AU529" s="161"/>
      <c r="AV529" s="161"/>
      <c r="AW529" s="161"/>
    </row>
    <row r="530" spans="2:49" s="47" customFormat="1" ht="12" customHeight="1">
      <c r="B530" s="51" t="s">
        <v>2278</v>
      </c>
      <c r="C530" s="127" t="s">
        <v>612</v>
      </c>
      <c r="D530" s="128" t="s">
        <v>1243</v>
      </c>
      <c r="E530" s="57" t="s">
        <v>1243</v>
      </c>
      <c r="F530" s="53">
        <v>11372.451193799829</v>
      </c>
      <c r="G530" s="57" t="s">
        <v>1243</v>
      </c>
      <c r="H530" s="53">
        <v>7504.177530524165</v>
      </c>
      <c r="I530" s="57" t="s">
        <v>1243</v>
      </c>
      <c r="J530" s="53">
        <v>8235.458947433168</v>
      </c>
      <c r="K530" s="54" t="s">
        <v>1243</v>
      </c>
      <c r="L530" s="53">
        <v>8092</v>
      </c>
      <c r="M530" s="129" t="s">
        <v>682</v>
      </c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1"/>
      <c r="AM530" s="161"/>
      <c r="AN530" s="161"/>
      <c r="AO530" s="161"/>
      <c r="AP530" s="161"/>
      <c r="AQ530" s="161"/>
      <c r="AR530" s="161"/>
      <c r="AS530" s="161"/>
      <c r="AT530" s="161"/>
      <c r="AU530" s="161"/>
      <c r="AV530" s="161"/>
      <c r="AW530" s="161"/>
    </row>
    <row r="531" spans="2:49" s="47" customFormat="1" ht="5.25" customHeight="1">
      <c r="B531" s="51" t="s">
        <v>2278</v>
      </c>
      <c r="C531" s="127" t="s">
        <v>2278</v>
      </c>
      <c r="D531" s="128"/>
      <c r="E531" s="57"/>
      <c r="F531" s="53"/>
      <c r="G531" s="57"/>
      <c r="H531" s="53"/>
      <c r="I531" s="57"/>
      <c r="J531" s="53"/>
      <c r="K531" s="54"/>
      <c r="L531" s="53"/>
      <c r="M531" s="129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1"/>
      <c r="AP531" s="161"/>
      <c r="AQ531" s="161"/>
      <c r="AR531" s="161"/>
      <c r="AS531" s="161"/>
      <c r="AT531" s="161"/>
      <c r="AU531" s="161"/>
      <c r="AV531" s="161"/>
      <c r="AW531" s="161"/>
    </row>
    <row r="532" spans="2:49" s="47" customFormat="1" ht="11.25" customHeight="1">
      <c r="B532" s="42" t="s">
        <v>803</v>
      </c>
      <c r="C532" s="43" t="s">
        <v>1288</v>
      </c>
      <c r="D532" s="80"/>
      <c r="E532" s="57"/>
      <c r="F532" s="86">
        <f>SUM(F533:F535)</f>
        <v>1835.0379480380132</v>
      </c>
      <c r="G532" s="57"/>
      <c r="H532" s="86">
        <f>SUM(H533:H535)</f>
        <v>1443.7682179628687</v>
      </c>
      <c r="I532" s="57"/>
      <c r="J532" s="86">
        <f>SUM(J533:J535)</f>
        <v>1621.462767865991</v>
      </c>
      <c r="K532" s="87"/>
      <c r="L532" s="86">
        <f>SUM(L533:L535)</f>
        <v>1518</v>
      </c>
      <c r="M532" s="48" t="s">
        <v>402</v>
      </c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  <c r="AJ532" s="161"/>
      <c r="AK532" s="161"/>
      <c r="AL532" s="161"/>
      <c r="AM532" s="161"/>
      <c r="AN532" s="161"/>
      <c r="AO532" s="161"/>
      <c r="AP532" s="161"/>
      <c r="AQ532" s="161"/>
      <c r="AR532" s="161"/>
      <c r="AS532" s="161"/>
      <c r="AT532" s="161"/>
      <c r="AU532" s="161"/>
      <c r="AV532" s="161"/>
      <c r="AW532" s="161"/>
    </row>
    <row r="533" spans="2:49" s="47" customFormat="1" ht="11.25" customHeight="1">
      <c r="B533" s="51" t="s">
        <v>1858</v>
      </c>
      <c r="C533" s="52" t="s">
        <v>1371</v>
      </c>
      <c r="D533" s="44" t="s">
        <v>990</v>
      </c>
      <c r="E533" s="57">
        <v>460</v>
      </c>
      <c r="F533" s="53">
        <v>1730.8132601140665</v>
      </c>
      <c r="G533" s="57">
        <v>375</v>
      </c>
      <c r="H533" s="53">
        <v>1375.4241603078217</v>
      </c>
      <c r="I533" s="57">
        <v>450</v>
      </c>
      <c r="J533" s="53">
        <v>1587.2907390384676</v>
      </c>
      <c r="K533" s="54">
        <v>405</v>
      </c>
      <c r="L533" s="53">
        <v>1483</v>
      </c>
      <c r="M533" s="56" t="s">
        <v>1989</v>
      </c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1"/>
      <c r="AM533" s="161"/>
      <c r="AN533" s="161"/>
      <c r="AO533" s="161"/>
      <c r="AP533" s="161"/>
      <c r="AQ533" s="161"/>
      <c r="AR533" s="161"/>
      <c r="AS533" s="161"/>
      <c r="AT533" s="161"/>
      <c r="AU533" s="161"/>
      <c r="AV533" s="161"/>
      <c r="AW533" s="161"/>
    </row>
    <row r="534" spans="2:49" s="47" customFormat="1" ht="11.25" customHeight="1">
      <c r="B534" s="51" t="s">
        <v>1859</v>
      </c>
      <c r="C534" s="52" t="s">
        <v>1372</v>
      </c>
      <c r="D534" s="44"/>
      <c r="E534" s="57"/>
      <c r="F534" s="53"/>
      <c r="G534" s="57"/>
      <c r="H534" s="53"/>
      <c r="I534" s="57"/>
      <c r="J534" s="53"/>
      <c r="K534" s="54"/>
      <c r="L534" s="53"/>
      <c r="M534" s="56" t="s">
        <v>1990</v>
      </c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  <c r="AJ534" s="161"/>
      <c r="AK534" s="161"/>
      <c r="AL534" s="161"/>
      <c r="AM534" s="161"/>
      <c r="AN534" s="161"/>
      <c r="AO534" s="161"/>
      <c r="AP534" s="161"/>
      <c r="AQ534" s="161"/>
      <c r="AR534" s="161"/>
      <c r="AS534" s="161"/>
      <c r="AT534" s="161"/>
      <c r="AU534" s="161"/>
      <c r="AV534" s="161"/>
      <c r="AW534" s="161"/>
    </row>
    <row r="535" spans="2:49" s="47" customFormat="1" ht="11.25" customHeight="1">
      <c r="B535" s="51" t="s">
        <v>2278</v>
      </c>
      <c r="C535" s="52" t="s">
        <v>1373</v>
      </c>
      <c r="D535" s="44" t="s">
        <v>990</v>
      </c>
      <c r="E535" s="57">
        <v>22</v>
      </c>
      <c r="F535" s="53">
        <v>104.22468792394675</v>
      </c>
      <c r="G535" s="57">
        <v>13</v>
      </c>
      <c r="H535" s="53">
        <v>68.34405765504704</v>
      </c>
      <c r="I535" s="57">
        <v>7</v>
      </c>
      <c r="J535" s="53">
        <v>34.17202882752352</v>
      </c>
      <c r="K535" s="54">
        <v>7</v>
      </c>
      <c r="L535" s="53">
        <v>35</v>
      </c>
      <c r="M535" s="56" t="s">
        <v>135</v>
      </c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  <c r="AJ535" s="161"/>
      <c r="AK535" s="161"/>
      <c r="AL535" s="161"/>
      <c r="AM535" s="161"/>
      <c r="AN535" s="161"/>
      <c r="AO535" s="161"/>
      <c r="AP535" s="161"/>
      <c r="AQ535" s="161"/>
      <c r="AR535" s="161"/>
      <c r="AS535" s="161"/>
      <c r="AT535" s="161"/>
      <c r="AU535" s="161"/>
      <c r="AV535" s="161"/>
      <c r="AW535" s="161"/>
    </row>
    <row r="536" spans="2:49" s="47" customFormat="1" ht="5.25" customHeight="1">
      <c r="B536" s="88"/>
      <c r="C536" s="52"/>
      <c r="D536" s="44"/>
      <c r="E536" s="57"/>
      <c r="F536" s="53"/>
      <c r="G536" s="57"/>
      <c r="H536" s="53"/>
      <c r="I536" s="57"/>
      <c r="J536" s="53"/>
      <c r="K536" s="54"/>
      <c r="L536" s="53"/>
      <c r="M536" s="56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  <c r="AJ536" s="161"/>
      <c r="AK536" s="161"/>
      <c r="AL536" s="161"/>
      <c r="AM536" s="161"/>
      <c r="AN536" s="161"/>
      <c r="AO536" s="161"/>
      <c r="AP536" s="161"/>
      <c r="AQ536" s="161"/>
      <c r="AR536" s="161"/>
      <c r="AS536" s="161"/>
      <c r="AT536" s="161"/>
      <c r="AU536" s="161"/>
      <c r="AV536" s="161"/>
      <c r="AW536" s="161"/>
    </row>
    <row r="537" spans="2:49" s="150" customFormat="1" ht="11.25" customHeight="1">
      <c r="B537" s="42" t="s">
        <v>804</v>
      </c>
      <c r="C537" s="43" t="s">
        <v>218</v>
      </c>
      <c r="D537" s="80"/>
      <c r="E537" s="95"/>
      <c r="F537" s="58"/>
      <c r="G537" s="95"/>
      <c r="H537" s="58"/>
      <c r="I537" s="95"/>
      <c r="J537" s="58"/>
      <c r="K537" s="59"/>
      <c r="L537" s="58"/>
      <c r="M537" s="48" t="s">
        <v>683</v>
      </c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  <c r="AC537" s="124"/>
      <c r="AD537" s="124"/>
      <c r="AE537" s="124"/>
      <c r="AF537" s="124"/>
      <c r="AG537" s="124"/>
      <c r="AH537" s="124"/>
      <c r="AI537" s="124"/>
      <c r="AJ537" s="124"/>
      <c r="AK537" s="124"/>
      <c r="AL537" s="124"/>
      <c r="AM537" s="124"/>
      <c r="AN537" s="124"/>
      <c r="AO537" s="124"/>
      <c r="AP537" s="124"/>
      <c r="AQ537" s="124"/>
      <c r="AR537" s="124"/>
      <c r="AS537" s="124"/>
      <c r="AT537" s="124"/>
      <c r="AU537" s="124"/>
      <c r="AV537" s="124"/>
      <c r="AW537" s="124"/>
    </row>
    <row r="538" spans="2:49" s="150" customFormat="1" ht="11.25" customHeight="1">
      <c r="B538" s="78"/>
      <c r="C538" s="43" t="s">
        <v>1289</v>
      </c>
      <c r="D538" s="80"/>
      <c r="E538" s="134"/>
      <c r="F538" s="135"/>
      <c r="G538" s="134"/>
      <c r="H538" s="135"/>
      <c r="I538" s="134"/>
      <c r="J538" s="135"/>
      <c r="K538" s="136"/>
      <c r="L538" s="135"/>
      <c r="M538" s="48" t="s">
        <v>62</v>
      </c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4"/>
      <c r="AC538" s="124"/>
      <c r="AD538" s="124"/>
      <c r="AE538" s="124"/>
      <c r="AF538" s="124"/>
      <c r="AG538" s="124"/>
      <c r="AH538" s="124"/>
      <c r="AI538" s="124"/>
      <c r="AJ538" s="124"/>
      <c r="AK538" s="124"/>
      <c r="AL538" s="124"/>
      <c r="AM538" s="124"/>
      <c r="AN538" s="124"/>
      <c r="AO538" s="124"/>
      <c r="AP538" s="124"/>
      <c r="AQ538" s="124"/>
      <c r="AR538" s="124"/>
      <c r="AS538" s="124"/>
      <c r="AT538" s="124"/>
      <c r="AU538" s="124"/>
      <c r="AV538" s="124"/>
      <c r="AW538" s="124"/>
    </row>
    <row r="539" spans="2:49" s="150" customFormat="1" ht="11.25" customHeight="1">
      <c r="B539" s="60"/>
      <c r="C539" s="43" t="s">
        <v>1290</v>
      </c>
      <c r="D539" s="80"/>
      <c r="E539" s="94"/>
      <c r="F539" s="86">
        <f>SUM(F540:F543)</f>
        <v>1964.8916575826024</v>
      </c>
      <c r="G539" s="94"/>
      <c r="H539" s="86">
        <f>SUM(H540:H543)</f>
        <v>1956.3486503757217</v>
      </c>
      <c r="I539" s="94"/>
      <c r="J539" s="86">
        <f>SUM(J540:J543)</f>
        <v>2142.5862074857246</v>
      </c>
      <c r="K539" s="87"/>
      <c r="L539" s="86">
        <f>SUM(L540:L543)</f>
        <v>1828</v>
      </c>
      <c r="M539" s="48" t="s">
        <v>2386</v>
      </c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  <c r="AD539" s="124"/>
      <c r="AE539" s="124"/>
      <c r="AF539" s="124"/>
      <c r="AG539" s="124"/>
      <c r="AH539" s="124"/>
      <c r="AI539" s="124"/>
      <c r="AJ539" s="124"/>
      <c r="AK539" s="124"/>
      <c r="AL539" s="124"/>
      <c r="AM539" s="124"/>
      <c r="AN539" s="124"/>
      <c r="AO539" s="124"/>
      <c r="AP539" s="124"/>
      <c r="AQ539" s="124"/>
      <c r="AR539" s="124"/>
      <c r="AS539" s="124"/>
      <c r="AT539" s="124"/>
      <c r="AU539" s="124"/>
      <c r="AV539" s="124"/>
      <c r="AW539" s="124"/>
    </row>
    <row r="540" spans="2:49" s="47" customFormat="1" ht="11.25" customHeight="1">
      <c r="B540" s="51" t="s">
        <v>1860</v>
      </c>
      <c r="C540" s="52" t="s">
        <v>1703</v>
      </c>
      <c r="D540" s="44" t="s">
        <v>2305</v>
      </c>
      <c r="E540" s="57" t="s">
        <v>1243</v>
      </c>
      <c r="F540" s="53">
        <v>1213.107023377085</v>
      </c>
      <c r="G540" s="57" t="s">
        <v>1243</v>
      </c>
      <c r="H540" s="53">
        <v>951.6910028465301</v>
      </c>
      <c r="I540" s="57" t="s">
        <v>1243</v>
      </c>
      <c r="J540" s="53">
        <v>283.6278392684452</v>
      </c>
      <c r="K540" s="54" t="s">
        <v>1243</v>
      </c>
      <c r="L540" s="53">
        <v>235</v>
      </c>
      <c r="M540" s="56" t="s">
        <v>1704</v>
      </c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  <c r="AI540" s="161"/>
      <c r="AJ540" s="161"/>
      <c r="AK540" s="161"/>
      <c r="AL540" s="161"/>
      <c r="AM540" s="161"/>
      <c r="AN540" s="161"/>
      <c r="AO540" s="161"/>
      <c r="AP540" s="161"/>
      <c r="AQ540" s="161"/>
      <c r="AR540" s="161"/>
      <c r="AS540" s="161"/>
      <c r="AT540" s="161"/>
      <c r="AU540" s="161"/>
      <c r="AV540" s="161"/>
      <c r="AW540" s="161"/>
    </row>
    <row r="541" spans="2:49" s="47" customFormat="1" ht="11.25" customHeight="1">
      <c r="B541" s="51" t="s">
        <v>1861</v>
      </c>
      <c r="C541" s="52" t="s">
        <v>1318</v>
      </c>
      <c r="D541" s="44"/>
      <c r="E541" s="57"/>
      <c r="F541" s="53"/>
      <c r="G541" s="57"/>
      <c r="H541" s="53"/>
      <c r="I541" s="57"/>
      <c r="J541" s="53"/>
      <c r="K541" s="54"/>
      <c r="L541" s="53"/>
      <c r="M541" s="61" t="s">
        <v>684</v>
      </c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  <c r="AI541" s="161"/>
      <c r="AJ541" s="161"/>
      <c r="AK541" s="161"/>
      <c r="AL541" s="161"/>
      <c r="AM541" s="161"/>
      <c r="AN541" s="161"/>
      <c r="AO541" s="161"/>
      <c r="AP541" s="161"/>
      <c r="AQ541" s="161"/>
      <c r="AR541" s="161"/>
      <c r="AS541" s="161"/>
      <c r="AT541" s="161"/>
      <c r="AU541" s="161"/>
      <c r="AV541" s="161"/>
      <c r="AW541" s="161"/>
    </row>
    <row r="542" spans="2:49" s="47" customFormat="1" ht="11.25" customHeight="1">
      <c r="B542" s="51" t="s">
        <v>1862</v>
      </c>
      <c r="C542" s="52" t="s">
        <v>1321</v>
      </c>
      <c r="D542" s="44" t="s">
        <v>2305</v>
      </c>
      <c r="E542" s="57" t="s">
        <v>1243</v>
      </c>
      <c r="F542" s="53">
        <v>751.7846342055175</v>
      </c>
      <c r="G542" s="57" t="s">
        <v>1243</v>
      </c>
      <c r="H542" s="53">
        <v>1004.6576475291915</v>
      </c>
      <c r="I542" s="57" t="s">
        <v>1243</v>
      </c>
      <c r="J542" s="53">
        <v>1858.9583682172795</v>
      </c>
      <c r="K542" s="54" t="s">
        <v>1243</v>
      </c>
      <c r="L542" s="53">
        <v>1593</v>
      </c>
      <c r="M542" s="56" t="s">
        <v>808</v>
      </c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  <c r="AJ542" s="161"/>
      <c r="AK542" s="161"/>
      <c r="AL542" s="161"/>
      <c r="AM542" s="161"/>
      <c r="AN542" s="161"/>
      <c r="AO542" s="161"/>
      <c r="AP542" s="161"/>
      <c r="AQ542" s="161"/>
      <c r="AR542" s="161"/>
      <c r="AS542" s="161"/>
      <c r="AT542" s="161"/>
      <c r="AU542" s="161"/>
      <c r="AV542" s="161"/>
      <c r="AW542" s="161"/>
    </row>
    <row r="543" spans="2:49" s="47" customFormat="1" ht="5.25" customHeight="1">
      <c r="B543" s="60"/>
      <c r="C543" s="127"/>
      <c r="D543" s="128"/>
      <c r="E543" s="57"/>
      <c r="F543" s="53"/>
      <c r="G543" s="57"/>
      <c r="H543" s="53"/>
      <c r="I543" s="57"/>
      <c r="J543" s="53"/>
      <c r="K543" s="54"/>
      <c r="L543" s="53"/>
      <c r="M543" s="129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  <c r="AJ543" s="161"/>
      <c r="AK543" s="161"/>
      <c r="AL543" s="161"/>
      <c r="AM543" s="161"/>
      <c r="AN543" s="161"/>
      <c r="AO543" s="161"/>
      <c r="AP543" s="161"/>
      <c r="AQ543" s="161"/>
      <c r="AR543" s="161"/>
      <c r="AS543" s="161"/>
      <c r="AT543" s="161"/>
      <c r="AU543" s="161"/>
      <c r="AV543" s="161"/>
      <c r="AW543" s="161"/>
    </row>
    <row r="544" spans="2:49" s="210" customFormat="1" ht="11.25" customHeight="1">
      <c r="B544" s="68" t="s">
        <v>817</v>
      </c>
      <c r="C544" s="69" t="s">
        <v>1678</v>
      </c>
      <c r="D544" s="64"/>
      <c r="E544" s="70"/>
      <c r="F544" s="236"/>
      <c r="G544" s="70"/>
      <c r="H544" s="236"/>
      <c r="I544" s="70"/>
      <c r="J544" s="236"/>
      <c r="K544" s="237"/>
      <c r="L544" s="236"/>
      <c r="M544" s="213" t="s">
        <v>809</v>
      </c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  <c r="AT544" s="209"/>
      <c r="AU544" s="209"/>
      <c r="AV544" s="209"/>
      <c r="AW544" s="209"/>
    </row>
    <row r="545" spans="2:49" s="210" customFormat="1" ht="11.25" customHeight="1">
      <c r="B545" s="233"/>
      <c r="C545" s="69" t="s">
        <v>1679</v>
      </c>
      <c r="D545" s="64"/>
      <c r="E545" s="70"/>
      <c r="F545" s="76">
        <f>SUM(F547+F555+F569+F581+F589)</f>
        <v>56802.45491855097</v>
      </c>
      <c r="G545" s="70"/>
      <c r="H545" s="76">
        <f>SUM(H547+H555+H569+H581+H589)</f>
        <v>57393.63101726714</v>
      </c>
      <c r="I545" s="70"/>
      <c r="J545" s="76">
        <f>SUM(J547+J555+J569+J581+J589)</f>
        <v>57051.9107289919</v>
      </c>
      <c r="K545" s="77"/>
      <c r="L545" s="76">
        <f>SUM(L547+L555+L569+L581+L589)</f>
        <v>56673</v>
      </c>
      <c r="M545" s="213" t="s">
        <v>1680</v>
      </c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  <c r="AT545" s="209"/>
      <c r="AU545" s="209"/>
      <c r="AV545" s="209"/>
      <c r="AW545" s="209"/>
    </row>
    <row r="546" spans="2:49" s="47" customFormat="1" ht="5.25" customHeight="1">
      <c r="B546" s="78"/>
      <c r="C546" s="79"/>
      <c r="D546" s="80"/>
      <c r="E546" s="57"/>
      <c r="F546" s="92"/>
      <c r="G546" s="57"/>
      <c r="H546" s="92"/>
      <c r="I546" s="57"/>
      <c r="J546" s="92"/>
      <c r="K546" s="93"/>
      <c r="L546" s="92"/>
      <c r="M546" s="188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  <c r="AJ546" s="161"/>
      <c r="AK546" s="161"/>
      <c r="AL546" s="161"/>
      <c r="AM546" s="161"/>
      <c r="AN546" s="161"/>
      <c r="AO546" s="161"/>
      <c r="AP546" s="161"/>
      <c r="AQ546" s="161"/>
      <c r="AR546" s="161"/>
      <c r="AS546" s="161"/>
      <c r="AT546" s="161"/>
      <c r="AU546" s="161"/>
      <c r="AV546" s="161"/>
      <c r="AW546" s="161"/>
    </row>
    <row r="547" spans="2:49" s="47" customFormat="1" ht="11.25" customHeight="1">
      <c r="B547" s="42" t="s">
        <v>805</v>
      </c>
      <c r="C547" s="43" t="s">
        <v>1302</v>
      </c>
      <c r="D547" s="44"/>
      <c r="E547" s="45"/>
      <c r="F547" s="86">
        <f>SUM(F549:F552)</f>
        <v>3342.0244193318003</v>
      </c>
      <c r="G547" s="45"/>
      <c r="H547" s="86">
        <f>SUM(H549:H552)</f>
        <v>2942.211682049775</v>
      </c>
      <c r="I547" s="45"/>
      <c r="J547" s="86">
        <f>SUM(J549:J552)</f>
        <v>3145.53525357354</v>
      </c>
      <c r="K547" s="87"/>
      <c r="L547" s="86">
        <f>SUM(L549:L552)</f>
        <v>3783</v>
      </c>
      <c r="M547" s="48" t="s">
        <v>2392</v>
      </c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1"/>
      <c r="AP547" s="161"/>
      <c r="AQ547" s="161"/>
      <c r="AR547" s="161"/>
      <c r="AS547" s="161"/>
      <c r="AT547" s="161"/>
      <c r="AU547" s="161"/>
      <c r="AV547" s="161"/>
      <c r="AW547" s="161"/>
    </row>
    <row r="548" spans="2:49" s="47" customFormat="1" ht="11.25" customHeight="1">
      <c r="B548" s="51" t="s">
        <v>1899</v>
      </c>
      <c r="C548" s="52" t="s">
        <v>810</v>
      </c>
      <c r="D548" s="128"/>
      <c r="E548" s="95"/>
      <c r="F548" s="58"/>
      <c r="G548" s="95"/>
      <c r="H548" s="58"/>
      <c r="I548" s="95"/>
      <c r="J548" s="58"/>
      <c r="K548" s="59"/>
      <c r="L548" s="58"/>
      <c r="M548" s="129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1"/>
      <c r="AM548" s="161"/>
      <c r="AN548" s="161"/>
      <c r="AO548" s="161"/>
      <c r="AP548" s="161"/>
      <c r="AQ548" s="161"/>
      <c r="AR548" s="161"/>
      <c r="AS548" s="161"/>
      <c r="AT548" s="161"/>
      <c r="AU548" s="161"/>
      <c r="AV548" s="161"/>
      <c r="AW548" s="161"/>
    </row>
    <row r="549" spans="2:49" s="47" customFormat="1" ht="11.25" customHeight="1">
      <c r="B549" s="51" t="s">
        <v>2278</v>
      </c>
      <c r="C549" s="52" t="s">
        <v>811</v>
      </c>
      <c r="D549" s="44" t="s">
        <v>2429</v>
      </c>
      <c r="E549" s="57">
        <v>504</v>
      </c>
      <c r="F549" s="53">
        <v>1894.8389984861792</v>
      </c>
      <c r="G549" s="57">
        <v>426</v>
      </c>
      <c r="H549" s="53">
        <v>1698.349832727919</v>
      </c>
      <c r="I549" s="57">
        <v>459</v>
      </c>
      <c r="J549" s="53">
        <v>1848.7067595690226</v>
      </c>
      <c r="K549" s="54">
        <v>620</v>
      </c>
      <c r="L549" s="53">
        <v>2361</v>
      </c>
      <c r="M549" s="56" t="s">
        <v>820</v>
      </c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1"/>
      <c r="AP549" s="161"/>
      <c r="AQ549" s="161"/>
      <c r="AR549" s="161"/>
      <c r="AS549" s="161"/>
      <c r="AT549" s="161"/>
      <c r="AU549" s="161"/>
      <c r="AV549" s="161"/>
      <c r="AW549" s="161"/>
    </row>
    <row r="550" spans="2:49" s="47" customFormat="1" ht="11.25" customHeight="1">
      <c r="B550" s="51" t="s">
        <v>1898</v>
      </c>
      <c r="C550" s="52" t="s">
        <v>2241</v>
      </c>
      <c r="D550" s="44" t="s">
        <v>2278</v>
      </c>
      <c r="E550" s="57"/>
      <c r="F550" s="53"/>
      <c r="G550" s="57"/>
      <c r="H550" s="53"/>
      <c r="I550" s="57"/>
      <c r="J550" s="53"/>
      <c r="K550" s="54"/>
      <c r="L550" s="53"/>
      <c r="M550" s="61" t="s">
        <v>2278</v>
      </c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1"/>
      <c r="AP550" s="161"/>
      <c r="AQ550" s="161"/>
      <c r="AR550" s="161"/>
      <c r="AS550" s="161"/>
      <c r="AT550" s="161"/>
      <c r="AU550" s="161"/>
      <c r="AV550" s="161"/>
      <c r="AW550" s="161"/>
    </row>
    <row r="551" spans="2:49" s="47" customFormat="1" ht="11.25" customHeight="1">
      <c r="B551" s="51" t="s">
        <v>2278</v>
      </c>
      <c r="C551" s="52" t="s">
        <v>813</v>
      </c>
      <c r="D551" s="44" t="s">
        <v>2305</v>
      </c>
      <c r="E551" s="57" t="s">
        <v>1243</v>
      </c>
      <c r="F551" s="53">
        <v>1447.1854208456211</v>
      </c>
      <c r="G551" s="57" t="s">
        <v>1243</v>
      </c>
      <c r="H551" s="53">
        <v>1243.8618493218562</v>
      </c>
      <c r="I551" s="57" t="s">
        <v>1243</v>
      </c>
      <c r="J551" s="53">
        <v>1296.8284940045176</v>
      </c>
      <c r="K551" s="54" t="s">
        <v>1243</v>
      </c>
      <c r="L551" s="53">
        <v>1422</v>
      </c>
      <c r="M551" s="56" t="s">
        <v>812</v>
      </c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1"/>
      <c r="AP551" s="161"/>
      <c r="AQ551" s="161"/>
      <c r="AR551" s="161"/>
      <c r="AS551" s="161"/>
      <c r="AT551" s="161"/>
      <c r="AU551" s="161"/>
      <c r="AV551" s="161"/>
      <c r="AW551" s="161"/>
    </row>
    <row r="552" spans="2:49" s="47" customFormat="1" ht="5.25" customHeight="1">
      <c r="B552" s="60"/>
      <c r="C552" s="127"/>
      <c r="D552" s="128"/>
      <c r="E552" s="57" t="s">
        <v>2278</v>
      </c>
      <c r="F552" s="53"/>
      <c r="G552" s="57"/>
      <c r="H552" s="53"/>
      <c r="I552" s="57"/>
      <c r="J552" s="53"/>
      <c r="K552" s="54"/>
      <c r="L552" s="53"/>
      <c r="M552" s="129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  <c r="AS552" s="161"/>
      <c r="AT552" s="161"/>
      <c r="AU552" s="161"/>
      <c r="AV552" s="161"/>
      <c r="AW552" s="161"/>
    </row>
    <row r="553" spans="2:49" s="47" customFormat="1" ht="11.25" customHeight="1">
      <c r="B553" s="42" t="s">
        <v>806</v>
      </c>
      <c r="C553" s="43" t="s">
        <v>1291</v>
      </c>
      <c r="D553" s="44"/>
      <c r="E553" s="57"/>
      <c r="F553" s="53"/>
      <c r="G553" s="57"/>
      <c r="H553" s="53"/>
      <c r="I553" s="57"/>
      <c r="J553" s="53"/>
      <c r="K553" s="54"/>
      <c r="L553" s="53"/>
      <c r="M553" s="48" t="s">
        <v>1296</v>
      </c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  <c r="AQ553" s="161"/>
      <c r="AR553" s="161"/>
      <c r="AS553" s="161"/>
      <c r="AT553" s="161"/>
      <c r="AU553" s="161"/>
      <c r="AV553" s="161"/>
      <c r="AW553" s="161"/>
    </row>
    <row r="554" spans="2:49" s="47" customFormat="1" ht="11.25" customHeight="1">
      <c r="B554" s="42"/>
      <c r="C554" s="43" t="s">
        <v>1292</v>
      </c>
      <c r="D554" s="44"/>
      <c r="E554" s="57"/>
      <c r="F554" s="53"/>
      <c r="G554" s="57"/>
      <c r="H554" s="53"/>
      <c r="I554" s="57"/>
      <c r="J554" s="53"/>
      <c r="K554" s="54"/>
      <c r="L554" s="53"/>
      <c r="M554" s="48" t="s">
        <v>1295</v>
      </c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1"/>
      <c r="AP554" s="161"/>
      <c r="AQ554" s="161"/>
      <c r="AR554" s="161"/>
      <c r="AS554" s="161"/>
      <c r="AT554" s="161"/>
      <c r="AU554" s="161"/>
      <c r="AV554" s="161"/>
      <c r="AW554" s="161"/>
    </row>
    <row r="555" spans="2:49" s="47" customFormat="1" ht="11.25" customHeight="1">
      <c r="B555" s="42"/>
      <c r="C555" s="43" t="s">
        <v>1293</v>
      </c>
      <c r="D555" s="44"/>
      <c r="E555" s="57"/>
      <c r="F555" s="86">
        <f>SUM(F556:F558)</f>
        <v>18837.33089117234</v>
      </c>
      <c r="G555" s="57"/>
      <c r="H555" s="86">
        <f>SUM(H556:H558)</f>
        <v>19520.77146772281</v>
      </c>
      <c r="I555" s="57"/>
      <c r="J555" s="86">
        <f>SUM(J556:J558)</f>
        <v>18244.44619101481</v>
      </c>
      <c r="K555" s="87"/>
      <c r="L555" s="86">
        <f>SUM(L556:L558)</f>
        <v>19146</v>
      </c>
      <c r="M555" s="48" t="s">
        <v>1294</v>
      </c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1"/>
      <c r="AM555" s="161"/>
      <c r="AN555" s="161"/>
      <c r="AO555" s="161"/>
      <c r="AP555" s="161"/>
      <c r="AQ555" s="161"/>
      <c r="AR555" s="161"/>
      <c r="AS555" s="161"/>
      <c r="AT555" s="161"/>
      <c r="AU555" s="161"/>
      <c r="AV555" s="161"/>
      <c r="AW555" s="161"/>
    </row>
    <row r="556" spans="2:49" s="47" customFormat="1" ht="11.25" customHeight="1">
      <c r="B556" s="51" t="s">
        <v>1864</v>
      </c>
      <c r="C556" s="52" t="s">
        <v>1993</v>
      </c>
      <c r="D556" s="44" t="s">
        <v>990</v>
      </c>
      <c r="E556" s="57">
        <v>23430</v>
      </c>
      <c r="F556" s="53">
        <v>1096.922125363505</v>
      </c>
      <c r="G556" s="57">
        <v>27570</v>
      </c>
      <c r="H556" s="53">
        <v>1319.0403127424079</v>
      </c>
      <c r="I556" s="57">
        <v>29850</v>
      </c>
      <c r="J556" s="53">
        <v>1122.5511469841476</v>
      </c>
      <c r="K556" s="54">
        <v>29350</v>
      </c>
      <c r="L556" s="53">
        <v>1174</v>
      </c>
      <c r="M556" s="56" t="s">
        <v>1997</v>
      </c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  <c r="AJ556" s="161"/>
      <c r="AK556" s="161"/>
      <c r="AL556" s="161"/>
      <c r="AM556" s="161"/>
      <c r="AN556" s="161"/>
      <c r="AO556" s="161"/>
      <c r="AP556" s="161"/>
      <c r="AQ556" s="161"/>
      <c r="AR556" s="161"/>
      <c r="AS556" s="161"/>
      <c r="AT556" s="161"/>
      <c r="AU556" s="161"/>
      <c r="AV556" s="161"/>
      <c r="AW556" s="161"/>
    </row>
    <row r="557" spans="2:49" s="47" customFormat="1" ht="11.25" customHeight="1">
      <c r="B557" s="51" t="s">
        <v>1865</v>
      </c>
      <c r="C557" s="52" t="s">
        <v>1705</v>
      </c>
      <c r="D557" s="44" t="s">
        <v>2429</v>
      </c>
      <c r="E557" s="57">
        <v>14196</v>
      </c>
      <c r="F557" s="53">
        <v>15295.400103199529</v>
      </c>
      <c r="G557" s="57">
        <v>14411</v>
      </c>
      <c r="H557" s="53">
        <v>15654.206405888524</v>
      </c>
      <c r="I557" s="57">
        <v>13256</v>
      </c>
      <c r="J557" s="53">
        <v>14292.451057111713</v>
      </c>
      <c r="K557" s="54">
        <v>13770</v>
      </c>
      <c r="L557" s="53">
        <v>14792</v>
      </c>
      <c r="M557" s="56" t="s">
        <v>801</v>
      </c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  <c r="AJ557" s="161"/>
      <c r="AK557" s="161"/>
      <c r="AL557" s="161"/>
      <c r="AM557" s="161"/>
      <c r="AN557" s="161"/>
      <c r="AO557" s="161"/>
      <c r="AP557" s="161"/>
      <c r="AQ557" s="161"/>
      <c r="AR557" s="161"/>
      <c r="AS557" s="161"/>
      <c r="AT557" s="161"/>
      <c r="AU557" s="161"/>
      <c r="AV557" s="161"/>
      <c r="AW557" s="161"/>
    </row>
    <row r="558" spans="2:49" s="47" customFormat="1" ht="11.25" customHeight="1">
      <c r="B558" s="51" t="s">
        <v>1887</v>
      </c>
      <c r="C558" s="52" t="s">
        <v>1991</v>
      </c>
      <c r="D558" s="44" t="s">
        <v>990</v>
      </c>
      <c r="E558" s="57">
        <v>31040</v>
      </c>
      <c r="F558" s="53">
        <v>2445.008662609308</v>
      </c>
      <c r="G558" s="57">
        <v>30750</v>
      </c>
      <c r="H558" s="53">
        <v>2547.5247490918787</v>
      </c>
      <c r="I558" s="57">
        <v>33450</v>
      </c>
      <c r="J558" s="53">
        <v>2829.4439869189478</v>
      </c>
      <c r="K558" s="54">
        <v>35470</v>
      </c>
      <c r="L558" s="53">
        <v>3180</v>
      </c>
      <c r="M558" s="56" t="s">
        <v>1998</v>
      </c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  <c r="AI558" s="161"/>
      <c r="AJ558" s="161"/>
      <c r="AK558" s="161"/>
      <c r="AL558" s="161"/>
      <c r="AM558" s="161"/>
      <c r="AN558" s="161"/>
      <c r="AO558" s="161"/>
      <c r="AP558" s="161"/>
      <c r="AQ558" s="161"/>
      <c r="AR558" s="161"/>
      <c r="AS558" s="161"/>
      <c r="AT558" s="161"/>
      <c r="AU558" s="161"/>
      <c r="AV558" s="161"/>
      <c r="AW558" s="161"/>
    </row>
    <row r="559" spans="2:49" s="47" customFormat="1" ht="3" customHeight="1">
      <c r="B559" s="141"/>
      <c r="C559" s="142"/>
      <c r="D559" s="143"/>
      <c r="E559" s="144"/>
      <c r="F559" s="145"/>
      <c r="G559" s="108"/>
      <c r="H559" s="109"/>
      <c r="I559" s="108"/>
      <c r="J559" s="109"/>
      <c r="K559" s="199"/>
      <c r="L559" s="109"/>
      <c r="M559" s="149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  <c r="AJ559" s="161"/>
      <c r="AK559" s="161"/>
      <c r="AL559" s="161"/>
      <c r="AM559" s="161"/>
      <c r="AN559" s="161"/>
      <c r="AO559" s="161"/>
      <c r="AP559" s="161"/>
      <c r="AQ559" s="161"/>
      <c r="AR559" s="161"/>
      <c r="AS559" s="161"/>
      <c r="AT559" s="161"/>
      <c r="AU559" s="161"/>
      <c r="AV559" s="161"/>
      <c r="AW559" s="161"/>
    </row>
    <row r="560" spans="2:49" s="47" customFormat="1" ht="11.25" customHeight="1">
      <c r="B560" s="113"/>
      <c r="C560" s="114"/>
      <c r="D560" s="115"/>
      <c r="E560" s="116"/>
      <c r="F560" s="116"/>
      <c r="G560" s="117"/>
      <c r="H560" s="117"/>
      <c r="I560" s="117"/>
      <c r="J560" s="117"/>
      <c r="K560" s="117"/>
      <c r="L560" s="117"/>
      <c r="M560" s="118" t="s">
        <v>187</v>
      </c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  <c r="AJ560" s="161"/>
      <c r="AK560" s="161"/>
      <c r="AL560" s="161"/>
      <c r="AM560" s="161"/>
      <c r="AN560" s="161"/>
      <c r="AO560" s="161"/>
      <c r="AP560" s="161"/>
      <c r="AQ560" s="161"/>
      <c r="AR560" s="161"/>
      <c r="AS560" s="161"/>
      <c r="AT560" s="161"/>
      <c r="AU560" s="161"/>
      <c r="AV560" s="161"/>
      <c r="AW560" s="161"/>
    </row>
    <row r="561" spans="2:10" s="121" customFormat="1" ht="18.75" customHeight="1">
      <c r="B561" s="14" t="s">
        <v>208</v>
      </c>
      <c r="C561" s="119"/>
      <c r="D561" s="119"/>
      <c r="E561" s="119"/>
      <c r="F561" s="119"/>
      <c r="G561" s="119"/>
      <c r="H561" s="119"/>
      <c r="I561" s="120"/>
      <c r="J561" s="120"/>
    </row>
    <row r="562" spans="2:10" s="121" customFormat="1" ht="18.75" customHeight="1">
      <c r="B562" s="15" t="s">
        <v>209</v>
      </c>
      <c r="C562" s="15"/>
      <c r="D562" s="15"/>
      <c r="E562" s="15"/>
      <c r="F562" s="15"/>
      <c r="G562" s="15"/>
      <c r="H562" s="15"/>
      <c r="I562" s="16"/>
      <c r="J562" s="16"/>
    </row>
    <row r="563" spans="2:49" s="150" customFormat="1" ht="6" customHeight="1">
      <c r="B563" s="122"/>
      <c r="C563" s="123"/>
      <c r="D563" s="123"/>
      <c r="E563" s="124"/>
      <c r="F563" s="124"/>
      <c r="G563" s="123"/>
      <c r="H563" s="123"/>
      <c r="I563" s="123"/>
      <c r="J563" s="123"/>
      <c r="K563" s="125"/>
      <c r="L563" s="123"/>
      <c r="M563" s="126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/>
      <c r="AD563" s="124"/>
      <c r="AE563" s="124"/>
      <c r="AF563" s="124"/>
      <c r="AG563" s="124"/>
      <c r="AH563" s="124"/>
      <c r="AI563" s="124"/>
      <c r="AJ563" s="124"/>
      <c r="AK563" s="124"/>
      <c r="AL563" s="124"/>
      <c r="AM563" s="124"/>
      <c r="AN563" s="124"/>
      <c r="AO563" s="124"/>
      <c r="AP563" s="124"/>
      <c r="AQ563" s="124"/>
      <c r="AR563" s="124"/>
      <c r="AS563" s="124"/>
      <c r="AT563" s="124"/>
      <c r="AU563" s="124"/>
      <c r="AV563" s="124"/>
      <c r="AW563" s="124"/>
    </row>
    <row r="564" spans="2:49" s="150" customFormat="1" ht="24.75" customHeight="1">
      <c r="B564" s="18" t="s">
        <v>1625</v>
      </c>
      <c r="C564" s="19" t="s">
        <v>2237</v>
      </c>
      <c r="D564" s="20" t="s">
        <v>1627</v>
      </c>
      <c r="E564" s="21" t="s">
        <v>1103</v>
      </c>
      <c r="F564" s="22"/>
      <c r="G564" s="21" t="s">
        <v>1787</v>
      </c>
      <c r="H564" s="22"/>
      <c r="I564" s="21" t="s">
        <v>721</v>
      </c>
      <c r="J564" s="22"/>
      <c r="K564" s="21" t="s">
        <v>1767</v>
      </c>
      <c r="L564" s="22"/>
      <c r="M564" s="23" t="s">
        <v>1386</v>
      </c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24"/>
      <c r="AE564" s="124"/>
      <c r="AF564" s="124"/>
      <c r="AG564" s="124"/>
      <c r="AH564" s="124"/>
      <c r="AI564" s="124"/>
      <c r="AJ564" s="124"/>
      <c r="AK564" s="124"/>
      <c r="AL564" s="124"/>
      <c r="AM564" s="124"/>
      <c r="AN564" s="124"/>
      <c r="AO564" s="124"/>
      <c r="AP564" s="124"/>
      <c r="AQ564" s="124"/>
      <c r="AR564" s="124"/>
      <c r="AS564" s="124"/>
      <c r="AT564" s="124"/>
      <c r="AU564" s="124"/>
      <c r="AV564" s="124"/>
      <c r="AW564" s="124"/>
    </row>
    <row r="565" spans="2:49" s="150" customFormat="1" ht="15" customHeight="1">
      <c r="B565" s="24" t="s">
        <v>1626</v>
      </c>
      <c r="C565" s="25"/>
      <c r="D565" s="26" t="s">
        <v>1628</v>
      </c>
      <c r="E565" s="17" t="s">
        <v>1383</v>
      </c>
      <c r="F565" s="27" t="s">
        <v>1385</v>
      </c>
      <c r="G565" s="17" t="s">
        <v>1383</v>
      </c>
      <c r="H565" s="27" t="s">
        <v>1385</v>
      </c>
      <c r="I565" s="17" t="s">
        <v>1383</v>
      </c>
      <c r="J565" s="27" t="s">
        <v>1385</v>
      </c>
      <c r="K565" s="17" t="s">
        <v>1383</v>
      </c>
      <c r="L565" s="27" t="s">
        <v>1385</v>
      </c>
      <c r="M565" s="28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  <c r="AC565" s="124"/>
      <c r="AD565" s="124"/>
      <c r="AE565" s="124"/>
      <c r="AF565" s="124"/>
      <c r="AG565" s="124"/>
      <c r="AH565" s="124"/>
      <c r="AI565" s="124"/>
      <c r="AJ565" s="124"/>
      <c r="AK565" s="124"/>
      <c r="AL565" s="124"/>
      <c r="AM565" s="124"/>
      <c r="AN565" s="124"/>
      <c r="AO565" s="124"/>
      <c r="AP565" s="124"/>
      <c r="AQ565" s="124"/>
      <c r="AR565" s="124"/>
      <c r="AS565" s="124"/>
      <c r="AT565" s="124"/>
      <c r="AU565" s="124"/>
      <c r="AV565" s="124"/>
      <c r="AW565" s="124"/>
    </row>
    <row r="566" spans="2:49" s="150" customFormat="1" ht="24.75" customHeight="1">
      <c r="B566" s="29"/>
      <c r="C566" s="30"/>
      <c r="D566" s="31"/>
      <c r="E566" s="32" t="s">
        <v>1384</v>
      </c>
      <c r="F566" s="33" t="s">
        <v>1768</v>
      </c>
      <c r="G566" s="32" t="s">
        <v>1384</v>
      </c>
      <c r="H566" s="33" t="s">
        <v>1768</v>
      </c>
      <c r="I566" s="32" t="s">
        <v>1384</v>
      </c>
      <c r="J566" s="33" t="s">
        <v>1768</v>
      </c>
      <c r="K566" s="32" t="s">
        <v>1384</v>
      </c>
      <c r="L566" s="33" t="s">
        <v>1768</v>
      </c>
      <c r="M566" s="3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  <c r="AC566" s="124"/>
      <c r="AD566" s="124"/>
      <c r="AE566" s="124"/>
      <c r="AF566" s="124"/>
      <c r="AG566" s="124"/>
      <c r="AH566" s="124"/>
      <c r="AI566" s="124"/>
      <c r="AJ566" s="124"/>
      <c r="AK566" s="124"/>
      <c r="AL566" s="124"/>
      <c r="AM566" s="124"/>
      <c r="AN566" s="124"/>
      <c r="AO566" s="124"/>
      <c r="AP566" s="124"/>
      <c r="AQ566" s="124"/>
      <c r="AR566" s="124"/>
      <c r="AS566" s="124"/>
      <c r="AT566" s="124"/>
      <c r="AU566" s="124"/>
      <c r="AV566" s="124"/>
      <c r="AW566" s="124"/>
    </row>
    <row r="567" spans="2:49" s="150" customFormat="1" ht="4.5" customHeight="1">
      <c r="B567" s="35"/>
      <c r="C567" s="36"/>
      <c r="D567" s="37"/>
      <c r="E567" s="38"/>
      <c r="F567" s="39"/>
      <c r="G567" s="38"/>
      <c r="H567" s="39"/>
      <c r="I567" s="38"/>
      <c r="J567" s="39"/>
      <c r="K567" s="40"/>
      <c r="L567" s="39"/>
      <c r="M567" s="41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  <c r="AC567" s="124"/>
      <c r="AD567" s="124"/>
      <c r="AE567" s="124"/>
      <c r="AF567" s="124"/>
      <c r="AG567" s="124"/>
      <c r="AH567" s="124"/>
      <c r="AI567" s="124"/>
      <c r="AJ567" s="124"/>
      <c r="AK567" s="124"/>
      <c r="AL567" s="124"/>
      <c r="AM567" s="124"/>
      <c r="AN567" s="124"/>
      <c r="AO567" s="124"/>
      <c r="AP567" s="124"/>
      <c r="AQ567" s="124"/>
      <c r="AR567" s="124"/>
      <c r="AS567" s="124"/>
      <c r="AT567" s="124"/>
      <c r="AU567" s="124"/>
      <c r="AV567" s="124"/>
      <c r="AW567" s="124"/>
    </row>
    <row r="568" spans="2:49" s="47" customFormat="1" ht="11.25" customHeight="1">
      <c r="B568" s="42" t="s">
        <v>814</v>
      </c>
      <c r="C568" s="43" t="s">
        <v>1297</v>
      </c>
      <c r="D568" s="44"/>
      <c r="E568" s="110"/>
      <c r="F568" s="111"/>
      <c r="G568" s="110"/>
      <c r="H568" s="111"/>
      <c r="I568" s="110"/>
      <c r="J568" s="111"/>
      <c r="K568" s="112"/>
      <c r="L568" s="111"/>
      <c r="M568" s="48" t="s">
        <v>2387</v>
      </c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  <c r="AJ568" s="161"/>
      <c r="AK568" s="161"/>
      <c r="AL568" s="161"/>
      <c r="AM568" s="161"/>
      <c r="AN568" s="161"/>
      <c r="AO568" s="161"/>
      <c r="AP568" s="161"/>
      <c r="AQ568" s="161"/>
      <c r="AR568" s="161"/>
      <c r="AS568" s="161"/>
      <c r="AT568" s="161"/>
      <c r="AU568" s="161"/>
      <c r="AV568" s="161"/>
      <c r="AW568" s="161"/>
    </row>
    <row r="569" spans="2:49" s="47" customFormat="1" ht="11.25" customHeight="1">
      <c r="B569" s="42"/>
      <c r="C569" s="43" t="s">
        <v>1298</v>
      </c>
      <c r="D569" s="44"/>
      <c r="E569" s="57"/>
      <c r="F569" s="86">
        <f>SUM(F570:F579)</f>
        <v>25926.318271442095</v>
      </c>
      <c r="G569" s="57"/>
      <c r="H569" s="86">
        <f>SUM(H570:H579)</f>
        <v>27038.61780977799</v>
      </c>
      <c r="I569" s="57"/>
      <c r="J569" s="86">
        <f>SUM(J570:J579)</f>
        <v>26162.105270352007</v>
      </c>
      <c r="K569" s="87"/>
      <c r="L569" s="86">
        <f>SUM(L570:L579)</f>
        <v>24965</v>
      </c>
      <c r="M569" s="48" t="s">
        <v>2388</v>
      </c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  <c r="AJ569" s="161"/>
      <c r="AK569" s="161"/>
      <c r="AL569" s="161"/>
      <c r="AM569" s="161"/>
      <c r="AN569" s="161"/>
      <c r="AO569" s="161"/>
      <c r="AP569" s="161"/>
      <c r="AQ569" s="161"/>
      <c r="AR569" s="161"/>
      <c r="AS569" s="161"/>
      <c r="AT569" s="161"/>
      <c r="AU569" s="161"/>
      <c r="AV569" s="161"/>
      <c r="AW569" s="161"/>
    </row>
    <row r="570" spans="2:49" s="47" customFormat="1" ht="11.25" customHeight="1">
      <c r="B570" s="51" t="s">
        <v>1888</v>
      </c>
      <c r="C570" s="52" t="s">
        <v>1994</v>
      </c>
      <c r="D570" s="44" t="s">
        <v>990</v>
      </c>
      <c r="E570" s="57">
        <v>42330</v>
      </c>
      <c r="F570" s="53">
        <v>8780.50280723217</v>
      </c>
      <c r="G570" s="57">
        <v>44582</v>
      </c>
      <c r="H570" s="53">
        <v>9467.36058666539</v>
      </c>
      <c r="I570" s="57">
        <v>46864</v>
      </c>
      <c r="J570" s="53">
        <v>9745.86262160971</v>
      </c>
      <c r="K570" s="54">
        <v>41604</v>
      </c>
      <c r="L570" s="53">
        <v>8584</v>
      </c>
      <c r="M570" s="56" t="s">
        <v>1706</v>
      </c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  <c r="AJ570" s="161"/>
      <c r="AK570" s="161"/>
      <c r="AL570" s="161"/>
      <c r="AM570" s="161"/>
      <c r="AN570" s="161"/>
      <c r="AO570" s="161"/>
      <c r="AP570" s="161"/>
      <c r="AQ570" s="161"/>
      <c r="AR570" s="161"/>
      <c r="AS570" s="161"/>
      <c r="AT570" s="161"/>
      <c r="AU570" s="161"/>
      <c r="AV570" s="161"/>
      <c r="AW570" s="161"/>
    </row>
    <row r="571" spans="2:49" s="47" customFormat="1" ht="11.25" customHeight="1">
      <c r="B571" s="51" t="s">
        <v>1889</v>
      </c>
      <c r="C571" s="52" t="s">
        <v>1707</v>
      </c>
      <c r="D571" s="44" t="s">
        <v>2303</v>
      </c>
      <c r="E571" s="57">
        <v>345236</v>
      </c>
      <c r="F571" s="53">
        <v>1997.35508496875</v>
      </c>
      <c r="G571" s="57">
        <v>376313</v>
      </c>
      <c r="H571" s="53">
        <v>2169.923830547744</v>
      </c>
      <c r="I571" s="57">
        <v>424070</v>
      </c>
      <c r="J571" s="53">
        <v>2535.564539002245</v>
      </c>
      <c r="K571" s="54">
        <v>480460</v>
      </c>
      <c r="L571" s="53">
        <v>3123</v>
      </c>
      <c r="M571" s="56" t="s">
        <v>1999</v>
      </c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  <c r="AI571" s="161"/>
      <c r="AJ571" s="161"/>
      <c r="AK571" s="161"/>
      <c r="AL571" s="161"/>
      <c r="AM571" s="161"/>
      <c r="AN571" s="161"/>
      <c r="AO571" s="161"/>
      <c r="AP571" s="161"/>
      <c r="AQ571" s="161"/>
      <c r="AR571" s="161"/>
      <c r="AS571" s="161"/>
      <c r="AT571" s="161"/>
      <c r="AU571" s="161"/>
      <c r="AV571" s="161"/>
      <c r="AW571" s="161"/>
    </row>
    <row r="572" spans="2:49" s="47" customFormat="1" ht="11.25" customHeight="1">
      <c r="B572" s="51" t="s">
        <v>1890</v>
      </c>
      <c r="C572" s="52" t="s">
        <v>2344</v>
      </c>
      <c r="D572" s="44" t="s">
        <v>2303</v>
      </c>
      <c r="E572" s="57">
        <v>499354</v>
      </c>
      <c r="F572" s="53">
        <v>2588.531183684907</v>
      </c>
      <c r="G572" s="57">
        <v>410105</v>
      </c>
      <c r="H572" s="53">
        <v>2785.020349443167</v>
      </c>
      <c r="I572" s="57">
        <v>365170</v>
      </c>
      <c r="J572" s="53">
        <v>2516.7699231471074</v>
      </c>
      <c r="K572" s="54">
        <v>459000</v>
      </c>
      <c r="L572" s="53">
        <v>3228</v>
      </c>
      <c r="M572" s="56" t="s">
        <v>2000</v>
      </c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  <c r="AJ572" s="161"/>
      <c r="AK572" s="161"/>
      <c r="AL572" s="161"/>
      <c r="AM572" s="161"/>
      <c r="AN572" s="161"/>
      <c r="AO572" s="161"/>
      <c r="AP572" s="161"/>
      <c r="AQ572" s="161"/>
      <c r="AR572" s="161"/>
      <c r="AS572" s="161"/>
      <c r="AT572" s="161"/>
      <c r="AU572" s="161"/>
      <c r="AV572" s="161"/>
      <c r="AW572" s="161"/>
    </row>
    <row r="573" spans="2:49" s="47" customFormat="1" ht="11.25" customHeight="1">
      <c r="B573" s="51" t="s">
        <v>1891</v>
      </c>
      <c r="C573" s="52" t="s">
        <v>153</v>
      </c>
      <c r="D573" s="44" t="s">
        <v>2303</v>
      </c>
      <c r="E573" s="57">
        <v>6603</v>
      </c>
      <c r="F573" s="53">
        <v>350.26329548211606</v>
      </c>
      <c r="G573" s="57">
        <v>9575</v>
      </c>
      <c r="H573" s="53">
        <v>545.0438597990002</v>
      </c>
      <c r="I573" s="57">
        <v>9667</v>
      </c>
      <c r="J573" s="53">
        <v>548.4610626817525</v>
      </c>
      <c r="K573" s="54">
        <v>5958</v>
      </c>
      <c r="L573" s="53">
        <v>356</v>
      </c>
      <c r="M573" s="56" t="s">
        <v>154</v>
      </c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  <c r="AJ573" s="161"/>
      <c r="AK573" s="161"/>
      <c r="AL573" s="161"/>
      <c r="AM573" s="161"/>
      <c r="AN573" s="161"/>
      <c r="AO573" s="161"/>
      <c r="AP573" s="161"/>
      <c r="AQ573" s="161"/>
      <c r="AR573" s="161"/>
      <c r="AS573" s="161"/>
      <c r="AT573" s="161"/>
      <c r="AU573" s="161"/>
      <c r="AV573" s="161"/>
      <c r="AW573" s="161"/>
    </row>
    <row r="574" spans="2:49" s="47" customFormat="1" ht="11.25" customHeight="1">
      <c r="B574" s="51" t="s">
        <v>1892</v>
      </c>
      <c r="C574" s="52" t="s">
        <v>821</v>
      </c>
      <c r="D574" s="44"/>
      <c r="E574" s="138"/>
      <c r="F574" s="139"/>
      <c r="G574" s="138"/>
      <c r="H574" s="139"/>
      <c r="I574" s="138"/>
      <c r="J574" s="139"/>
      <c r="K574" s="140"/>
      <c r="L574" s="139"/>
      <c r="M574" s="56" t="s">
        <v>2001</v>
      </c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  <c r="AH574" s="161"/>
      <c r="AI574" s="161"/>
      <c r="AJ574" s="161"/>
      <c r="AK574" s="161"/>
      <c r="AL574" s="161"/>
      <c r="AM574" s="161"/>
      <c r="AN574" s="161"/>
      <c r="AO574" s="161"/>
      <c r="AP574" s="161"/>
      <c r="AQ574" s="161"/>
      <c r="AR574" s="161"/>
      <c r="AS574" s="161"/>
      <c r="AT574" s="161"/>
      <c r="AU574" s="161"/>
      <c r="AV574" s="161"/>
      <c r="AW574" s="161"/>
    </row>
    <row r="575" spans="2:49" s="47" customFormat="1" ht="11.25" customHeight="1">
      <c r="B575" s="51"/>
      <c r="C575" s="52" t="s">
        <v>822</v>
      </c>
      <c r="D575" s="44" t="s">
        <v>2303</v>
      </c>
      <c r="E575" s="57">
        <v>55328</v>
      </c>
      <c r="F575" s="53">
        <v>9759.531433140717</v>
      </c>
      <c r="G575" s="57">
        <v>48448</v>
      </c>
      <c r="H575" s="53">
        <v>8937.694139838777</v>
      </c>
      <c r="I575" s="57">
        <v>38579</v>
      </c>
      <c r="J575" s="53">
        <v>7481.965711786275</v>
      </c>
      <c r="K575" s="54">
        <v>23337</v>
      </c>
      <c r="L575" s="53">
        <v>6433</v>
      </c>
      <c r="M575" s="56" t="s">
        <v>2002</v>
      </c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  <c r="AI575" s="161"/>
      <c r="AJ575" s="161"/>
      <c r="AK575" s="161"/>
      <c r="AL575" s="161"/>
      <c r="AM575" s="161"/>
      <c r="AN575" s="161"/>
      <c r="AO575" s="161"/>
      <c r="AP575" s="161"/>
      <c r="AQ575" s="161"/>
      <c r="AR575" s="161"/>
      <c r="AS575" s="161"/>
      <c r="AT575" s="161"/>
      <c r="AU575" s="161"/>
      <c r="AV575" s="161"/>
      <c r="AW575" s="161"/>
    </row>
    <row r="576" spans="2:49" s="47" customFormat="1" ht="11.25" customHeight="1">
      <c r="B576" s="51" t="s">
        <v>427</v>
      </c>
      <c r="C576" s="52" t="s">
        <v>151</v>
      </c>
      <c r="D576" s="44" t="s">
        <v>2303</v>
      </c>
      <c r="E576" s="57">
        <v>1150</v>
      </c>
      <c r="F576" s="53">
        <v>1301.9542983286462</v>
      </c>
      <c r="G576" s="57">
        <v>1257</v>
      </c>
      <c r="H576" s="53">
        <v>1612.9197606591101</v>
      </c>
      <c r="I576" s="57">
        <v>1294</v>
      </c>
      <c r="J576" s="53">
        <v>1756.442281734709</v>
      </c>
      <c r="K576" s="54">
        <v>1290</v>
      </c>
      <c r="L576" s="53">
        <v>1802</v>
      </c>
      <c r="M576" s="56" t="s">
        <v>152</v>
      </c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  <c r="AJ576" s="161"/>
      <c r="AK576" s="161"/>
      <c r="AL576" s="161"/>
      <c r="AM576" s="161"/>
      <c r="AN576" s="161"/>
      <c r="AO576" s="161"/>
      <c r="AP576" s="161"/>
      <c r="AQ576" s="161"/>
      <c r="AR576" s="161"/>
      <c r="AS576" s="161"/>
      <c r="AT576" s="161"/>
      <c r="AU576" s="161"/>
      <c r="AV576" s="161"/>
      <c r="AW576" s="161"/>
    </row>
    <row r="577" spans="2:49" s="47" customFormat="1" ht="11.25" customHeight="1">
      <c r="B577" s="51" t="s">
        <v>1893</v>
      </c>
      <c r="C577" s="52" t="s">
        <v>428</v>
      </c>
      <c r="D577" s="44" t="s">
        <v>2305</v>
      </c>
      <c r="E577" s="45" t="s">
        <v>1243</v>
      </c>
      <c r="F577" s="53">
        <v>1148.1801686047904</v>
      </c>
      <c r="G577" s="45" t="s">
        <v>1243</v>
      </c>
      <c r="H577" s="53">
        <v>1353.2123415699314</v>
      </c>
      <c r="I577" s="45" t="s">
        <v>1243</v>
      </c>
      <c r="J577" s="53">
        <v>433.98476610954873</v>
      </c>
      <c r="K577" s="54" t="s">
        <v>1243</v>
      </c>
      <c r="L577" s="53">
        <v>278</v>
      </c>
      <c r="M577" s="56" t="s">
        <v>265</v>
      </c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  <c r="AJ577" s="161"/>
      <c r="AK577" s="161"/>
      <c r="AL577" s="161"/>
      <c r="AM577" s="161"/>
      <c r="AN577" s="161"/>
      <c r="AO577" s="161"/>
      <c r="AP577" s="161"/>
      <c r="AQ577" s="161"/>
      <c r="AR577" s="161"/>
      <c r="AS577" s="161"/>
      <c r="AT577" s="161"/>
      <c r="AU577" s="161"/>
      <c r="AV577" s="161"/>
      <c r="AW577" s="161"/>
    </row>
    <row r="578" spans="2:49" s="47" customFormat="1" ht="11.25" customHeight="1">
      <c r="B578" s="60" t="s">
        <v>1863</v>
      </c>
      <c r="C578" s="127" t="s">
        <v>823</v>
      </c>
      <c r="D578" s="128"/>
      <c r="E578" s="57"/>
      <c r="F578" s="53"/>
      <c r="G578" s="57"/>
      <c r="H578" s="53"/>
      <c r="I578" s="57"/>
      <c r="J578" s="53"/>
      <c r="K578" s="54"/>
      <c r="L578" s="53"/>
      <c r="M578" s="129" t="s">
        <v>1995</v>
      </c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  <c r="AJ578" s="161"/>
      <c r="AK578" s="161"/>
      <c r="AL578" s="161"/>
      <c r="AM578" s="161"/>
      <c r="AN578" s="161"/>
      <c r="AO578" s="161"/>
      <c r="AP578" s="161"/>
      <c r="AQ578" s="161"/>
      <c r="AR578" s="161"/>
      <c r="AS578" s="161"/>
      <c r="AT578" s="161"/>
      <c r="AU578" s="161"/>
      <c r="AV578" s="161"/>
      <c r="AW578" s="161"/>
    </row>
    <row r="579" spans="2:49" s="47" customFormat="1" ht="11.25" customHeight="1">
      <c r="B579" s="60" t="s">
        <v>2278</v>
      </c>
      <c r="C579" s="127" t="s">
        <v>1992</v>
      </c>
      <c r="D579" s="44" t="s">
        <v>990</v>
      </c>
      <c r="E579" s="57" t="s">
        <v>1243</v>
      </c>
      <c r="F579" s="53" t="s">
        <v>1243</v>
      </c>
      <c r="G579" s="57">
        <v>1969</v>
      </c>
      <c r="H579" s="53">
        <v>167.44294125486525</v>
      </c>
      <c r="I579" s="57">
        <v>13110</v>
      </c>
      <c r="J579" s="53">
        <v>1143.0543642806617</v>
      </c>
      <c r="K579" s="54">
        <v>13340</v>
      </c>
      <c r="L579" s="53">
        <v>1161</v>
      </c>
      <c r="M579" s="129" t="s">
        <v>1996</v>
      </c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  <c r="AJ579" s="161"/>
      <c r="AK579" s="161"/>
      <c r="AL579" s="161"/>
      <c r="AM579" s="161"/>
      <c r="AN579" s="161"/>
      <c r="AO579" s="161"/>
      <c r="AP579" s="161"/>
      <c r="AQ579" s="161"/>
      <c r="AR579" s="161"/>
      <c r="AS579" s="161"/>
      <c r="AT579" s="161"/>
      <c r="AU579" s="161"/>
      <c r="AV579" s="161"/>
      <c r="AW579" s="161"/>
    </row>
    <row r="580" spans="2:49" s="150" customFormat="1" ht="5.25" customHeight="1">
      <c r="B580" s="151"/>
      <c r="C580" s="36"/>
      <c r="D580" s="37"/>
      <c r="E580" s="98"/>
      <c r="F580" s="99"/>
      <c r="G580" s="98"/>
      <c r="H580" s="99"/>
      <c r="I580" s="98"/>
      <c r="J580" s="99"/>
      <c r="K580" s="100"/>
      <c r="L580" s="99"/>
      <c r="M580" s="41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24"/>
      <c r="AE580" s="124"/>
      <c r="AF580" s="124"/>
      <c r="AG580" s="124"/>
      <c r="AH580" s="124"/>
      <c r="AI580" s="124"/>
      <c r="AJ580" s="124"/>
      <c r="AK580" s="124"/>
      <c r="AL580" s="124"/>
      <c r="AM580" s="124"/>
      <c r="AN580" s="124"/>
      <c r="AO580" s="124"/>
      <c r="AP580" s="124"/>
      <c r="AQ580" s="124"/>
      <c r="AR580" s="124"/>
      <c r="AS580" s="124"/>
      <c r="AT580" s="124"/>
      <c r="AU580" s="124"/>
      <c r="AV580" s="124"/>
      <c r="AW580" s="124"/>
    </row>
    <row r="581" spans="2:49" s="47" customFormat="1" ht="11.25" customHeight="1">
      <c r="B581" s="42" t="s">
        <v>815</v>
      </c>
      <c r="C581" s="43" t="s">
        <v>1299</v>
      </c>
      <c r="D581" s="44"/>
      <c r="E581" s="45"/>
      <c r="F581" s="86">
        <f>SUM(F582:F587)</f>
        <v>7054.815351442231</v>
      </c>
      <c r="G581" s="45"/>
      <c r="H581" s="86">
        <f>SUM(H582:H587)</f>
        <v>5908.343784278817</v>
      </c>
      <c r="I581" s="45"/>
      <c r="J581" s="86">
        <f>SUM(J582:J587)</f>
        <v>6824.154156856447</v>
      </c>
      <c r="K581" s="87"/>
      <c r="L581" s="86">
        <f>SUM(L582:L587)</f>
        <v>5851</v>
      </c>
      <c r="M581" s="48" t="s">
        <v>2389</v>
      </c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  <c r="AJ581" s="161"/>
      <c r="AK581" s="161"/>
      <c r="AL581" s="161"/>
      <c r="AM581" s="161"/>
      <c r="AN581" s="161"/>
      <c r="AO581" s="161"/>
      <c r="AP581" s="161"/>
      <c r="AQ581" s="161"/>
      <c r="AR581" s="161"/>
      <c r="AS581" s="161"/>
      <c r="AT581" s="161"/>
      <c r="AU581" s="161"/>
      <c r="AV581" s="161"/>
      <c r="AW581" s="161"/>
    </row>
    <row r="582" spans="2:49" s="47" customFormat="1" ht="11.25" customHeight="1">
      <c r="B582" s="51" t="s">
        <v>1894</v>
      </c>
      <c r="C582" s="52" t="s">
        <v>2250</v>
      </c>
      <c r="D582" s="44" t="s">
        <v>2305</v>
      </c>
      <c r="E582" s="45" t="s">
        <v>1243</v>
      </c>
      <c r="F582" s="53">
        <v>42.7150360344044</v>
      </c>
      <c r="G582" s="45" t="s">
        <v>1243</v>
      </c>
      <c r="H582" s="53">
        <v>20.503217296514112</v>
      </c>
      <c r="I582" s="45" t="s">
        <v>1243</v>
      </c>
      <c r="J582" s="242">
        <v>0</v>
      </c>
      <c r="K582" s="45" t="s">
        <v>1243</v>
      </c>
      <c r="L582" s="53">
        <v>0</v>
      </c>
      <c r="M582" s="56" t="s">
        <v>2003</v>
      </c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1"/>
      <c r="AP582" s="161"/>
      <c r="AQ582" s="161"/>
      <c r="AR582" s="161"/>
      <c r="AS582" s="161"/>
      <c r="AT582" s="161"/>
      <c r="AU582" s="161"/>
      <c r="AV582" s="161"/>
      <c r="AW582" s="161"/>
    </row>
    <row r="583" spans="2:49" s="150" customFormat="1" ht="11.25" customHeight="1">
      <c r="B583" s="51" t="s">
        <v>1903</v>
      </c>
      <c r="C583" s="52" t="s">
        <v>166</v>
      </c>
      <c r="D583" s="44" t="s">
        <v>2305</v>
      </c>
      <c r="E583" s="45" t="s">
        <v>1243</v>
      </c>
      <c r="F583" s="53">
        <v>486.9514107922102</v>
      </c>
      <c r="G583" s="45" t="s">
        <v>1243</v>
      </c>
      <c r="H583" s="53">
        <v>512.5804324128528</v>
      </c>
      <c r="I583" s="45" t="s">
        <v>1243</v>
      </c>
      <c r="J583" s="53">
        <v>598.0105044816617</v>
      </c>
      <c r="K583" s="54" t="s">
        <v>1243</v>
      </c>
      <c r="L583" s="53">
        <v>400</v>
      </c>
      <c r="M583" s="56" t="s">
        <v>622</v>
      </c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  <c r="AA583" s="124"/>
      <c r="AB583" s="124"/>
      <c r="AC583" s="124"/>
      <c r="AD583" s="124"/>
      <c r="AE583" s="124"/>
      <c r="AF583" s="124"/>
      <c r="AG583" s="124"/>
      <c r="AH583" s="124"/>
      <c r="AI583" s="124"/>
      <c r="AJ583" s="124"/>
      <c r="AK583" s="124"/>
      <c r="AL583" s="124"/>
      <c r="AM583" s="124"/>
      <c r="AN583" s="124"/>
      <c r="AO583" s="124"/>
      <c r="AP583" s="124"/>
      <c r="AQ583" s="124"/>
      <c r="AR583" s="124"/>
      <c r="AS583" s="124"/>
      <c r="AT583" s="124"/>
      <c r="AU583" s="124"/>
      <c r="AV583" s="124"/>
      <c r="AW583" s="124"/>
    </row>
    <row r="584" spans="2:49" s="150" customFormat="1" ht="11.25" customHeight="1">
      <c r="B584" s="51" t="s">
        <v>1895</v>
      </c>
      <c r="C584" s="52" t="s">
        <v>685</v>
      </c>
      <c r="D584" s="44" t="s">
        <v>2278</v>
      </c>
      <c r="E584" s="57"/>
      <c r="F584" s="53"/>
      <c r="G584" s="57"/>
      <c r="H584" s="53"/>
      <c r="I584" s="57"/>
      <c r="J584" s="53"/>
      <c r="K584" s="54"/>
      <c r="L584" s="53"/>
      <c r="M584" s="56" t="s">
        <v>1313</v>
      </c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  <c r="AA584" s="124"/>
      <c r="AB584" s="124"/>
      <c r="AC584" s="124"/>
      <c r="AD584" s="124"/>
      <c r="AE584" s="124"/>
      <c r="AF584" s="124"/>
      <c r="AG584" s="124"/>
      <c r="AH584" s="124"/>
      <c r="AI584" s="124"/>
      <c r="AJ584" s="124"/>
      <c r="AK584" s="124"/>
      <c r="AL584" s="124"/>
      <c r="AM584" s="124"/>
      <c r="AN584" s="124"/>
      <c r="AO584" s="124"/>
      <c r="AP584" s="124"/>
      <c r="AQ584" s="124"/>
      <c r="AR584" s="124"/>
      <c r="AS584" s="124"/>
      <c r="AT584" s="124"/>
      <c r="AU584" s="124"/>
      <c r="AV584" s="124"/>
      <c r="AW584" s="124"/>
    </row>
    <row r="585" spans="2:49" s="150" customFormat="1" ht="11.25" customHeight="1">
      <c r="B585" s="60"/>
      <c r="C585" s="52" t="s">
        <v>155</v>
      </c>
      <c r="D585" s="128"/>
      <c r="E585" s="57"/>
      <c r="F585" s="53"/>
      <c r="G585" s="57"/>
      <c r="H585" s="53"/>
      <c r="I585" s="57"/>
      <c r="J585" s="53"/>
      <c r="K585" s="54"/>
      <c r="L585" s="53"/>
      <c r="M585" s="56" t="s">
        <v>156</v>
      </c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  <c r="AA585" s="124"/>
      <c r="AB585" s="124"/>
      <c r="AC585" s="124"/>
      <c r="AD585" s="124"/>
      <c r="AE585" s="124"/>
      <c r="AF585" s="124"/>
      <c r="AG585" s="124"/>
      <c r="AH585" s="124"/>
      <c r="AI585" s="124"/>
      <c r="AJ585" s="124"/>
      <c r="AK585" s="124"/>
      <c r="AL585" s="124"/>
      <c r="AM585" s="124"/>
      <c r="AN585" s="124"/>
      <c r="AO585" s="124"/>
      <c r="AP585" s="124"/>
      <c r="AQ585" s="124"/>
      <c r="AR585" s="124"/>
      <c r="AS585" s="124"/>
      <c r="AT585" s="124"/>
      <c r="AU585" s="124"/>
      <c r="AV585" s="124"/>
      <c r="AW585" s="124"/>
    </row>
    <row r="586" spans="2:49" s="150" customFormat="1" ht="11.25" customHeight="1">
      <c r="B586" s="60"/>
      <c r="C586" s="52" t="s">
        <v>157</v>
      </c>
      <c r="D586" s="44" t="s">
        <v>2305</v>
      </c>
      <c r="E586" s="45" t="s">
        <v>1243</v>
      </c>
      <c r="F586" s="53">
        <v>6525.148904615617</v>
      </c>
      <c r="G586" s="45" t="s">
        <v>1243</v>
      </c>
      <c r="H586" s="53">
        <v>5375.26013456945</v>
      </c>
      <c r="I586" s="45" t="s">
        <v>1243</v>
      </c>
      <c r="J586" s="53">
        <v>6226.143652374785</v>
      </c>
      <c r="K586" s="54" t="s">
        <v>1243</v>
      </c>
      <c r="L586" s="53">
        <v>5451</v>
      </c>
      <c r="M586" s="56" t="s">
        <v>158</v>
      </c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124"/>
      <c r="AB586" s="124"/>
      <c r="AC586" s="124"/>
      <c r="AD586" s="124"/>
      <c r="AE586" s="124"/>
      <c r="AF586" s="124"/>
      <c r="AG586" s="124"/>
      <c r="AH586" s="124"/>
      <c r="AI586" s="124"/>
      <c r="AJ586" s="124"/>
      <c r="AK586" s="124"/>
      <c r="AL586" s="124"/>
      <c r="AM586" s="124"/>
      <c r="AN586" s="124"/>
      <c r="AO586" s="124"/>
      <c r="AP586" s="124"/>
      <c r="AQ586" s="124"/>
      <c r="AR586" s="124"/>
      <c r="AS586" s="124"/>
      <c r="AT586" s="124"/>
      <c r="AU586" s="124"/>
      <c r="AV586" s="124"/>
      <c r="AW586" s="124"/>
    </row>
    <row r="587" spans="2:49" s="150" customFormat="1" ht="5.25" customHeight="1">
      <c r="B587" s="171"/>
      <c r="C587" s="52"/>
      <c r="D587" s="44"/>
      <c r="E587" s="45"/>
      <c r="F587" s="53"/>
      <c r="G587" s="45"/>
      <c r="H587" s="53"/>
      <c r="I587" s="45"/>
      <c r="J587" s="53"/>
      <c r="K587" s="54"/>
      <c r="L587" s="53"/>
      <c r="M587" s="56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124"/>
      <c r="AB587" s="124"/>
      <c r="AC587" s="124"/>
      <c r="AD587" s="124"/>
      <c r="AE587" s="124"/>
      <c r="AF587" s="124"/>
      <c r="AG587" s="124"/>
      <c r="AH587" s="124"/>
      <c r="AI587" s="124"/>
      <c r="AJ587" s="124"/>
      <c r="AK587" s="124"/>
      <c r="AL587" s="124"/>
      <c r="AM587" s="124"/>
      <c r="AN587" s="124"/>
      <c r="AO587" s="124"/>
      <c r="AP587" s="124"/>
      <c r="AQ587" s="124"/>
      <c r="AR587" s="124"/>
      <c r="AS587" s="124"/>
      <c r="AT587" s="124"/>
      <c r="AU587" s="124"/>
      <c r="AV587" s="124"/>
      <c r="AW587" s="124"/>
    </row>
    <row r="588" spans="2:49" s="150" customFormat="1" ht="11.25" customHeight="1">
      <c r="B588" s="42" t="s">
        <v>816</v>
      </c>
      <c r="C588" s="43" t="s">
        <v>1300</v>
      </c>
      <c r="D588" s="44"/>
      <c r="E588" s="45"/>
      <c r="F588" s="53"/>
      <c r="G588" s="45"/>
      <c r="H588" s="53"/>
      <c r="I588" s="45"/>
      <c r="J588" s="53"/>
      <c r="K588" s="54"/>
      <c r="L588" s="53"/>
      <c r="M588" s="48" t="s">
        <v>2390</v>
      </c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  <c r="AC588" s="124"/>
      <c r="AD588" s="124"/>
      <c r="AE588" s="124"/>
      <c r="AF588" s="124"/>
      <c r="AG588" s="124"/>
      <c r="AH588" s="124"/>
      <c r="AI588" s="124"/>
      <c r="AJ588" s="124"/>
      <c r="AK588" s="124"/>
      <c r="AL588" s="124"/>
      <c r="AM588" s="124"/>
      <c r="AN588" s="124"/>
      <c r="AO588" s="124"/>
      <c r="AP588" s="124"/>
      <c r="AQ588" s="124"/>
      <c r="AR588" s="124"/>
      <c r="AS588" s="124"/>
      <c r="AT588" s="124"/>
      <c r="AU588" s="124"/>
      <c r="AV588" s="124"/>
      <c r="AW588" s="124"/>
    </row>
    <row r="589" spans="2:49" s="150" customFormat="1" ht="11.25" customHeight="1">
      <c r="B589" s="42"/>
      <c r="C589" s="43" t="s">
        <v>1301</v>
      </c>
      <c r="D589" s="44"/>
      <c r="E589" s="45"/>
      <c r="F589" s="86">
        <f>SUM(F591:F593)</f>
        <v>1641.9659851625051</v>
      </c>
      <c r="G589" s="45"/>
      <c r="H589" s="86">
        <f>SUM(H591:H593)</f>
        <v>1983.6862734377405</v>
      </c>
      <c r="I589" s="45"/>
      <c r="J589" s="86">
        <f>SUM(J591:J593)</f>
        <v>2675.669857195092</v>
      </c>
      <c r="K589" s="87"/>
      <c r="L589" s="86">
        <f>SUM(L591:L593)</f>
        <v>2928</v>
      </c>
      <c r="M589" s="48" t="s">
        <v>2391</v>
      </c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/>
      <c r="AD589" s="124"/>
      <c r="AE589" s="124"/>
      <c r="AF589" s="124"/>
      <c r="AG589" s="124"/>
      <c r="AH589" s="124"/>
      <c r="AI589" s="124"/>
      <c r="AJ589" s="124"/>
      <c r="AK589" s="124"/>
      <c r="AL589" s="124"/>
      <c r="AM589" s="124"/>
      <c r="AN589" s="124"/>
      <c r="AO589" s="124"/>
      <c r="AP589" s="124"/>
      <c r="AQ589" s="124"/>
      <c r="AR589" s="124"/>
      <c r="AS589" s="124"/>
      <c r="AT589" s="124"/>
      <c r="AU589" s="124"/>
      <c r="AV589" s="124"/>
      <c r="AW589" s="124"/>
    </row>
    <row r="590" spans="2:49" s="47" customFormat="1" ht="11.25" customHeight="1">
      <c r="B590" s="51" t="s">
        <v>1896</v>
      </c>
      <c r="C590" s="52" t="s">
        <v>159</v>
      </c>
      <c r="D590" s="128"/>
      <c r="E590" s="57"/>
      <c r="F590" s="53"/>
      <c r="G590" s="57"/>
      <c r="H590" s="53"/>
      <c r="I590" s="57"/>
      <c r="J590" s="53"/>
      <c r="K590" s="54"/>
      <c r="L590" s="53"/>
      <c r="M590" s="56" t="s">
        <v>2004</v>
      </c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  <c r="AI590" s="161"/>
      <c r="AJ590" s="161"/>
      <c r="AK590" s="161"/>
      <c r="AL590" s="161"/>
      <c r="AM590" s="161"/>
      <c r="AN590" s="161"/>
      <c r="AO590" s="161"/>
      <c r="AP590" s="161"/>
      <c r="AQ590" s="161"/>
      <c r="AR590" s="161"/>
      <c r="AS590" s="161"/>
      <c r="AT590" s="161"/>
      <c r="AU590" s="161"/>
      <c r="AV590" s="161"/>
      <c r="AW590" s="161"/>
    </row>
    <row r="591" spans="2:49" s="150" customFormat="1" ht="11.25" customHeight="1">
      <c r="B591" s="51" t="s">
        <v>2278</v>
      </c>
      <c r="C591" s="52" t="s">
        <v>160</v>
      </c>
      <c r="D591" s="44" t="s">
        <v>2305</v>
      </c>
      <c r="E591" s="45" t="s">
        <v>1243</v>
      </c>
      <c r="F591" s="53">
        <v>1606.0853548936054</v>
      </c>
      <c r="G591" s="45" t="s">
        <v>1243</v>
      </c>
      <c r="H591" s="53">
        <v>1959.765853258474</v>
      </c>
      <c r="I591" s="45" t="s">
        <v>1243</v>
      </c>
      <c r="J591" s="53">
        <v>2644.9150312503207</v>
      </c>
      <c r="K591" s="54" t="s">
        <v>1243</v>
      </c>
      <c r="L591" s="53">
        <v>2899</v>
      </c>
      <c r="M591" s="56" t="s">
        <v>1685</v>
      </c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4"/>
      <c r="AD591" s="124"/>
      <c r="AE591" s="124"/>
      <c r="AF591" s="124"/>
      <c r="AG591" s="124"/>
      <c r="AH591" s="124"/>
      <c r="AI591" s="124"/>
      <c r="AJ591" s="124"/>
      <c r="AK591" s="124"/>
      <c r="AL591" s="124"/>
      <c r="AM591" s="124"/>
      <c r="AN591" s="124"/>
      <c r="AO591" s="124"/>
      <c r="AP591" s="124"/>
      <c r="AQ591" s="124"/>
      <c r="AR591" s="124"/>
      <c r="AS591" s="124"/>
      <c r="AT591" s="124"/>
      <c r="AU591" s="124"/>
      <c r="AV591" s="124"/>
      <c r="AW591" s="124"/>
    </row>
    <row r="592" spans="2:49" s="47" customFormat="1" ht="11.25" customHeight="1">
      <c r="B592" s="51" t="s">
        <v>1897</v>
      </c>
      <c r="C592" s="52" t="s">
        <v>159</v>
      </c>
      <c r="D592" s="44" t="s">
        <v>2278</v>
      </c>
      <c r="E592" s="57"/>
      <c r="F592" s="53"/>
      <c r="G592" s="57"/>
      <c r="H592" s="53"/>
      <c r="I592" s="57"/>
      <c r="J592" s="53"/>
      <c r="K592" s="54"/>
      <c r="L592" s="53"/>
      <c r="M592" s="56" t="s">
        <v>2005</v>
      </c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  <c r="AI592" s="161"/>
      <c r="AJ592" s="161"/>
      <c r="AK592" s="161"/>
      <c r="AL592" s="161"/>
      <c r="AM592" s="161"/>
      <c r="AN592" s="161"/>
      <c r="AO592" s="161"/>
      <c r="AP592" s="161"/>
      <c r="AQ592" s="161"/>
      <c r="AR592" s="161"/>
      <c r="AS592" s="161"/>
      <c r="AT592" s="161"/>
      <c r="AU592" s="161"/>
      <c r="AV592" s="161"/>
      <c r="AW592" s="161"/>
    </row>
    <row r="593" spans="2:49" s="47" customFormat="1" ht="11.25" customHeight="1">
      <c r="B593" s="60"/>
      <c r="C593" s="52" t="s">
        <v>161</v>
      </c>
      <c r="D593" s="44" t="s">
        <v>2305</v>
      </c>
      <c r="E593" s="45" t="s">
        <v>1243</v>
      </c>
      <c r="F593" s="53">
        <v>35.8806302688997</v>
      </c>
      <c r="G593" s="45" t="s">
        <v>1243</v>
      </c>
      <c r="H593" s="53">
        <v>23.920420179266465</v>
      </c>
      <c r="I593" s="45" t="s">
        <v>1243</v>
      </c>
      <c r="J593" s="53">
        <v>30.75482594477117</v>
      </c>
      <c r="K593" s="54" t="s">
        <v>1243</v>
      </c>
      <c r="L593" s="53">
        <v>29</v>
      </c>
      <c r="M593" s="56" t="s">
        <v>2006</v>
      </c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  <c r="AI593" s="161"/>
      <c r="AJ593" s="161"/>
      <c r="AK593" s="161"/>
      <c r="AL593" s="161"/>
      <c r="AM593" s="161"/>
      <c r="AN593" s="161"/>
      <c r="AO593" s="161"/>
      <c r="AP593" s="161"/>
      <c r="AQ593" s="161"/>
      <c r="AR593" s="161"/>
      <c r="AS593" s="161"/>
      <c r="AT593" s="161"/>
      <c r="AU593" s="161"/>
      <c r="AV593" s="161"/>
      <c r="AW593" s="161"/>
    </row>
    <row r="594" spans="2:49" s="47" customFormat="1" ht="5.25" customHeight="1">
      <c r="B594" s="60"/>
      <c r="C594" s="52"/>
      <c r="D594" s="44"/>
      <c r="E594" s="45"/>
      <c r="F594" s="53"/>
      <c r="G594" s="45"/>
      <c r="H594" s="53"/>
      <c r="I594" s="45"/>
      <c r="J594" s="53"/>
      <c r="K594" s="54"/>
      <c r="L594" s="53"/>
      <c r="M594" s="56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  <c r="AJ594" s="161"/>
      <c r="AK594" s="161"/>
      <c r="AL594" s="161"/>
      <c r="AM594" s="161"/>
      <c r="AN594" s="161"/>
      <c r="AO594" s="161"/>
      <c r="AP594" s="161"/>
      <c r="AQ594" s="161"/>
      <c r="AR594" s="161"/>
      <c r="AS594" s="161"/>
      <c r="AT594" s="161"/>
      <c r="AU594" s="161"/>
      <c r="AV594" s="161"/>
      <c r="AW594" s="161"/>
    </row>
    <row r="595" spans="2:49" s="210" customFormat="1" ht="11.25" customHeight="1">
      <c r="B595" s="68" t="s">
        <v>818</v>
      </c>
      <c r="C595" s="69" t="s">
        <v>1681</v>
      </c>
      <c r="D595" s="64"/>
      <c r="E595" s="70"/>
      <c r="F595" s="243"/>
      <c r="G595" s="70"/>
      <c r="H595" s="243"/>
      <c r="I595" s="70"/>
      <c r="J595" s="243"/>
      <c r="K595" s="244"/>
      <c r="L595" s="243"/>
      <c r="M595" s="213" t="s">
        <v>1684</v>
      </c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  <c r="AT595" s="209"/>
      <c r="AU595" s="209"/>
      <c r="AV595" s="209"/>
      <c r="AW595" s="209"/>
    </row>
    <row r="596" spans="2:49" s="210" customFormat="1" ht="11.25" customHeight="1">
      <c r="B596" s="233"/>
      <c r="C596" s="69" t="s">
        <v>1682</v>
      </c>
      <c r="D596" s="64"/>
      <c r="E596" s="75"/>
      <c r="F596" s="76">
        <f>SUM(F598+F617+F623)</f>
        <v>90229.53351763448</v>
      </c>
      <c r="G596" s="75"/>
      <c r="H596" s="76">
        <f>SUM(H598+H617+H623)</f>
        <v>106011.88503162623</v>
      </c>
      <c r="I596" s="75"/>
      <c r="J596" s="76">
        <f>SUM(J598+J617+J623)</f>
        <v>113326.40780215764</v>
      </c>
      <c r="K596" s="77"/>
      <c r="L596" s="76">
        <f>SUM(L598+L617+L623)</f>
        <v>124402</v>
      </c>
      <c r="M596" s="213" t="s">
        <v>1683</v>
      </c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  <c r="AT596" s="209"/>
      <c r="AU596" s="209"/>
      <c r="AV596" s="209"/>
      <c r="AW596" s="209"/>
    </row>
    <row r="597" spans="2:49" s="47" customFormat="1" ht="5.25" customHeight="1">
      <c r="B597" s="60"/>
      <c r="C597" s="127"/>
      <c r="D597" s="128"/>
      <c r="E597" s="57"/>
      <c r="F597" s="135"/>
      <c r="G597" s="57"/>
      <c r="H597" s="135" t="s">
        <v>2278</v>
      </c>
      <c r="I597" s="57"/>
      <c r="J597" s="135" t="s">
        <v>2278</v>
      </c>
      <c r="K597" s="136"/>
      <c r="L597" s="135" t="s">
        <v>2278</v>
      </c>
      <c r="M597" s="129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  <c r="AJ597" s="161"/>
      <c r="AK597" s="161"/>
      <c r="AL597" s="161"/>
      <c r="AM597" s="161"/>
      <c r="AN597" s="161"/>
      <c r="AO597" s="161"/>
      <c r="AP597" s="161"/>
      <c r="AQ597" s="161"/>
      <c r="AR597" s="161"/>
      <c r="AS597" s="161"/>
      <c r="AT597" s="161"/>
      <c r="AU597" s="161"/>
      <c r="AV597" s="161"/>
      <c r="AW597" s="161"/>
    </row>
    <row r="598" spans="2:49" s="150" customFormat="1" ht="11.25" customHeight="1">
      <c r="B598" s="42" t="s">
        <v>819</v>
      </c>
      <c r="C598" s="43" t="s">
        <v>1375</v>
      </c>
      <c r="D598" s="44"/>
      <c r="E598" s="45"/>
      <c r="F598" s="49">
        <f>SUM(F599:F608)</f>
        <v>85614.60102447744</v>
      </c>
      <c r="G598" s="45"/>
      <c r="H598" s="49">
        <f>SUM(H599:H608)</f>
        <v>102046.22108619212</v>
      </c>
      <c r="I598" s="45"/>
      <c r="J598" s="49">
        <f>SUM(J599:J608)</f>
        <v>109628.9942830196</v>
      </c>
      <c r="K598" s="50"/>
      <c r="L598" s="49">
        <f>SUM(L599:L608)</f>
        <v>120871</v>
      </c>
      <c r="M598" s="48" t="s">
        <v>2395</v>
      </c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  <c r="AD598" s="124"/>
      <c r="AE598" s="124"/>
      <c r="AF598" s="124"/>
      <c r="AG598" s="124"/>
      <c r="AH598" s="124"/>
      <c r="AI598" s="124"/>
      <c r="AJ598" s="124"/>
      <c r="AK598" s="124"/>
      <c r="AL598" s="124"/>
      <c r="AM598" s="124"/>
      <c r="AN598" s="124"/>
      <c r="AO598" s="124"/>
      <c r="AP598" s="124"/>
      <c r="AQ598" s="124"/>
      <c r="AR598" s="124"/>
      <c r="AS598" s="124"/>
      <c r="AT598" s="124"/>
      <c r="AU598" s="124"/>
      <c r="AV598" s="124"/>
      <c r="AW598" s="124"/>
    </row>
    <row r="599" spans="2:49" s="246" customFormat="1" ht="11.25" customHeight="1">
      <c r="B599" s="51" t="s">
        <v>1900</v>
      </c>
      <c r="C599" s="52" t="s">
        <v>335</v>
      </c>
      <c r="D599" s="44"/>
      <c r="E599" s="138"/>
      <c r="F599" s="139"/>
      <c r="G599" s="138"/>
      <c r="H599" s="139"/>
      <c r="I599" s="138"/>
      <c r="J599" s="139"/>
      <c r="K599" s="140"/>
      <c r="L599" s="139"/>
      <c r="M599" s="129" t="s">
        <v>336</v>
      </c>
      <c r="N599" s="245"/>
      <c r="O599" s="245"/>
      <c r="P599" s="245"/>
      <c r="Q599" s="245"/>
      <c r="R599" s="245"/>
      <c r="S599" s="245"/>
      <c r="T599" s="245"/>
      <c r="U599" s="245"/>
      <c r="V599" s="245"/>
      <c r="W599" s="245"/>
      <c r="X599" s="245"/>
      <c r="Y599" s="245"/>
      <c r="Z599" s="245"/>
      <c r="AA599" s="245"/>
      <c r="AB599" s="245"/>
      <c r="AC599" s="245"/>
      <c r="AD599" s="245"/>
      <c r="AE599" s="245"/>
      <c r="AF599" s="245"/>
      <c r="AG599" s="245"/>
      <c r="AH599" s="245"/>
      <c r="AI599" s="245"/>
      <c r="AJ599" s="245"/>
      <c r="AK599" s="245"/>
      <c r="AL599" s="245"/>
      <c r="AM599" s="245"/>
      <c r="AN599" s="245"/>
      <c r="AO599" s="245"/>
      <c r="AP599" s="245"/>
      <c r="AQ599" s="245"/>
      <c r="AR599" s="245"/>
      <c r="AS599" s="245"/>
      <c r="AT599" s="245"/>
      <c r="AU599" s="245"/>
      <c r="AV599" s="245"/>
      <c r="AW599" s="245"/>
    </row>
    <row r="600" spans="2:49" s="246" customFormat="1" ht="11.25" customHeight="1">
      <c r="B600" s="51"/>
      <c r="C600" s="52" t="s">
        <v>334</v>
      </c>
      <c r="D600" s="44" t="s">
        <v>2305</v>
      </c>
      <c r="E600" s="138" t="s">
        <v>1243</v>
      </c>
      <c r="F600" s="139">
        <v>1278.0338781493797</v>
      </c>
      <c r="G600" s="138" t="s">
        <v>1243</v>
      </c>
      <c r="H600" s="139">
        <v>1536.0326957971822</v>
      </c>
      <c r="I600" s="138" t="s">
        <v>1243</v>
      </c>
      <c r="J600" s="139">
        <v>1457.437029493878</v>
      </c>
      <c r="K600" s="140" t="s">
        <v>1243</v>
      </c>
      <c r="L600" s="139">
        <v>1646</v>
      </c>
      <c r="M600" s="56" t="s">
        <v>337</v>
      </c>
      <c r="N600" s="245"/>
      <c r="O600" s="245"/>
      <c r="P600" s="245"/>
      <c r="Q600" s="245"/>
      <c r="R600" s="245"/>
      <c r="S600" s="245"/>
      <c r="T600" s="245"/>
      <c r="U600" s="245"/>
      <c r="V600" s="245"/>
      <c r="W600" s="245"/>
      <c r="X600" s="245"/>
      <c r="Y600" s="245"/>
      <c r="Z600" s="245"/>
      <c r="AA600" s="245"/>
      <c r="AB600" s="245"/>
      <c r="AC600" s="245"/>
      <c r="AD600" s="245"/>
      <c r="AE600" s="245"/>
      <c r="AF600" s="245"/>
      <c r="AG600" s="245"/>
      <c r="AH600" s="245"/>
      <c r="AI600" s="245"/>
      <c r="AJ600" s="245"/>
      <c r="AK600" s="245"/>
      <c r="AL600" s="245"/>
      <c r="AM600" s="245"/>
      <c r="AN600" s="245"/>
      <c r="AO600" s="245"/>
      <c r="AP600" s="245"/>
      <c r="AQ600" s="245"/>
      <c r="AR600" s="245"/>
      <c r="AS600" s="245"/>
      <c r="AT600" s="245"/>
      <c r="AU600" s="245"/>
      <c r="AV600" s="245"/>
      <c r="AW600" s="245"/>
    </row>
    <row r="601" spans="2:49" s="246" customFormat="1" ht="11.25" customHeight="1">
      <c r="B601" s="51" t="s">
        <v>1901</v>
      </c>
      <c r="C601" s="52" t="s">
        <v>824</v>
      </c>
      <c r="D601" s="44" t="s">
        <v>2305</v>
      </c>
      <c r="E601" s="138" t="s">
        <v>1243</v>
      </c>
      <c r="F601" s="139">
        <v>387.85252719239196</v>
      </c>
      <c r="G601" s="138" t="s">
        <v>1243</v>
      </c>
      <c r="H601" s="139">
        <v>134.9795138687179</v>
      </c>
      <c r="I601" s="138" t="s">
        <v>1243</v>
      </c>
      <c r="J601" s="139">
        <v>883.346945191483</v>
      </c>
      <c r="K601" s="140" t="s">
        <v>1243</v>
      </c>
      <c r="L601" s="139">
        <v>630</v>
      </c>
      <c r="M601" s="56" t="s">
        <v>825</v>
      </c>
      <c r="N601" s="245"/>
      <c r="O601" s="245"/>
      <c r="P601" s="245"/>
      <c r="Q601" s="245"/>
      <c r="R601" s="245"/>
      <c r="S601" s="245"/>
      <c r="T601" s="245"/>
      <c r="U601" s="245"/>
      <c r="V601" s="245"/>
      <c r="W601" s="245"/>
      <c r="X601" s="245"/>
      <c r="Y601" s="245"/>
      <c r="Z601" s="245"/>
      <c r="AA601" s="245"/>
      <c r="AB601" s="245"/>
      <c r="AC601" s="245"/>
      <c r="AD601" s="245"/>
      <c r="AE601" s="245"/>
      <c r="AF601" s="245"/>
      <c r="AG601" s="245"/>
      <c r="AH601" s="245"/>
      <c r="AI601" s="245"/>
      <c r="AJ601" s="245"/>
      <c r="AK601" s="245"/>
      <c r="AL601" s="245"/>
      <c r="AM601" s="245"/>
      <c r="AN601" s="245"/>
      <c r="AO601" s="245"/>
      <c r="AP601" s="245"/>
      <c r="AQ601" s="245"/>
      <c r="AR601" s="245"/>
      <c r="AS601" s="245"/>
      <c r="AT601" s="245"/>
      <c r="AU601" s="245"/>
      <c r="AV601" s="245"/>
      <c r="AW601" s="245"/>
    </row>
    <row r="602" spans="2:49" s="150" customFormat="1" ht="11.25" customHeight="1">
      <c r="B602" s="51" t="s">
        <v>429</v>
      </c>
      <c r="C602" s="52" t="s">
        <v>762</v>
      </c>
      <c r="D602" s="37"/>
      <c r="E602" s="98"/>
      <c r="F602" s="99"/>
      <c r="G602" s="98"/>
      <c r="H602" s="99"/>
      <c r="I602" s="98"/>
      <c r="J602" s="99"/>
      <c r="K602" s="100"/>
      <c r="L602" s="99"/>
      <c r="M602" s="247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  <c r="AC602" s="124"/>
      <c r="AD602" s="124"/>
      <c r="AE602" s="124"/>
      <c r="AF602" s="124"/>
      <c r="AG602" s="124"/>
      <c r="AH602" s="124"/>
      <c r="AI602" s="124"/>
      <c r="AJ602" s="124"/>
      <c r="AK602" s="124"/>
      <c r="AL602" s="124"/>
      <c r="AM602" s="124"/>
      <c r="AN602" s="124"/>
      <c r="AO602" s="124"/>
      <c r="AP602" s="124"/>
      <c r="AQ602" s="124"/>
      <c r="AR602" s="124"/>
      <c r="AS602" s="124"/>
      <c r="AT602" s="124"/>
      <c r="AU602" s="124"/>
      <c r="AV602" s="124"/>
      <c r="AW602" s="124"/>
    </row>
    <row r="603" spans="2:49" s="150" customFormat="1" ht="11.25" customHeight="1">
      <c r="B603" s="35"/>
      <c r="C603" s="248" t="s">
        <v>761</v>
      </c>
      <c r="D603" s="44" t="s">
        <v>2305</v>
      </c>
      <c r="E603" s="45" t="s">
        <v>1243</v>
      </c>
      <c r="F603" s="53">
        <v>517.7062367369814</v>
      </c>
      <c r="G603" s="45" t="s">
        <v>1243</v>
      </c>
      <c r="H603" s="53">
        <v>1175.5177916668092</v>
      </c>
      <c r="I603" s="45" t="s">
        <v>1243</v>
      </c>
      <c r="J603" s="53">
        <v>1207.9812190529565</v>
      </c>
      <c r="K603" s="45" t="s">
        <v>1243</v>
      </c>
      <c r="L603" s="53">
        <v>1300</v>
      </c>
      <c r="M603" s="249" t="s">
        <v>1275</v>
      </c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  <c r="AD603" s="124"/>
      <c r="AE603" s="124"/>
      <c r="AF603" s="124"/>
      <c r="AG603" s="124"/>
      <c r="AH603" s="124"/>
      <c r="AI603" s="124"/>
      <c r="AJ603" s="124"/>
      <c r="AK603" s="124"/>
      <c r="AL603" s="124"/>
      <c r="AM603" s="124"/>
      <c r="AN603" s="124"/>
      <c r="AO603" s="124"/>
      <c r="AP603" s="124"/>
      <c r="AQ603" s="124"/>
      <c r="AR603" s="124"/>
      <c r="AS603" s="124"/>
      <c r="AT603" s="124"/>
      <c r="AU603" s="124"/>
      <c r="AV603" s="124"/>
      <c r="AW603" s="124"/>
    </row>
    <row r="604" spans="2:49" s="150" customFormat="1" ht="11.25" customHeight="1">
      <c r="B604" s="51" t="s">
        <v>430</v>
      </c>
      <c r="C604" s="52" t="s">
        <v>163</v>
      </c>
      <c r="D604" s="44" t="s">
        <v>2278</v>
      </c>
      <c r="E604" s="57"/>
      <c r="F604" s="58"/>
      <c r="G604" s="57"/>
      <c r="H604" s="58"/>
      <c r="I604" s="57"/>
      <c r="J604" s="58"/>
      <c r="K604" s="59"/>
      <c r="L604" s="58"/>
      <c r="M604" s="56" t="s">
        <v>164</v>
      </c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24"/>
      <c r="AE604" s="124"/>
      <c r="AF604" s="124"/>
      <c r="AG604" s="124"/>
      <c r="AH604" s="124"/>
      <c r="AI604" s="124"/>
      <c r="AJ604" s="124"/>
      <c r="AK604" s="124"/>
      <c r="AL604" s="124"/>
      <c r="AM604" s="124"/>
      <c r="AN604" s="124"/>
      <c r="AO604" s="124"/>
      <c r="AP604" s="124"/>
      <c r="AQ604" s="124"/>
      <c r="AR604" s="124"/>
      <c r="AS604" s="124"/>
      <c r="AT604" s="124"/>
      <c r="AU604" s="124"/>
      <c r="AV604" s="124"/>
      <c r="AW604" s="124"/>
    </row>
    <row r="605" spans="2:49" s="150" customFormat="1" ht="11.25" customHeight="1">
      <c r="B605" s="60"/>
      <c r="C605" s="52" t="s">
        <v>264</v>
      </c>
      <c r="D605" s="44" t="s">
        <v>2305</v>
      </c>
      <c r="E605" s="45" t="s">
        <v>1243</v>
      </c>
      <c r="F605" s="53">
        <v>8044.095585999037</v>
      </c>
      <c r="G605" s="45" t="s">
        <v>1243</v>
      </c>
      <c r="H605" s="53">
        <v>5879.297559775422</v>
      </c>
      <c r="I605" s="45" t="s">
        <v>1243</v>
      </c>
      <c r="J605" s="53">
        <v>6538.817716146626</v>
      </c>
      <c r="K605" s="54" t="s">
        <v>1243</v>
      </c>
      <c r="L605" s="53">
        <v>9292</v>
      </c>
      <c r="M605" s="56" t="s">
        <v>263</v>
      </c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  <c r="AC605" s="124"/>
      <c r="AD605" s="124"/>
      <c r="AE605" s="124"/>
      <c r="AF605" s="124"/>
      <c r="AG605" s="124"/>
      <c r="AH605" s="124"/>
      <c r="AI605" s="124"/>
      <c r="AJ605" s="124"/>
      <c r="AK605" s="124"/>
      <c r="AL605" s="124"/>
      <c r="AM605" s="124"/>
      <c r="AN605" s="124"/>
      <c r="AO605" s="124"/>
      <c r="AP605" s="124"/>
      <c r="AQ605" s="124"/>
      <c r="AR605" s="124"/>
      <c r="AS605" s="124"/>
      <c r="AT605" s="124"/>
      <c r="AU605" s="124"/>
      <c r="AV605" s="124"/>
      <c r="AW605" s="124"/>
    </row>
    <row r="606" spans="2:49" s="150" customFormat="1" ht="12" customHeight="1">
      <c r="B606" s="51" t="s">
        <v>1902</v>
      </c>
      <c r="C606" s="52" t="s">
        <v>165</v>
      </c>
      <c r="D606" s="101" t="s">
        <v>2305</v>
      </c>
      <c r="E606" s="45" t="s">
        <v>1243</v>
      </c>
      <c r="F606" s="53">
        <v>75386.91279639964</v>
      </c>
      <c r="G606" s="45" t="s">
        <v>1243</v>
      </c>
      <c r="H606" s="53">
        <v>93320.39352508399</v>
      </c>
      <c r="I606" s="45" t="s">
        <v>1243</v>
      </c>
      <c r="J606" s="53">
        <v>99541.41137313464</v>
      </c>
      <c r="K606" s="54" t="s">
        <v>1243</v>
      </c>
      <c r="L606" s="53">
        <v>108003</v>
      </c>
      <c r="M606" s="56" t="s">
        <v>621</v>
      </c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  <c r="AC606" s="124"/>
      <c r="AD606" s="124"/>
      <c r="AE606" s="124"/>
      <c r="AF606" s="124"/>
      <c r="AG606" s="124"/>
      <c r="AH606" s="124"/>
      <c r="AI606" s="124"/>
      <c r="AJ606" s="124"/>
      <c r="AK606" s="124"/>
      <c r="AL606" s="124"/>
      <c r="AM606" s="124"/>
      <c r="AN606" s="124"/>
      <c r="AO606" s="124"/>
      <c r="AP606" s="124"/>
      <c r="AQ606" s="124"/>
      <c r="AR606" s="124"/>
      <c r="AS606" s="124"/>
      <c r="AT606" s="124"/>
      <c r="AU606" s="124"/>
      <c r="AV606" s="124"/>
      <c r="AW606" s="124"/>
    </row>
    <row r="607" spans="2:49" s="47" customFormat="1" ht="3" customHeight="1">
      <c r="B607" s="141"/>
      <c r="C607" s="142"/>
      <c r="D607" s="143"/>
      <c r="E607" s="144"/>
      <c r="F607" s="145"/>
      <c r="G607" s="146"/>
      <c r="H607" s="147"/>
      <c r="I607" s="146"/>
      <c r="J607" s="147"/>
      <c r="K607" s="148"/>
      <c r="L607" s="147"/>
      <c r="M607" s="149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  <c r="AJ607" s="161"/>
      <c r="AK607" s="161"/>
      <c r="AL607" s="161"/>
      <c r="AM607" s="161"/>
      <c r="AN607" s="161"/>
      <c r="AO607" s="161"/>
      <c r="AP607" s="161"/>
      <c r="AQ607" s="161"/>
      <c r="AR607" s="161"/>
      <c r="AS607" s="161"/>
      <c r="AT607" s="161"/>
      <c r="AU607" s="161"/>
      <c r="AV607" s="161"/>
      <c r="AW607" s="161"/>
    </row>
    <row r="608" spans="2:49" s="47" customFormat="1" ht="11.25" customHeight="1">
      <c r="B608" s="113"/>
      <c r="C608" s="114"/>
      <c r="D608" s="115"/>
      <c r="E608" s="116"/>
      <c r="F608" s="116"/>
      <c r="G608" s="117"/>
      <c r="H608" s="117"/>
      <c r="I608" s="117"/>
      <c r="J608" s="117"/>
      <c r="K608" s="117"/>
      <c r="L608" s="117"/>
      <c r="M608" s="118" t="s">
        <v>187</v>
      </c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  <c r="AJ608" s="161"/>
      <c r="AK608" s="161"/>
      <c r="AL608" s="161"/>
      <c r="AM608" s="161"/>
      <c r="AN608" s="161"/>
      <c r="AO608" s="161"/>
      <c r="AP608" s="161"/>
      <c r="AQ608" s="161"/>
      <c r="AR608" s="161"/>
      <c r="AS608" s="161"/>
      <c r="AT608" s="161"/>
      <c r="AU608" s="161"/>
      <c r="AV608" s="161"/>
      <c r="AW608" s="161"/>
    </row>
    <row r="609" spans="2:10" s="121" customFormat="1" ht="18.75" customHeight="1">
      <c r="B609" s="14" t="s">
        <v>208</v>
      </c>
      <c r="C609" s="119"/>
      <c r="D609" s="119"/>
      <c r="E609" s="119"/>
      <c r="F609" s="119"/>
      <c r="G609" s="119"/>
      <c r="H609" s="119"/>
      <c r="I609" s="120"/>
      <c r="J609" s="120"/>
    </row>
    <row r="610" spans="2:10" s="121" customFormat="1" ht="18.75" customHeight="1">
      <c r="B610" s="15" t="s">
        <v>209</v>
      </c>
      <c r="C610" s="15"/>
      <c r="D610" s="15"/>
      <c r="E610" s="15"/>
      <c r="F610" s="15"/>
      <c r="G610" s="15"/>
      <c r="H610" s="15"/>
      <c r="I610" s="16"/>
      <c r="J610" s="16"/>
    </row>
    <row r="611" spans="2:49" s="150" customFormat="1" ht="6" customHeight="1">
      <c r="B611" s="122"/>
      <c r="C611" s="123"/>
      <c r="D611" s="123"/>
      <c r="E611" s="124"/>
      <c r="F611" s="124"/>
      <c r="G611" s="123"/>
      <c r="H611" s="123"/>
      <c r="I611" s="123"/>
      <c r="J611" s="123"/>
      <c r="K611" s="125"/>
      <c r="L611" s="123"/>
      <c r="M611" s="126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  <c r="AC611" s="124"/>
      <c r="AD611" s="124"/>
      <c r="AE611" s="124"/>
      <c r="AF611" s="124"/>
      <c r="AG611" s="124"/>
      <c r="AH611" s="124"/>
      <c r="AI611" s="124"/>
      <c r="AJ611" s="124"/>
      <c r="AK611" s="124"/>
      <c r="AL611" s="124"/>
      <c r="AM611" s="124"/>
      <c r="AN611" s="124"/>
      <c r="AO611" s="124"/>
      <c r="AP611" s="124"/>
      <c r="AQ611" s="124"/>
      <c r="AR611" s="124"/>
      <c r="AS611" s="124"/>
      <c r="AT611" s="124"/>
      <c r="AU611" s="124"/>
      <c r="AV611" s="124"/>
      <c r="AW611" s="124"/>
    </row>
    <row r="612" spans="2:49" s="150" customFormat="1" ht="24.75" customHeight="1">
      <c r="B612" s="18" t="s">
        <v>1625</v>
      </c>
      <c r="C612" s="19" t="s">
        <v>2237</v>
      </c>
      <c r="D612" s="20" t="s">
        <v>1627</v>
      </c>
      <c r="E612" s="21" t="s">
        <v>1103</v>
      </c>
      <c r="F612" s="22"/>
      <c r="G612" s="21" t="s">
        <v>1787</v>
      </c>
      <c r="H612" s="22"/>
      <c r="I612" s="21" t="s">
        <v>721</v>
      </c>
      <c r="J612" s="22"/>
      <c r="K612" s="21" t="s">
        <v>1767</v>
      </c>
      <c r="L612" s="22"/>
      <c r="M612" s="23" t="s">
        <v>1386</v>
      </c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  <c r="AC612" s="124"/>
      <c r="AD612" s="124"/>
      <c r="AE612" s="124"/>
      <c r="AF612" s="124"/>
      <c r="AG612" s="124"/>
      <c r="AH612" s="124"/>
      <c r="AI612" s="124"/>
      <c r="AJ612" s="124"/>
      <c r="AK612" s="124"/>
      <c r="AL612" s="124"/>
      <c r="AM612" s="124"/>
      <c r="AN612" s="124"/>
      <c r="AO612" s="124"/>
      <c r="AP612" s="124"/>
      <c r="AQ612" s="124"/>
      <c r="AR612" s="124"/>
      <c r="AS612" s="124"/>
      <c r="AT612" s="124"/>
      <c r="AU612" s="124"/>
      <c r="AV612" s="124"/>
      <c r="AW612" s="124"/>
    </row>
    <row r="613" spans="2:49" s="150" customFormat="1" ht="15" customHeight="1">
      <c r="B613" s="24" t="s">
        <v>1626</v>
      </c>
      <c r="C613" s="25"/>
      <c r="D613" s="26" t="s">
        <v>1628</v>
      </c>
      <c r="E613" s="17" t="s">
        <v>1383</v>
      </c>
      <c r="F613" s="27" t="s">
        <v>1385</v>
      </c>
      <c r="G613" s="17" t="s">
        <v>1383</v>
      </c>
      <c r="H613" s="27" t="s">
        <v>1385</v>
      </c>
      <c r="I613" s="17" t="s">
        <v>1383</v>
      </c>
      <c r="J613" s="27" t="s">
        <v>1385</v>
      </c>
      <c r="K613" s="17" t="s">
        <v>1383</v>
      </c>
      <c r="L613" s="27" t="s">
        <v>1385</v>
      </c>
      <c r="M613" s="28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4"/>
      <c r="AI613" s="124"/>
      <c r="AJ613" s="124"/>
      <c r="AK613" s="124"/>
      <c r="AL613" s="124"/>
      <c r="AM613" s="124"/>
      <c r="AN613" s="124"/>
      <c r="AO613" s="124"/>
      <c r="AP613" s="124"/>
      <c r="AQ613" s="124"/>
      <c r="AR613" s="124"/>
      <c r="AS613" s="124"/>
      <c r="AT613" s="124"/>
      <c r="AU613" s="124"/>
      <c r="AV613" s="124"/>
      <c r="AW613" s="124"/>
    </row>
    <row r="614" spans="2:49" s="150" customFormat="1" ht="24.75" customHeight="1">
      <c r="B614" s="29"/>
      <c r="C614" s="30"/>
      <c r="D614" s="31"/>
      <c r="E614" s="32" t="s">
        <v>1384</v>
      </c>
      <c r="F614" s="33" t="s">
        <v>1768</v>
      </c>
      <c r="G614" s="32" t="s">
        <v>1384</v>
      </c>
      <c r="H614" s="33" t="s">
        <v>1768</v>
      </c>
      <c r="I614" s="32" t="s">
        <v>1384</v>
      </c>
      <c r="J614" s="33" t="s">
        <v>1768</v>
      </c>
      <c r="K614" s="32" t="s">
        <v>1384</v>
      </c>
      <c r="L614" s="33" t="s">
        <v>1768</v>
      </c>
      <c r="M614" s="3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  <c r="AA614" s="124"/>
      <c r="AB614" s="124"/>
      <c r="AC614" s="124"/>
      <c r="AD614" s="124"/>
      <c r="AE614" s="124"/>
      <c r="AF614" s="124"/>
      <c r="AG614" s="124"/>
      <c r="AH614" s="124"/>
      <c r="AI614" s="124"/>
      <c r="AJ614" s="124"/>
      <c r="AK614" s="124"/>
      <c r="AL614" s="124"/>
      <c r="AM614" s="124"/>
      <c r="AN614" s="124"/>
      <c r="AO614" s="124"/>
      <c r="AP614" s="124"/>
      <c r="AQ614" s="124"/>
      <c r="AR614" s="124"/>
      <c r="AS614" s="124"/>
      <c r="AT614" s="124"/>
      <c r="AU614" s="124"/>
      <c r="AV614" s="124"/>
      <c r="AW614" s="124"/>
    </row>
    <row r="615" spans="2:49" s="150" customFormat="1" ht="5.25" customHeight="1">
      <c r="B615" s="35"/>
      <c r="C615" s="36"/>
      <c r="D615" s="37"/>
      <c r="E615" s="38"/>
      <c r="F615" s="39"/>
      <c r="G615" s="38"/>
      <c r="H615" s="39"/>
      <c r="I615" s="38"/>
      <c r="J615" s="39"/>
      <c r="K615" s="40"/>
      <c r="L615" s="39"/>
      <c r="M615" s="41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  <c r="AA615" s="124"/>
      <c r="AB615" s="124"/>
      <c r="AC615" s="124"/>
      <c r="AD615" s="124"/>
      <c r="AE615" s="124"/>
      <c r="AF615" s="124"/>
      <c r="AG615" s="124"/>
      <c r="AH615" s="124"/>
      <c r="AI615" s="124"/>
      <c r="AJ615" s="124"/>
      <c r="AK615" s="124"/>
      <c r="AL615" s="124"/>
      <c r="AM615" s="124"/>
      <c r="AN615" s="124"/>
      <c r="AO615" s="124"/>
      <c r="AP615" s="124"/>
      <c r="AQ615" s="124"/>
      <c r="AR615" s="124"/>
      <c r="AS615" s="124"/>
      <c r="AT615" s="124"/>
      <c r="AU615" s="124"/>
      <c r="AV615" s="124"/>
      <c r="AW615" s="124"/>
    </row>
    <row r="616" spans="2:49" s="47" customFormat="1" ht="11.25" customHeight="1">
      <c r="B616" s="42" t="s">
        <v>826</v>
      </c>
      <c r="C616" s="43" t="s">
        <v>831</v>
      </c>
      <c r="D616" s="44"/>
      <c r="E616" s="45"/>
      <c r="F616" s="46"/>
      <c r="H616" s="46"/>
      <c r="J616" s="46"/>
      <c r="L616" s="46"/>
      <c r="M616" s="48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1"/>
      <c r="AM616" s="161"/>
      <c r="AN616" s="161"/>
      <c r="AO616" s="161"/>
      <c r="AP616" s="161"/>
      <c r="AQ616" s="161"/>
      <c r="AR616" s="161"/>
      <c r="AS616" s="161"/>
      <c r="AT616" s="161"/>
      <c r="AU616" s="161"/>
      <c r="AV616" s="161"/>
      <c r="AW616" s="161"/>
    </row>
    <row r="617" spans="2:49" s="47" customFormat="1" ht="11.25" customHeight="1">
      <c r="B617" s="42"/>
      <c r="C617" s="43" t="s">
        <v>832</v>
      </c>
      <c r="D617" s="44"/>
      <c r="E617" s="45"/>
      <c r="F617" s="49">
        <f>SUM(F618:F622)</f>
        <v>3384.7394553662048</v>
      </c>
      <c r="G617" s="45"/>
      <c r="H617" s="49">
        <f>SUM(H618:H622)</f>
        <v>2658.5838427813296</v>
      </c>
      <c r="I617" s="45"/>
      <c r="J617" s="49">
        <f>SUM(J618:J622)</f>
        <v>2429.6312496369223</v>
      </c>
      <c r="K617" s="50"/>
      <c r="L617" s="49">
        <f>SUM(L618:L622)</f>
        <v>2013</v>
      </c>
      <c r="M617" s="48" t="s">
        <v>2393</v>
      </c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  <c r="AQ617" s="161"/>
      <c r="AR617" s="161"/>
      <c r="AS617" s="161"/>
      <c r="AT617" s="161"/>
      <c r="AU617" s="161"/>
      <c r="AV617" s="161"/>
      <c r="AW617" s="161"/>
    </row>
    <row r="618" spans="2:49" s="47" customFormat="1" ht="11.25" customHeight="1">
      <c r="B618" s="51" t="s">
        <v>1905</v>
      </c>
      <c r="C618" s="52" t="s">
        <v>1978</v>
      </c>
      <c r="D618" s="44" t="s">
        <v>2278</v>
      </c>
      <c r="E618" s="45" t="s">
        <v>2278</v>
      </c>
      <c r="F618" s="53" t="s">
        <v>2278</v>
      </c>
      <c r="G618" s="45" t="s">
        <v>2278</v>
      </c>
      <c r="H618" s="53" t="s">
        <v>2278</v>
      </c>
      <c r="I618" s="45"/>
      <c r="J618" s="53" t="s">
        <v>2278</v>
      </c>
      <c r="K618" s="54"/>
      <c r="L618" s="53"/>
      <c r="M618" s="55" t="s">
        <v>1910</v>
      </c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  <c r="AS618" s="161"/>
      <c r="AT618" s="161"/>
      <c r="AU618" s="161"/>
      <c r="AV618" s="161"/>
      <c r="AW618" s="161"/>
    </row>
    <row r="619" spans="2:49" s="47" customFormat="1" ht="11.25" customHeight="1">
      <c r="B619" s="51" t="s">
        <v>2278</v>
      </c>
      <c r="C619" s="52" t="s">
        <v>1979</v>
      </c>
      <c r="D619" s="44" t="s">
        <v>2305</v>
      </c>
      <c r="E619" s="45" t="s">
        <v>1243</v>
      </c>
      <c r="F619" s="53">
        <v>2962.7148993462893</v>
      </c>
      <c r="G619" s="45" t="s">
        <v>1243</v>
      </c>
      <c r="H619" s="53">
        <v>2089.619562803063</v>
      </c>
      <c r="I619" s="45" t="s">
        <v>1243</v>
      </c>
      <c r="J619" s="53">
        <v>1850.4153610103988</v>
      </c>
      <c r="K619" s="54" t="s">
        <v>1243</v>
      </c>
      <c r="L619" s="53">
        <v>1532</v>
      </c>
      <c r="M619" s="56" t="s">
        <v>1911</v>
      </c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1"/>
      <c r="AP619" s="161"/>
      <c r="AQ619" s="161"/>
      <c r="AR619" s="161"/>
      <c r="AS619" s="161"/>
      <c r="AT619" s="161"/>
      <c r="AU619" s="161"/>
      <c r="AV619" s="161"/>
      <c r="AW619" s="161"/>
    </row>
    <row r="620" spans="2:49" s="47" customFormat="1" ht="11.25" customHeight="1">
      <c r="B620" s="51" t="s">
        <v>1906</v>
      </c>
      <c r="C620" s="52" t="s">
        <v>758</v>
      </c>
      <c r="D620" s="44"/>
      <c r="E620" s="57"/>
      <c r="F620" s="58"/>
      <c r="G620" s="57"/>
      <c r="H620" s="58"/>
      <c r="I620" s="57"/>
      <c r="J620" s="58"/>
      <c r="K620" s="59"/>
      <c r="L620" s="58"/>
      <c r="M620" s="56" t="s">
        <v>760</v>
      </c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1"/>
      <c r="AP620" s="161"/>
      <c r="AQ620" s="161"/>
      <c r="AR620" s="161"/>
      <c r="AS620" s="161"/>
      <c r="AT620" s="161"/>
      <c r="AU620" s="161"/>
      <c r="AV620" s="161"/>
      <c r="AW620" s="161"/>
    </row>
    <row r="621" spans="2:49" s="47" customFormat="1" ht="11.25" customHeight="1">
      <c r="B621" s="60"/>
      <c r="C621" s="52" t="s">
        <v>759</v>
      </c>
      <c r="D621" s="44" t="s">
        <v>2305</v>
      </c>
      <c r="E621" s="45" t="s">
        <v>1243</v>
      </c>
      <c r="F621" s="53">
        <v>422.0245560199155</v>
      </c>
      <c r="G621" s="45" t="s">
        <v>1243</v>
      </c>
      <c r="H621" s="53">
        <v>568.9642799782666</v>
      </c>
      <c r="I621" s="45" t="s">
        <v>1243</v>
      </c>
      <c r="J621" s="53">
        <v>579.2158886265237</v>
      </c>
      <c r="K621" s="54" t="s">
        <v>1243</v>
      </c>
      <c r="L621" s="53">
        <v>481</v>
      </c>
      <c r="M621" s="56" t="s">
        <v>266</v>
      </c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1"/>
      <c r="AP621" s="161"/>
      <c r="AQ621" s="161"/>
      <c r="AR621" s="161"/>
      <c r="AS621" s="161"/>
      <c r="AT621" s="161"/>
      <c r="AU621" s="161"/>
      <c r="AV621" s="161"/>
      <c r="AW621" s="161"/>
    </row>
    <row r="622" spans="2:49" s="47" customFormat="1" ht="5.25" customHeight="1">
      <c r="B622" s="60"/>
      <c r="C622" s="52"/>
      <c r="D622" s="44"/>
      <c r="E622" s="45"/>
      <c r="F622" s="53"/>
      <c r="G622" s="45"/>
      <c r="H622" s="53"/>
      <c r="I622" s="45"/>
      <c r="J622" s="53"/>
      <c r="K622" s="54"/>
      <c r="L622" s="53"/>
      <c r="M622" s="56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1"/>
      <c r="AP622" s="161"/>
      <c r="AQ622" s="161"/>
      <c r="AR622" s="161"/>
      <c r="AS622" s="161"/>
      <c r="AT622" s="161"/>
      <c r="AU622" s="161"/>
      <c r="AV622" s="161"/>
      <c r="AW622" s="161"/>
    </row>
    <row r="623" spans="2:49" s="150" customFormat="1" ht="11.25" customHeight="1">
      <c r="B623" s="42" t="s">
        <v>827</v>
      </c>
      <c r="C623" s="43" t="s">
        <v>833</v>
      </c>
      <c r="D623" s="44"/>
      <c r="E623" s="45"/>
      <c r="F623" s="49">
        <f>SUM(F624:F625)</f>
        <v>1230.1930377908468</v>
      </c>
      <c r="G623" s="45"/>
      <c r="H623" s="49">
        <f>SUM(H624:H625)</f>
        <v>1307.0801026527747</v>
      </c>
      <c r="I623" s="45"/>
      <c r="J623" s="49">
        <f>SUM(J624:J625)</f>
        <v>1267.7822695011225</v>
      </c>
      <c r="K623" s="50"/>
      <c r="L623" s="49">
        <f>SUM(L624:L625)</f>
        <v>1518</v>
      </c>
      <c r="M623" s="48" t="s">
        <v>2394</v>
      </c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124"/>
      <c r="AB623" s="124"/>
      <c r="AC623" s="124"/>
      <c r="AD623" s="124"/>
      <c r="AE623" s="124"/>
      <c r="AF623" s="124"/>
      <c r="AG623" s="124"/>
      <c r="AH623" s="124"/>
      <c r="AI623" s="124"/>
      <c r="AJ623" s="124"/>
      <c r="AK623" s="124"/>
      <c r="AL623" s="124"/>
      <c r="AM623" s="124"/>
      <c r="AN623" s="124"/>
      <c r="AO623" s="124"/>
      <c r="AP623" s="124"/>
      <c r="AQ623" s="124"/>
      <c r="AR623" s="124"/>
      <c r="AS623" s="124"/>
      <c r="AT623" s="124"/>
      <c r="AU623" s="124"/>
      <c r="AV623" s="124"/>
      <c r="AW623" s="124"/>
    </row>
    <row r="624" spans="2:49" s="47" customFormat="1" ht="11.25" customHeight="1">
      <c r="B624" s="51" t="s">
        <v>1904</v>
      </c>
      <c r="C624" s="52" t="s">
        <v>1977</v>
      </c>
      <c r="D624" s="44" t="s">
        <v>2305</v>
      </c>
      <c r="E624" s="45" t="s">
        <v>1243</v>
      </c>
      <c r="F624" s="53">
        <v>1230.1930377908468</v>
      </c>
      <c r="G624" s="45" t="s">
        <v>1243</v>
      </c>
      <c r="H624" s="53">
        <v>1307.0801026527747</v>
      </c>
      <c r="I624" s="45" t="s">
        <v>1243</v>
      </c>
      <c r="J624" s="53">
        <v>1267.7822695011225</v>
      </c>
      <c r="K624" s="54" t="s">
        <v>1243</v>
      </c>
      <c r="L624" s="53">
        <v>1518</v>
      </c>
      <c r="M624" s="61" t="s">
        <v>1980</v>
      </c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1"/>
      <c r="AP624" s="161"/>
      <c r="AQ624" s="161"/>
      <c r="AR624" s="161"/>
      <c r="AS624" s="161"/>
      <c r="AT624" s="161"/>
      <c r="AU624" s="161"/>
      <c r="AV624" s="161"/>
      <c r="AW624" s="161"/>
    </row>
    <row r="625" spans="2:49" s="47" customFormat="1" ht="5.25" customHeight="1">
      <c r="B625" s="62"/>
      <c r="C625" s="63"/>
      <c r="D625" s="64"/>
      <c r="E625" s="57" t="s">
        <v>2278</v>
      </c>
      <c r="F625" s="65"/>
      <c r="G625" s="57"/>
      <c r="H625" s="65"/>
      <c r="I625" s="57"/>
      <c r="J625" s="65"/>
      <c r="K625" s="66"/>
      <c r="L625" s="65"/>
      <c r="M625" s="67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  <c r="AQ625" s="161"/>
      <c r="AR625" s="161"/>
      <c r="AS625" s="161"/>
      <c r="AT625" s="161"/>
      <c r="AU625" s="161"/>
      <c r="AV625" s="161"/>
      <c r="AW625" s="161"/>
    </row>
    <row r="626" spans="2:49" s="210" customFormat="1" ht="11.25" customHeight="1">
      <c r="B626" s="68" t="s">
        <v>828</v>
      </c>
      <c r="C626" s="69" t="s">
        <v>1686</v>
      </c>
      <c r="D626" s="64"/>
      <c r="E626" s="70"/>
      <c r="F626" s="71"/>
      <c r="G626" s="70"/>
      <c r="H626" s="71"/>
      <c r="I626" s="70"/>
      <c r="J626" s="71"/>
      <c r="K626" s="72"/>
      <c r="L626" s="71"/>
      <c r="M626" s="73" t="s">
        <v>1688</v>
      </c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09"/>
      <c r="AT626" s="209"/>
      <c r="AU626" s="209"/>
      <c r="AV626" s="209"/>
      <c r="AW626" s="209"/>
    </row>
    <row r="627" spans="2:49" s="210" customFormat="1" ht="11.25" customHeight="1">
      <c r="B627" s="62"/>
      <c r="C627" s="69" t="s">
        <v>1687</v>
      </c>
      <c r="D627" s="74"/>
      <c r="E627" s="75"/>
      <c r="F627" s="76">
        <f>SUM(F630+F639+F645+F664+F677+F693+F696)</f>
        <v>56098.98178289144</v>
      </c>
      <c r="G627" s="75"/>
      <c r="H627" s="76">
        <f>SUM(H630+H639+H645+H664+H677+H693+H696)</f>
        <v>57233.47383618612</v>
      </c>
      <c r="I627" s="75"/>
      <c r="J627" s="76">
        <f>SUM(J630+J639+J645+J664+J677+J693+J696)</f>
        <v>56925.465696408864</v>
      </c>
      <c r="K627" s="77"/>
      <c r="L627" s="76">
        <f>SUM(L630+L639+L645+L664+L677+L693+L696)</f>
        <v>59480</v>
      </c>
      <c r="M627" s="73" t="s">
        <v>1689</v>
      </c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  <c r="AT627" s="209"/>
      <c r="AU627" s="209"/>
      <c r="AV627" s="209"/>
      <c r="AW627" s="209"/>
    </row>
    <row r="628" spans="2:49" s="47" customFormat="1" ht="5.25" customHeight="1">
      <c r="B628" s="78"/>
      <c r="C628" s="79"/>
      <c r="D628" s="80"/>
      <c r="E628" s="57"/>
      <c r="F628" s="81"/>
      <c r="G628" s="57"/>
      <c r="H628" s="81"/>
      <c r="I628" s="57"/>
      <c r="J628" s="81"/>
      <c r="K628" s="82"/>
      <c r="L628" s="81"/>
      <c r="M628" s="83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1"/>
      <c r="AR628" s="161"/>
      <c r="AS628" s="161"/>
      <c r="AT628" s="161"/>
      <c r="AU628" s="161"/>
      <c r="AV628" s="161"/>
      <c r="AW628" s="161"/>
    </row>
    <row r="629" spans="2:49" s="47" customFormat="1" ht="11.25" customHeight="1">
      <c r="B629" s="42" t="s">
        <v>845</v>
      </c>
      <c r="C629" s="43" t="s">
        <v>846</v>
      </c>
      <c r="D629" s="80"/>
      <c r="E629" s="57"/>
      <c r="G629" s="84"/>
      <c r="H629" s="46"/>
      <c r="K629" s="84"/>
      <c r="L629" s="46"/>
      <c r="M629" s="85" t="s">
        <v>2182</v>
      </c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  <c r="AQ629" s="161"/>
      <c r="AR629" s="161"/>
      <c r="AS629" s="161"/>
      <c r="AT629" s="161"/>
      <c r="AU629" s="161"/>
      <c r="AV629" s="161"/>
      <c r="AW629" s="161"/>
    </row>
    <row r="630" spans="2:49" s="47" customFormat="1" ht="11.25" customHeight="1">
      <c r="B630" s="42"/>
      <c r="C630" s="43" t="s">
        <v>847</v>
      </c>
      <c r="D630" s="80"/>
      <c r="E630" s="57"/>
      <c r="F630" s="86">
        <f>SUM(F636)</f>
        <v>4436</v>
      </c>
      <c r="G630" s="57"/>
      <c r="H630" s="86">
        <f>SUM(H636)</f>
        <v>4559</v>
      </c>
      <c r="I630" s="57"/>
      <c r="J630" s="86">
        <f>SUM(J636)</f>
        <v>5365</v>
      </c>
      <c r="K630" s="87"/>
      <c r="L630" s="86">
        <f>SUM(L636)</f>
        <v>6049</v>
      </c>
      <c r="M630" s="85" t="s">
        <v>686</v>
      </c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1"/>
      <c r="AP630" s="161"/>
      <c r="AQ630" s="161"/>
      <c r="AR630" s="161"/>
      <c r="AS630" s="161"/>
      <c r="AT630" s="161"/>
      <c r="AU630" s="161"/>
      <c r="AV630" s="161"/>
      <c r="AW630" s="161"/>
    </row>
    <row r="631" spans="2:49" s="47" customFormat="1" ht="11.25" customHeight="1">
      <c r="B631" s="51" t="s">
        <v>851</v>
      </c>
      <c r="C631" s="52"/>
      <c r="D631" s="44"/>
      <c r="E631" s="57"/>
      <c r="F631" s="53"/>
      <c r="G631" s="57"/>
      <c r="H631" s="53"/>
      <c r="I631" s="57"/>
      <c r="J631" s="53"/>
      <c r="K631" s="54"/>
      <c r="L631" s="53"/>
      <c r="M631" s="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1"/>
      <c r="AP631" s="161"/>
      <c r="AQ631" s="161"/>
      <c r="AR631" s="161"/>
      <c r="AS631" s="161"/>
      <c r="AT631" s="161"/>
      <c r="AU631" s="161"/>
      <c r="AV631" s="161"/>
      <c r="AW631" s="161"/>
    </row>
    <row r="632" spans="2:49" s="47" customFormat="1" ht="11.25" customHeight="1">
      <c r="B632" s="51" t="s">
        <v>852</v>
      </c>
      <c r="C632" s="52"/>
      <c r="D632" s="44"/>
      <c r="E632" s="57"/>
      <c r="F632" s="53"/>
      <c r="G632" s="57"/>
      <c r="H632" s="53"/>
      <c r="I632" s="57"/>
      <c r="J632" s="53"/>
      <c r="K632" s="54"/>
      <c r="L632" s="53"/>
      <c r="M632" s="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  <c r="AS632" s="161"/>
      <c r="AT632" s="161"/>
      <c r="AU632" s="161"/>
      <c r="AV632" s="161"/>
      <c r="AW632" s="161"/>
    </row>
    <row r="633" spans="2:49" s="47" customFormat="1" ht="11.25" customHeight="1">
      <c r="B633" s="51" t="s">
        <v>834</v>
      </c>
      <c r="C633" s="52" t="s">
        <v>369</v>
      </c>
      <c r="D633" s="44"/>
      <c r="E633" s="57"/>
      <c r="F633" s="53"/>
      <c r="G633" s="57"/>
      <c r="H633" s="53"/>
      <c r="I633" s="57"/>
      <c r="J633" s="53"/>
      <c r="K633" s="54"/>
      <c r="L633" s="53"/>
      <c r="M633" s="61" t="s">
        <v>599</v>
      </c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1"/>
      <c r="AP633" s="161"/>
      <c r="AQ633" s="161"/>
      <c r="AR633" s="161"/>
      <c r="AS633" s="161"/>
      <c r="AT633" s="161"/>
      <c r="AU633" s="161"/>
      <c r="AV633" s="161"/>
      <c r="AW633" s="161"/>
    </row>
    <row r="634" spans="2:49" s="47" customFormat="1" ht="11.25" customHeight="1">
      <c r="B634" s="51" t="s">
        <v>853</v>
      </c>
      <c r="C634" s="52" t="s">
        <v>848</v>
      </c>
      <c r="D634" s="44"/>
      <c r="E634" s="57"/>
      <c r="F634" s="53"/>
      <c r="G634" s="57"/>
      <c r="H634" s="53"/>
      <c r="I634" s="57"/>
      <c r="J634" s="53"/>
      <c r="K634" s="54"/>
      <c r="L634" s="53"/>
      <c r="M634" s="61" t="s">
        <v>268</v>
      </c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1"/>
      <c r="AP634" s="161"/>
      <c r="AQ634" s="161"/>
      <c r="AR634" s="161"/>
      <c r="AS634" s="161"/>
      <c r="AT634" s="161"/>
      <c r="AU634" s="161"/>
      <c r="AV634" s="161"/>
      <c r="AW634" s="161"/>
    </row>
    <row r="635" spans="2:49" s="47" customFormat="1" ht="11.25" customHeight="1">
      <c r="B635" s="51" t="s">
        <v>834</v>
      </c>
      <c r="C635" s="52" t="s">
        <v>849</v>
      </c>
      <c r="D635" s="44"/>
      <c r="E635" s="57"/>
      <c r="F635" s="58"/>
      <c r="G635" s="57"/>
      <c r="H635" s="58"/>
      <c r="I635" s="57"/>
      <c r="J635" s="58"/>
      <c r="K635" s="59"/>
      <c r="L635" s="58"/>
      <c r="M635" s="56" t="s">
        <v>267</v>
      </c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1"/>
      <c r="AP635" s="161"/>
      <c r="AQ635" s="161"/>
      <c r="AR635" s="161"/>
      <c r="AS635" s="161"/>
      <c r="AT635" s="161"/>
      <c r="AU635" s="161"/>
      <c r="AV635" s="161"/>
      <c r="AW635" s="161"/>
    </row>
    <row r="636" spans="2:49" s="47" customFormat="1" ht="11.25" customHeight="1">
      <c r="B636" s="51" t="s">
        <v>1663</v>
      </c>
      <c r="C636" s="52" t="s">
        <v>850</v>
      </c>
      <c r="D636" s="44" t="s">
        <v>2305</v>
      </c>
      <c r="E636" s="57" t="s">
        <v>1243</v>
      </c>
      <c r="F636" s="53">
        <v>4436</v>
      </c>
      <c r="G636" s="57" t="s">
        <v>1243</v>
      </c>
      <c r="H636" s="53">
        <v>4559</v>
      </c>
      <c r="I636" s="57" t="s">
        <v>1243</v>
      </c>
      <c r="J636" s="53">
        <v>5365</v>
      </c>
      <c r="K636" s="54" t="s">
        <v>1243</v>
      </c>
      <c r="L636" s="53">
        <v>6049</v>
      </c>
      <c r="M636" s="56" t="s">
        <v>854</v>
      </c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  <c r="AJ636" s="161"/>
      <c r="AK636" s="161"/>
      <c r="AL636" s="161"/>
      <c r="AM636" s="161"/>
      <c r="AN636" s="161"/>
      <c r="AO636" s="161"/>
      <c r="AP636" s="161"/>
      <c r="AQ636" s="161"/>
      <c r="AR636" s="161"/>
      <c r="AS636" s="161"/>
      <c r="AT636" s="161"/>
      <c r="AU636" s="161"/>
      <c r="AV636" s="161"/>
      <c r="AW636" s="161"/>
    </row>
    <row r="637" spans="2:49" s="47" customFormat="1" ht="5.25" customHeight="1">
      <c r="B637" s="51"/>
      <c r="C637" s="52"/>
      <c r="D637" s="44"/>
      <c r="E637" s="57"/>
      <c r="F637" s="53"/>
      <c r="G637" s="57"/>
      <c r="H637" s="53"/>
      <c r="I637" s="57"/>
      <c r="J637" s="53"/>
      <c r="K637" s="54"/>
      <c r="L637" s="53"/>
      <c r="M637" s="56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1"/>
      <c r="AP637" s="161"/>
      <c r="AQ637" s="161"/>
      <c r="AR637" s="161"/>
      <c r="AS637" s="161"/>
      <c r="AT637" s="161"/>
      <c r="AU637" s="161"/>
      <c r="AV637" s="161"/>
      <c r="AW637" s="161"/>
    </row>
    <row r="638" spans="2:49" s="150" customFormat="1" ht="11.25" customHeight="1">
      <c r="B638" s="42" t="s">
        <v>829</v>
      </c>
      <c r="C638" s="43" t="s">
        <v>1376</v>
      </c>
      <c r="D638" s="80"/>
      <c r="E638" s="57"/>
      <c r="F638" s="53"/>
      <c r="G638" s="57"/>
      <c r="H638" s="53"/>
      <c r="I638" s="57"/>
      <c r="J638" s="53"/>
      <c r="K638" s="54"/>
      <c r="L638" s="53"/>
      <c r="M638" s="48" t="s">
        <v>2397</v>
      </c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  <c r="AD638" s="124"/>
      <c r="AE638" s="124"/>
      <c r="AF638" s="124"/>
      <c r="AG638" s="124"/>
      <c r="AH638" s="124"/>
      <c r="AI638" s="124"/>
      <c r="AJ638" s="124"/>
      <c r="AK638" s="124"/>
      <c r="AL638" s="124"/>
      <c r="AM638" s="124"/>
      <c r="AN638" s="124"/>
      <c r="AO638" s="124"/>
      <c r="AP638" s="124"/>
      <c r="AQ638" s="124"/>
      <c r="AR638" s="124"/>
      <c r="AS638" s="124"/>
      <c r="AT638" s="124"/>
      <c r="AU638" s="124"/>
      <c r="AV638" s="124"/>
      <c r="AW638" s="124"/>
    </row>
    <row r="639" spans="2:49" s="150" customFormat="1" ht="11.25" customHeight="1">
      <c r="B639" s="78"/>
      <c r="C639" s="43" t="s">
        <v>1377</v>
      </c>
      <c r="D639" s="80"/>
      <c r="E639" s="57"/>
      <c r="F639" s="86">
        <f>SUM(F640:F642)</f>
        <v>4397.940110102278</v>
      </c>
      <c r="G639" s="57"/>
      <c r="H639" s="86">
        <f>SUM(H640:H642)</f>
        <v>4259.543393350807</v>
      </c>
      <c r="I639" s="57"/>
      <c r="J639" s="86">
        <f>SUM(J640:J642)</f>
        <v>3388.1566582489572</v>
      </c>
      <c r="K639" s="87"/>
      <c r="L639" s="86">
        <f>SUM(L640:L642)</f>
        <v>3502</v>
      </c>
      <c r="M639" s="48" t="s">
        <v>2396</v>
      </c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4"/>
      <c r="AI639" s="124"/>
      <c r="AJ639" s="124"/>
      <c r="AK639" s="124"/>
      <c r="AL639" s="124"/>
      <c r="AM639" s="124"/>
      <c r="AN639" s="124"/>
      <c r="AO639" s="124"/>
      <c r="AP639" s="124"/>
      <c r="AQ639" s="124"/>
      <c r="AR639" s="124"/>
      <c r="AS639" s="124"/>
      <c r="AT639" s="124"/>
      <c r="AU639" s="124"/>
      <c r="AV639" s="124"/>
      <c r="AW639" s="124"/>
    </row>
    <row r="640" spans="2:49" s="150" customFormat="1" ht="11.25" customHeight="1">
      <c r="B640" s="51" t="s">
        <v>1907</v>
      </c>
      <c r="C640" s="52" t="s">
        <v>1098</v>
      </c>
      <c r="D640" s="44" t="s">
        <v>2305</v>
      </c>
      <c r="E640" s="57" t="s">
        <v>1243</v>
      </c>
      <c r="F640" s="53">
        <v>616.8051203367995</v>
      </c>
      <c r="G640" s="57" t="s">
        <v>1243</v>
      </c>
      <c r="H640" s="53">
        <v>534.7922511507431</v>
      </c>
      <c r="I640" s="57" t="s">
        <v>1243</v>
      </c>
      <c r="J640" s="53">
        <v>369.05791133725404</v>
      </c>
      <c r="K640" s="54" t="s">
        <v>1243</v>
      </c>
      <c r="L640" s="53">
        <v>242</v>
      </c>
      <c r="M640" s="56" t="s">
        <v>149</v>
      </c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  <c r="AC640" s="124"/>
      <c r="AD640" s="124"/>
      <c r="AE640" s="124"/>
      <c r="AF640" s="124"/>
      <c r="AG640" s="124"/>
      <c r="AH640" s="124"/>
      <c r="AI640" s="124"/>
      <c r="AJ640" s="124"/>
      <c r="AK640" s="124"/>
      <c r="AL640" s="124"/>
      <c r="AM640" s="124"/>
      <c r="AN640" s="124"/>
      <c r="AO640" s="124"/>
      <c r="AP640" s="124"/>
      <c r="AQ640" s="124"/>
      <c r="AR640" s="124"/>
      <c r="AS640" s="124"/>
      <c r="AT640" s="124"/>
      <c r="AU640" s="124"/>
      <c r="AV640" s="124"/>
      <c r="AW640" s="124"/>
    </row>
    <row r="641" spans="2:49" s="150" customFormat="1" ht="11.25" customHeight="1">
      <c r="B641" s="51" t="s">
        <v>1908</v>
      </c>
      <c r="C641" s="52" t="s">
        <v>1099</v>
      </c>
      <c r="D641" s="44" t="s">
        <v>2305</v>
      </c>
      <c r="E641" s="57" t="s">
        <v>1243</v>
      </c>
      <c r="F641" s="53">
        <v>3781.1349897654777</v>
      </c>
      <c r="G641" s="57" t="s">
        <v>1243</v>
      </c>
      <c r="H641" s="53">
        <v>3724.751142200064</v>
      </c>
      <c r="I641" s="57" t="s">
        <v>1243</v>
      </c>
      <c r="J641" s="53">
        <v>3019.098746911703</v>
      </c>
      <c r="K641" s="54" t="s">
        <v>1243</v>
      </c>
      <c r="L641" s="53">
        <v>3260</v>
      </c>
      <c r="M641" s="56" t="s">
        <v>150</v>
      </c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  <c r="AD641" s="124"/>
      <c r="AE641" s="124"/>
      <c r="AF641" s="124"/>
      <c r="AG641" s="124"/>
      <c r="AH641" s="124"/>
      <c r="AI641" s="124"/>
      <c r="AJ641" s="124"/>
      <c r="AK641" s="124"/>
      <c r="AL641" s="124"/>
      <c r="AM641" s="124"/>
      <c r="AN641" s="124"/>
      <c r="AO641" s="124"/>
      <c r="AP641" s="124"/>
      <c r="AQ641" s="124"/>
      <c r="AR641" s="124"/>
      <c r="AS641" s="124"/>
      <c r="AT641" s="124"/>
      <c r="AU641" s="124"/>
      <c r="AV641" s="124"/>
      <c r="AW641" s="124"/>
    </row>
    <row r="642" spans="2:49" s="150" customFormat="1" ht="5.25" customHeight="1">
      <c r="B642" s="88"/>
      <c r="C642" s="52"/>
      <c r="D642" s="44"/>
      <c r="E642" s="57"/>
      <c r="F642" s="53"/>
      <c r="G642" s="57"/>
      <c r="H642" s="53"/>
      <c r="I642" s="57"/>
      <c r="J642" s="53"/>
      <c r="K642" s="54"/>
      <c r="L642" s="53"/>
      <c r="M642" s="56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  <c r="AC642" s="124"/>
      <c r="AD642" s="124"/>
      <c r="AE642" s="124"/>
      <c r="AF642" s="124"/>
      <c r="AG642" s="124"/>
      <c r="AH642" s="124"/>
      <c r="AI642" s="124"/>
      <c r="AJ642" s="124"/>
      <c r="AK642" s="124"/>
      <c r="AL642" s="124"/>
      <c r="AM642" s="124"/>
      <c r="AN642" s="124"/>
      <c r="AO642" s="124"/>
      <c r="AP642" s="124"/>
      <c r="AQ642" s="124"/>
      <c r="AR642" s="124"/>
      <c r="AS642" s="124"/>
      <c r="AT642" s="124"/>
      <c r="AU642" s="124"/>
      <c r="AV642" s="124"/>
      <c r="AW642" s="124"/>
    </row>
    <row r="643" spans="2:49" s="47" customFormat="1" ht="11.25" customHeight="1">
      <c r="B643" s="42" t="s">
        <v>830</v>
      </c>
      <c r="C643" s="43" t="s">
        <v>1378</v>
      </c>
      <c r="D643" s="80"/>
      <c r="E643" s="57"/>
      <c r="F643" s="89"/>
      <c r="G643" s="57"/>
      <c r="H643" s="89"/>
      <c r="I643" s="57"/>
      <c r="J643" s="89"/>
      <c r="K643" s="90"/>
      <c r="L643" s="89"/>
      <c r="M643" s="48" t="s">
        <v>2398</v>
      </c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  <c r="AJ643" s="161"/>
      <c r="AK643" s="161"/>
      <c r="AL643" s="161"/>
      <c r="AM643" s="161"/>
      <c r="AN643" s="161"/>
      <c r="AO643" s="161"/>
      <c r="AP643" s="161"/>
      <c r="AQ643" s="161"/>
      <c r="AR643" s="161"/>
      <c r="AS643" s="161"/>
      <c r="AT643" s="161"/>
      <c r="AU643" s="161"/>
      <c r="AV643" s="161"/>
      <c r="AW643" s="161"/>
    </row>
    <row r="644" spans="2:49" s="47" customFormat="1" ht="11.25" customHeight="1">
      <c r="B644" s="78"/>
      <c r="C644" s="43" t="s">
        <v>1379</v>
      </c>
      <c r="D644" s="80"/>
      <c r="E644" s="91"/>
      <c r="F644" s="92"/>
      <c r="G644" s="91"/>
      <c r="H644" s="92"/>
      <c r="I644" s="91"/>
      <c r="J644" s="92"/>
      <c r="K644" s="93"/>
      <c r="L644" s="92"/>
      <c r="M644" s="48" t="s">
        <v>2399</v>
      </c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1"/>
      <c r="AP644" s="161"/>
      <c r="AQ644" s="161"/>
      <c r="AR644" s="161"/>
      <c r="AS644" s="161"/>
      <c r="AT644" s="161"/>
      <c r="AU644" s="161"/>
      <c r="AV644" s="161"/>
      <c r="AW644" s="161"/>
    </row>
    <row r="645" spans="2:49" s="47" customFormat="1" ht="11.25" customHeight="1">
      <c r="B645" s="78"/>
      <c r="C645" s="43" t="s">
        <v>1380</v>
      </c>
      <c r="D645" s="80"/>
      <c r="E645" s="94"/>
      <c r="F645" s="86">
        <f>SUM(F647:F654)</f>
        <v>21432.69648062275</v>
      </c>
      <c r="G645" s="94"/>
      <c r="H645" s="86">
        <f>SUM(H647:H654)</f>
        <v>21461.742705126144</v>
      </c>
      <c r="I645" s="94"/>
      <c r="J645" s="86">
        <f>SUM(J647:J654)</f>
        <v>21974.323137539</v>
      </c>
      <c r="K645" s="87"/>
      <c r="L645" s="86">
        <f>SUM(L647:L654)</f>
        <v>22101</v>
      </c>
      <c r="M645" s="48" t="s">
        <v>2400</v>
      </c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  <c r="AS645" s="161"/>
      <c r="AT645" s="161"/>
      <c r="AU645" s="161"/>
      <c r="AV645" s="161"/>
      <c r="AW645" s="161"/>
    </row>
    <row r="646" spans="2:49" s="47" customFormat="1" ht="11.25" customHeight="1">
      <c r="B646" s="51" t="s">
        <v>650</v>
      </c>
      <c r="C646" s="52" t="s">
        <v>835</v>
      </c>
      <c r="D646" s="64"/>
      <c r="E646" s="75"/>
      <c r="F646" s="76"/>
      <c r="G646" s="75"/>
      <c r="H646" s="76"/>
      <c r="I646" s="75"/>
      <c r="J646" s="76"/>
      <c r="K646" s="77"/>
      <c r="L646" s="76"/>
      <c r="M646" s="56" t="s">
        <v>840</v>
      </c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  <c r="AQ646" s="161"/>
      <c r="AR646" s="161"/>
      <c r="AS646" s="161"/>
      <c r="AT646" s="161"/>
      <c r="AU646" s="161"/>
      <c r="AV646" s="161"/>
      <c r="AW646" s="161"/>
    </row>
    <row r="647" spans="2:49" s="47" customFormat="1" ht="11.25" customHeight="1">
      <c r="B647" s="51" t="s">
        <v>2278</v>
      </c>
      <c r="C647" s="52" t="s">
        <v>1923</v>
      </c>
      <c r="D647" s="44" t="s">
        <v>1875</v>
      </c>
      <c r="E647" s="57">
        <v>3150</v>
      </c>
      <c r="F647" s="53">
        <v>9696.313179809798</v>
      </c>
      <c r="G647" s="57">
        <v>3116</v>
      </c>
      <c r="H647" s="53">
        <v>8859.098473535472</v>
      </c>
      <c r="I647" s="57">
        <v>2984</v>
      </c>
      <c r="J647" s="53">
        <v>8976.991972990429</v>
      </c>
      <c r="K647" s="54">
        <v>2460</v>
      </c>
      <c r="L647" s="53">
        <v>7681</v>
      </c>
      <c r="M647" s="56" t="s">
        <v>1763</v>
      </c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  <c r="AQ647" s="161"/>
      <c r="AR647" s="161"/>
      <c r="AS647" s="161"/>
      <c r="AT647" s="161"/>
      <c r="AU647" s="161"/>
      <c r="AV647" s="161"/>
      <c r="AW647" s="161"/>
    </row>
    <row r="648" spans="2:49" s="47" customFormat="1" ht="11.25" customHeight="1">
      <c r="B648" s="51" t="s">
        <v>651</v>
      </c>
      <c r="C648" s="52" t="s">
        <v>836</v>
      </c>
      <c r="D648" s="44"/>
      <c r="E648" s="57"/>
      <c r="F648" s="53"/>
      <c r="G648" s="57"/>
      <c r="H648" s="53"/>
      <c r="I648" s="57"/>
      <c r="J648" s="53"/>
      <c r="K648" s="54"/>
      <c r="L648" s="53"/>
      <c r="M648" s="56" t="s">
        <v>101</v>
      </c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  <c r="AQ648" s="161"/>
      <c r="AR648" s="161"/>
      <c r="AS648" s="161"/>
      <c r="AT648" s="161"/>
      <c r="AU648" s="161"/>
      <c r="AV648" s="161"/>
      <c r="AW648" s="161"/>
    </row>
    <row r="649" spans="2:49" s="47" customFormat="1" ht="11.25" customHeight="1">
      <c r="B649" s="51"/>
      <c r="C649" s="52" t="s">
        <v>837</v>
      </c>
      <c r="D649" s="44"/>
      <c r="E649" s="95"/>
      <c r="F649" s="58"/>
      <c r="G649" s="95"/>
      <c r="H649" s="58"/>
      <c r="I649" s="95"/>
      <c r="J649" s="58"/>
      <c r="K649" s="59"/>
      <c r="L649" s="58"/>
      <c r="M649" s="56" t="s">
        <v>103</v>
      </c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  <c r="AQ649" s="161"/>
      <c r="AR649" s="161"/>
      <c r="AS649" s="161"/>
      <c r="AT649" s="161"/>
      <c r="AU649" s="161"/>
      <c r="AV649" s="161"/>
      <c r="AW649" s="161"/>
    </row>
    <row r="650" spans="2:49" s="47" customFormat="1" ht="11.25" customHeight="1">
      <c r="B650" s="51"/>
      <c r="C650" s="52" t="s">
        <v>838</v>
      </c>
      <c r="D650" s="44" t="s">
        <v>2303</v>
      </c>
      <c r="E650" s="57">
        <v>2065</v>
      </c>
      <c r="F650" s="53">
        <v>7722.878515020316</v>
      </c>
      <c r="G650" s="57">
        <v>2339</v>
      </c>
      <c r="H650" s="53">
        <v>9279.414428114012</v>
      </c>
      <c r="I650" s="57">
        <v>2287</v>
      </c>
      <c r="J650" s="53">
        <v>9193.984356045203</v>
      </c>
      <c r="K650" s="54">
        <v>2160</v>
      </c>
      <c r="L650" s="53">
        <v>8326</v>
      </c>
      <c r="M650" s="56" t="s">
        <v>102</v>
      </c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  <c r="AS650" s="161"/>
      <c r="AT650" s="161"/>
      <c r="AU650" s="161"/>
      <c r="AV650" s="161"/>
      <c r="AW650" s="161"/>
    </row>
    <row r="651" spans="2:49" s="47" customFormat="1" ht="11.25" customHeight="1">
      <c r="B651" s="51" t="s">
        <v>652</v>
      </c>
      <c r="C651" s="52" t="s">
        <v>104</v>
      </c>
      <c r="D651" s="44"/>
      <c r="E651" s="57"/>
      <c r="F651" s="53"/>
      <c r="G651" s="57"/>
      <c r="H651" s="53"/>
      <c r="I651" s="57"/>
      <c r="J651" s="53"/>
      <c r="K651" s="54"/>
      <c r="L651" s="53"/>
      <c r="M651" s="56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  <c r="AS651" s="161"/>
      <c r="AT651" s="161"/>
      <c r="AU651" s="161"/>
      <c r="AV651" s="161"/>
      <c r="AW651" s="161"/>
    </row>
    <row r="652" spans="2:49" s="47" customFormat="1" ht="11.25" customHeight="1">
      <c r="B652" s="51" t="s">
        <v>2278</v>
      </c>
      <c r="C652" s="52" t="s">
        <v>105</v>
      </c>
      <c r="D652" s="44" t="s">
        <v>2429</v>
      </c>
      <c r="E652" s="57">
        <v>7220</v>
      </c>
      <c r="F652" s="53">
        <v>2549.233350533255</v>
      </c>
      <c r="G652" s="57">
        <v>5710</v>
      </c>
      <c r="H652" s="53">
        <v>2098.1625700099444</v>
      </c>
      <c r="I652" s="57">
        <v>6490</v>
      </c>
      <c r="J652" s="53">
        <v>2556.0677562987594</v>
      </c>
      <c r="K652" s="54">
        <v>13900</v>
      </c>
      <c r="L652" s="53">
        <v>4931</v>
      </c>
      <c r="M652" s="56" t="s">
        <v>269</v>
      </c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  <c r="AS652" s="161"/>
      <c r="AT652" s="161"/>
      <c r="AU652" s="161"/>
      <c r="AV652" s="161"/>
      <c r="AW652" s="161"/>
    </row>
    <row r="653" spans="2:49" s="47" customFormat="1" ht="11.25" customHeight="1">
      <c r="B653" s="51" t="s">
        <v>291</v>
      </c>
      <c r="C653" s="52" t="s">
        <v>839</v>
      </c>
      <c r="D653" s="44" t="s">
        <v>2303</v>
      </c>
      <c r="E653" s="57">
        <v>1100</v>
      </c>
      <c r="F653" s="53">
        <v>1464.2714352593828</v>
      </c>
      <c r="G653" s="57">
        <v>907</v>
      </c>
      <c r="H653" s="53">
        <v>1225.0672334667183</v>
      </c>
      <c r="I653" s="57">
        <v>811</v>
      </c>
      <c r="J653" s="53">
        <v>1247.2790522046084</v>
      </c>
      <c r="K653" s="54">
        <v>773</v>
      </c>
      <c r="L653" s="53">
        <v>1163</v>
      </c>
      <c r="M653" s="56" t="s">
        <v>1867</v>
      </c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  <c r="AS653" s="161"/>
      <c r="AT653" s="161"/>
      <c r="AU653" s="161"/>
      <c r="AV653" s="161"/>
      <c r="AW653" s="161"/>
    </row>
    <row r="654" spans="2:49" s="47" customFormat="1" ht="3" customHeight="1">
      <c r="B654" s="51"/>
      <c r="C654" s="106"/>
      <c r="D654" s="107"/>
      <c r="E654" s="108"/>
      <c r="F654" s="109"/>
      <c r="G654" s="110"/>
      <c r="H654" s="111"/>
      <c r="I654" s="110"/>
      <c r="J654" s="111"/>
      <c r="K654" s="112"/>
      <c r="L654" s="111"/>
      <c r="M654" s="56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1"/>
      <c r="AT654" s="161"/>
      <c r="AU654" s="161"/>
      <c r="AV654" s="161"/>
      <c r="AW654" s="161"/>
    </row>
    <row r="655" spans="2:49" s="47" customFormat="1" ht="11.25" customHeight="1">
      <c r="B655" s="113"/>
      <c r="C655" s="114"/>
      <c r="D655" s="115"/>
      <c r="E655" s="116"/>
      <c r="F655" s="116"/>
      <c r="G655" s="117"/>
      <c r="H655" s="117"/>
      <c r="I655" s="117"/>
      <c r="J655" s="117"/>
      <c r="K655" s="117"/>
      <c r="L655" s="117"/>
      <c r="M655" s="118" t="s">
        <v>187</v>
      </c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1"/>
      <c r="AP655" s="161"/>
      <c r="AQ655" s="161"/>
      <c r="AR655" s="161"/>
      <c r="AS655" s="161"/>
      <c r="AT655" s="161"/>
      <c r="AU655" s="161"/>
      <c r="AV655" s="161"/>
      <c r="AW655" s="161"/>
    </row>
    <row r="656" spans="2:10" s="121" customFormat="1" ht="18.75" customHeight="1">
      <c r="B656" s="14" t="s">
        <v>208</v>
      </c>
      <c r="C656" s="119"/>
      <c r="D656" s="119"/>
      <c r="E656" s="119"/>
      <c r="F656" s="119"/>
      <c r="G656" s="119"/>
      <c r="H656" s="119"/>
      <c r="I656" s="120"/>
      <c r="J656" s="120"/>
    </row>
    <row r="657" spans="2:10" s="121" customFormat="1" ht="18.75" customHeight="1">
      <c r="B657" s="15" t="s">
        <v>209</v>
      </c>
      <c r="C657" s="15"/>
      <c r="D657" s="15"/>
      <c r="E657" s="15"/>
      <c r="F657" s="15"/>
      <c r="G657" s="15"/>
      <c r="H657" s="15"/>
      <c r="I657" s="16"/>
      <c r="J657" s="16"/>
    </row>
    <row r="658" spans="2:49" s="150" customFormat="1" ht="6" customHeight="1">
      <c r="B658" s="122"/>
      <c r="C658" s="123"/>
      <c r="D658" s="123"/>
      <c r="E658" s="124"/>
      <c r="F658" s="124"/>
      <c r="G658" s="123"/>
      <c r="H658" s="123"/>
      <c r="I658" s="123"/>
      <c r="J658" s="123"/>
      <c r="K658" s="125"/>
      <c r="L658" s="123"/>
      <c r="M658" s="126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  <c r="AC658" s="124"/>
      <c r="AD658" s="124"/>
      <c r="AE658" s="124"/>
      <c r="AF658" s="124"/>
      <c r="AG658" s="124"/>
      <c r="AH658" s="124"/>
      <c r="AI658" s="124"/>
      <c r="AJ658" s="124"/>
      <c r="AK658" s="124"/>
      <c r="AL658" s="124"/>
      <c r="AM658" s="124"/>
      <c r="AN658" s="124"/>
      <c r="AO658" s="124"/>
      <c r="AP658" s="124"/>
      <c r="AQ658" s="124"/>
      <c r="AR658" s="124"/>
      <c r="AS658" s="124"/>
      <c r="AT658" s="124"/>
      <c r="AU658" s="124"/>
      <c r="AV658" s="124"/>
      <c r="AW658" s="124"/>
    </row>
    <row r="659" spans="2:49" s="150" customFormat="1" ht="24.75" customHeight="1">
      <c r="B659" s="18" t="s">
        <v>1625</v>
      </c>
      <c r="C659" s="19" t="s">
        <v>2237</v>
      </c>
      <c r="D659" s="20" t="s">
        <v>1627</v>
      </c>
      <c r="E659" s="21" t="s">
        <v>1103</v>
      </c>
      <c r="F659" s="22"/>
      <c r="G659" s="21" t="s">
        <v>1787</v>
      </c>
      <c r="H659" s="22"/>
      <c r="I659" s="21" t="s">
        <v>721</v>
      </c>
      <c r="J659" s="22"/>
      <c r="K659" s="21" t="s">
        <v>1767</v>
      </c>
      <c r="L659" s="22"/>
      <c r="M659" s="23" t="s">
        <v>1386</v>
      </c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/>
      <c r="AB659" s="124"/>
      <c r="AC659" s="124"/>
      <c r="AD659" s="124"/>
      <c r="AE659" s="124"/>
      <c r="AF659" s="124"/>
      <c r="AG659" s="124"/>
      <c r="AH659" s="124"/>
      <c r="AI659" s="124"/>
      <c r="AJ659" s="124"/>
      <c r="AK659" s="124"/>
      <c r="AL659" s="124"/>
      <c r="AM659" s="124"/>
      <c r="AN659" s="124"/>
      <c r="AO659" s="124"/>
      <c r="AP659" s="124"/>
      <c r="AQ659" s="124"/>
      <c r="AR659" s="124"/>
      <c r="AS659" s="124"/>
      <c r="AT659" s="124"/>
      <c r="AU659" s="124"/>
      <c r="AV659" s="124"/>
      <c r="AW659" s="124"/>
    </row>
    <row r="660" spans="2:49" s="150" customFormat="1" ht="15" customHeight="1">
      <c r="B660" s="24" t="s">
        <v>1626</v>
      </c>
      <c r="C660" s="25"/>
      <c r="D660" s="26" t="s">
        <v>1628</v>
      </c>
      <c r="E660" s="17" t="s">
        <v>1383</v>
      </c>
      <c r="F660" s="27" t="s">
        <v>1385</v>
      </c>
      <c r="G660" s="17" t="s">
        <v>1383</v>
      </c>
      <c r="H660" s="27" t="s">
        <v>1385</v>
      </c>
      <c r="I660" s="17" t="s">
        <v>1383</v>
      </c>
      <c r="J660" s="27" t="s">
        <v>1385</v>
      </c>
      <c r="K660" s="17" t="s">
        <v>1383</v>
      </c>
      <c r="L660" s="27" t="s">
        <v>1385</v>
      </c>
      <c r="M660" s="28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  <c r="AD660" s="124"/>
      <c r="AE660" s="124"/>
      <c r="AF660" s="124"/>
      <c r="AG660" s="124"/>
      <c r="AH660" s="124"/>
      <c r="AI660" s="124"/>
      <c r="AJ660" s="124"/>
      <c r="AK660" s="124"/>
      <c r="AL660" s="124"/>
      <c r="AM660" s="124"/>
      <c r="AN660" s="124"/>
      <c r="AO660" s="124"/>
      <c r="AP660" s="124"/>
      <c r="AQ660" s="124"/>
      <c r="AR660" s="124"/>
      <c r="AS660" s="124"/>
      <c r="AT660" s="124"/>
      <c r="AU660" s="124"/>
      <c r="AV660" s="124"/>
      <c r="AW660" s="124"/>
    </row>
    <row r="661" spans="2:49" s="150" customFormat="1" ht="24.75" customHeight="1">
      <c r="B661" s="29"/>
      <c r="C661" s="30"/>
      <c r="D661" s="31"/>
      <c r="E661" s="32" t="s">
        <v>1384</v>
      </c>
      <c r="F661" s="33" t="s">
        <v>1768</v>
      </c>
      <c r="G661" s="32" t="s">
        <v>1384</v>
      </c>
      <c r="H661" s="33" t="s">
        <v>1768</v>
      </c>
      <c r="I661" s="32" t="s">
        <v>1384</v>
      </c>
      <c r="J661" s="33" t="s">
        <v>1768</v>
      </c>
      <c r="K661" s="32" t="s">
        <v>1384</v>
      </c>
      <c r="L661" s="33" t="s">
        <v>1768</v>
      </c>
      <c r="M661" s="3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  <c r="AA661" s="124"/>
      <c r="AB661" s="124"/>
      <c r="AC661" s="124"/>
      <c r="AD661" s="124"/>
      <c r="AE661" s="124"/>
      <c r="AF661" s="124"/>
      <c r="AG661" s="124"/>
      <c r="AH661" s="124"/>
      <c r="AI661" s="124"/>
      <c r="AJ661" s="124"/>
      <c r="AK661" s="124"/>
      <c r="AL661" s="124"/>
      <c r="AM661" s="124"/>
      <c r="AN661" s="124"/>
      <c r="AO661" s="124"/>
      <c r="AP661" s="124"/>
      <c r="AQ661" s="124"/>
      <c r="AR661" s="124"/>
      <c r="AS661" s="124"/>
      <c r="AT661" s="124"/>
      <c r="AU661" s="124"/>
      <c r="AV661" s="124"/>
      <c r="AW661" s="124"/>
    </row>
    <row r="662" spans="2:49" s="47" customFormat="1" ht="5.25" customHeight="1">
      <c r="B662" s="60"/>
      <c r="C662" s="127"/>
      <c r="D662" s="128"/>
      <c r="E662" s="110"/>
      <c r="F662" s="111"/>
      <c r="G662" s="110"/>
      <c r="H662" s="111"/>
      <c r="I662" s="110"/>
      <c r="J662" s="111"/>
      <c r="K662" s="112"/>
      <c r="L662" s="111"/>
      <c r="M662" s="129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1"/>
      <c r="AP662" s="161"/>
      <c r="AQ662" s="161"/>
      <c r="AR662" s="161"/>
      <c r="AS662" s="161"/>
      <c r="AT662" s="161"/>
      <c r="AU662" s="161"/>
      <c r="AV662" s="161"/>
      <c r="AW662" s="161"/>
    </row>
    <row r="663" spans="2:49" s="47" customFormat="1" ht="11.25" customHeight="1">
      <c r="B663" s="78" t="s">
        <v>842</v>
      </c>
      <c r="C663" s="43" t="s">
        <v>856</v>
      </c>
      <c r="D663" s="128"/>
      <c r="E663" s="130"/>
      <c r="F663" s="131"/>
      <c r="G663" s="130"/>
      <c r="H663" s="131"/>
      <c r="I663" s="130"/>
      <c r="J663" s="131"/>
      <c r="K663" s="132"/>
      <c r="L663" s="131"/>
      <c r="M663" s="48" t="s">
        <v>857</v>
      </c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  <c r="AJ663" s="161"/>
      <c r="AK663" s="161"/>
      <c r="AL663" s="161"/>
      <c r="AM663" s="161"/>
      <c r="AN663" s="161"/>
      <c r="AO663" s="161"/>
      <c r="AP663" s="161"/>
      <c r="AQ663" s="161"/>
      <c r="AR663" s="161"/>
      <c r="AS663" s="161"/>
      <c r="AT663" s="161"/>
      <c r="AU663" s="161"/>
      <c r="AV663" s="161"/>
      <c r="AW663" s="161"/>
    </row>
    <row r="664" spans="2:49" s="47" customFormat="1" ht="11.25" customHeight="1">
      <c r="B664" s="78"/>
      <c r="C664" s="43" t="s">
        <v>874</v>
      </c>
      <c r="D664" s="128"/>
      <c r="E664" s="94"/>
      <c r="F664" s="133">
        <f>SUM(F666:F675)</f>
        <v>12424.949681687554</v>
      </c>
      <c r="G664" s="94"/>
      <c r="H664" s="133">
        <f>SUM(H666:H675)</f>
        <v>13509.911596961425</v>
      </c>
      <c r="I664" s="94"/>
      <c r="J664" s="86">
        <f>SUM(J666:J675)</f>
        <v>12722.246332487008</v>
      </c>
      <c r="K664" s="87"/>
      <c r="L664" s="133">
        <f>SUM(L666:L675)</f>
        <v>15140</v>
      </c>
      <c r="M664" s="85" t="s">
        <v>2401</v>
      </c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  <c r="AS664" s="161"/>
      <c r="AT664" s="161"/>
      <c r="AU664" s="161"/>
      <c r="AV664" s="161"/>
      <c r="AW664" s="161"/>
    </row>
    <row r="665" spans="2:49" s="150" customFormat="1" ht="11.25" customHeight="1">
      <c r="B665" s="51" t="s">
        <v>657</v>
      </c>
      <c r="C665" s="52" t="s">
        <v>108</v>
      </c>
      <c r="D665" s="128"/>
      <c r="E665" s="134"/>
      <c r="F665" s="135"/>
      <c r="G665" s="134"/>
      <c r="H665" s="135"/>
      <c r="I665" s="134"/>
      <c r="J665" s="135"/>
      <c r="K665" s="136"/>
      <c r="L665" s="135"/>
      <c r="M665" s="56" t="s">
        <v>858</v>
      </c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124"/>
      <c r="AB665" s="124"/>
      <c r="AC665" s="124"/>
      <c r="AD665" s="124"/>
      <c r="AE665" s="124"/>
      <c r="AF665" s="124"/>
      <c r="AG665" s="124"/>
      <c r="AH665" s="124"/>
      <c r="AI665" s="124"/>
      <c r="AJ665" s="124"/>
      <c r="AK665" s="124"/>
      <c r="AL665" s="124"/>
      <c r="AM665" s="124"/>
      <c r="AN665" s="124"/>
      <c r="AO665" s="124"/>
      <c r="AP665" s="124"/>
      <c r="AQ665" s="124"/>
      <c r="AR665" s="124"/>
      <c r="AS665" s="124"/>
      <c r="AT665" s="124"/>
      <c r="AU665" s="124"/>
      <c r="AV665" s="124"/>
      <c r="AW665" s="124"/>
    </row>
    <row r="666" spans="2:49" s="150" customFormat="1" ht="11.25" customHeight="1">
      <c r="B666" s="51" t="s">
        <v>2278</v>
      </c>
      <c r="C666" s="52" t="s">
        <v>109</v>
      </c>
      <c r="D666" s="44" t="s">
        <v>2429</v>
      </c>
      <c r="E666" s="57">
        <v>5400</v>
      </c>
      <c r="F666" s="53">
        <v>5342.796707183303</v>
      </c>
      <c r="G666" s="57">
        <v>5315</v>
      </c>
      <c r="H666" s="53">
        <v>5489.736431141654</v>
      </c>
      <c r="I666" s="57">
        <v>5247</v>
      </c>
      <c r="J666" s="53">
        <v>4859.262499273845</v>
      </c>
      <c r="K666" s="54">
        <v>5860</v>
      </c>
      <c r="L666" s="53">
        <v>5945</v>
      </c>
      <c r="M666" s="56" t="s">
        <v>859</v>
      </c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124"/>
      <c r="AB666" s="124"/>
      <c r="AC666" s="124"/>
      <c r="AD666" s="124"/>
      <c r="AE666" s="124"/>
      <c r="AF666" s="124"/>
      <c r="AG666" s="124"/>
      <c r="AH666" s="124"/>
      <c r="AI666" s="124"/>
      <c r="AJ666" s="124"/>
      <c r="AK666" s="124"/>
      <c r="AL666" s="124"/>
      <c r="AM666" s="124"/>
      <c r="AN666" s="124"/>
      <c r="AO666" s="124"/>
      <c r="AP666" s="124"/>
      <c r="AQ666" s="124"/>
      <c r="AR666" s="124"/>
      <c r="AS666" s="124"/>
      <c r="AT666" s="124"/>
      <c r="AU666" s="124"/>
      <c r="AV666" s="124"/>
      <c r="AW666" s="124"/>
    </row>
    <row r="667" spans="2:49" s="150" customFormat="1" ht="11.25" customHeight="1">
      <c r="B667" s="51" t="s">
        <v>655</v>
      </c>
      <c r="C667" s="52" t="s">
        <v>1769</v>
      </c>
      <c r="D667" s="44" t="s">
        <v>2303</v>
      </c>
      <c r="E667" s="57">
        <v>388</v>
      </c>
      <c r="F667" s="53">
        <v>688.566380874599</v>
      </c>
      <c r="G667" s="57">
        <v>512</v>
      </c>
      <c r="H667" s="53">
        <v>1187.4780017564424</v>
      </c>
      <c r="I667" s="57">
        <v>517</v>
      </c>
      <c r="J667" s="53">
        <v>990.9888359981821</v>
      </c>
      <c r="K667" s="54">
        <v>440</v>
      </c>
      <c r="L667" s="53">
        <v>808</v>
      </c>
      <c r="M667" s="56" t="s">
        <v>1770</v>
      </c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  <c r="AA667" s="124"/>
      <c r="AB667" s="124"/>
      <c r="AC667" s="124"/>
      <c r="AD667" s="124"/>
      <c r="AE667" s="124"/>
      <c r="AF667" s="124"/>
      <c r="AG667" s="124"/>
      <c r="AH667" s="124"/>
      <c r="AI667" s="124"/>
      <c r="AJ667" s="124"/>
      <c r="AK667" s="124"/>
      <c r="AL667" s="124"/>
      <c r="AM667" s="124"/>
      <c r="AN667" s="124"/>
      <c r="AO667" s="124"/>
      <c r="AP667" s="124"/>
      <c r="AQ667" s="124"/>
      <c r="AR667" s="124"/>
      <c r="AS667" s="124"/>
      <c r="AT667" s="124"/>
      <c r="AU667" s="124"/>
      <c r="AV667" s="124"/>
      <c r="AW667" s="124"/>
    </row>
    <row r="668" spans="2:49" s="150" customFormat="1" ht="11.25" customHeight="1">
      <c r="B668" s="51" t="s">
        <v>656</v>
      </c>
      <c r="C668" s="52" t="s">
        <v>370</v>
      </c>
      <c r="D668" s="44" t="s">
        <v>2303</v>
      </c>
      <c r="E668" s="57">
        <v>355</v>
      </c>
      <c r="F668" s="53">
        <v>1061.0414950946054</v>
      </c>
      <c r="G668" s="57">
        <v>340</v>
      </c>
      <c r="H668" s="53">
        <v>973.9028215844204</v>
      </c>
      <c r="I668" s="57">
        <v>490</v>
      </c>
      <c r="J668" s="53">
        <v>1204.564016170204</v>
      </c>
      <c r="K668" s="54">
        <v>535</v>
      </c>
      <c r="L668" s="53">
        <v>1231</v>
      </c>
      <c r="M668" s="56" t="s">
        <v>1771</v>
      </c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/>
      <c r="AB668" s="124"/>
      <c r="AC668" s="124"/>
      <c r="AD668" s="124"/>
      <c r="AE668" s="124"/>
      <c r="AF668" s="124"/>
      <c r="AG668" s="124"/>
      <c r="AH668" s="124"/>
      <c r="AI668" s="124"/>
      <c r="AJ668" s="124"/>
      <c r="AK668" s="124"/>
      <c r="AL668" s="124"/>
      <c r="AM668" s="124"/>
      <c r="AN668" s="124"/>
      <c r="AO668" s="124"/>
      <c r="AP668" s="124"/>
      <c r="AQ668" s="124"/>
      <c r="AR668" s="124"/>
      <c r="AS668" s="124"/>
      <c r="AT668" s="124"/>
      <c r="AU668" s="124"/>
      <c r="AV668" s="124"/>
      <c r="AW668" s="124"/>
    </row>
    <row r="669" spans="2:49" s="47" customFormat="1" ht="11.25" customHeight="1">
      <c r="B669" s="51" t="s">
        <v>403</v>
      </c>
      <c r="C669" s="52" t="s">
        <v>860</v>
      </c>
      <c r="D669" s="44"/>
      <c r="E669" s="57"/>
      <c r="F669" s="54"/>
      <c r="G669" s="57"/>
      <c r="H669" s="54"/>
      <c r="I669" s="57"/>
      <c r="J669" s="53"/>
      <c r="K669" s="54"/>
      <c r="L669" s="53"/>
      <c r="M669" s="56" t="s">
        <v>862</v>
      </c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  <c r="AJ669" s="161"/>
      <c r="AK669" s="161"/>
      <c r="AL669" s="161"/>
      <c r="AM669" s="161"/>
      <c r="AN669" s="161"/>
      <c r="AO669" s="161"/>
      <c r="AP669" s="161"/>
      <c r="AQ669" s="161"/>
      <c r="AR669" s="161"/>
      <c r="AS669" s="161"/>
      <c r="AT669" s="161"/>
      <c r="AU669" s="161"/>
      <c r="AV669" s="161"/>
      <c r="AW669" s="161"/>
    </row>
    <row r="670" spans="2:49" s="47" customFormat="1" ht="11.25" customHeight="1">
      <c r="B670" s="51"/>
      <c r="C670" s="52" t="s">
        <v>861</v>
      </c>
      <c r="D670" s="44"/>
      <c r="E670" s="57"/>
      <c r="F670" s="54"/>
      <c r="G670" s="57"/>
      <c r="H670" s="54"/>
      <c r="I670" s="57"/>
      <c r="J670" s="53"/>
      <c r="K670" s="54"/>
      <c r="L670" s="53"/>
      <c r="M670" s="56" t="s">
        <v>863</v>
      </c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  <c r="AJ670" s="161"/>
      <c r="AK670" s="161"/>
      <c r="AL670" s="161"/>
      <c r="AM670" s="161"/>
      <c r="AN670" s="161"/>
      <c r="AO670" s="161"/>
      <c r="AP670" s="161"/>
      <c r="AQ670" s="161"/>
      <c r="AR670" s="161"/>
      <c r="AS670" s="161"/>
      <c r="AT670" s="161"/>
      <c r="AU670" s="161"/>
      <c r="AV670" s="161"/>
      <c r="AW670" s="161"/>
    </row>
    <row r="671" spans="2:49" s="47" customFormat="1" ht="11.25" customHeight="1">
      <c r="B671" s="51"/>
      <c r="C671" s="52" t="s">
        <v>716</v>
      </c>
      <c r="D671" s="44" t="s">
        <v>2303</v>
      </c>
      <c r="E671" s="57">
        <v>4795</v>
      </c>
      <c r="F671" s="53">
        <v>4956.652781432287</v>
      </c>
      <c r="G671" s="57">
        <v>5392</v>
      </c>
      <c r="H671" s="53">
        <v>5621.298742127619</v>
      </c>
      <c r="I671" s="57">
        <v>5680</v>
      </c>
      <c r="J671" s="53">
        <v>5458.981605196883</v>
      </c>
      <c r="K671" s="54">
        <v>7670</v>
      </c>
      <c r="L671" s="53">
        <v>6958</v>
      </c>
      <c r="M671" s="56" t="s">
        <v>864</v>
      </c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61"/>
      <c r="AP671" s="161"/>
      <c r="AQ671" s="161"/>
      <c r="AR671" s="161"/>
      <c r="AS671" s="161"/>
      <c r="AT671" s="161"/>
      <c r="AU671" s="161"/>
      <c r="AV671" s="161"/>
      <c r="AW671" s="161"/>
    </row>
    <row r="672" spans="2:49" s="47" customFormat="1" ht="11.25" customHeight="1">
      <c r="B672" s="51" t="s">
        <v>404</v>
      </c>
      <c r="C672" s="52" t="s">
        <v>1942</v>
      </c>
      <c r="D672" s="44" t="s">
        <v>2303</v>
      </c>
      <c r="E672" s="57">
        <v>28</v>
      </c>
      <c r="F672" s="53">
        <v>138.39671675147025</v>
      </c>
      <c r="G672" s="57">
        <v>25</v>
      </c>
      <c r="H672" s="53">
        <v>158.89993404798437</v>
      </c>
      <c r="I672" s="57">
        <v>24</v>
      </c>
      <c r="J672" s="53">
        <v>146.93972395835115</v>
      </c>
      <c r="K672" s="54">
        <v>30</v>
      </c>
      <c r="L672" s="53">
        <v>197</v>
      </c>
      <c r="M672" s="56" t="s">
        <v>841</v>
      </c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  <c r="AJ672" s="161"/>
      <c r="AK672" s="161"/>
      <c r="AL672" s="161"/>
      <c r="AM672" s="161"/>
      <c r="AN672" s="161"/>
      <c r="AO672" s="161"/>
      <c r="AP672" s="161"/>
      <c r="AQ672" s="161"/>
      <c r="AR672" s="161"/>
      <c r="AS672" s="161"/>
      <c r="AT672" s="161"/>
      <c r="AU672" s="161"/>
      <c r="AV672" s="161"/>
      <c r="AW672" s="161"/>
    </row>
    <row r="673" spans="2:49" s="47" customFormat="1" ht="11.25" customHeight="1">
      <c r="B673" s="51" t="s">
        <v>405</v>
      </c>
      <c r="C673" s="52" t="s">
        <v>865</v>
      </c>
      <c r="D673" s="44"/>
      <c r="E673" s="95"/>
      <c r="F673" s="58"/>
      <c r="G673" s="95"/>
      <c r="H673" s="58"/>
      <c r="I673" s="95"/>
      <c r="J673" s="58"/>
      <c r="K673" s="59"/>
      <c r="L673" s="58"/>
      <c r="M673" s="56" t="s">
        <v>271</v>
      </c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  <c r="AJ673" s="161"/>
      <c r="AK673" s="161"/>
      <c r="AL673" s="161"/>
      <c r="AM673" s="161"/>
      <c r="AN673" s="161"/>
      <c r="AO673" s="161"/>
      <c r="AP673" s="161"/>
      <c r="AQ673" s="161"/>
      <c r="AR673" s="161"/>
      <c r="AS673" s="161"/>
      <c r="AT673" s="161"/>
      <c r="AU673" s="161"/>
      <c r="AV673" s="161"/>
      <c r="AW673" s="161"/>
    </row>
    <row r="674" spans="2:49" s="47" customFormat="1" ht="11.25" customHeight="1">
      <c r="B674" s="51"/>
      <c r="C674" s="52" t="s">
        <v>866</v>
      </c>
      <c r="D674" s="44" t="s">
        <v>2305</v>
      </c>
      <c r="E674" s="57" t="s">
        <v>1243</v>
      </c>
      <c r="F674" s="53">
        <v>237.49560035128846</v>
      </c>
      <c r="G674" s="57" t="s">
        <v>1243</v>
      </c>
      <c r="H674" s="53">
        <v>78.5956663033041</v>
      </c>
      <c r="I674" s="57" t="s">
        <v>1243</v>
      </c>
      <c r="J674" s="53">
        <v>61.50965188954234</v>
      </c>
      <c r="K674" s="54" t="s">
        <v>1243</v>
      </c>
      <c r="L674" s="53">
        <v>1</v>
      </c>
      <c r="M674" s="56" t="s">
        <v>270</v>
      </c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  <c r="AJ674" s="161"/>
      <c r="AK674" s="161"/>
      <c r="AL674" s="161"/>
      <c r="AM674" s="161"/>
      <c r="AN674" s="161"/>
      <c r="AO674" s="161"/>
      <c r="AP674" s="161"/>
      <c r="AQ674" s="161"/>
      <c r="AR674" s="161"/>
      <c r="AS674" s="161"/>
      <c r="AT674" s="161"/>
      <c r="AU674" s="161"/>
      <c r="AV674" s="161"/>
      <c r="AW674" s="161"/>
    </row>
    <row r="675" spans="2:49" s="47" customFormat="1" ht="5.25" customHeight="1">
      <c r="B675" s="51"/>
      <c r="C675" s="52"/>
      <c r="D675" s="44"/>
      <c r="E675" s="57"/>
      <c r="F675" s="53"/>
      <c r="G675" s="57"/>
      <c r="H675" s="53"/>
      <c r="I675" s="57"/>
      <c r="J675" s="53"/>
      <c r="K675" s="54"/>
      <c r="L675" s="53"/>
      <c r="M675" s="56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  <c r="AJ675" s="161"/>
      <c r="AK675" s="161"/>
      <c r="AL675" s="161"/>
      <c r="AM675" s="161"/>
      <c r="AN675" s="161"/>
      <c r="AO675" s="161"/>
      <c r="AP675" s="161"/>
      <c r="AQ675" s="161"/>
      <c r="AR675" s="161"/>
      <c r="AS675" s="161"/>
      <c r="AT675" s="161"/>
      <c r="AU675" s="161"/>
      <c r="AV675" s="161"/>
      <c r="AW675" s="161"/>
    </row>
    <row r="676" spans="2:49" s="47" customFormat="1" ht="11.25" customHeight="1">
      <c r="B676" s="78" t="s">
        <v>843</v>
      </c>
      <c r="C676" s="43" t="s">
        <v>867</v>
      </c>
      <c r="D676" s="44"/>
      <c r="E676" s="57"/>
      <c r="F676" s="53"/>
      <c r="G676" s="57"/>
      <c r="H676" s="53"/>
      <c r="I676" s="57"/>
      <c r="J676" s="53"/>
      <c r="K676" s="54"/>
      <c r="L676" s="53"/>
      <c r="M676" s="48" t="s">
        <v>1733</v>
      </c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  <c r="AJ676" s="161"/>
      <c r="AK676" s="161"/>
      <c r="AL676" s="161"/>
      <c r="AM676" s="161"/>
      <c r="AN676" s="161"/>
      <c r="AO676" s="161"/>
      <c r="AP676" s="161"/>
      <c r="AQ676" s="161"/>
      <c r="AR676" s="161"/>
      <c r="AS676" s="161"/>
      <c r="AT676" s="161"/>
      <c r="AU676" s="161"/>
      <c r="AV676" s="161"/>
      <c r="AW676" s="161"/>
    </row>
    <row r="677" spans="2:49" s="47" customFormat="1" ht="11.25" customHeight="1">
      <c r="B677" s="78"/>
      <c r="C677" s="43" t="s">
        <v>868</v>
      </c>
      <c r="D677" s="44"/>
      <c r="E677" s="57"/>
      <c r="F677" s="49">
        <f>SUM(F678:F685,F686:F692)</f>
        <v>4327.887451005854</v>
      </c>
      <c r="G677" s="57"/>
      <c r="H677" s="49">
        <f>SUM(H678:H685,H686:H692)</f>
        <v>3707.665127786302</v>
      </c>
      <c r="I677" s="57"/>
      <c r="J677" s="49">
        <f>SUM(J678:J685,J686:J692)</f>
        <v>4544.879834060629</v>
      </c>
      <c r="K677" s="50"/>
      <c r="L677" s="49">
        <f>SUM(L678:L685,L686:L692)</f>
        <v>3821</v>
      </c>
      <c r="M677" s="48" t="s">
        <v>1734</v>
      </c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  <c r="AJ677" s="161"/>
      <c r="AK677" s="161"/>
      <c r="AL677" s="161"/>
      <c r="AM677" s="161"/>
      <c r="AN677" s="161"/>
      <c r="AO677" s="161"/>
      <c r="AP677" s="161"/>
      <c r="AQ677" s="161"/>
      <c r="AR677" s="161"/>
      <c r="AS677" s="161"/>
      <c r="AT677" s="161"/>
      <c r="AU677" s="161"/>
      <c r="AV677" s="161"/>
      <c r="AW677" s="161"/>
    </row>
    <row r="678" spans="2:49" s="47" customFormat="1" ht="11.25" customHeight="1">
      <c r="B678" s="51" t="s">
        <v>406</v>
      </c>
      <c r="C678" s="52" t="s">
        <v>1943</v>
      </c>
      <c r="D678" s="44" t="s">
        <v>2305</v>
      </c>
      <c r="E678" s="57" t="s">
        <v>1243</v>
      </c>
      <c r="F678" s="53">
        <v>82.01286918605645</v>
      </c>
      <c r="G678" s="57" t="s">
        <v>1243</v>
      </c>
      <c r="H678" s="53">
        <v>150.3569268411035</v>
      </c>
      <c r="I678" s="57" t="s">
        <v>1243</v>
      </c>
      <c r="J678" s="53">
        <v>111.05909368945144</v>
      </c>
      <c r="K678" s="54" t="s">
        <v>1243</v>
      </c>
      <c r="L678" s="53">
        <v>103</v>
      </c>
      <c r="M678" s="56" t="s">
        <v>95</v>
      </c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  <c r="AJ678" s="161"/>
      <c r="AK678" s="161"/>
      <c r="AL678" s="161"/>
      <c r="AM678" s="161"/>
      <c r="AN678" s="161"/>
      <c r="AO678" s="161"/>
      <c r="AP678" s="161"/>
      <c r="AQ678" s="161"/>
      <c r="AR678" s="161"/>
      <c r="AS678" s="161"/>
      <c r="AT678" s="161"/>
      <c r="AU678" s="161"/>
      <c r="AV678" s="161"/>
      <c r="AW678" s="161"/>
    </row>
    <row r="679" spans="2:49" s="47" customFormat="1" ht="11.25" customHeight="1">
      <c r="B679" s="51" t="s">
        <v>407</v>
      </c>
      <c r="C679" s="52" t="s">
        <v>1093</v>
      </c>
      <c r="D679" s="44" t="s">
        <v>2278</v>
      </c>
      <c r="E679" s="57" t="s">
        <v>2278</v>
      </c>
      <c r="F679" s="53" t="s">
        <v>2278</v>
      </c>
      <c r="G679" s="57"/>
      <c r="H679" s="53" t="s">
        <v>2278</v>
      </c>
      <c r="I679" s="57"/>
      <c r="J679" s="53" t="s">
        <v>2278</v>
      </c>
      <c r="K679" s="54"/>
      <c r="L679" s="53"/>
      <c r="M679" s="56" t="s">
        <v>2278</v>
      </c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  <c r="AJ679" s="161"/>
      <c r="AK679" s="161"/>
      <c r="AL679" s="161"/>
      <c r="AM679" s="161"/>
      <c r="AN679" s="161"/>
      <c r="AO679" s="161"/>
      <c r="AP679" s="161"/>
      <c r="AQ679" s="161"/>
      <c r="AR679" s="161"/>
      <c r="AS679" s="161"/>
      <c r="AT679" s="161"/>
      <c r="AU679" s="161"/>
      <c r="AV679" s="161"/>
      <c r="AW679" s="161"/>
    </row>
    <row r="680" spans="2:49" s="47" customFormat="1" ht="11.25" customHeight="1">
      <c r="B680" s="51"/>
      <c r="C680" s="52" t="s">
        <v>1094</v>
      </c>
      <c r="D680" s="44" t="s">
        <v>2305</v>
      </c>
      <c r="E680" s="57" t="s">
        <v>1243</v>
      </c>
      <c r="F680" s="53">
        <v>85.4300720688088</v>
      </c>
      <c r="G680" s="57" t="s">
        <v>1243</v>
      </c>
      <c r="H680" s="53">
        <v>68.34405765504704</v>
      </c>
      <c r="I680" s="57" t="s">
        <v>1243</v>
      </c>
      <c r="J680" s="53">
        <v>105.93328936532292</v>
      </c>
      <c r="K680" s="54" t="s">
        <v>1243</v>
      </c>
      <c r="L680" s="53">
        <v>91</v>
      </c>
      <c r="M680" s="56" t="s">
        <v>96</v>
      </c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  <c r="AJ680" s="161"/>
      <c r="AK680" s="161"/>
      <c r="AL680" s="161"/>
      <c r="AM680" s="161"/>
      <c r="AN680" s="161"/>
      <c r="AO680" s="161"/>
      <c r="AP680" s="161"/>
      <c r="AQ680" s="161"/>
      <c r="AR680" s="161"/>
      <c r="AS680" s="161"/>
      <c r="AT680" s="161"/>
      <c r="AU680" s="161"/>
      <c r="AV680" s="161"/>
      <c r="AW680" s="161"/>
    </row>
    <row r="681" spans="2:49" s="47" customFormat="1" ht="11.25" customHeight="1">
      <c r="B681" s="51" t="s">
        <v>408</v>
      </c>
      <c r="C681" s="52" t="s">
        <v>1090</v>
      </c>
      <c r="D681" s="44"/>
      <c r="E681" s="57"/>
      <c r="F681" s="53"/>
      <c r="G681" s="57"/>
      <c r="H681" s="53"/>
      <c r="I681" s="57"/>
      <c r="J681" s="53"/>
      <c r="K681" s="54"/>
      <c r="L681" s="53"/>
      <c r="M681" s="56" t="s">
        <v>1091</v>
      </c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  <c r="AJ681" s="161"/>
      <c r="AK681" s="161"/>
      <c r="AL681" s="161"/>
      <c r="AM681" s="161"/>
      <c r="AN681" s="161"/>
      <c r="AO681" s="161"/>
      <c r="AP681" s="161"/>
      <c r="AQ681" s="161"/>
      <c r="AR681" s="161"/>
      <c r="AS681" s="161"/>
      <c r="AT681" s="161"/>
      <c r="AU681" s="161"/>
      <c r="AV681" s="161"/>
      <c r="AW681" s="161"/>
    </row>
    <row r="682" spans="2:49" s="47" customFormat="1" ht="11.25" customHeight="1">
      <c r="B682" s="51" t="s">
        <v>2278</v>
      </c>
      <c r="C682" s="52" t="s">
        <v>1801</v>
      </c>
      <c r="D682" s="44"/>
      <c r="E682" s="57"/>
      <c r="F682" s="53" t="s">
        <v>2278</v>
      </c>
      <c r="G682" s="57"/>
      <c r="H682" s="53" t="s">
        <v>2278</v>
      </c>
      <c r="I682" s="57"/>
      <c r="J682" s="53" t="s">
        <v>2278</v>
      </c>
      <c r="K682" s="54"/>
      <c r="L682" s="53"/>
      <c r="M682" s="56" t="s">
        <v>1092</v>
      </c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1"/>
      <c r="AK682" s="161"/>
      <c r="AL682" s="161"/>
      <c r="AM682" s="161"/>
      <c r="AN682" s="161"/>
      <c r="AO682" s="161"/>
      <c r="AP682" s="161"/>
      <c r="AQ682" s="161"/>
      <c r="AR682" s="161"/>
      <c r="AS682" s="161"/>
      <c r="AT682" s="161"/>
      <c r="AU682" s="161"/>
      <c r="AV682" s="161"/>
      <c r="AW682" s="161"/>
    </row>
    <row r="683" spans="2:49" s="47" customFormat="1" ht="11.25" customHeight="1">
      <c r="B683" s="51" t="s">
        <v>2278</v>
      </c>
      <c r="C683" s="52" t="s">
        <v>456</v>
      </c>
      <c r="D683" s="44" t="s">
        <v>2305</v>
      </c>
      <c r="E683" s="57" t="s">
        <v>1243</v>
      </c>
      <c r="F683" s="53">
        <v>2460.3860755816936</v>
      </c>
      <c r="G683" s="57" t="s">
        <v>1243</v>
      </c>
      <c r="H683" s="53">
        <v>1987.1034763204927</v>
      </c>
      <c r="I683" s="57" t="s">
        <v>1243</v>
      </c>
      <c r="J683" s="53">
        <v>2556.0677562987594</v>
      </c>
      <c r="K683" s="54" t="s">
        <v>1243</v>
      </c>
      <c r="L683" s="53">
        <v>2215</v>
      </c>
      <c r="M683" s="56" t="s">
        <v>869</v>
      </c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  <c r="AJ683" s="161"/>
      <c r="AK683" s="161"/>
      <c r="AL683" s="161"/>
      <c r="AM683" s="161"/>
      <c r="AN683" s="161"/>
      <c r="AO683" s="161"/>
      <c r="AP683" s="161"/>
      <c r="AQ683" s="161"/>
      <c r="AR683" s="161"/>
      <c r="AS683" s="161"/>
      <c r="AT683" s="161"/>
      <c r="AU683" s="161"/>
      <c r="AV683" s="161"/>
      <c r="AW683" s="161"/>
    </row>
    <row r="684" spans="2:49" s="47" customFormat="1" ht="11.25" customHeight="1">
      <c r="B684" s="51" t="s">
        <v>409</v>
      </c>
      <c r="C684" s="52" t="s">
        <v>1089</v>
      </c>
      <c r="D684" s="44" t="s">
        <v>2278</v>
      </c>
      <c r="E684" s="57" t="s">
        <v>2278</v>
      </c>
      <c r="F684" s="53" t="s">
        <v>2278</v>
      </c>
      <c r="G684" s="57"/>
      <c r="H684" s="53" t="s">
        <v>2278</v>
      </c>
      <c r="I684" s="57"/>
      <c r="J684" s="53" t="s">
        <v>2278</v>
      </c>
      <c r="K684" s="54"/>
      <c r="L684" s="53"/>
      <c r="M684" s="56" t="s">
        <v>2278</v>
      </c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  <c r="AJ684" s="161"/>
      <c r="AK684" s="161"/>
      <c r="AL684" s="161"/>
      <c r="AM684" s="161"/>
      <c r="AN684" s="161"/>
      <c r="AO684" s="161"/>
      <c r="AP684" s="161"/>
      <c r="AQ684" s="161"/>
      <c r="AR684" s="161"/>
      <c r="AS684" s="161"/>
      <c r="AT684" s="161"/>
      <c r="AU684" s="161"/>
      <c r="AV684" s="161"/>
      <c r="AW684" s="161"/>
    </row>
    <row r="685" spans="2:49" s="47" customFormat="1" ht="11.25" customHeight="1">
      <c r="B685" s="51"/>
      <c r="C685" s="52" t="s">
        <v>687</v>
      </c>
      <c r="D685" s="44" t="s">
        <v>2429</v>
      </c>
      <c r="E685" s="57">
        <v>408</v>
      </c>
      <c r="F685" s="53">
        <v>975.6114230257965</v>
      </c>
      <c r="G685" s="57">
        <v>390</v>
      </c>
      <c r="H685" s="53">
        <v>963.6512129361633</v>
      </c>
      <c r="I685" s="57">
        <v>420</v>
      </c>
      <c r="J685" s="53">
        <v>987.5716331154298</v>
      </c>
      <c r="K685" s="54">
        <v>350</v>
      </c>
      <c r="L685" s="53">
        <v>851</v>
      </c>
      <c r="M685" s="56" t="s">
        <v>97</v>
      </c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  <c r="AJ685" s="161"/>
      <c r="AK685" s="161"/>
      <c r="AL685" s="161"/>
      <c r="AM685" s="161"/>
      <c r="AN685" s="161"/>
      <c r="AO685" s="161"/>
      <c r="AP685" s="161"/>
      <c r="AQ685" s="161"/>
      <c r="AR685" s="161"/>
      <c r="AS685" s="161"/>
      <c r="AT685" s="161"/>
      <c r="AU685" s="161"/>
      <c r="AV685" s="161"/>
      <c r="AW685" s="161"/>
    </row>
    <row r="686" spans="2:49" s="47" customFormat="1" ht="11.25" customHeight="1">
      <c r="B686" s="51" t="s">
        <v>410</v>
      </c>
      <c r="C686" s="52" t="s">
        <v>1382</v>
      </c>
      <c r="D686" s="44" t="s">
        <v>2429</v>
      </c>
      <c r="E686" s="57">
        <v>9</v>
      </c>
      <c r="F686" s="53">
        <v>73.46986197917558</v>
      </c>
      <c r="G686" s="57">
        <v>7</v>
      </c>
      <c r="H686" s="53">
        <v>59.801050448166166</v>
      </c>
      <c r="I686" s="57">
        <v>7</v>
      </c>
      <c r="J686" s="53">
        <v>58.092449006789984</v>
      </c>
      <c r="K686" s="54">
        <v>5</v>
      </c>
      <c r="L686" s="53">
        <v>44</v>
      </c>
      <c r="M686" s="56" t="s">
        <v>98</v>
      </c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  <c r="AJ686" s="161"/>
      <c r="AK686" s="161"/>
      <c r="AL686" s="161"/>
      <c r="AM686" s="161"/>
      <c r="AN686" s="161"/>
      <c r="AO686" s="161"/>
      <c r="AP686" s="161"/>
      <c r="AQ686" s="161"/>
      <c r="AR686" s="161"/>
      <c r="AS686" s="161"/>
      <c r="AT686" s="161"/>
      <c r="AU686" s="161"/>
      <c r="AV686" s="161"/>
      <c r="AW686" s="161"/>
    </row>
    <row r="687" spans="2:49" s="47" customFormat="1" ht="11.25" customHeight="1">
      <c r="B687" s="51" t="s">
        <v>411</v>
      </c>
      <c r="C687" s="52" t="s">
        <v>662</v>
      </c>
      <c r="D687" s="44" t="s">
        <v>2305</v>
      </c>
      <c r="E687" s="57" t="s">
        <v>1243</v>
      </c>
      <c r="F687" s="53">
        <v>439.11057043367725</v>
      </c>
      <c r="G687" s="57" t="s">
        <v>1243</v>
      </c>
      <c r="H687" s="53">
        <v>374.18371566138256</v>
      </c>
      <c r="I687" s="57" t="s">
        <v>1243</v>
      </c>
      <c r="J687" s="53">
        <v>666.3545621367086</v>
      </c>
      <c r="K687" s="54" t="s">
        <v>1243</v>
      </c>
      <c r="L687" s="53">
        <v>463</v>
      </c>
      <c r="M687" s="56" t="s">
        <v>872</v>
      </c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  <c r="AI687" s="161"/>
      <c r="AJ687" s="161"/>
      <c r="AK687" s="161"/>
      <c r="AL687" s="161"/>
      <c r="AM687" s="161"/>
      <c r="AN687" s="161"/>
      <c r="AO687" s="161"/>
      <c r="AP687" s="161"/>
      <c r="AQ687" s="161"/>
      <c r="AR687" s="161"/>
      <c r="AS687" s="161"/>
      <c r="AT687" s="161"/>
      <c r="AU687" s="161"/>
      <c r="AV687" s="161"/>
      <c r="AW687" s="161"/>
    </row>
    <row r="688" spans="2:49" s="47" customFormat="1" ht="11.25" customHeight="1">
      <c r="B688" s="51" t="s">
        <v>2278</v>
      </c>
      <c r="C688" s="52" t="s">
        <v>870</v>
      </c>
      <c r="D688" s="44" t="s">
        <v>2278</v>
      </c>
      <c r="E688" s="57" t="s">
        <v>2278</v>
      </c>
      <c r="F688" s="53" t="s">
        <v>2278</v>
      </c>
      <c r="G688" s="57"/>
      <c r="H688" s="53" t="s">
        <v>2278</v>
      </c>
      <c r="I688" s="57"/>
      <c r="J688" s="53" t="s">
        <v>2278</v>
      </c>
      <c r="K688" s="54"/>
      <c r="L688" s="53"/>
      <c r="M688" s="56" t="s">
        <v>871</v>
      </c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  <c r="AJ688" s="161"/>
      <c r="AK688" s="161"/>
      <c r="AL688" s="161"/>
      <c r="AM688" s="161"/>
      <c r="AN688" s="161"/>
      <c r="AO688" s="161"/>
      <c r="AP688" s="161"/>
      <c r="AQ688" s="161"/>
      <c r="AR688" s="161"/>
      <c r="AS688" s="161"/>
      <c r="AT688" s="161"/>
      <c r="AU688" s="161"/>
      <c r="AV688" s="161"/>
      <c r="AW688" s="161"/>
    </row>
    <row r="689" spans="2:49" s="150" customFormat="1" ht="11.25" customHeight="1">
      <c r="B689" s="51" t="s">
        <v>412</v>
      </c>
      <c r="C689" s="52" t="s">
        <v>1217</v>
      </c>
      <c r="D689" s="44" t="s">
        <v>2305</v>
      </c>
      <c r="E689" s="57" t="s">
        <v>1243</v>
      </c>
      <c r="F689" s="53">
        <v>76.88706486192793</v>
      </c>
      <c r="G689" s="57" t="s">
        <v>1243</v>
      </c>
      <c r="H689" s="53">
        <v>80.30426774468027</v>
      </c>
      <c r="I689" s="57" t="s">
        <v>1243</v>
      </c>
      <c r="J689" s="53">
        <v>49.549441799909104</v>
      </c>
      <c r="K689" s="54" t="s">
        <v>1243</v>
      </c>
      <c r="L689" s="53">
        <v>44</v>
      </c>
      <c r="M689" s="56" t="s">
        <v>1218</v>
      </c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  <c r="AA689" s="124"/>
      <c r="AB689" s="124"/>
      <c r="AC689" s="124"/>
      <c r="AD689" s="124"/>
      <c r="AE689" s="124"/>
      <c r="AF689" s="124"/>
      <c r="AG689" s="124"/>
      <c r="AH689" s="124"/>
      <c r="AI689" s="124"/>
      <c r="AJ689" s="124"/>
      <c r="AK689" s="124"/>
      <c r="AL689" s="124"/>
      <c r="AM689" s="124"/>
      <c r="AN689" s="124"/>
      <c r="AO689" s="124"/>
      <c r="AP689" s="124"/>
      <c r="AQ689" s="124"/>
      <c r="AR689" s="124"/>
      <c r="AS689" s="124"/>
      <c r="AT689" s="124"/>
      <c r="AU689" s="124"/>
      <c r="AV689" s="124"/>
      <c r="AW689" s="124"/>
    </row>
    <row r="690" spans="2:49" s="150" customFormat="1" ht="11.25" customHeight="1">
      <c r="B690" s="51" t="s">
        <v>413</v>
      </c>
      <c r="C690" s="52" t="s">
        <v>1944</v>
      </c>
      <c r="D690" s="44" t="s">
        <v>2429</v>
      </c>
      <c r="E690" s="57">
        <v>4</v>
      </c>
      <c r="F690" s="53">
        <v>52.96664468266146</v>
      </c>
      <c r="G690" s="57">
        <v>1</v>
      </c>
      <c r="H690" s="53">
        <v>17.08601441376176</v>
      </c>
      <c r="I690" s="57">
        <v>0</v>
      </c>
      <c r="J690" s="53">
        <v>0</v>
      </c>
      <c r="K690" s="54">
        <v>0</v>
      </c>
      <c r="L690" s="53">
        <v>0</v>
      </c>
      <c r="M690" s="56" t="s">
        <v>457</v>
      </c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  <c r="AA690" s="124"/>
      <c r="AB690" s="124"/>
      <c r="AC690" s="124"/>
      <c r="AD690" s="124"/>
      <c r="AE690" s="124"/>
      <c r="AF690" s="124"/>
      <c r="AG690" s="124"/>
      <c r="AH690" s="124"/>
      <c r="AI690" s="124"/>
      <c r="AJ690" s="124"/>
      <c r="AK690" s="124"/>
      <c r="AL690" s="124"/>
      <c r="AM690" s="124"/>
      <c r="AN690" s="124"/>
      <c r="AO690" s="124"/>
      <c r="AP690" s="124"/>
      <c r="AQ690" s="124"/>
      <c r="AR690" s="124"/>
      <c r="AS690" s="124"/>
      <c r="AT690" s="124"/>
      <c r="AU690" s="124"/>
      <c r="AV690" s="124"/>
      <c r="AW690" s="124"/>
    </row>
    <row r="691" spans="2:49" s="47" customFormat="1" ht="11.25" customHeight="1">
      <c r="B691" s="51" t="s">
        <v>1147</v>
      </c>
      <c r="C691" s="52" t="s">
        <v>417</v>
      </c>
      <c r="D691" s="44" t="s">
        <v>2305</v>
      </c>
      <c r="E691" s="57" t="s">
        <v>1243</v>
      </c>
      <c r="F691" s="53">
        <v>82.01286918605645</v>
      </c>
      <c r="G691" s="57" t="s">
        <v>1243</v>
      </c>
      <c r="H691" s="53">
        <v>6.834405765504704</v>
      </c>
      <c r="I691" s="57" t="s">
        <v>1243</v>
      </c>
      <c r="J691" s="53">
        <v>10.251608648257056</v>
      </c>
      <c r="K691" s="54" t="s">
        <v>1243</v>
      </c>
      <c r="L691" s="53">
        <v>10</v>
      </c>
      <c r="M691" s="56" t="s">
        <v>948</v>
      </c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  <c r="AJ691" s="161"/>
      <c r="AK691" s="161"/>
      <c r="AL691" s="161"/>
      <c r="AM691" s="161"/>
      <c r="AN691" s="161"/>
      <c r="AO691" s="161"/>
      <c r="AP691" s="161"/>
      <c r="AQ691" s="161"/>
      <c r="AR691" s="161"/>
      <c r="AS691" s="161"/>
      <c r="AT691" s="161"/>
      <c r="AU691" s="161"/>
      <c r="AV691" s="161"/>
      <c r="AW691" s="161"/>
    </row>
    <row r="692" spans="2:49" s="47" customFormat="1" ht="5.25" customHeight="1">
      <c r="B692" s="51"/>
      <c r="C692" s="52"/>
      <c r="D692" s="44"/>
      <c r="E692" s="57"/>
      <c r="F692" s="53"/>
      <c r="G692" s="57"/>
      <c r="H692" s="53"/>
      <c r="I692" s="57"/>
      <c r="J692" s="53"/>
      <c r="K692" s="54"/>
      <c r="L692" s="53"/>
      <c r="M692" s="56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  <c r="AJ692" s="161"/>
      <c r="AK692" s="161"/>
      <c r="AL692" s="161"/>
      <c r="AM692" s="161"/>
      <c r="AN692" s="161"/>
      <c r="AO692" s="161"/>
      <c r="AP692" s="161"/>
      <c r="AQ692" s="161"/>
      <c r="AR692" s="161"/>
      <c r="AS692" s="161"/>
      <c r="AT692" s="161"/>
      <c r="AU692" s="161"/>
      <c r="AV692" s="161"/>
      <c r="AW692" s="161"/>
    </row>
    <row r="693" spans="2:49" s="47" customFormat="1" ht="11.25" customHeight="1">
      <c r="B693" s="78" t="s">
        <v>844</v>
      </c>
      <c r="C693" s="43" t="s">
        <v>1381</v>
      </c>
      <c r="D693" s="128"/>
      <c r="E693" s="57"/>
      <c r="F693" s="50">
        <f>SUM(F694)</f>
        <v>4365.47668271613</v>
      </c>
      <c r="G693" s="57"/>
      <c r="H693" s="50">
        <f>SUM(H694)</f>
        <v>4297.132625061083</v>
      </c>
      <c r="I693" s="57"/>
      <c r="J693" s="50">
        <f>SUM(J694)</f>
        <v>3758.923171027587</v>
      </c>
      <c r="K693" s="137"/>
      <c r="L693" s="49">
        <f>SUM(L694)</f>
        <v>4512</v>
      </c>
      <c r="M693" s="48" t="s">
        <v>2402</v>
      </c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  <c r="AJ693" s="161"/>
      <c r="AK693" s="161"/>
      <c r="AL693" s="161"/>
      <c r="AM693" s="161"/>
      <c r="AN693" s="161"/>
      <c r="AO693" s="161"/>
      <c r="AP693" s="161"/>
      <c r="AQ693" s="161"/>
      <c r="AR693" s="161"/>
      <c r="AS693" s="161"/>
      <c r="AT693" s="161"/>
      <c r="AU693" s="161"/>
      <c r="AV693" s="161"/>
      <c r="AW693" s="161"/>
    </row>
    <row r="694" spans="2:49" s="47" customFormat="1" ht="11.25" customHeight="1">
      <c r="B694" s="51" t="s">
        <v>1981</v>
      </c>
      <c r="C694" s="52" t="s">
        <v>99</v>
      </c>
      <c r="D694" s="44" t="s">
        <v>2429</v>
      </c>
      <c r="E694" s="57">
        <v>16235</v>
      </c>
      <c r="F694" s="53">
        <v>4365.47668271613</v>
      </c>
      <c r="G694" s="57">
        <v>15060</v>
      </c>
      <c r="H694" s="53">
        <v>4297.132625061083</v>
      </c>
      <c r="I694" s="57">
        <v>14726</v>
      </c>
      <c r="J694" s="54">
        <v>3758.923171027587</v>
      </c>
      <c r="K694" s="57">
        <v>17350</v>
      </c>
      <c r="L694" s="53">
        <v>4512</v>
      </c>
      <c r="M694" s="56" t="s">
        <v>100</v>
      </c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  <c r="AJ694" s="161"/>
      <c r="AK694" s="161"/>
      <c r="AL694" s="161"/>
      <c r="AM694" s="161"/>
      <c r="AN694" s="161"/>
      <c r="AO694" s="161"/>
      <c r="AP694" s="161"/>
      <c r="AQ694" s="161"/>
      <c r="AR694" s="161"/>
      <c r="AS694" s="161"/>
      <c r="AT694" s="161"/>
      <c r="AU694" s="161"/>
      <c r="AV694" s="161"/>
      <c r="AW694" s="161"/>
    </row>
    <row r="695" spans="2:49" s="47" customFormat="1" ht="5.25" customHeight="1">
      <c r="B695" s="51"/>
      <c r="C695" s="52"/>
      <c r="D695" s="44"/>
      <c r="E695" s="57"/>
      <c r="F695" s="54"/>
      <c r="G695" s="57"/>
      <c r="H695" s="54"/>
      <c r="I695" s="57"/>
      <c r="J695" s="54"/>
      <c r="K695" s="57"/>
      <c r="L695" s="53"/>
      <c r="M695" s="56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  <c r="AJ695" s="161"/>
      <c r="AK695" s="161"/>
      <c r="AL695" s="161"/>
      <c r="AM695" s="161"/>
      <c r="AN695" s="161"/>
      <c r="AO695" s="161"/>
      <c r="AP695" s="161"/>
      <c r="AQ695" s="161"/>
      <c r="AR695" s="161"/>
      <c r="AS695" s="161"/>
      <c r="AT695" s="161"/>
      <c r="AU695" s="161"/>
      <c r="AV695" s="161"/>
      <c r="AW695" s="161"/>
    </row>
    <row r="696" spans="2:49" s="47" customFormat="1" ht="13.5" customHeight="1">
      <c r="B696" s="78" t="s">
        <v>855</v>
      </c>
      <c r="C696" s="43" t="s">
        <v>1772</v>
      </c>
      <c r="D696" s="44"/>
      <c r="E696" s="57"/>
      <c r="F696" s="50">
        <f>SUM(F698:F700)</f>
        <v>4714.03137675687</v>
      </c>
      <c r="G696" s="57"/>
      <c r="H696" s="50">
        <f>SUM(H698:H700)</f>
        <v>5438.478387900368</v>
      </c>
      <c r="I696" s="57"/>
      <c r="J696" s="50">
        <f>SUM(J698:J700)</f>
        <v>5171.936563045685</v>
      </c>
      <c r="K696" s="137"/>
      <c r="L696" s="49">
        <f>SUM(L698:L700)</f>
        <v>4355</v>
      </c>
      <c r="M696" s="48" t="s">
        <v>1798</v>
      </c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  <c r="AJ696" s="161"/>
      <c r="AK696" s="161"/>
      <c r="AL696" s="161"/>
      <c r="AM696" s="161"/>
      <c r="AN696" s="161"/>
      <c r="AO696" s="161"/>
      <c r="AP696" s="161"/>
      <c r="AQ696" s="161"/>
      <c r="AR696" s="161"/>
      <c r="AS696" s="161"/>
      <c r="AT696" s="161"/>
      <c r="AU696" s="161"/>
      <c r="AV696" s="161"/>
      <c r="AW696" s="161"/>
    </row>
    <row r="697" spans="2:49" s="47" customFormat="1" ht="11.25" customHeight="1">
      <c r="B697" s="51" t="s">
        <v>1982</v>
      </c>
      <c r="C697" s="52" t="s">
        <v>1800</v>
      </c>
      <c r="D697" s="44"/>
      <c r="E697" s="138"/>
      <c r="F697" s="139"/>
      <c r="G697" s="138"/>
      <c r="H697" s="139"/>
      <c r="I697" s="138"/>
      <c r="J697" s="139"/>
      <c r="K697" s="140"/>
      <c r="L697" s="139"/>
      <c r="M697" s="56" t="s">
        <v>581</v>
      </c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  <c r="AJ697" s="161"/>
      <c r="AK697" s="161"/>
      <c r="AL697" s="161"/>
      <c r="AM697" s="161"/>
      <c r="AN697" s="161"/>
      <c r="AO697" s="161"/>
      <c r="AP697" s="161"/>
      <c r="AQ697" s="161"/>
      <c r="AR697" s="161"/>
      <c r="AS697" s="161"/>
      <c r="AT697" s="161"/>
      <c r="AU697" s="161"/>
      <c r="AV697" s="161"/>
      <c r="AW697" s="161"/>
    </row>
    <row r="698" spans="2:49" s="47" customFormat="1" ht="11.25" customHeight="1">
      <c r="B698" s="60"/>
      <c r="C698" s="52" t="s">
        <v>1799</v>
      </c>
      <c r="D698" s="44" t="s">
        <v>1875</v>
      </c>
      <c r="E698" s="57">
        <v>7050</v>
      </c>
      <c r="F698" s="53">
        <v>2383.4990107197655</v>
      </c>
      <c r="G698" s="57">
        <v>6460</v>
      </c>
      <c r="H698" s="53">
        <v>2286.1087285613235</v>
      </c>
      <c r="I698" s="57">
        <v>6900</v>
      </c>
      <c r="J698" s="53">
        <v>2598.782792333164</v>
      </c>
      <c r="K698" s="54">
        <v>3535</v>
      </c>
      <c r="L698" s="53">
        <v>1414</v>
      </c>
      <c r="M698" s="56" t="s">
        <v>580</v>
      </c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  <c r="AJ698" s="161"/>
      <c r="AK698" s="161"/>
      <c r="AL698" s="161"/>
      <c r="AM698" s="161"/>
      <c r="AN698" s="161"/>
      <c r="AO698" s="161"/>
      <c r="AP698" s="161"/>
      <c r="AQ698" s="161"/>
      <c r="AR698" s="161"/>
      <c r="AS698" s="161"/>
      <c r="AT698" s="161"/>
      <c r="AU698" s="161"/>
      <c r="AV698" s="161"/>
      <c r="AW698" s="161"/>
    </row>
    <row r="699" spans="2:49" s="47" customFormat="1" ht="11.25" customHeight="1">
      <c r="B699" s="51" t="s">
        <v>653</v>
      </c>
      <c r="C699" s="52" t="s">
        <v>2068</v>
      </c>
      <c r="D699" s="44" t="s">
        <v>1875</v>
      </c>
      <c r="E699" s="57">
        <v>573</v>
      </c>
      <c r="F699" s="53">
        <v>1910.2164114585648</v>
      </c>
      <c r="G699" s="57">
        <v>598</v>
      </c>
      <c r="H699" s="53">
        <v>2043.4873238859066</v>
      </c>
      <c r="I699" s="57">
        <v>445</v>
      </c>
      <c r="J699" s="53">
        <v>1536.0326957971822</v>
      </c>
      <c r="K699" s="54">
        <v>495</v>
      </c>
      <c r="L699" s="53">
        <v>1640</v>
      </c>
      <c r="M699" s="56" t="s">
        <v>873</v>
      </c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  <c r="AJ699" s="161"/>
      <c r="AK699" s="161"/>
      <c r="AL699" s="161"/>
      <c r="AM699" s="161"/>
      <c r="AN699" s="161"/>
      <c r="AO699" s="161"/>
      <c r="AP699" s="161"/>
      <c r="AQ699" s="161"/>
      <c r="AR699" s="161"/>
      <c r="AS699" s="161"/>
      <c r="AT699" s="161"/>
      <c r="AU699" s="161"/>
      <c r="AV699" s="161"/>
      <c r="AW699" s="161"/>
    </row>
    <row r="700" spans="2:49" s="47" customFormat="1" ht="11.25" customHeight="1">
      <c r="B700" s="60" t="s">
        <v>1127</v>
      </c>
      <c r="C700" s="52" t="s">
        <v>590</v>
      </c>
      <c r="D700" s="44" t="s">
        <v>2305</v>
      </c>
      <c r="E700" s="57" t="s">
        <v>1243</v>
      </c>
      <c r="F700" s="53">
        <v>420.31595457853933</v>
      </c>
      <c r="G700" s="57" t="s">
        <v>1243</v>
      </c>
      <c r="H700" s="53">
        <v>1108.8823354531382</v>
      </c>
      <c r="I700" s="57" t="s">
        <v>1243</v>
      </c>
      <c r="J700" s="53">
        <v>1037.1210749153388</v>
      </c>
      <c r="K700" s="54" t="s">
        <v>1243</v>
      </c>
      <c r="L700" s="53">
        <v>1301</v>
      </c>
      <c r="M700" s="56" t="s">
        <v>459</v>
      </c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  <c r="AJ700" s="161"/>
      <c r="AK700" s="161"/>
      <c r="AL700" s="161"/>
      <c r="AM700" s="161"/>
      <c r="AN700" s="161"/>
      <c r="AO700" s="161"/>
      <c r="AP700" s="161"/>
      <c r="AQ700" s="161"/>
      <c r="AR700" s="161"/>
      <c r="AS700" s="161"/>
      <c r="AT700" s="161"/>
      <c r="AU700" s="161"/>
      <c r="AV700" s="161"/>
      <c r="AW700" s="161"/>
    </row>
    <row r="701" spans="2:49" s="47" customFormat="1" ht="3" customHeight="1">
      <c r="B701" s="141"/>
      <c r="C701" s="142"/>
      <c r="D701" s="143"/>
      <c r="E701" s="144"/>
      <c r="F701" s="145"/>
      <c r="G701" s="146"/>
      <c r="H701" s="147"/>
      <c r="I701" s="146"/>
      <c r="J701" s="147"/>
      <c r="K701" s="148"/>
      <c r="L701" s="147"/>
      <c r="M701" s="149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  <c r="AI701" s="161"/>
      <c r="AJ701" s="161"/>
      <c r="AK701" s="161"/>
      <c r="AL701" s="161"/>
      <c r="AM701" s="161"/>
      <c r="AN701" s="161"/>
      <c r="AO701" s="161"/>
      <c r="AP701" s="161"/>
      <c r="AQ701" s="161"/>
      <c r="AR701" s="161"/>
      <c r="AS701" s="161"/>
      <c r="AT701" s="161"/>
      <c r="AU701" s="161"/>
      <c r="AV701" s="161"/>
      <c r="AW701" s="161"/>
    </row>
    <row r="702" spans="2:49" s="47" customFormat="1" ht="11.25" customHeight="1">
      <c r="B702" s="113"/>
      <c r="C702" s="114"/>
      <c r="D702" s="115"/>
      <c r="E702" s="116"/>
      <c r="F702" s="116"/>
      <c r="G702" s="117"/>
      <c r="H702" s="117"/>
      <c r="I702" s="117"/>
      <c r="J702" s="117"/>
      <c r="K702" s="117"/>
      <c r="L702" s="117"/>
      <c r="M702" s="118" t="s">
        <v>187</v>
      </c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  <c r="AJ702" s="161"/>
      <c r="AK702" s="161"/>
      <c r="AL702" s="161"/>
      <c r="AM702" s="161"/>
      <c r="AN702" s="161"/>
      <c r="AO702" s="161"/>
      <c r="AP702" s="161"/>
      <c r="AQ702" s="161"/>
      <c r="AR702" s="161"/>
      <c r="AS702" s="161"/>
      <c r="AT702" s="161"/>
      <c r="AU702" s="161"/>
      <c r="AV702" s="161"/>
      <c r="AW702" s="161"/>
    </row>
    <row r="703" spans="2:10" s="121" customFormat="1" ht="18.75" customHeight="1">
      <c r="B703" s="14" t="s">
        <v>208</v>
      </c>
      <c r="C703" s="119"/>
      <c r="D703" s="119"/>
      <c r="E703" s="119"/>
      <c r="F703" s="119"/>
      <c r="G703" s="119"/>
      <c r="H703" s="119"/>
      <c r="I703" s="120"/>
      <c r="J703" s="120"/>
    </row>
    <row r="704" spans="2:10" s="121" customFormat="1" ht="18.75" customHeight="1">
      <c r="B704" s="15" t="s">
        <v>209</v>
      </c>
      <c r="C704" s="15"/>
      <c r="D704" s="15"/>
      <c r="E704" s="15"/>
      <c r="F704" s="15"/>
      <c r="G704" s="15"/>
      <c r="H704" s="15"/>
      <c r="I704" s="16"/>
      <c r="J704" s="16"/>
    </row>
    <row r="705" spans="2:49" s="150" customFormat="1" ht="6" customHeight="1">
      <c r="B705" s="122"/>
      <c r="C705" s="123"/>
      <c r="D705" s="123"/>
      <c r="E705" s="124"/>
      <c r="F705" s="124"/>
      <c r="G705" s="123"/>
      <c r="H705" s="123"/>
      <c r="I705" s="123"/>
      <c r="J705" s="123"/>
      <c r="K705" s="125"/>
      <c r="L705" s="123"/>
      <c r="M705" s="126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  <c r="AA705" s="124"/>
      <c r="AB705" s="124"/>
      <c r="AC705" s="124"/>
      <c r="AD705" s="124"/>
      <c r="AE705" s="124"/>
      <c r="AF705" s="124"/>
      <c r="AG705" s="124"/>
      <c r="AH705" s="124"/>
      <c r="AI705" s="124"/>
      <c r="AJ705" s="124"/>
      <c r="AK705" s="124"/>
      <c r="AL705" s="124"/>
      <c r="AM705" s="124"/>
      <c r="AN705" s="124"/>
      <c r="AO705" s="124"/>
      <c r="AP705" s="124"/>
      <c r="AQ705" s="124"/>
      <c r="AR705" s="124"/>
      <c r="AS705" s="124"/>
      <c r="AT705" s="124"/>
      <c r="AU705" s="124"/>
      <c r="AV705" s="124"/>
      <c r="AW705" s="124"/>
    </row>
    <row r="706" spans="2:49" s="150" customFormat="1" ht="24.75" customHeight="1">
      <c r="B706" s="18" t="s">
        <v>1625</v>
      </c>
      <c r="C706" s="19" t="s">
        <v>2237</v>
      </c>
      <c r="D706" s="20" t="s">
        <v>1627</v>
      </c>
      <c r="E706" s="21" t="s">
        <v>1103</v>
      </c>
      <c r="F706" s="22"/>
      <c r="G706" s="21" t="s">
        <v>1787</v>
      </c>
      <c r="H706" s="22"/>
      <c r="I706" s="21" t="s">
        <v>721</v>
      </c>
      <c r="J706" s="22"/>
      <c r="K706" s="21" t="s">
        <v>1767</v>
      </c>
      <c r="L706" s="22"/>
      <c r="M706" s="23" t="s">
        <v>1386</v>
      </c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124"/>
      <c r="AH706" s="124"/>
      <c r="AI706" s="124"/>
      <c r="AJ706" s="124"/>
      <c r="AK706" s="124"/>
      <c r="AL706" s="124"/>
      <c r="AM706" s="124"/>
      <c r="AN706" s="124"/>
      <c r="AO706" s="124"/>
      <c r="AP706" s="124"/>
      <c r="AQ706" s="124"/>
      <c r="AR706" s="124"/>
      <c r="AS706" s="124"/>
      <c r="AT706" s="124"/>
      <c r="AU706" s="124"/>
      <c r="AV706" s="124"/>
      <c r="AW706" s="124"/>
    </row>
    <row r="707" spans="2:49" s="150" customFormat="1" ht="15" customHeight="1">
      <c r="B707" s="24" t="s">
        <v>1626</v>
      </c>
      <c r="C707" s="25"/>
      <c r="D707" s="26" t="s">
        <v>1628</v>
      </c>
      <c r="E707" s="17" t="s">
        <v>1383</v>
      </c>
      <c r="F707" s="27" t="s">
        <v>1385</v>
      </c>
      <c r="G707" s="17" t="s">
        <v>1383</v>
      </c>
      <c r="H707" s="27" t="s">
        <v>1385</v>
      </c>
      <c r="I707" s="17" t="s">
        <v>1383</v>
      </c>
      <c r="J707" s="27" t="s">
        <v>1385</v>
      </c>
      <c r="K707" s="17" t="s">
        <v>1383</v>
      </c>
      <c r="L707" s="27" t="s">
        <v>1385</v>
      </c>
      <c r="M707" s="28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4"/>
      <c r="AL707" s="124"/>
      <c r="AM707" s="124"/>
      <c r="AN707" s="124"/>
      <c r="AO707" s="124"/>
      <c r="AP707" s="124"/>
      <c r="AQ707" s="124"/>
      <c r="AR707" s="124"/>
      <c r="AS707" s="124"/>
      <c r="AT707" s="124"/>
      <c r="AU707" s="124"/>
      <c r="AV707" s="124"/>
      <c r="AW707" s="124"/>
    </row>
    <row r="708" spans="2:49" s="150" customFormat="1" ht="24.75" customHeight="1">
      <c r="B708" s="29"/>
      <c r="C708" s="30"/>
      <c r="D708" s="31"/>
      <c r="E708" s="32" t="s">
        <v>1384</v>
      </c>
      <c r="F708" s="33" t="s">
        <v>1768</v>
      </c>
      <c r="G708" s="32" t="s">
        <v>1384</v>
      </c>
      <c r="H708" s="33" t="s">
        <v>1768</v>
      </c>
      <c r="I708" s="32" t="s">
        <v>1384</v>
      </c>
      <c r="J708" s="33" t="s">
        <v>1768</v>
      </c>
      <c r="K708" s="32" t="s">
        <v>1384</v>
      </c>
      <c r="L708" s="33" t="s">
        <v>1768</v>
      </c>
      <c r="M708" s="3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124"/>
      <c r="AB708" s="124"/>
      <c r="AC708" s="124"/>
      <c r="AD708" s="124"/>
      <c r="AE708" s="124"/>
      <c r="AF708" s="124"/>
      <c r="AG708" s="124"/>
      <c r="AH708" s="124"/>
      <c r="AI708" s="124"/>
      <c r="AJ708" s="124"/>
      <c r="AK708" s="124"/>
      <c r="AL708" s="124"/>
      <c r="AM708" s="124"/>
      <c r="AN708" s="124"/>
      <c r="AO708" s="124"/>
      <c r="AP708" s="124"/>
      <c r="AQ708" s="124"/>
      <c r="AR708" s="124"/>
      <c r="AS708" s="124"/>
      <c r="AT708" s="124"/>
      <c r="AU708" s="124"/>
      <c r="AV708" s="124"/>
      <c r="AW708" s="124"/>
    </row>
    <row r="709" spans="2:49" s="150" customFormat="1" ht="5.25" customHeight="1">
      <c r="B709" s="35"/>
      <c r="C709" s="36"/>
      <c r="D709" s="37"/>
      <c r="E709" s="38"/>
      <c r="F709" s="39"/>
      <c r="G709" s="38"/>
      <c r="H709" s="39"/>
      <c r="I709" s="38"/>
      <c r="J709" s="39"/>
      <c r="K709" s="40"/>
      <c r="L709" s="39"/>
      <c r="M709" s="41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  <c r="AA709" s="124"/>
      <c r="AB709" s="124"/>
      <c r="AC709" s="124"/>
      <c r="AD709" s="124"/>
      <c r="AE709" s="124"/>
      <c r="AF709" s="124"/>
      <c r="AG709" s="124"/>
      <c r="AH709" s="124"/>
      <c r="AI709" s="124"/>
      <c r="AJ709" s="124"/>
      <c r="AK709" s="124"/>
      <c r="AL709" s="124"/>
      <c r="AM709" s="124"/>
      <c r="AN709" s="124"/>
      <c r="AO709" s="124"/>
      <c r="AP709" s="124"/>
      <c r="AQ709" s="124"/>
      <c r="AR709" s="124"/>
      <c r="AS709" s="124"/>
      <c r="AT709" s="124"/>
      <c r="AU709" s="124"/>
      <c r="AV709" s="124"/>
      <c r="AW709" s="124"/>
    </row>
    <row r="710" spans="2:49" s="210" customFormat="1" ht="11.25" customHeight="1">
      <c r="B710" s="68" t="s">
        <v>1802</v>
      </c>
      <c r="C710" s="69" t="s">
        <v>689</v>
      </c>
      <c r="D710" s="250"/>
      <c r="E710" s="251"/>
      <c r="F710" s="252"/>
      <c r="G710" s="251"/>
      <c r="H710" s="252"/>
      <c r="I710" s="251"/>
      <c r="J710" s="252"/>
      <c r="K710" s="253"/>
      <c r="L710" s="252"/>
      <c r="M710" s="213" t="s">
        <v>2186</v>
      </c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  <c r="AT710" s="209"/>
      <c r="AU710" s="209"/>
      <c r="AV710" s="209"/>
      <c r="AW710" s="209"/>
    </row>
    <row r="711" spans="2:49" s="210" customFormat="1" ht="11.25" customHeight="1">
      <c r="B711" s="239"/>
      <c r="C711" s="69" t="s">
        <v>688</v>
      </c>
      <c r="D711" s="250"/>
      <c r="E711" s="70"/>
      <c r="F711" s="236"/>
      <c r="G711" s="70"/>
      <c r="H711" s="236"/>
      <c r="I711" s="70"/>
      <c r="J711" s="236"/>
      <c r="K711" s="237"/>
      <c r="L711" s="236"/>
      <c r="M711" s="213" t="s">
        <v>2187</v>
      </c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  <c r="AT711" s="209"/>
      <c r="AU711" s="209"/>
      <c r="AV711" s="209"/>
      <c r="AW711" s="209"/>
    </row>
    <row r="712" spans="2:49" s="210" customFormat="1" ht="11.25" customHeight="1">
      <c r="B712" s="239"/>
      <c r="C712" s="69" t="s">
        <v>1580</v>
      </c>
      <c r="D712" s="250"/>
      <c r="E712" s="70"/>
      <c r="F712" s="206">
        <f>SUM(F716)</f>
        <v>96317.2804532578</v>
      </c>
      <c r="G712" s="70"/>
      <c r="H712" s="206">
        <f>SUM(H716)</f>
        <v>104740.68555924234</v>
      </c>
      <c r="I712" s="70"/>
      <c r="J712" s="206">
        <f>SUM(J716)</f>
        <v>106474.91602223917</v>
      </c>
      <c r="K712" s="207"/>
      <c r="L712" s="206">
        <f>SUM(L716)</f>
        <v>124599</v>
      </c>
      <c r="M712" s="213" t="s">
        <v>2188</v>
      </c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  <c r="AT712" s="209"/>
      <c r="AU712" s="209"/>
      <c r="AV712" s="209"/>
      <c r="AW712" s="209"/>
    </row>
    <row r="713" spans="2:49" s="47" customFormat="1" ht="5.25" customHeight="1">
      <c r="B713" s="60"/>
      <c r="C713" s="52"/>
      <c r="D713" s="254"/>
      <c r="E713" s="57"/>
      <c r="F713" s="53"/>
      <c r="G713" s="57"/>
      <c r="H713" s="53"/>
      <c r="I713" s="57"/>
      <c r="J713" s="53"/>
      <c r="K713" s="54"/>
      <c r="L713" s="53"/>
      <c r="M713" s="56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  <c r="AJ713" s="161"/>
      <c r="AK713" s="161"/>
      <c r="AL713" s="161"/>
      <c r="AM713" s="161"/>
      <c r="AN713" s="161"/>
      <c r="AO713" s="161"/>
      <c r="AP713" s="161"/>
      <c r="AQ713" s="161"/>
      <c r="AR713" s="161"/>
      <c r="AS713" s="161"/>
      <c r="AT713" s="161"/>
      <c r="AU713" s="161"/>
      <c r="AV713" s="161"/>
      <c r="AW713" s="161"/>
    </row>
    <row r="714" spans="2:49" s="47" customFormat="1" ht="11.25" customHeight="1">
      <c r="B714" s="78"/>
      <c r="C714" s="43"/>
      <c r="D714" s="254"/>
      <c r="E714" s="57"/>
      <c r="F714" s="46"/>
      <c r="H714" s="46"/>
      <c r="J714" s="46"/>
      <c r="L714" s="46"/>
      <c r="M714" s="48" t="s">
        <v>1809</v>
      </c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  <c r="AJ714" s="161"/>
      <c r="AK714" s="161"/>
      <c r="AL714" s="161"/>
      <c r="AM714" s="161"/>
      <c r="AN714" s="161"/>
      <c r="AO714" s="161"/>
      <c r="AP714" s="161"/>
      <c r="AQ714" s="161"/>
      <c r="AR714" s="161"/>
      <c r="AS714" s="161"/>
      <c r="AT714" s="161"/>
      <c r="AU714" s="161"/>
      <c r="AV714" s="161"/>
      <c r="AW714" s="161"/>
    </row>
    <row r="715" spans="2:49" s="47" customFormat="1" ht="11.25" customHeight="1">
      <c r="B715" s="78" t="s">
        <v>1804</v>
      </c>
      <c r="C715" s="43" t="s">
        <v>1815</v>
      </c>
      <c r="D715" s="254"/>
      <c r="E715" s="57"/>
      <c r="F715" s="86"/>
      <c r="G715" s="57"/>
      <c r="H715" s="86"/>
      <c r="I715" s="57"/>
      <c r="J715" s="86"/>
      <c r="K715" s="87"/>
      <c r="L715" s="86"/>
      <c r="M715" s="48" t="s">
        <v>1820</v>
      </c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  <c r="AI715" s="161"/>
      <c r="AJ715" s="161"/>
      <c r="AK715" s="161"/>
      <c r="AL715" s="161"/>
      <c r="AM715" s="161"/>
      <c r="AN715" s="161"/>
      <c r="AO715" s="161"/>
      <c r="AP715" s="161"/>
      <c r="AQ715" s="161"/>
      <c r="AR715" s="161"/>
      <c r="AS715" s="161"/>
      <c r="AT715" s="161"/>
      <c r="AU715" s="161"/>
      <c r="AV715" s="161"/>
      <c r="AW715" s="161"/>
    </row>
    <row r="716" spans="2:49" s="47" customFormat="1" ht="11.25" customHeight="1">
      <c r="B716" s="78"/>
      <c r="C716" s="43" t="s">
        <v>1816</v>
      </c>
      <c r="D716" s="254"/>
      <c r="E716" s="57"/>
      <c r="F716" s="86">
        <f>SUM(F718)</f>
        <v>96317.2804532578</v>
      </c>
      <c r="G716" s="57"/>
      <c r="H716" s="86">
        <f>SUM(H718)</f>
        <v>104740.68555924234</v>
      </c>
      <c r="I716" s="57"/>
      <c r="J716" s="86">
        <f>SUM(J718)</f>
        <v>106474.91602223917</v>
      </c>
      <c r="K716" s="87"/>
      <c r="L716" s="86">
        <f>SUM(L718)</f>
        <v>124599</v>
      </c>
      <c r="M716" s="48" t="s">
        <v>1734</v>
      </c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  <c r="AI716" s="161"/>
      <c r="AJ716" s="161"/>
      <c r="AK716" s="161"/>
      <c r="AL716" s="161"/>
      <c r="AM716" s="161"/>
      <c r="AN716" s="161"/>
      <c r="AO716" s="161"/>
      <c r="AP716" s="161"/>
      <c r="AQ716" s="161"/>
      <c r="AR716" s="161"/>
      <c r="AS716" s="161"/>
      <c r="AT716" s="161"/>
      <c r="AU716" s="161"/>
      <c r="AV716" s="161"/>
      <c r="AW716" s="161"/>
    </row>
    <row r="717" spans="2:49" s="47" customFormat="1" ht="11.25" customHeight="1">
      <c r="B717" s="51" t="s">
        <v>1805</v>
      </c>
      <c r="C717" s="52" t="s">
        <v>2339</v>
      </c>
      <c r="E717" s="105"/>
      <c r="F717" s="102"/>
      <c r="G717" s="105"/>
      <c r="H717" s="102"/>
      <c r="I717" s="105"/>
      <c r="J717" s="102"/>
      <c r="K717" s="191"/>
      <c r="L717" s="102"/>
      <c r="M717" s="56" t="s">
        <v>1810</v>
      </c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  <c r="AI717" s="161"/>
      <c r="AJ717" s="161"/>
      <c r="AK717" s="161"/>
      <c r="AL717" s="161"/>
      <c r="AM717" s="161"/>
      <c r="AN717" s="161"/>
      <c r="AO717" s="161"/>
      <c r="AP717" s="161"/>
      <c r="AQ717" s="161"/>
      <c r="AR717" s="161"/>
      <c r="AS717" s="161"/>
      <c r="AT717" s="161"/>
      <c r="AU717" s="161"/>
      <c r="AV717" s="161"/>
      <c r="AW717" s="161"/>
    </row>
    <row r="718" spans="2:49" s="47" customFormat="1" ht="11.25" customHeight="1">
      <c r="B718" s="51" t="s">
        <v>654</v>
      </c>
      <c r="C718" s="52" t="s">
        <v>2340</v>
      </c>
      <c r="D718" s="44" t="s">
        <v>2305</v>
      </c>
      <c r="E718" s="57" t="s">
        <v>1243</v>
      </c>
      <c r="F718" s="53">
        <v>96317.2804532578</v>
      </c>
      <c r="G718" s="57" t="s">
        <v>1243</v>
      </c>
      <c r="H718" s="53">
        <v>104740.68555924234</v>
      </c>
      <c r="I718" s="57" t="s">
        <v>1243</v>
      </c>
      <c r="J718" s="53">
        <v>106474.91602223917</v>
      </c>
      <c r="K718" s="54" t="s">
        <v>1243</v>
      </c>
      <c r="L718" s="53">
        <v>124599</v>
      </c>
      <c r="M718" s="56" t="s">
        <v>1811</v>
      </c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  <c r="AI718" s="161"/>
      <c r="AJ718" s="161"/>
      <c r="AK718" s="161"/>
      <c r="AL718" s="161"/>
      <c r="AM718" s="161"/>
      <c r="AN718" s="161"/>
      <c r="AO718" s="161"/>
      <c r="AP718" s="161"/>
      <c r="AQ718" s="161"/>
      <c r="AR718" s="161"/>
      <c r="AS718" s="161"/>
      <c r="AT718" s="161"/>
      <c r="AU718" s="161"/>
      <c r="AV718" s="161"/>
      <c r="AW718" s="161"/>
    </row>
    <row r="719" spans="2:49" s="47" customFormat="1" ht="5.25" customHeight="1">
      <c r="B719" s="51"/>
      <c r="C719" s="52"/>
      <c r="D719" s="44"/>
      <c r="E719" s="57"/>
      <c r="F719" s="53"/>
      <c r="G719" s="57"/>
      <c r="H719" s="53"/>
      <c r="I719" s="57"/>
      <c r="J719" s="53"/>
      <c r="K719" s="54"/>
      <c r="L719" s="53"/>
      <c r="M719" s="56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  <c r="AI719" s="161"/>
      <c r="AJ719" s="161"/>
      <c r="AK719" s="161"/>
      <c r="AL719" s="161"/>
      <c r="AM719" s="161"/>
      <c r="AN719" s="161"/>
      <c r="AO719" s="161"/>
      <c r="AP719" s="161"/>
      <c r="AQ719" s="161"/>
      <c r="AR719" s="161"/>
      <c r="AS719" s="161"/>
      <c r="AT719" s="161"/>
      <c r="AU719" s="161"/>
      <c r="AV719" s="161"/>
      <c r="AW719" s="161"/>
    </row>
    <row r="720" spans="2:49" s="210" customFormat="1" ht="11.25" customHeight="1">
      <c r="B720" s="68" t="s">
        <v>1803</v>
      </c>
      <c r="C720" s="69" t="s">
        <v>1817</v>
      </c>
      <c r="D720" s="64"/>
      <c r="E720" s="255"/>
      <c r="F720" s="256"/>
      <c r="G720" s="255"/>
      <c r="H720" s="256"/>
      <c r="I720" s="255"/>
      <c r="J720" s="256"/>
      <c r="K720" s="257"/>
      <c r="L720" s="256"/>
      <c r="M720" s="213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  <c r="AW720" s="209"/>
    </row>
    <row r="721" spans="2:49" s="210" customFormat="1" ht="11.25" customHeight="1">
      <c r="B721" s="239"/>
      <c r="C721" s="69" t="s">
        <v>1818</v>
      </c>
      <c r="D721" s="74"/>
      <c r="F721" s="212"/>
      <c r="H721" s="212"/>
      <c r="J721" s="212"/>
      <c r="L721" s="212"/>
      <c r="M721" s="213" t="s">
        <v>2185</v>
      </c>
      <c r="N721" s="209"/>
      <c r="O721" s="209"/>
      <c r="P721" s="209"/>
      <c r="Q721" s="209"/>
      <c r="R721" s="209"/>
      <c r="S721" s="209"/>
      <c r="T721" s="209"/>
      <c r="U721" s="209"/>
      <c r="V721" s="209"/>
      <c r="W721" s="209"/>
      <c r="X721" s="209"/>
      <c r="Y721" s="209"/>
      <c r="Z721" s="209"/>
      <c r="AA721" s="209"/>
      <c r="AB721" s="209"/>
      <c r="AC721" s="209"/>
      <c r="AD721" s="209"/>
      <c r="AE721" s="209"/>
      <c r="AF721" s="209"/>
      <c r="AG721" s="209"/>
      <c r="AH721" s="209"/>
      <c r="AI721" s="209"/>
      <c r="AJ721" s="209"/>
      <c r="AK721" s="209"/>
      <c r="AL721" s="209"/>
      <c r="AM721" s="209"/>
      <c r="AN721" s="209"/>
      <c r="AO721" s="209"/>
      <c r="AP721" s="209"/>
      <c r="AQ721" s="209"/>
      <c r="AR721" s="209"/>
      <c r="AS721" s="209"/>
      <c r="AT721" s="209"/>
      <c r="AU721" s="209"/>
      <c r="AV721" s="209"/>
      <c r="AW721" s="209"/>
    </row>
    <row r="722" spans="2:49" s="210" customFormat="1" ht="11.25" customHeight="1">
      <c r="B722" s="239"/>
      <c r="C722" s="69" t="s">
        <v>1819</v>
      </c>
      <c r="D722" s="74"/>
      <c r="E722" s="75"/>
      <c r="F722" s="76">
        <f>SUM(F726+F730+F737+F756+F769+F779)</f>
        <v>78867.33393248291</v>
      </c>
      <c r="G722" s="75"/>
      <c r="H722" s="76">
        <f>SUM(H726+H730+H737+H756+H769+H779)</f>
        <v>85225.03989584366</v>
      </c>
      <c r="I722" s="75"/>
      <c r="J722" s="76">
        <f>SUM(J726+J730+J737+J756+J769+J779)</f>
        <v>91596.41467073541</v>
      </c>
      <c r="K722" s="77"/>
      <c r="L722" s="76">
        <f>SUM(L726+L730+L737+L756+L769+L779)</f>
        <v>109517</v>
      </c>
      <c r="M722" s="213" t="s">
        <v>2184</v>
      </c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  <c r="AT722" s="209"/>
      <c r="AU722" s="209"/>
      <c r="AV722" s="209"/>
      <c r="AW722" s="209"/>
    </row>
    <row r="723" spans="2:49" s="47" customFormat="1" ht="5.25" customHeight="1">
      <c r="B723" s="60"/>
      <c r="C723" s="43"/>
      <c r="D723" s="128"/>
      <c r="E723" s="94"/>
      <c r="F723" s="86"/>
      <c r="G723" s="94"/>
      <c r="H723" s="86"/>
      <c r="I723" s="94"/>
      <c r="J723" s="86"/>
      <c r="K723" s="87"/>
      <c r="L723" s="86"/>
      <c r="M723" s="48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  <c r="AJ723" s="161"/>
      <c r="AK723" s="161"/>
      <c r="AL723" s="161"/>
      <c r="AM723" s="161"/>
      <c r="AN723" s="161"/>
      <c r="AO723" s="161"/>
      <c r="AP723" s="161"/>
      <c r="AQ723" s="161"/>
      <c r="AR723" s="161"/>
      <c r="AS723" s="161"/>
      <c r="AT723" s="161"/>
      <c r="AU723" s="161"/>
      <c r="AV723" s="161"/>
      <c r="AW723" s="161"/>
    </row>
    <row r="724" spans="2:49" s="47" customFormat="1" ht="11.25" customHeight="1">
      <c r="B724" s="78" t="s">
        <v>1806</v>
      </c>
      <c r="C724" s="43" t="s">
        <v>1812</v>
      </c>
      <c r="D724" s="128"/>
      <c r="E724" s="57"/>
      <c r="F724" s="53"/>
      <c r="G724" s="57"/>
      <c r="H724" s="53"/>
      <c r="I724" s="57"/>
      <c r="J724" s="53"/>
      <c r="K724" s="54"/>
      <c r="L724" s="53"/>
      <c r="M724" s="48" t="s">
        <v>2278</v>
      </c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  <c r="AJ724" s="161"/>
      <c r="AK724" s="161"/>
      <c r="AL724" s="161"/>
      <c r="AM724" s="161"/>
      <c r="AN724" s="161"/>
      <c r="AO724" s="161"/>
      <c r="AP724" s="161"/>
      <c r="AQ724" s="161"/>
      <c r="AR724" s="161"/>
      <c r="AS724" s="161"/>
      <c r="AT724" s="161"/>
      <c r="AU724" s="161"/>
      <c r="AV724" s="161"/>
      <c r="AW724" s="161"/>
    </row>
    <row r="725" spans="2:49" s="47" customFormat="1" ht="11.25" customHeight="1">
      <c r="B725" s="78"/>
      <c r="C725" s="79" t="s">
        <v>219</v>
      </c>
      <c r="D725" s="128"/>
      <c r="E725" s="57"/>
      <c r="F725" s="53"/>
      <c r="G725" s="57"/>
      <c r="H725" s="53"/>
      <c r="I725" s="57"/>
      <c r="J725" s="53"/>
      <c r="K725" s="54"/>
      <c r="L725" s="53"/>
      <c r="M725" s="48" t="s">
        <v>690</v>
      </c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  <c r="AJ725" s="161"/>
      <c r="AK725" s="161"/>
      <c r="AL725" s="161"/>
      <c r="AM725" s="161"/>
      <c r="AN725" s="161"/>
      <c r="AO725" s="161"/>
      <c r="AP725" s="161"/>
      <c r="AQ725" s="161"/>
      <c r="AR725" s="161"/>
      <c r="AS725" s="161"/>
      <c r="AT725" s="161"/>
      <c r="AU725" s="161"/>
      <c r="AV725" s="161"/>
      <c r="AW725" s="161"/>
    </row>
    <row r="726" spans="2:49" s="47" customFormat="1" ht="11.25" customHeight="1">
      <c r="B726" s="78"/>
      <c r="C726" s="79" t="s">
        <v>1813</v>
      </c>
      <c r="D726" s="128"/>
      <c r="E726" s="57"/>
      <c r="F726" s="49">
        <f>SUM(F727:F728)</f>
        <v>712.4868010538654</v>
      </c>
      <c r="G726" s="57"/>
      <c r="H726" s="49">
        <f>SUM(H727:H728)</f>
        <v>987.5716331154298</v>
      </c>
      <c r="I726" s="57"/>
      <c r="J726" s="49">
        <f>SUM(J727:J728)</f>
        <v>1551.4101087695678</v>
      </c>
      <c r="K726" s="50"/>
      <c r="L726" s="49">
        <f>SUM(L727:L728)</f>
        <v>1289</v>
      </c>
      <c r="M726" s="48" t="s">
        <v>2403</v>
      </c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  <c r="AJ726" s="161"/>
      <c r="AK726" s="161"/>
      <c r="AL726" s="161"/>
      <c r="AM726" s="161"/>
      <c r="AN726" s="161"/>
      <c r="AO726" s="161"/>
      <c r="AP726" s="161"/>
      <c r="AQ726" s="161"/>
      <c r="AR726" s="161"/>
      <c r="AS726" s="161"/>
      <c r="AT726" s="161"/>
      <c r="AU726" s="161"/>
      <c r="AV726" s="161"/>
      <c r="AW726" s="161"/>
    </row>
    <row r="727" spans="2:49" s="47" customFormat="1" ht="11.25" customHeight="1">
      <c r="B727" s="51" t="s">
        <v>1128</v>
      </c>
      <c r="C727" s="52" t="s">
        <v>921</v>
      </c>
      <c r="D727" s="44" t="s">
        <v>2535</v>
      </c>
      <c r="E727" s="57">
        <v>9278</v>
      </c>
      <c r="F727" s="53">
        <v>712.4868010538654</v>
      </c>
      <c r="G727" s="57">
        <v>10507</v>
      </c>
      <c r="H727" s="53">
        <v>987.5716331154298</v>
      </c>
      <c r="I727" s="57">
        <v>15134</v>
      </c>
      <c r="J727" s="53">
        <v>1551.4101087695678</v>
      </c>
      <c r="K727" s="54">
        <v>10742</v>
      </c>
      <c r="L727" s="53">
        <v>1289</v>
      </c>
      <c r="M727" s="56" t="s">
        <v>582</v>
      </c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  <c r="AJ727" s="161"/>
      <c r="AK727" s="161"/>
      <c r="AL727" s="161"/>
      <c r="AM727" s="161"/>
      <c r="AN727" s="161"/>
      <c r="AO727" s="161"/>
      <c r="AP727" s="161"/>
      <c r="AQ727" s="161"/>
      <c r="AR727" s="161"/>
      <c r="AS727" s="161"/>
      <c r="AT727" s="161"/>
      <c r="AU727" s="161"/>
      <c r="AV727" s="161"/>
      <c r="AW727" s="161"/>
    </row>
    <row r="728" spans="2:49" s="47" customFormat="1" ht="5.25" customHeight="1">
      <c r="B728" s="51"/>
      <c r="C728" s="52"/>
      <c r="D728" s="44"/>
      <c r="E728" s="57"/>
      <c r="F728" s="53"/>
      <c r="G728" s="57"/>
      <c r="H728" s="53"/>
      <c r="I728" s="57"/>
      <c r="J728" s="53"/>
      <c r="K728" s="54"/>
      <c r="L728" s="53"/>
      <c r="M728" s="56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  <c r="AJ728" s="161"/>
      <c r="AK728" s="161"/>
      <c r="AL728" s="161"/>
      <c r="AM728" s="161"/>
      <c r="AN728" s="161"/>
      <c r="AO728" s="161"/>
      <c r="AP728" s="161"/>
      <c r="AQ728" s="161"/>
      <c r="AR728" s="161"/>
      <c r="AS728" s="161"/>
      <c r="AT728" s="161"/>
      <c r="AU728" s="161"/>
      <c r="AV728" s="161"/>
      <c r="AW728" s="161"/>
    </row>
    <row r="729" spans="2:49" s="47" customFormat="1" ht="11.25" customHeight="1">
      <c r="B729" s="78" t="s">
        <v>1807</v>
      </c>
      <c r="C729" s="43" t="s">
        <v>2332</v>
      </c>
      <c r="D729" s="44"/>
      <c r="E729" s="57"/>
      <c r="F729" s="53"/>
      <c r="G729" s="57"/>
      <c r="H729" s="53"/>
      <c r="I729" s="57"/>
      <c r="J729" s="53"/>
      <c r="K729" s="54"/>
      <c r="L729" s="53"/>
      <c r="M729" s="48" t="s">
        <v>2278</v>
      </c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  <c r="AI729" s="161"/>
      <c r="AJ729" s="161"/>
      <c r="AK729" s="161"/>
      <c r="AL729" s="161"/>
      <c r="AM729" s="161"/>
      <c r="AN729" s="161"/>
      <c r="AO729" s="161"/>
      <c r="AP729" s="161"/>
      <c r="AQ729" s="161"/>
      <c r="AR729" s="161"/>
      <c r="AS729" s="161"/>
      <c r="AT729" s="161"/>
      <c r="AU729" s="161"/>
      <c r="AV729" s="161"/>
      <c r="AW729" s="161"/>
    </row>
    <row r="730" spans="2:49" s="47" customFormat="1" ht="11.25" customHeight="1">
      <c r="B730" s="78"/>
      <c r="C730" s="43" t="s">
        <v>2333</v>
      </c>
      <c r="D730" s="44"/>
      <c r="E730" s="57"/>
      <c r="F730" s="49">
        <f>SUM(F732:F735)</f>
        <v>392.9783315165205</v>
      </c>
      <c r="G730" s="57"/>
      <c r="H730" s="49">
        <f>SUM(H732:H735)</f>
        <v>372.4751142200064</v>
      </c>
      <c r="I730" s="57"/>
      <c r="J730" s="49">
        <f>SUM(J732:J735)</f>
        <v>521.1234396197337</v>
      </c>
      <c r="K730" s="50"/>
      <c r="L730" s="49">
        <f>SUM(L732:L735)</f>
        <v>657</v>
      </c>
      <c r="M730" s="48" t="s">
        <v>2404</v>
      </c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  <c r="AJ730" s="161"/>
      <c r="AK730" s="161"/>
      <c r="AL730" s="161"/>
      <c r="AM730" s="161"/>
      <c r="AN730" s="161"/>
      <c r="AO730" s="161"/>
      <c r="AP730" s="161"/>
      <c r="AQ730" s="161"/>
      <c r="AR730" s="161"/>
      <c r="AS730" s="161"/>
      <c r="AT730" s="161"/>
      <c r="AU730" s="161"/>
      <c r="AV730" s="161"/>
      <c r="AW730" s="161"/>
    </row>
    <row r="731" spans="2:49" s="47" customFormat="1" ht="11.25" customHeight="1">
      <c r="B731" s="51" t="s">
        <v>1129</v>
      </c>
      <c r="C731" s="52" t="s">
        <v>1949</v>
      </c>
      <c r="D731" s="44"/>
      <c r="E731" s="57"/>
      <c r="F731" s="58"/>
      <c r="G731" s="57"/>
      <c r="H731" s="58"/>
      <c r="I731" s="57"/>
      <c r="J731" s="58"/>
      <c r="K731" s="59"/>
      <c r="L731" s="58"/>
      <c r="M731" s="56" t="s">
        <v>2278</v>
      </c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  <c r="AJ731" s="161"/>
      <c r="AK731" s="161"/>
      <c r="AL731" s="161"/>
      <c r="AM731" s="161"/>
      <c r="AN731" s="161"/>
      <c r="AO731" s="161"/>
      <c r="AP731" s="161"/>
      <c r="AQ731" s="161"/>
      <c r="AR731" s="161"/>
      <c r="AS731" s="161"/>
      <c r="AT731" s="161"/>
      <c r="AU731" s="161"/>
      <c r="AV731" s="161"/>
      <c r="AW731" s="161"/>
    </row>
    <row r="732" spans="2:49" s="47" customFormat="1" ht="11.25" customHeight="1">
      <c r="B732" s="51"/>
      <c r="C732" s="52" t="s">
        <v>1950</v>
      </c>
      <c r="D732" s="44" t="s">
        <v>2305</v>
      </c>
      <c r="E732" s="57" t="s">
        <v>1243</v>
      </c>
      <c r="F732" s="53">
        <v>140.10531819284643</v>
      </c>
      <c r="G732" s="57" t="s">
        <v>1243</v>
      </c>
      <c r="H732" s="53">
        <v>112.76769513082762</v>
      </c>
      <c r="I732" s="57" t="s">
        <v>1243</v>
      </c>
      <c r="J732" s="53">
        <v>82.01286918605645</v>
      </c>
      <c r="K732" s="54" t="s">
        <v>1243</v>
      </c>
      <c r="L732" s="53">
        <v>79</v>
      </c>
      <c r="M732" s="56" t="s">
        <v>583</v>
      </c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  <c r="AJ732" s="161"/>
      <c r="AK732" s="161"/>
      <c r="AL732" s="161"/>
      <c r="AM732" s="161"/>
      <c r="AN732" s="161"/>
      <c r="AO732" s="161"/>
      <c r="AP732" s="161"/>
      <c r="AQ732" s="161"/>
      <c r="AR732" s="161"/>
      <c r="AS732" s="161"/>
      <c r="AT732" s="161"/>
      <c r="AU732" s="161"/>
      <c r="AV732" s="161"/>
      <c r="AW732" s="161"/>
    </row>
    <row r="733" spans="2:49" s="47" customFormat="1" ht="11.25" customHeight="1">
      <c r="B733" s="51" t="s">
        <v>1130</v>
      </c>
      <c r="C733" s="52" t="s">
        <v>591</v>
      </c>
      <c r="D733" s="44"/>
      <c r="E733" s="57"/>
      <c r="F733" s="58"/>
      <c r="G733" s="57"/>
      <c r="H733" s="58"/>
      <c r="I733" s="57"/>
      <c r="J733" s="58"/>
      <c r="K733" s="59"/>
      <c r="L733" s="58"/>
      <c r="M733" s="56" t="s">
        <v>584</v>
      </c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  <c r="AJ733" s="161"/>
      <c r="AK733" s="161"/>
      <c r="AL733" s="161"/>
      <c r="AM733" s="161"/>
      <c r="AN733" s="161"/>
      <c r="AO733" s="161"/>
      <c r="AP733" s="161"/>
      <c r="AQ733" s="161"/>
      <c r="AR733" s="161"/>
      <c r="AS733" s="161"/>
      <c r="AT733" s="161"/>
      <c r="AU733" s="161"/>
      <c r="AV733" s="161"/>
      <c r="AW733" s="161"/>
    </row>
    <row r="734" spans="2:49" s="47" customFormat="1" ht="11.25" customHeight="1">
      <c r="B734" s="51"/>
      <c r="C734" s="52" t="s">
        <v>458</v>
      </c>
      <c r="D734" s="44" t="s">
        <v>2305</v>
      </c>
      <c r="E734" s="57" t="s">
        <v>1243</v>
      </c>
      <c r="F734" s="53">
        <v>252.87301332367406</v>
      </c>
      <c r="G734" s="57" t="s">
        <v>1243</v>
      </c>
      <c r="H734" s="53">
        <v>259.70741908917876</v>
      </c>
      <c r="I734" s="57" t="s">
        <v>2189</v>
      </c>
      <c r="J734" s="53">
        <v>439.11057043367725</v>
      </c>
      <c r="K734" s="54" t="s">
        <v>1243</v>
      </c>
      <c r="L734" s="53">
        <v>578</v>
      </c>
      <c r="M734" s="56" t="s">
        <v>460</v>
      </c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  <c r="AJ734" s="161"/>
      <c r="AK734" s="161"/>
      <c r="AL734" s="161"/>
      <c r="AM734" s="161"/>
      <c r="AN734" s="161"/>
      <c r="AO734" s="161"/>
      <c r="AP734" s="161"/>
      <c r="AQ734" s="161"/>
      <c r="AR734" s="161"/>
      <c r="AS734" s="161"/>
      <c r="AT734" s="161"/>
      <c r="AU734" s="161"/>
      <c r="AV734" s="161"/>
      <c r="AW734" s="161"/>
    </row>
    <row r="735" spans="2:49" s="47" customFormat="1" ht="5.25" customHeight="1">
      <c r="B735" s="51"/>
      <c r="C735" s="52"/>
      <c r="D735" s="44"/>
      <c r="E735" s="57"/>
      <c r="F735" s="53"/>
      <c r="G735" s="57"/>
      <c r="H735" s="53"/>
      <c r="I735" s="57"/>
      <c r="J735" s="53"/>
      <c r="K735" s="54"/>
      <c r="L735" s="53"/>
      <c r="M735" s="56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  <c r="AJ735" s="161"/>
      <c r="AK735" s="161"/>
      <c r="AL735" s="161"/>
      <c r="AM735" s="161"/>
      <c r="AN735" s="161"/>
      <c r="AO735" s="161"/>
      <c r="AP735" s="161"/>
      <c r="AQ735" s="161"/>
      <c r="AR735" s="161"/>
      <c r="AS735" s="161"/>
      <c r="AT735" s="161"/>
      <c r="AU735" s="161"/>
      <c r="AV735" s="161"/>
      <c r="AW735" s="161"/>
    </row>
    <row r="736" spans="2:49" s="47" customFormat="1" ht="11.25" customHeight="1">
      <c r="B736" s="78" t="s">
        <v>1808</v>
      </c>
      <c r="C736" s="43" t="s">
        <v>2335</v>
      </c>
      <c r="D736" s="80"/>
      <c r="E736" s="57"/>
      <c r="F736" s="133" t="s">
        <v>2278</v>
      </c>
      <c r="G736" s="57"/>
      <c r="H736" s="133" t="s">
        <v>2278</v>
      </c>
      <c r="I736" s="57"/>
      <c r="J736" s="86" t="s">
        <v>2278</v>
      </c>
      <c r="K736" s="87"/>
      <c r="L736" s="86" t="s">
        <v>2278</v>
      </c>
      <c r="M736" s="48" t="s">
        <v>2405</v>
      </c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  <c r="AI736" s="161"/>
      <c r="AJ736" s="161"/>
      <c r="AK736" s="161"/>
      <c r="AL736" s="161"/>
      <c r="AM736" s="161"/>
      <c r="AN736" s="161"/>
      <c r="AO736" s="161"/>
      <c r="AP736" s="161"/>
      <c r="AQ736" s="161"/>
      <c r="AR736" s="161"/>
      <c r="AS736" s="161"/>
      <c r="AT736" s="161"/>
      <c r="AU736" s="161"/>
      <c r="AV736" s="161"/>
      <c r="AW736" s="161"/>
    </row>
    <row r="737" spans="2:49" s="47" customFormat="1" ht="11.25" customHeight="1">
      <c r="B737" s="78"/>
      <c r="C737" s="43" t="s">
        <v>2334</v>
      </c>
      <c r="D737" s="80"/>
      <c r="E737" s="57"/>
      <c r="F737" s="133">
        <f>SUM(F738:F746)</f>
        <v>27962.971189562497</v>
      </c>
      <c r="G737" s="57"/>
      <c r="H737" s="133">
        <f>SUM(H738:H746)</f>
        <v>32924.74977531891</v>
      </c>
      <c r="I737" s="57"/>
      <c r="J737" s="86">
        <f>SUM(J738:J746)</f>
        <v>33603.064547545255</v>
      </c>
      <c r="K737" s="87"/>
      <c r="L737" s="86">
        <f>SUM(L738:L746)</f>
        <v>39589</v>
      </c>
      <c r="M737" s="48" t="s">
        <v>2406</v>
      </c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  <c r="AJ737" s="161"/>
      <c r="AK737" s="161"/>
      <c r="AL737" s="161"/>
      <c r="AM737" s="161"/>
      <c r="AN737" s="161"/>
      <c r="AO737" s="161"/>
      <c r="AP737" s="161"/>
      <c r="AQ737" s="161"/>
      <c r="AR737" s="161"/>
      <c r="AS737" s="161"/>
      <c r="AT737" s="161"/>
      <c r="AU737" s="161"/>
      <c r="AV737" s="161"/>
      <c r="AW737" s="161"/>
    </row>
    <row r="738" spans="2:49" s="150" customFormat="1" ht="11.25" customHeight="1">
      <c r="B738" s="51" t="s">
        <v>1131</v>
      </c>
      <c r="C738" s="52" t="s">
        <v>1951</v>
      </c>
      <c r="D738" s="44" t="s">
        <v>2429</v>
      </c>
      <c r="E738" s="57">
        <v>5300</v>
      </c>
      <c r="F738" s="53">
        <v>9342.632681444931</v>
      </c>
      <c r="G738" s="57">
        <v>5610</v>
      </c>
      <c r="H738" s="53">
        <v>10834.241739766332</v>
      </c>
      <c r="I738" s="57">
        <v>4640</v>
      </c>
      <c r="J738" s="53">
        <v>9904.762555657693</v>
      </c>
      <c r="K738" s="54">
        <v>5250</v>
      </c>
      <c r="L738" s="53">
        <v>11805</v>
      </c>
      <c r="M738" s="56" t="s">
        <v>585</v>
      </c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  <c r="AA738" s="124"/>
      <c r="AB738" s="124"/>
      <c r="AC738" s="124"/>
      <c r="AD738" s="124"/>
      <c r="AE738" s="124"/>
      <c r="AF738" s="124"/>
      <c r="AG738" s="124"/>
      <c r="AH738" s="124"/>
      <c r="AI738" s="124"/>
      <c r="AJ738" s="124"/>
      <c r="AK738" s="124"/>
      <c r="AL738" s="124"/>
      <c r="AM738" s="124"/>
      <c r="AN738" s="124"/>
      <c r="AO738" s="124"/>
      <c r="AP738" s="124"/>
      <c r="AQ738" s="124"/>
      <c r="AR738" s="124"/>
      <c r="AS738" s="124"/>
      <c r="AT738" s="124"/>
      <c r="AU738" s="124"/>
      <c r="AV738" s="124"/>
      <c r="AW738" s="124"/>
    </row>
    <row r="739" spans="2:49" s="47" customFormat="1" ht="11.25" customHeight="1">
      <c r="B739" s="51" t="s">
        <v>1132</v>
      </c>
      <c r="C739" s="52" t="s">
        <v>2224</v>
      </c>
      <c r="E739" s="105"/>
      <c r="F739" s="102"/>
      <c r="G739" s="105"/>
      <c r="H739" s="102"/>
      <c r="I739" s="105"/>
      <c r="J739" s="102"/>
      <c r="K739" s="191"/>
      <c r="L739" s="102"/>
      <c r="M739" s="56" t="s">
        <v>587</v>
      </c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  <c r="AJ739" s="161"/>
      <c r="AK739" s="161"/>
      <c r="AL739" s="161"/>
      <c r="AM739" s="161"/>
      <c r="AN739" s="161"/>
      <c r="AO739" s="161"/>
      <c r="AP739" s="161"/>
      <c r="AQ739" s="161"/>
      <c r="AR739" s="161"/>
      <c r="AS739" s="161"/>
      <c r="AT739" s="161"/>
      <c r="AU739" s="161"/>
      <c r="AV739" s="161"/>
      <c r="AW739" s="161"/>
    </row>
    <row r="740" spans="2:49" s="47" customFormat="1" ht="11.25" customHeight="1">
      <c r="B740" s="51"/>
      <c r="C740" s="52" t="s">
        <v>2225</v>
      </c>
      <c r="D740" s="44" t="s">
        <v>2305</v>
      </c>
      <c r="E740" s="183" t="s">
        <v>1243</v>
      </c>
      <c r="F740" s="53">
        <v>4392.814305778149</v>
      </c>
      <c r="G740" s="183" t="s">
        <v>1243</v>
      </c>
      <c r="H740" s="53">
        <v>5667.430981044776</v>
      </c>
      <c r="I740" s="183" t="s">
        <v>1243</v>
      </c>
      <c r="J740" s="53">
        <v>7485.382914669028</v>
      </c>
      <c r="K740" s="183" t="s">
        <v>1243</v>
      </c>
      <c r="L740" s="184">
        <v>6015</v>
      </c>
      <c r="M740" s="56" t="s">
        <v>586</v>
      </c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  <c r="AJ740" s="161"/>
      <c r="AK740" s="161"/>
      <c r="AL740" s="161"/>
      <c r="AM740" s="161"/>
      <c r="AN740" s="161"/>
      <c r="AO740" s="161"/>
      <c r="AP740" s="161"/>
      <c r="AQ740" s="161"/>
      <c r="AR740" s="161"/>
      <c r="AS740" s="161"/>
      <c r="AT740" s="161"/>
      <c r="AU740" s="161"/>
      <c r="AV740" s="161"/>
      <c r="AW740" s="161"/>
    </row>
    <row r="741" spans="2:49" s="47" customFormat="1" ht="11.25" customHeight="1">
      <c r="B741" s="51" t="s">
        <v>1133</v>
      </c>
      <c r="C741" s="52" t="s">
        <v>2226</v>
      </c>
      <c r="D741" s="128"/>
      <c r="E741" s="95"/>
      <c r="F741" s="58"/>
      <c r="G741" s="95"/>
      <c r="H741" s="58"/>
      <c r="I741" s="95"/>
      <c r="J741" s="58"/>
      <c r="K741" s="59"/>
      <c r="L741" s="58"/>
      <c r="M741" s="56" t="s">
        <v>588</v>
      </c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  <c r="AJ741" s="161"/>
      <c r="AK741" s="161"/>
      <c r="AL741" s="161"/>
      <c r="AM741" s="161"/>
      <c r="AN741" s="161"/>
      <c r="AO741" s="161"/>
      <c r="AP741" s="161"/>
      <c r="AQ741" s="161"/>
      <c r="AR741" s="161"/>
      <c r="AS741" s="161"/>
      <c r="AT741" s="161"/>
      <c r="AU741" s="161"/>
      <c r="AV741" s="161"/>
      <c r="AW741" s="161"/>
    </row>
    <row r="742" spans="2:49" s="47" customFormat="1" ht="11.25" customHeight="1">
      <c r="B742" s="60"/>
      <c r="C742" s="52" t="s">
        <v>2227</v>
      </c>
      <c r="D742" s="44" t="s">
        <v>2305</v>
      </c>
      <c r="E742" s="95" t="s">
        <v>1243</v>
      </c>
      <c r="F742" s="53">
        <v>5930.555603016707</v>
      </c>
      <c r="G742" s="95" t="s">
        <v>1243</v>
      </c>
      <c r="H742" s="53">
        <v>7054.815351442231</v>
      </c>
      <c r="I742" s="95" t="s">
        <v>1243</v>
      </c>
      <c r="J742" s="53">
        <v>6911.292830366632</v>
      </c>
      <c r="K742" s="54" t="s">
        <v>1243</v>
      </c>
      <c r="L742" s="53">
        <v>13470</v>
      </c>
      <c r="M742" s="56" t="s">
        <v>589</v>
      </c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  <c r="AJ742" s="161"/>
      <c r="AK742" s="161"/>
      <c r="AL742" s="161"/>
      <c r="AM742" s="161"/>
      <c r="AN742" s="161"/>
      <c r="AO742" s="161"/>
      <c r="AP742" s="161"/>
      <c r="AQ742" s="161"/>
      <c r="AR742" s="161"/>
      <c r="AS742" s="161"/>
      <c r="AT742" s="161"/>
      <c r="AU742" s="161"/>
      <c r="AV742" s="161"/>
      <c r="AW742" s="161"/>
    </row>
    <row r="743" spans="2:49" s="47" customFormat="1" ht="11.25" customHeight="1">
      <c r="B743" s="51" t="s">
        <v>1134</v>
      </c>
      <c r="C743" s="52" t="s">
        <v>1952</v>
      </c>
      <c r="D743" s="44" t="s">
        <v>2429</v>
      </c>
      <c r="E743" s="57">
        <v>1100</v>
      </c>
      <c r="F743" s="53">
        <v>1898.2562013689317</v>
      </c>
      <c r="G743" s="57">
        <v>1261</v>
      </c>
      <c r="H743" s="53">
        <v>2486.015097202336</v>
      </c>
      <c r="I743" s="57">
        <v>1301</v>
      </c>
      <c r="J743" s="53">
        <v>2436.4656554024273</v>
      </c>
      <c r="K743" s="54">
        <v>970</v>
      </c>
      <c r="L743" s="53">
        <v>2013</v>
      </c>
      <c r="M743" s="56" t="s">
        <v>1953</v>
      </c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  <c r="AI743" s="161"/>
      <c r="AJ743" s="161"/>
      <c r="AK743" s="161"/>
      <c r="AL743" s="161"/>
      <c r="AM743" s="161"/>
      <c r="AN743" s="161"/>
      <c r="AO743" s="161"/>
      <c r="AP743" s="161"/>
      <c r="AQ743" s="161"/>
      <c r="AR743" s="161"/>
      <c r="AS743" s="161"/>
      <c r="AT743" s="161"/>
      <c r="AU743" s="161"/>
      <c r="AV743" s="161"/>
      <c r="AW743" s="161"/>
    </row>
    <row r="744" spans="2:49" s="47" customFormat="1" ht="11.25" customHeight="1">
      <c r="B744" s="51" t="s">
        <v>1135</v>
      </c>
      <c r="C744" s="52" t="s">
        <v>1954</v>
      </c>
      <c r="D744" s="44" t="s">
        <v>2429</v>
      </c>
      <c r="E744" s="57">
        <v>1234</v>
      </c>
      <c r="F744" s="53">
        <v>2773.060139353534</v>
      </c>
      <c r="G744" s="57">
        <v>1225</v>
      </c>
      <c r="H744" s="53">
        <v>3048.144971415098</v>
      </c>
      <c r="I744" s="57">
        <v>1297</v>
      </c>
      <c r="J744" s="53">
        <v>3222.4223184354682</v>
      </c>
      <c r="K744" s="54">
        <v>1180</v>
      </c>
      <c r="L744" s="53">
        <v>3103</v>
      </c>
      <c r="M744" s="56" t="s">
        <v>1955</v>
      </c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  <c r="AJ744" s="161"/>
      <c r="AK744" s="161"/>
      <c r="AL744" s="161"/>
      <c r="AM744" s="161"/>
      <c r="AN744" s="161"/>
      <c r="AO744" s="161"/>
      <c r="AP744" s="161"/>
      <c r="AQ744" s="161"/>
      <c r="AR744" s="161"/>
      <c r="AS744" s="161"/>
      <c r="AT744" s="161"/>
      <c r="AU744" s="161"/>
      <c r="AV744" s="161"/>
      <c r="AW744" s="161"/>
    </row>
    <row r="745" spans="2:49" s="47" customFormat="1" ht="11.25" customHeight="1">
      <c r="B745" s="51" t="s">
        <v>1136</v>
      </c>
      <c r="C745" s="52" t="s">
        <v>1956</v>
      </c>
      <c r="D745" s="44" t="s">
        <v>132</v>
      </c>
      <c r="E745" s="57">
        <v>28675</v>
      </c>
      <c r="F745" s="53">
        <v>1332.7091242734173</v>
      </c>
      <c r="G745" s="57">
        <v>20720</v>
      </c>
      <c r="H745" s="53">
        <v>1079.8361109497432</v>
      </c>
      <c r="I745" s="57">
        <v>10370</v>
      </c>
      <c r="J745" s="53">
        <v>572.381482861019</v>
      </c>
      <c r="K745" s="54">
        <v>9630</v>
      </c>
      <c r="L745" s="53">
        <v>414</v>
      </c>
      <c r="M745" s="56" t="s">
        <v>341</v>
      </c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  <c r="AI745" s="161"/>
      <c r="AJ745" s="161"/>
      <c r="AK745" s="161"/>
      <c r="AL745" s="161"/>
      <c r="AM745" s="161"/>
      <c r="AN745" s="161"/>
      <c r="AO745" s="161"/>
      <c r="AP745" s="161"/>
      <c r="AQ745" s="161"/>
      <c r="AR745" s="161"/>
      <c r="AS745" s="161"/>
      <c r="AT745" s="161"/>
      <c r="AU745" s="161"/>
      <c r="AV745" s="161"/>
      <c r="AW745" s="161"/>
    </row>
    <row r="746" spans="2:49" s="47" customFormat="1" ht="11.25" customHeight="1">
      <c r="B746" s="51" t="s">
        <v>1137</v>
      </c>
      <c r="C746" s="52" t="s">
        <v>1957</v>
      </c>
      <c r="D746" s="44" t="s">
        <v>2303</v>
      </c>
      <c r="E746" s="57">
        <v>21930</v>
      </c>
      <c r="F746" s="53">
        <v>2292.9431343268284</v>
      </c>
      <c r="G746" s="57">
        <v>24610</v>
      </c>
      <c r="H746" s="53">
        <v>2754.265523498396</v>
      </c>
      <c r="I746" s="57">
        <v>26140</v>
      </c>
      <c r="J746" s="53">
        <v>3070.356790152988</v>
      </c>
      <c r="K746" s="54">
        <v>20360</v>
      </c>
      <c r="L746" s="53">
        <v>2769</v>
      </c>
      <c r="M746" s="56" t="s">
        <v>1958</v>
      </c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  <c r="AJ746" s="161"/>
      <c r="AK746" s="161"/>
      <c r="AL746" s="161"/>
      <c r="AM746" s="161"/>
      <c r="AN746" s="161"/>
      <c r="AO746" s="161"/>
      <c r="AP746" s="161"/>
      <c r="AQ746" s="161"/>
      <c r="AR746" s="161"/>
      <c r="AS746" s="161"/>
      <c r="AT746" s="161"/>
      <c r="AU746" s="161"/>
      <c r="AV746" s="161"/>
      <c r="AW746" s="161"/>
    </row>
    <row r="747" spans="2:49" s="47" customFormat="1" ht="3" customHeight="1">
      <c r="B747" s="141"/>
      <c r="C747" s="142"/>
      <c r="D747" s="143"/>
      <c r="E747" s="144"/>
      <c r="F747" s="145"/>
      <c r="G747" s="146"/>
      <c r="H747" s="147"/>
      <c r="I747" s="146"/>
      <c r="J747" s="147"/>
      <c r="K747" s="148"/>
      <c r="L747" s="147"/>
      <c r="M747" s="149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  <c r="AI747" s="161"/>
      <c r="AJ747" s="161"/>
      <c r="AK747" s="161"/>
      <c r="AL747" s="161"/>
      <c r="AM747" s="161"/>
      <c r="AN747" s="161"/>
      <c r="AO747" s="161"/>
      <c r="AP747" s="161"/>
      <c r="AQ747" s="161"/>
      <c r="AR747" s="161"/>
      <c r="AS747" s="161"/>
      <c r="AT747" s="161"/>
      <c r="AU747" s="161"/>
      <c r="AV747" s="161"/>
      <c r="AW747" s="161"/>
    </row>
    <row r="748" spans="2:49" s="47" customFormat="1" ht="11.25" customHeight="1">
      <c r="B748" s="113"/>
      <c r="C748" s="114"/>
      <c r="D748" s="115"/>
      <c r="E748" s="116"/>
      <c r="F748" s="116"/>
      <c r="G748" s="117"/>
      <c r="H748" s="117"/>
      <c r="I748" s="117"/>
      <c r="J748" s="117"/>
      <c r="K748" s="117"/>
      <c r="L748" s="117"/>
      <c r="M748" s="118" t="s">
        <v>187</v>
      </c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  <c r="AI748" s="161"/>
      <c r="AJ748" s="161"/>
      <c r="AK748" s="161"/>
      <c r="AL748" s="161"/>
      <c r="AM748" s="161"/>
      <c r="AN748" s="161"/>
      <c r="AO748" s="161"/>
      <c r="AP748" s="161"/>
      <c r="AQ748" s="161"/>
      <c r="AR748" s="161"/>
      <c r="AS748" s="161"/>
      <c r="AT748" s="161"/>
      <c r="AU748" s="161"/>
      <c r="AV748" s="161"/>
      <c r="AW748" s="161"/>
    </row>
    <row r="749" spans="2:10" s="121" customFormat="1" ht="18.75" customHeight="1">
      <c r="B749" s="14" t="s">
        <v>208</v>
      </c>
      <c r="C749" s="119"/>
      <c r="D749" s="119"/>
      <c r="E749" s="119"/>
      <c r="F749" s="119"/>
      <c r="G749" s="119"/>
      <c r="H749" s="119"/>
      <c r="I749" s="120"/>
      <c r="J749" s="120"/>
    </row>
    <row r="750" spans="2:10" s="121" customFormat="1" ht="18.75" customHeight="1">
      <c r="B750" s="15" t="s">
        <v>209</v>
      </c>
      <c r="C750" s="15"/>
      <c r="D750" s="15"/>
      <c r="E750" s="15"/>
      <c r="F750" s="15"/>
      <c r="G750" s="15"/>
      <c r="H750" s="15"/>
      <c r="I750" s="16"/>
      <c r="J750" s="16"/>
    </row>
    <row r="751" spans="2:49" s="150" customFormat="1" ht="6" customHeight="1">
      <c r="B751" s="122"/>
      <c r="C751" s="123"/>
      <c r="D751" s="123"/>
      <c r="E751" s="124"/>
      <c r="F751" s="124"/>
      <c r="G751" s="123"/>
      <c r="H751" s="123"/>
      <c r="I751" s="123"/>
      <c r="J751" s="123"/>
      <c r="K751" s="125"/>
      <c r="L751" s="123"/>
      <c r="M751" s="126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  <c r="AA751" s="124"/>
      <c r="AB751" s="124"/>
      <c r="AC751" s="124"/>
      <c r="AD751" s="124"/>
      <c r="AE751" s="124"/>
      <c r="AF751" s="124"/>
      <c r="AG751" s="124"/>
      <c r="AH751" s="124"/>
      <c r="AI751" s="124"/>
      <c r="AJ751" s="124"/>
      <c r="AK751" s="124"/>
      <c r="AL751" s="124"/>
      <c r="AM751" s="124"/>
      <c r="AN751" s="124"/>
      <c r="AO751" s="124"/>
      <c r="AP751" s="124"/>
      <c r="AQ751" s="124"/>
      <c r="AR751" s="124"/>
      <c r="AS751" s="124"/>
      <c r="AT751" s="124"/>
      <c r="AU751" s="124"/>
      <c r="AV751" s="124"/>
      <c r="AW751" s="124"/>
    </row>
    <row r="752" spans="2:49" s="150" customFormat="1" ht="24.75" customHeight="1">
      <c r="B752" s="18" t="s">
        <v>1625</v>
      </c>
      <c r="C752" s="19" t="s">
        <v>2237</v>
      </c>
      <c r="D752" s="20" t="s">
        <v>1627</v>
      </c>
      <c r="E752" s="21" t="s">
        <v>1103</v>
      </c>
      <c r="F752" s="22"/>
      <c r="G752" s="21" t="s">
        <v>1787</v>
      </c>
      <c r="H752" s="22"/>
      <c r="I752" s="21" t="s">
        <v>721</v>
      </c>
      <c r="J752" s="22"/>
      <c r="K752" s="21" t="s">
        <v>1767</v>
      </c>
      <c r="L752" s="22"/>
      <c r="M752" s="23" t="s">
        <v>1386</v>
      </c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124"/>
      <c r="AB752" s="124"/>
      <c r="AC752" s="124"/>
      <c r="AD752" s="124"/>
      <c r="AE752" s="124"/>
      <c r="AF752" s="124"/>
      <c r="AG752" s="124"/>
      <c r="AH752" s="124"/>
      <c r="AI752" s="124"/>
      <c r="AJ752" s="124"/>
      <c r="AK752" s="124"/>
      <c r="AL752" s="124"/>
      <c r="AM752" s="124"/>
      <c r="AN752" s="124"/>
      <c r="AO752" s="124"/>
      <c r="AP752" s="124"/>
      <c r="AQ752" s="124"/>
      <c r="AR752" s="124"/>
      <c r="AS752" s="124"/>
      <c r="AT752" s="124"/>
      <c r="AU752" s="124"/>
      <c r="AV752" s="124"/>
      <c r="AW752" s="124"/>
    </row>
    <row r="753" spans="2:49" s="150" customFormat="1" ht="15" customHeight="1">
      <c r="B753" s="24" t="s">
        <v>1626</v>
      </c>
      <c r="C753" s="25"/>
      <c r="D753" s="26" t="s">
        <v>1628</v>
      </c>
      <c r="E753" s="17" t="s">
        <v>1383</v>
      </c>
      <c r="F753" s="27" t="s">
        <v>1385</v>
      </c>
      <c r="G753" s="17" t="s">
        <v>1383</v>
      </c>
      <c r="H753" s="27" t="s">
        <v>1385</v>
      </c>
      <c r="I753" s="17" t="s">
        <v>1383</v>
      </c>
      <c r="J753" s="27" t="s">
        <v>1385</v>
      </c>
      <c r="K753" s="17" t="s">
        <v>1383</v>
      </c>
      <c r="L753" s="27" t="s">
        <v>1385</v>
      </c>
      <c r="M753" s="28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  <c r="AC753" s="124"/>
      <c r="AD753" s="124"/>
      <c r="AE753" s="124"/>
      <c r="AF753" s="124"/>
      <c r="AG753" s="124"/>
      <c r="AH753" s="124"/>
      <c r="AI753" s="124"/>
      <c r="AJ753" s="124"/>
      <c r="AK753" s="124"/>
      <c r="AL753" s="124"/>
      <c r="AM753" s="124"/>
      <c r="AN753" s="124"/>
      <c r="AO753" s="124"/>
      <c r="AP753" s="124"/>
      <c r="AQ753" s="124"/>
      <c r="AR753" s="124"/>
      <c r="AS753" s="124"/>
      <c r="AT753" s="124"/>
      <c r="AU753" s="124"/>
      <c r="AV753" s="124"/>
      <c r="AW753" s="124"/>
    </row>
    <row r="754" spans="2:49" s="150" customFormat="1" ht="24.75" customHeight="1">
      <c r="B754" s="29"/>
      <c r="C754" s="30"/>
      <c r="D754" s="31"/>
      <c r="E754" s="32" t="s">
        <v>1384</v>
      </c>
      <c r="F754" s="33" t="s">
        <v>1768</v>
      </c>
      <c r="G754" s="32" t="s">
        <v>1384</v>
      </c>
      <c r="H754" s="33" t="s">
        <v>1768</v>
      </c>
      <c r="I754" s="32" t="s">
        <v>1384</v>
      </c>
      <c r="J754" s="33" t="s">
        <v>1768</v>
      </c>
      <c r="K754" s="32" t="s">
        <v>1384</v>
      </c>
      <c r="L754" s="33" t="s">
        <v>1768</v>
      </c>
      <c r="M754" s="3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  <c r="AA754" s="124"/>
      <c r="AB754" s="124"/>
      <c r="AC754" s="124"/>
      <c r="AD754" s="124"/>
      <c r="AE754" s="124"/>
      <c r="AF754" s="124"/>
      <c r="AG754" s="124"/>
      <c r="AH754" s="124"/>
      <c r="AI754" s="124"/>
      <c r="AJ754" s="124"/>
      <c r="AK754" s="124"/>
      <c r="AL754" s="124"/>
      <c r="AM754" s="124"/>
      <c r="AN754" s="124"/>
      <c r="AO754" s="124"/>
      <c r="AP754" s="124"/>
      <c r="AQ754" s="124"/>
      <c r="AR754" s="124"/>
      <c r="AS754" s="124"/>
      <c r="AT754" s="124"/>
      <c r="AU754" s="124"/>
      <c r="AV754" s="124"/>
      <c r="AW754" s="124"/>
    </row>
    <row r="755" spans="2:49" s="47" customFormat="1" ht="5.25" customHeight="1">
      <c r="B755" s="51"/>
      <c r="C755" s="52"/>
      <c r="D755" s="44"/>
      <c r="E755" s="110"/>
      <c r="F755" s="111"/>
      <c r="G755" s="110"/>
      <c r="H755" s="111"/>
      <c r="I755" s="110"/>
      <c r="J755" s="111"/>
      <c r="K755" s="112"/>
      <c r="L755" s="111"/>
      <c r="M755" s="56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  <c r="AI755" s="161"/>
      <c r="AJ755" s="161"/>
      <c r="AK755" s="161"/>
      <c r="AL755" s="161"/>
      <c r="AM755" s="161"/>
      <c r="AN755" s="161"/>
      <c r="AO755" s="161"/>
      <c r="AP755" s="161"/>
      <c r="AQ755" s="161"/>
      <c r="AR755" s="161"/>
      <c r="AS755" s="161"/>
      <c r="AT755" s="161"/>
      <c r="AU755" s="161"/>
      <c r="AV755" s="161"/>
      <c r="AW755" s="161"/>
    </row>
    <row r="756" spans="2:49" s="47" customFormat="1" ht="10.5" customHeight="1">
      <c r="B756" s="78" t="s">
        <v>1814</v>
      </c>
      <c r="C756" s="43" t="s">
        <v>2336</v>
      </c>
      <c r="D756" s="44"/>
      <c r="E756" s="57"/>
      <c r="F756" s="49">
        <f>SUM(F758:F766)</f>
        <v>31532.239600597328</v>
      </c>
      <c r="G756" s="57"/>
      <c r="H756" s="49">
        <f>SUM(H758:H766)</f>
        <v>31404.09449249411</v>
      </c>
      <c r="I756" s="57"/>
      <c r="J756" s="49">
        <f>SUM(J758:J766)</f>
        <v>34650.437231108845</v>
      </c>
      <c r="K756" s="50"/>
      <c r="L756" s="49">
        <f>SUM(L758:L766)</f>
        <v>36576</v>
      </c>
      <c r="M756" s="48" t="s">
        <v>2407</v>
      </c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  <c r="AI756" s="161"/>
      <c r="AJ756" s="161"/>
      <c r="AK756" s="161"/>
      <c r="AL756" s="161"/>
      <c r="AM756" s="161"/>
      <c r="AN756" s="161"/>
      <c r="AO756" s="161"/>
      <c r="AP756" s="161"/>
      <c r="AQ756" s="161"/>
      <c r="AR756" s="161"/>
      <c r="AS756" s="161"/>
      <c r="AT756" s="161"/>
      <c r="AU756" s="161"/>
      <c r="AV756" s="161"/>
      <c r="AW756" s="161"/>
    </row>
    <row r="757" spans="2:49" s="47" customFormat="1" ht="10.5" customHeight="1">
      <c r="B757" s="51" t="s">
        <v>1138</v>
      </c>
      <c r="C757" s="52" t="s">
        <v>661</v>
      </c>
      <c r="D757" s="44"/>
      <c r="E757" s="95"/>
      <c r="F757" s="58"/>
      <c r="G757" s="95"/>
      <c r="H757" s="58"/>
      <c r="I757" s="95"/>
      <c r="J757" s="58"/>
      <c r="K757" s="59"/>
      <c r="L757" s="58"/>
      <c r="M757" s="56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  <c r="AH757" s="161"/>
      <c r="AI757" s="161"/>
      <c r="AJ757" s="161"/>
      <c r="AK757" s="161"/>
      <c r="AL757" s="161"/>
      <c r="AM757" s="161"/>
      <c r="AN757" s="161"/>
      <c r="AO757" s="161"/>
      <c r="AP757" s="161"/>
      <c r="AQ757" s="161"/>
      <c r="AR757" s="161"/>
      <c r="AS757" s="161"/>
      <c r="AT757" s="161"/>
      <c r="AU757" s="161"/>
      <c r="AV757" s="161"/>
      <c r="AW757" s="161"/>
    </row>
    <row r="758" spans="2:49" s="47" customFormat="1" ht="10.5" customHeight="1">
      <c r="B758" s="51"/>
      <c r="C758" s="52" t="s">
        <v>1959</v>
      </c>
      <c r="D758" s="44" t="s">
        <v>2429</v>
      </c>
      <c r="E758" s="57">
        <v>6720</v>
      </c>
      <c r="F758" s="53">
        <v>17159.484275740935</v>
      </c>
      <c r="G758" s="57">
        <v>6420</v>
      </c>
      <c r="H758" s="53">
        <v>15907.0794192122</v>
      </c>
      <c r="I758" s="57">
        <v>7400</v>
      </c>
      <c r="J758" s="53">
        <v>17103.100428175523</v>
      </c>
      <c r="K758" s="54">
        <v>8620</v>
      </c>
      <c r="L758" s="53">
        <v>19162</v>
      </c>
      <c r="M758" s="56" t="s">
        <v>1960</v>
      </c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  <c r="AJ758" s="161"/>
      <c r="AK758" s="161"/>
      <c r="AL758" s="161"/>
      <c r="AM758" s="161"/>
      <c r="AN758" s="161"/>
      <c r="AO758" s="161"/>
      <c r="AP758" s="161"/>
      <c r="AQ758" s="161"/>
      <c r="AR758" s="161"/>
      <c r="AS758" s="161"/>
      <c r="AT758" s="161"/>
      <c r="AU758" s="161"/>
      <c r="AV758" s="161"/>
      <c r="AW758" s="161"/>
    </row>
    <row r="759" spans="2:49" s="47" customFormat="1" ht="10.5" customHeight="1">
      <c r="B759" s="51" t="s">
        <v>1139</v>
      </c>
      <c r="C759" s="52" t="s">
        <v>592</v>
      </c>
      <c r="D759" s="44"/>
      <c r="E759" s="57"/>
      <c r="F759" s="53"/>
      <c r="G759" s="57"/>
      <c r="H759" s="53"/>
      <c r="I759" s="57"/>
      <c r="J759" s="53"/>
      <c r="K759" s="54"/>
      <c r="L759" s="53"/>
      <c r="M759" s="56" t="s">
        <v>342</v>
      </c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  <c r="AJ759" s="161"/>
      <c r="AK759" s="161"/>
      <c r="AL759" s="161"/>
      <c r="AM759" s="161"/>
      <c r="AN759" s="161"/>
      <c r="AO759" s="161"/>
      <c r="AP759" s="161"/>
      <c r="AQ759" s="161"/>
      <c r="AR759" s="161"/>
      <c r="AS759" s="161"/>
      <c r="AT759" s="161"/>
      <c r="AU759" s="161"/>
      <c r="AV759" s="161"/>
      <c r="AW759" s="161"/>
    </row>
    <row r="760" spans="2:49" s="47" customFormat="1" ht="10.5" customHeight="1">
      <c r="B760" s="51"/>
      <c r="C760" s="52" t="s">
        <v>593</v>
      </c>
      <c r="D760" s="44"/>
      <c r="E760" s="57"/>
      <c r="F760" s="53"/>
      <c r="G760" s="57"/>
      <c r="H760" s="53"/>
      <c r="I760" s="57"/>
      <c r="J760" s="53"/>
      <c r="K760" s="54"/>
      <c r="L760" s="53"/>
      <c r="M760" s="56" t="s">
        <v>343</v>
      </c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  <c r="AI760" s="161"/>
      <c r="AJ760" s="161"/>
      <c r="AK760" s="161"/>
      <c r="AL760" s="161"/>
      <c r="AM760" s="161"/>
      <c r="AN760" s="161"/>
      <c r="AO760" s="161"/>
      <c r="AP760" s="161"/>
      <c r="AQ760" s="161"/>
      <c r="AR760" s="161"/>
      <c r="AS760" s="161"/>
      <c r="AT760" s="161"/>
      <c r="AU760" s="161"/>
      <c r="AV760" s="161"/>
      <c r="AW760" s="161"/>
    </row>
    <row r="761" spans="2:49" s="47" customFormat="1" ht="10.5" customHeight="1">
      <c r="B761" s="51" t="s">
        <v>2278</v>
      </c>
      <c r="C761" s="52" t="s">
        <v>594</v>
      </c>
      <c r="D761" s="44" t="s">
        <v>2305</v>
      </c>
      <c r="E761" s="57" t="s">
        <v>1243</v>
      </c>
      <c r="F761" s="53">
        <v>11232.345875606981</v>
      </c>
      <c r="G761" s="57" t="s">
        <v>1243</v>
      </c>
      <c r="H761" s="53">
        <v>11777.38973540598</v>
      </c>
      <c r="I761" s="57" t="s">
        <v>1243</v>
      </c>
      <c r="J761" s="53">
        <v>13321.965438410045</v>
      </c>
      <c r="K761" s="54" t="s">
        <v>1243</v>
      </c>
      <c r="L761" s="53">
        <v>13365</v>
      </c>
      <c r="M761" s="56" t="s">
        <v>344</v>
      </c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  <c r="AI761" s="161"/>
      <c r="AJ761" s="161"/>
      <c r="AK761" s="161"/>
      <c r="AL761" s="161"/>
      <c r="AM761" s="161"/>
      <c r="AN761" s="161"/>
      <c r="AO761" s="161"/>
      <c r="AP761" s="161"/>
      <c r="AQ761" s="161"/>
      <c r="AR761" s="161"/>
      <c r="AS761" s="161"/>
      <c r="AT761" s="161"/>
      <c r="AU761" s="161"/>
      <c r="AV761" s="161"/>
      <c r="AW761" s="161"/>
    </row>
    <row r="762" spans="2:49" s="47" customFormat="1" ht="10.5" customHeight="1">
      <c r="B762" s="51" t="s">
        <v>432</v>
      </c>
      <c r="C762" s="52" t="s">
        <v>595</v>
      </c>
      <c r="D762" s="44"/>
      <c r="E762" s="57"/>
      <c r="F762" s="53"/>
      <c r="G762" s="57"/>
      <c r="H762" s="53"/>
      <c r="I762" s="57"/>
      <c r="J762" s="53"/>
      <c r="K762" s="54"/>
      <c r="L762" s="53"/>
      <c r="M762" s="56" t="s">
        <v>345</v>
      </c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  <c r="AJ762" s="161"/>
      <c r="AK762" s="161"/>
      <c r="AL762" s="161"/>
      <c r="AM762" s="161"/>
      <c r="AN762" s="161"/>
      <c r="AO762" s="161"/>
      <c r="AP762" s="161"/>
      <c r="AQ762" s="161"/>
      <c r="AR762" s="161"/>
      <c r="AS762" s="161"/>
      <c r="AT762" s="161"/>
      <c r="AU762" s="161"/>
      <c r="AV762" s="161"/>
      <c r="AW762" s="161"/>
    </row>
    <row r="763" spans="2:49" s="47" customFormat="1" ht="10.5" customHeight="1">
      <c r="B763" s="51" t="s">
        <v>2278</v>
      </c>
      <c r="C763" s="52" t="s">
        <v>596</v>
      </c>
      <c r="D763" s="44" t="s">
        <v>990</v>
      </c>
      <c r="E763" s="57">
        <v>12070</v>
      </c>
      <c r="F763" s="53">
        <v>1505.2778698524112</v>
      </c>
      <c r="G763" s="57">
        <v>16320</v>
      </c>
      <c r="H763" s="53">
        <v>2200.6786564925146</v>
      </c>
      <c r="I763" s="57">
        <v>14130</v>
      </c>
      <c r="J763" s="53">
        <v>2052.0303310927875</v>
      </c>
      <c r="K763" s="54">
        <v>11470</v>
      </c>
      <c r="L763" s="53">
        <v>1608</v>
      </c>
      <c r="M763" s="56" t="s">
        <v>346</v>
      </c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  <c r="AI763" s="161"/>
      <c r="AJ763" s="161"/>
      <c r="AK763" s="161"/>
      <c r="AL763" s="161"/>
      <c r="AM763" s="161"/>
      <c r="AN763" s="161"/>
      <c r="AO763" s="161"/>
      <c r="AP763" s="161"/>
      <c r="AQ763" s="161"/>
      <c r="AR763" s="161"/>
      <c r="AS763" s="161"/>
      <c r="AT763" s="161"/>
      <c r="AU763" s="161"/>
      <c r="AV763" s="161"/>
      <c r="AW763" s="161"/>
    </row>
    <row r="764" spans="2:49" s="47" customFormat="1" ht="10.5" customHeight="1">
      <c r="B764" s="51" t="s">
        <v>433</v>
      </c>
      <c r="C764" s="52" t="s">
        <v>1223</v>
      </c>
      <c r="D764" s="44" t="s">
        <v>2303</v>
      </c>
      <c r="E764" s="57">
        <v>960</v>
      </c>
      <c r="F764" s="53">
        <v>1081.5447123911194</v>
      </c>
      <c r="G764" s="57">
        <v>975</v>
      </c>
      <c r="H764" s="53">
        <v>1049.0812850049722</v>
      </c>
      <c r="I764" s="57">
        <v>1350</v>
      </c>
      <c r="J764" s="53">
        <v>1498.4434640869065</v>
      </c>
      <c r="K764" s="54">
        <v>1305</v>
      </c>
      <c r="L764" s="53">
        <v>1810</v>
      </c>
      <c r="M764" s="56" t="s">
        <v>461</v>
      </c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  <c r="AH764" s="161"/>
      <c r="AI764" s="161"/>
      <c r="AJ764" s="161"/>
      <c r="AK764" s="161"/>
      <c r="AL764" s="161"/>
      <c r="AM764" s="161"/>
      <c r="AN764" s="161"/>
      <c r="AO764" s="161"/>
      <c r="AP764" s="161"/>
      <c r="AQ764" s="161"/>
      <c r="AR764" s="161"/>
      <c r="AS764" s="161"/>
      <c r="AT764" s="161"/>
      <c r="AU764" s="161"/>
      <c r="AV764" s="161"/>
      <c r="AW764" s="161"/>
    </row>
    <row r="765" spans="2:49" s="47" customFormat="1" ht="10.5" customHeight="1">
      <c r="B765" s="51" t="s">
        <v>1140</v>
      </c>
      <c r="C765" s="52" t="s">
        <v>597</v>
      </c>
      <c r="D765" s="44" t="s">
        <v>2305</v>
      </c>
      <c r="E765" s="57" t="s">
        <v>1243</v>
      </c>
      <c r="F765" s="53">
        <v>177.69454990312232</v>
      </c>
      <c r="G765" s="57" t="s">
        <v>1243</v>
      </c>
      <c r="H765" s="53">
        <v>172.56874557899377</v>
      </c>
      <c r="I765" s="57" t="s">
        <v>1243</v>
      </c>
      <c r="J765" s="53">
        <v>107.6418908066991</v>
      </c>
      <c r="K765" s="54" t="s">
        <v>1243</v>
      </c>
      <c r="L765" s="53">
        <v>188</v>
      </c>
      <c r="M765" s="56" t="s">
        <v>347</v>
      </c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  <c r="AI765" s="161"/>
      <c r="AJ765" s="161"/>
      <c r="AK765" s="161"/>
      <c r="AL765" s="161"/>
      <c r="AM765" s="161"/>
      <c r="AN765" s="161"/>
      <c r="AO765" s="161"/>
      <c r="AP765" s="161"/>
      <c r="AQ765" s="161"/>
      <c r="AR765" s="161"/>
      <c r="AS765" s="161"/>
      <c r="AT765" s="161"/>
      <c r="AU765" s="161"/>
      <c r="AV765" s="161"/>
      <c r="AW765" s="161"/>
    </row>
    <row r="766" spans="2:49" s="47" customFormat="1" ht="10.5" customHeight="1">
      <c r="B766" s="51" t="s">
        <v>1141</v>
      </c>
      <c r="C766" s="52" t="s">
        <v>1244</v>
      </c>
      <c r="D766" s="44" t="s">
        <v>990</v>
      </c>
      <c r="E766" s="57">
        <v>1820</v>
      </c>
      <c r="F766" s="53">
        <v>375.89231710275874</v>
      </c>
      <c r="G766" s="57">
        <v>1220</v>
      </c>
      <c r="H766" s="53">
        <v>297.29665079945465</v>
      </c>
      <c r="I766" s="57">
        <v>1713</v>
      </c>
      <c r="J766" s="53">
        <v>567.2556785368904</v>
      </c>
      <c r="K766" s="54">
        <v>1410</v>
      </c>
      <c r="L766" s="53">
        <v>443</v>
      </c>
      <c r="M766" s="56" t="s">
        <v>1245</v>
      </c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  <c r="AI766" s="161"/>
      <c r="AJ766" s="161"/>
      <c r="AK766" s="161"/>
      <c r="AL766" s="161"/>
      <c r="AM766" s="161"/>
      <c r="AN766" s="161"/>
      <c r="AO766" s="161"/>
      <c r="AP766" s="161"/>
      <c r="AQ766" s="161"/>
      <c r="AR766" s="161"/>
      <c r="AS766" s="161"/>
      <c r="AT766" s="161"/>
      <c r="AU766" s="161"/>
      <c r="AV766" s="161"/>
      <c r="AW766" s="161"/>
    </row>
    <row r="767" spans="2:49" s="47" customFormat="1" ht="5.25" customHeight="1">
      <c r="B767" s="51"/>
      <c r="C767" s="52"/>
      <c r="D767" s="44"/>
      <c r="E767" s="57"/>
      <c r="F767" s="53"/>
      <c r="G767" s="57"/>
      <c r="H767" s="53"/>
      <c r="I767" s="57"/>
      <c r="J767" s="53"/>
      <c r="K767" s="54"/>
      <c r="L767" s="53"/>
      <c r="M767" s="56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  <c r="AI767" s="161"/>
      <c r="AJ767" s="161"/>
      <c r="AK767" s="161"/>
      <c r="AL767" s="161"/>
      <c r="AM767" s="161"/>
      <c r="AN767" s="161"/>
      <c r="AO767" s="161"/>
      <c r="AP767" s="161"/>
      <c r="AQ767" s="161"/>
      <c r="AR767" s="161"/>
      <c r="AS767" s="161"/>
      <c r="AT767" s="161"/>
      <c r="AU767" s="161"/>
      <c r="AV767" s="161"/>
      <c r="AW767" s="161"/>
    </row>
    <row r="768" spans="2:49" s="47" customFormat="1" ht="10.5" customHeight="1">
      <c r="B768" s="78" t="s">
        <v>1821</v>
      </c>
      <c r="C768" s="43" t="s">
        <v>1825</v>
      </c>
      <c r="D768" s="44"/>
      <c r="E768" s="57"/>
      <c r="F768" s="46"/>
      <c r="H768" s="46"/>
      <c r="J768" s="46"/>
      <c r="L768" s="46"/>
      <c r="M768" s="48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  <c r="AI768" s="161"/>
      <c r="AJ768" s="161"/>
      <c r="AK768" s="161"/>
      <c r="AL768" s="161"/>
      <c r="AM768" s="161"/>
      <c r="AN768" s="161"/>
      <c r="AO768" s="161"/>
      <c r="AP768" s="161"/>
      <c r="AQ768" s="161"/>
      <c r="AR768" s="161"/>
      <c r="AS768" s="161"/>
      <c r="AT768" s="161"/>
      <c r="AU768" s="161"/>
      <c r="AV768" s="161"/>
      <c r="AW768" s="161"/>
    </row>
    <row r="769" spans="2:49" s="47" customFormat="1" ht="10.5" customHeight="1">
      <c r="B769" s="78"/>
      <c r="C769" s="43" t="s">
        <v>1826</v>
      </c>
      <c r="D769" s="44"/>
      <c r="E769" s="57"/>
      <c r="F769" s="49">
        <f>SUM(F770:F778)</f>
        <v>11714.171482075064</v>
      </c>
      <c r="G769" s="57"/>
      <c r="H769" s="49">
        <f>SUM(H770:H778)</f>
        <v>12901.649483831505</v>
      </c>
      <c r="I769" s="57"/>
      <c r="J769" s="49">
        <f>SUM(J770:J778)</f>
        <v>15387.664581033843</v>
      </c>
      <c r="K769" s="50"/>
      <c r="L769" s="49">
        <f>SUM(L770:L778)</f>
        <v>24244</v>
      </c>
      <c r="M769" s="48" t="s">
        <v>81</v>
      </c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  <c r="AJ769" s="161"/>
      <c r="AK769" s="161"/>
      <c r="AL769" s="161"/>
      <c r="AM769" s="161"/>
      <c r="AN769" s="161"/>
      <c r="AO769" s="161"/>
      <c r="AP769" s="161"/>
      <c r="AQ769" s="161"/>
      <c r="AR769" s="161"/>
      <c r="AS769" s="161"/>
      <c r="AT769" s="161"/>
      <c r="AU769" s="161"/>
      <c r="AV769" s="161"/>
      <c r="AW769" s="161"/>
    </row>
    <row r="770" spans="2:49" s="47" customFormat="1" ht="10.5" customHeight="1">
      <c r="B770" s="51" t="s">
        <v>1145</v>
      </c>
      <c r="C770" s="52" t="s">
        <v>934</v>
      </c>
      <c r="D770" s="44" t="s">
        <v>2305</v>
      </c>
      <c r="E770" s="57" t="s">
        <v>1243</v>
      </c>
      <c r="F770" s="53">
        <v>2470.6376842299505</v>
      </c>
      <c r="G770" s="57" t="s">
        <v>1243</v>
      </c>
      <c r="H770" s="53">
        <v>2443.3000611679317</v>
      </c>
      <c r="I770" s="57" t="s">
        <v>1243</v>
      </c>
      <c r="J770" s="53">
        <v>3516.3017663521705</v>
      </c>
      <c r="K770" s="54" t="s">
        <v>1243</v>
      </c>
      <c r="L770" s="53">
        <v>5699</v>
      </c>
      <c r="M770" s="56" t="s">
        <v>949</v>
      </c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  <c r="AI770" s="161"/>
      <c r="AJ770" s="161"/>
      <c r="AK770" s="161"/>
      <c r="AL770" s="161"/>
      <c r="AM770" s="161"/>
      <c r="AN770" s="161"/>
      <c r="AO770" s="161"/>
      <c r="AP770" s="161"/>
      <c r="AQ770" s="161"/>
      <c r="AR770" s="161"/>
      <c r="AS770" s="161"/>
      <c r="AT770" s="161"/>
      <c r="AU770" s="161"/>
      <c r="AV770" s="161"/>
      <c r="AW770" s="161"/>
    </row>
    <row r="771" spans="2:49" s="47" customFormat="1" ht="10.5" customHeight="1">
      <c r="B771" s="51" t="s">
        <v>1142</v>
      </c>
      <c r="C771" s="52" t="s">
        <v>598</v>
      </c>
      <c r="D771" s="44"/>
      <c r="E771" s="57"/>
      <c r="F771" s="53"/>
      <c r="G771" s="57"/>
      <c r="H771" s="53"/>
      <c r="I771" s="57"/>
      <c r="J771" s="53"/>
      <c r="K771" s="54"/>
      <c r="L771" s="53"/>
      <c r="M771" s="56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  <c r="AH771" s="161"/>
      <c r="AI771" s="161"/>
      <c r="AJ771" s="161"/>
      <c r="AK771" s="161"/>
      <c r="AL771" s="161"/>
      <c r="AM771" s="161"/>
      <c r="AN771" s="161"/>
      <c r="AO771" s="161"/>
      <c r="AP771" s="161"/>
      <c r="AQ771" s="161"/>
      <c r="AR771" s="161"/>
      <c r="AS771" s="161"/>
      <c r="AT771" s="161"/>
      <c r="AU771" s="161"/>
      <c r="AV771" s="161"/>
      <c r="AW771" s="161"/>
    </row>
    <row r="772" spans="2:49" s="47" customFormat="1" ht="10.5" customHeight="1">
      <c r="B772" s="51" t="s">
        <v>2278</v>
      </c>
      <c r="C772" s="52" t="s">
        <v>272</v>
      </c>
      <c r="D772" s="44" t="s">
        <v>2305</v>
      </c>
      <c r="E772" s="57" t="s">
        <v>1243</v>
      </c>
      <c r="F772" s="53">
        <v>102.51608648257056</v>
      </c>
      <c r="G772" s="57" t="s">
        <v>1243</v>
      </c>
      <c r="H772" s="53">
        <v>85.4300720688088</v>
      </c>
      <c r="I772" s="57">
        <v>0</v>
      </c>
      <c r="J772" s="53">
        <v>0</v>
      </c>
      <c r="K772" s="54">
        <v>0</v>
      </c>
      <c r="L772" s="53">
        <v>0</v>
      </c>
      <c r="M772" s="56" t="s">
        <v>2343</v>
      </c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  <c r="AI772" s="161"/>
      <c r="AJ772" s="161"/>
      <c r="AK772" s="161"/>
      <c r="AL772" s="161"/>
      <c r="AM772" s="161"/>
      <c r="AN772" s="161"/>
      <c r="AO772" s="161"/>
      <c r="AP772" s="161"/>
      <c r="AQ772" s="161"/>
      <c r="AR772" s="161"/>
      <c r="AS772" s="161"/>
      <c r="AT772" s="161"/>
      <c r="AU772" s="161"/>
      <c r="AV772" s="161"/>
      <c r="AW772" s="161"/>
    </row>
    <row r="773" spans="2:49" s="47" customFormat="1" ht="10.5" customHeight="1">
      <c r="B773" s="51" t="s">
        <v>1143</v>
      </c>
      <c r="C773" s="52" t="s">
        <v>1246</v>
      </c>
      <c r="D773" s="44" t="s">
        <v>2305</v>
      </c>
      <c r="E773" s="57" t="s">
        <v>1243</v>
      </c>
      <c r="F773" s="53">
        <v>5708.437415637804</v>
      </c>
      <c r="G773" s="57" t="s">
        <v>1243</v>
      </c>
      <c r="H773" s="53">
        <v>6186.845819223134</v>
      </c>
      <c r="I773" s="57" t="s">
        <v>1243</v>
      </c>
      <c r="J773" s="53">
        <v>6974.511083697551</v>
      </c>
      <c r="K773" s="54" t="s">
        <v>1243</v>
      </c>
      <c r="L773" s="53">
        <v>14219</v>
      </c>
      <c r="M773" s="56" t="s">
        <v>1247</v>
      </c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  <c r="AI773" s="161"/>
      <c r="AJ773" s="161"/>
      <c r="AK773" s="161"/>
      <c r="AL773" s="161"/>
      <c r="AM773" s="161"/>
      <c r="AN773" s="161"/>
      <c r="AO773" s="161"/>
      <c r="AP773" s="161"/>
      <c r="AQ773" s="161"/>
      <c r="AR773" s="161"/>
      <c r="AS773" s="161"/>
      <c r="AT773" s="161"/>
      <c r="AU773" s="161"/>
      <c r="AV773" s="161"/>
      <c r="AW773" s="161"/>
    </row>
    <row r="774" spans="2:49" s="47" customFormat="1" ht="10.5" customHeight="1">
      <c r="B774" s="51" t="s">
        <v>1144</v>
      </c>
      <c r="C774" s="52" t="s">
        <v>465</v>
      </c>
      <c r="D774" s="44"/>
      <c r="E774" s="57"/>
      <c r="F774" s="53"/>
      <c r="G774" s="57"/>
      <c r="H774" s="53"/>
      <c r="I774" s="57"/>
      <c r="J774" s="53"/>
      <c r="K774" s="54"/>
      <c r="L774" s="53"/>
      <c r="M774" s="56" t="s">
        <v>348</v>
      </c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  <c r="AI774" s="161"/>
      <c r="AJ774" s="161"/>
      <c r="AK774" s="161"/>
      <c r="AL774" s="161"/>
      <c r="AM774" s="161"/>
      <c r="AN774" s="161"/>
      <c r="AO774" s="161"/>
      <c r="AP774" s="161"/>
      <c r="AQ774" s="161"/>
      <c r="AR774" s="161"/>
      <c r="AS774" s="161"/>
      <c r="AT774" s="161"/>
      <c r="AU774" s="161"/>
      <c r="AV774" s="161"/>
      <c r="AW774" s="161"/>
    </row>
    <row r="775" spans="2:49" s="47" customFormat="1" ht="10.5" customHeight="1">
      <c r="B775" s="51" t="s">
        <v>2278</v>
      </c>
      <c r="C775" s="52" t="s">
        <v>466</v>
      </c>
      <c r="D775" s="44" t="s">
        <v>2305</v>
      </c>
      <c r="E775" s="57" t="s">
        <v>1243</v>
      </c>
      <c r="F775" s="53">
        <v>1882.878788396546</v>
      </c>
      <c r="G775" s="57" t="s">
        <v>1243</v>
      </c>
      <c r="H775" s="53">
        <v>2805.523566739681</v>
      </c>
      <c r="I775" s="57" t="s">
        <v>1243</v>
      </c>
      <c r="J775" s="53">
        <v>4157.027306868236</v>
      </c>
      <c r="K775" s="54" t="s">
        <v>1243</v>
      </c>
      <c r="L775" s="53">
        <v>2763</v>
      </c>
      <c r="M775" s="56" t="s">
        <v>349</v>
      </c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  <c r="AJ775" s="161"/>
      <c r="AK775" s="161"/>
      <c r="AL775" s="161"/>
      <c r="AM775" s="161"/>
      <c r="AN775" s="161"/>
      <c r="AO775" s="161"/>
      <c r="AP775" s="161"/>
      <c r="AQ775" s="161"/>
      <c r="AR775" s="161"/>
      <c r="AS775" s="161"/>
      <c r="AT775" s="161"/>
      <c r="AU775" s="161"/>
      <c r="AV775" s="161"/>
      <c r="AW775" s="161"/>
    </row>
    <row r="776" spans="2:49" s="47" customFormat="1" ht="10.5" customHeight="1">
      <c r="B776" s="51" t="s">
        <v>1146</v>
      </c>
      <c r="C776" s="52" t="s">
        <v>340</v>
      </c>
      <c r="D776" s="44"/>
      <c r="E776" s="57"/>
      <c r="F776" s="53"/>
      <c r="G776" s="57"/>
      <c r="H776" s="53"/>
      <c r="I776" s="57"/>
      <c r="J776" s="53"/>
      <c r="K776" s="54"/>
      <c r="L776" s="53"/>
      <c r="M776" s="56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  <c r="AJ776" s="161"/>
      <c r="AK776" s="161"/>
      <c r="AL776" s="161"/>
      <c r="AM776" s="161"/>
      <c r="AN776" s="161"/>
      <c r="AO776" s="161"/>
      <c r="AP776" s="161"/>
      <c r="AQ776" s="161"/>
      <c r="AR776" s="161"/>
      <c r="AS776" s="161"/>
      <c r="AT776" s="161"/>
      <c r="AU776" s="161"/>
      <c r="AV776" s="161"/>
      <c r="AW776" s="161"/>
    </row>
    <row r="777" spans="2:49" s="47" customFormat="1" ht="10.5" customHeight="1">
      <c r="B777" s="51" t="s">
        <v>2278</v>
      </c>
      <c r="C777" s="52" t="s">
        <v>339</v>
      </c>
      <c r="D777" s="44" t="s">
        <v>2305</v>
      </c>
      <c r="E777" s="57" t="s">
        <v>1243</v>
      </c>
      <c r="F777" s="53">
        <v>1549.7015073281916</v>
      </c>
      <c r="G777" s="57" t="s">
        <v>1243</v>
      </c>
      <c r="H777" s="53">
        <v>1380.5499646319502</v>
      </c>
      <c r="I777" s="57" t="s">
        <v>1243</v>
      </c>
      <c r="J777" s="53">
        <v>739.8244241158842</v>
      </c>
      <c r="K777" s="54" t="s">
        <v>1243</v>
      </c>
      <c r="L777" s="53">
        <v>1563</v>
      </c>
      <c r="M777" s="56" t="s">
        <v>350</v>
      </c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  <c r="AJ777" s="161"/>
      <c r="AK777" s="161"/>
      <c r="AL777" s="161"/>
      <c r="AM777" s="161"/>
      <c r="AN777" s="161"/>
      <c r="AO777" s="161"/>
      <c r="AP777" s="161"/>
      <c r="AQ777" s="161"/>
      <c r="AR777" s="161"/>
      <c r="AS777" s="161"/>
      <c r="AT777" s="161"/>
      <c r="AU777" s="161"/>
      <c r="AV777" s="161"/>
      <c r="AW777" s="161"/>
    </row>
    <row r="778" spans="2:49" s="47" customFormat="1" ht="5.25" customHeight="1">
      <c r="B778" s="51"/>
      <c r="C778" s="52"/>
      <c r="D778" s="44"/>
      <c r="E778" s="57"/>
      <c r="F778" s="53"/>
      <c r="G778" s="57"/>
      <c r="H778" s="53"/>
      <c r="I778" s="57"/>
      <c r="J778" s="53"/>
      <c r="K778" s="54"/>
      <c r="L778" s="53"/>
      <c r="M778" s="56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  <c r="AI778" s="161"/>
      <c r="AJ778" s="161"/>
      <c r="AK778" s="161"/>
      <c r="AL778" s="161"/>
      <c r="AM778" s="161"/>
      <c r="AN778" s="161"/>
      <c r="AO778" s="161"/>
      <c r="AP778" s="161"/>
      <c r="AQ778" s="161"/>
      <c r="AR778" s="161"/>
      <c r="AS778" s="161"/>
      <c r="AT778" s="161"/>
      <c r="AU778" s="161"/>
      <c r="AV778" s="161"/>
      <c r="AW778" s="161"/>
    </row>
    <row r="779" spans="2:49" s="47" customFormat="1" ht="10.5" customHeight="1">
      <c r="B779" s="78" t="s">
        <v>1822</v>
      </c>
      <c r="C779" s="43" t="s">
        <v>2337</v>
      </c>
      <c r="D779" s="44"/>
      <c r="E779" s="57"/>
      <c r="F779" s="49">
        <f>SUM(F780:F788)</f>
        <v>6552.4865276776345</v>
      </c>
      <c r="G779" s="57"/>
      <c r="H779" s="49">
        <f>SUM(H780:H788)</f>
        <v>6634.499396863692</v>
      </c>
      <c r="I779" s="57"/>
      <c r="J779" s="49">
        <f>SUM(J780:J788)</f>
        <v>5882.714762658175</v>
      </c>
      <c r="K779" s="50"/>
      <c r="L779" s="49">
        <f>SUM(L780:L788)</f>
        <v>7162</v>
      </c>
      <c r="M779" s="48" t="s">
        <v>82</v>
      </c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  <c r="AI779" s="161"/>
      <c r="AJ779" s="161"/>
      <c r="AK779" s="161"/>
      <c r="AL779" s="161"/>
      <c r="AM779" s="161"/>
      <c r="AN779" s="161"/>
      <c r="AO779" s="161"/>
      <c r="AP779" s="161"/>
      <c r="AQ779" s="161"/>
      <c r="AR779" s="161"/>
      <c r="AS779" s="161"/>
      <c r="AT779" s="161"/>
      <c r="AU779" s="161"/>
      <c r="AV779" s="161"/>
      <c r="AW779" s="161"/>
    </row>
    <row r="780" spans="2:49" s="47" customFormat="1" ht="10.5" customHeight="1">
      <c r="B780" s="51" t="s">
        <v>2361</v>
      </c>
      <c r="C780" s="52" t="s">
        <v>1249</v>
      </c>
      <c r="D780" s="44" t="s">
        <v>2429</v>
      </c>
      <c r="E780" s="57">
        <v>54</v>
      </c>
      <c r="F780" s="53">
        <v>205.03217296514111</v>
      </c>
      <c r="G780" s="57">
        <v>42</v>
      </c>
      <c r="H780" s="53">
        <v>170.8601441376176</v>
      </c>
      <c r="I780" s="57">
        <v>0</v>
      </c>
      <c r="J780" s="53">
        <v>0</v>
      </c>
      <c r="K780" s="54">
        <v>0</v>
      </c>
      <c r="L780" s="53">
        <v>0</v>
      </c>
      <c r="M780" s="56" t="s">
        <v>1250</v>
      </c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  <c r="AI780" s="161"/>
      <c r="AJ780" s="161"/>
      <c r="AK780" s="161"/>
      <c r="AL780" s="161"/>
      <c r="AM780" s="161"/>
      <c r="AN780" s="161"/>
      <c r="AO780" s="161"/>
      <c r="AP780" s="161"/>
      <c r="AQ780" s="161"/>
      <c r="AR780" s="161"/>
      <c r="AS780" s="161"/>
      <c r="AT780" s="161"/>
      <c r="AU780" s="161"/>
      <c r="AV780" s="161"/>
      <c r="AW780" s="161"/>
    </row>
    <row r="781" spans="2:49" s="47" customFormat="1" ht="10.5" customHeight="1">
      <c r="B781" s="51" t="s">
        <v>2362</v>
      </c>
      <c r="C781" s="52" t="s">
        <v>1829</v>
      </c>
      <c r="D781" s="44" t="s">
        <v>2305</v>
      </c>
      <c r="E781" s="57" t="s">
        <v>1243</v>
      </c>
      <c r="F781" s="53">
        <v>1450.6026237283734</v>
      </c>
      <c r="G781" s="57" t="s">
        <v>1243</v>
      </c>
      <c r="H781" s="53">
        <v>1819.6605350656275</v>
      </c>
      <c r="I781" s="57" t="s">
        <v>1243</v>
      </c>
      <c r="J781" s="53">
        <v>2098.1625700099444</v>
      </c>
      <c r="K781" s="54" t="s">
        <v>1243</v>
      </c>
      <c r="L781" s="53">
        <v>2050</v>
      </c>
      <c r="M781" s="56" t="s">
        <v>1654</v>
      </c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  <c r="AI781" s="161"/>
      <c r="AJ781" s="161"/>
      <c r="AK781" s="161"/>
      <c r="AL781" s="161"/>
      <c r="AM781" s="161"/>
      <c r="AN781" s="161"/>
      <c r="AO781" s="161"/>
      <c r="AP781" s="161"/>
      <c r="AQ781" s="161"/>
      <c r="AR781" s="161"/>
      <c r="AS781" s="161"/>
      <c r="AT781" s="161"/>
      <c r="AU781" s="161"/>
      <c r="AV781" s="161"/>
      <c r="AW781" s="161"/>
    </row>
    <row r="782" spans="2:49" s="47" customFormat="1" ht="10.5" customHeight="1">
      <c r="B782" s="51" t="s">
        <v>2363</v>
      </c>
      <c r="C782" s="52" t="s">
        <v>1253</v>
      </c>
      <c r="D782" s="44" t="s">
        <v>990</v>
      </c>
      <c r="E782" s="57">
        <v>176</v>
      </c>
      <c r="F782" s="53">
        <v>278.5020349443167</v>
      </c>
      <c r="G782" s="57">
        <v>235</v>
      </c>
      <c r="H782" s="53">
        <v>285.3364407098214</v>
      </c>
      <c r="I782" s="57">
        <v>160</v>
      </c>
      <c r="J782" s="53">
        <v>181.11175278587467</v>
      </c>
      <c r="K782" s="54">
        <v>263</v>
      </c>
      <c r="L782" s="53">
        <v>260</v>
      </c>
      <c r="M782" s="56" t="s">
        <v>1254</v>
      </c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  <c r="AI782" s="161"/>
      <c r="AJ782" s="161"/>
      <c r="AK782" s="161"/>
      <c r="AL782" s="161"/>
      <c r="AM782" s="161"/>
      <c r="AN782" s="161"/>
      <c r="AO782" s="161"/>
      <c r="AP782" s="161"/>
      <c r="AQ782" s="161"/>
      <c r="AR782" s="161"/>
      <c r="AS782" s="161"/>
      <c r="AT782" s="161"/>
      <c r="AU782" s="161"/>
      <c r="AV782" s="161"/>
      <c r="AW782" s="161"/>
    </row>
    <row r="783" spans="2:49" s="47" customFormat="1" ht="10.5" customHeight="1">
      <c r="B783" s="51" t="s">
        <v>2364</v>
      </c>
      <c r="C783" s="52" t="s">
        <v>1251</v>
      </c>
      <c r="D783" s="44" t="s">
        <v>990</v>
      </c>
      <c r="E783" s="57">
        <v>6590</v>
      </c>
      <c r="F783" s="53">
        <v>970.485618701668</v>
      </c>
      <c r="G783" s="57">
        <v>4660</v>
      </c>
      <c r="H783" s="53">
        <v>709.0695981711131</v>
      </c>
      <c r="I783" s="57">
        <v>4300</v>
      </c>
      <c r="J783" s="53">
        <v>731.2814169090034</v>
      </c>
      <c r="K783" s="54">
        <v>3754</v>
      </c>
      <c r="L783" s="53">
        <v>702</v>
      </c>
      <c r="M783" s="56" t="s">
        <v>1252</v>
      </c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  <c r="AJ783" s="161"/>
      <c r="AK783" s="161"/>
      <c r="AL783" s="161"/>
      <c r="AM783" s="161"/>
      <c r="AN783" s="161"/>
      <c r="AO783" s="161"/>
      <c r="AP783" s="161"/>
      <c r="AQ783" s="161"/>
      <c r="AR783" s="161"/>
      <c r="AS783" s="161"/>
      <c r="AT783" s="161"/>
      <c r="AU783" s="161"/>
      <c r="AV783" s="161"/>
      <c r="AW783" s="161"/>
    </row>
    <row r="784" spans="2:49" s="150" customFormat="1" ht="10.5" customHeight="1">
      <c r="B784" s="51" t="s">
        <v>2366</v>
      </c>
      <c r="C784" s="52" t="s">
        <v>1655</v>
      </c>
      <c r="D784" s="128"/>
      <c r="E784" s="57"/>
      <c r="F784" s="53"/>
      <c r="G784" s="57"/>
      <c r="H784" s="53"/>
      <c r="I784" s="57"/>
      <c r="J784" s="53"/>
      <c r="K784" s="54"/>
      <c r="L784" s="53"/>
      <c r="M784" s="56" t="s">
        <v>355</v>
      </c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  <c r="AA784" s="124"/>
      <c r="AB784" s="124"/>
      <c r="AC784" s="124"/>
      <c r="AD784" s="124"/>
      <c r="AE784" s="124"/>
      <c r="AF784" s="124"/>
      <c r="AG784" s="124"/>
      <c r="AH784" s="124"/>
      <c r="AI784" s="124"/>
      <c r="AJ784" s="124"/>
      <c r="AK784" s="124"/>
      <c r="AL784" s="124"/>
      <c r="AM784" s="124"/>
      <c r="AN784" s="124"/>
      <c r="AO784" s="124"/>
      <c r="AP784" s="124"/>
      <c r="AQ784" s="124"/>
      <c r="AR784" s="124"/>
      <c r="AS784" s="124"/>
      <c r="AT784" s="124"/>
      <c r="AU784" s="124"/>
      <c r="AV784" s="124"/>
      <c r="AW784" s="124"/>
    </row>
    <row r="785" spans="2:49" s="150" customFormat="1" ht="10.5" customHeight="1">
      <c r="B785" s="60"/>
      <c r="C785" s="52" t="s">
        <v>1656</v>
      </c>
      <c r="D785" s="44" t="s">
        <v>2305</v>
      </c>
      <c r="E785" s="45" t="s">
        <v>1243</v>
      </c>
      <c r="F785" s="53">
        <v>1532.61549291443</v>
      </c>
      <c r="G785" s="45" t="s">
        <v>1243</v>
      </c>
      <c r="H785" s="53">
        <v>1266.0736680597465</v>
      </c>
      <c r="I785" s="45" t="s">
        <v>1243</v>
      </c>
      <c r="J785" s="53">
        <v>598.0105044816617</v>
      </c>
      <c r="K785" s="54" t="s">
        <v>1243</v>
      </c>
      <c r="L785" s="53">
        <v>1132</v>
      </c>
      <c r="M785" s="56" t="s">
        <v>354</v>
      </c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  <c r="AA785" s="124"/>
      <c r="AB785" s="124"/>
      <c r="AC785" s="124"/>
      <c r="AD785" s="124"/>
      <c r="AE785" s="124"/>
      <c r="AF785" s="124"/>
      <c r="AG785" s="124"/>
      <c r="AH785" s="124"/>
      <c r="AI785" s="124"/>
      <c r="AJ785" s="124"/>
      <c r="AK785" s="124"/>
      <c r="AL785" s="124"/>
      <c r="AM785" s="124"/>
      <c r="AN785" s="124"/>
      <c r="AO785" s="124"/>
      <c r="AP785" s="124"/>
      <c r="AQ785" s="124"/>
      <c r="AR785" s="124"/>
      <c r="AS785" s="124"/>
      <c r="AT785" s="124"/>
      <c r="AU785" s="124"/>
      <c r="AV785" s="124"/>
      <c r="AW785" s="124"/>
    </row>
    <row r="786" spans="2:49" s="150" customFormat="1" ht="10.5" customHeight="1">
      <c r="B786" s="51" t="s">
        <v>2365</v>
      </c>
      <c r="C786" s="52" t="s">
        <v>1830</v>
      </c>
      <c r="D786" s="44"/>
      <c r="E786" s="95"/>
      <c r="F786" s="58"/>
      <c r="G786" s="95"/>
      <c r="H786" s="58"/>
      <c r="I786" s="95"/>
      <c r="J786" s="58"/>
      <c r="K786" s="59"/>
      <c r="L786" s="58"/>
      <c r="M786" s="56" t="s">
        <v>1255</v>
      </c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  <c r="AA786" s="124"/>
      <c r="AB786" s="124"/>
      <c r="AC786" s="124"/>
      <c r="AD786" s="124"/>
      <c r="AE786" s="124"/>
      <c r="AF786" s="124"/>
      <c r="AG786" s="124"/>
      <c r="AH786" s="124"/>
      <c r="AI786" s="124"/>
      <c r="AJ786" s="124"/>
      <c r="AK786" s="124"/>
      <c r="AL786" s="124"/>
      <c r="AM786" s="124"/>
      <c r="AN786" s="124"/>
      <c r="AO786" s="124"/>
      <c r="AP786" s="124"/>
      <c r="AQ786" s="124"/>
      <c r="AR786" s="124"/>
      <c r="AS786" s="124"/>
      <c r="AT786" s="124"/>
      <c r="AU786" s="124"/>
      <c r="AV786" s="124"/>
      <c r="AW786" s="124"/>
    </row>
    <row r="787" spans="2:49" s="150" customFormat="1" ht="10.5" customHeight="1">
      <c r="B787" s="60"/>
      <c r="C787" s="52" t="s">
        <v>1831</v>
      </c>
      <c r="D787" s="44" t="s">
        <v>2305</v>
      </c>
      <c r="E787" s="57" t="s">
        <v>1243</v>
      </c>
      <c r="F787" s="53">
        <v>2115.248584423706</v>
      </c>
      <c r="G787" s="57" t="s">
        <v>1243</v>
      </c>
      <c r="H787" s="53">
        <v>2383.4990107197655</v>
      </c>
      <c r="I787" s="57" t="s">
        <v>1243</v>
      </c>
      <c r="J787" s="53">
        <v>2274.1485184716903</v>
      </c>
      <c r="K787" s="54" t="s">
        <v>1243</v>
      </c>
      <c r="L787" s="53">
        <v>3018</v>
      </c>
      <c r="M787" s="56" t="s">
        <v>1256</v>
      </c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  <c r="AA787" s="124"/>
      <c r="AB787" s="124"/>
      <c r="AC787" s="124"/>
      <c r="AD787" s="124"/>
      <c r="AE787" s="124"/>
      <c r="AF787" s="124"/>
      <c r="AG787" s="124"/>
      <c r="AH787" s="124"/>
      <c r="AI787" s="124"/>
      <c r="AJ787" s="124"/>
      <c r="AK787" s="124"/>
      <c r="AL787" s="124"/>
      <c r="AM787" s="124"/>
      <c r="AN787" s="124"/>
      <c r="AO787" s="124"/>
      <c r="AP787" s="124"/>
      <c r="AQ787" s="124"/>
      <c r="AR787" s="124"/>
      <c r="AS787" s="124"/>
      <c r="AT787" s="124"/>
      <c r="AU787" s="124"/>
      <c r="AV787" s="124"/>
      <c r="AW787" s="124"/>
    </row>
    <row r="788" spans="2:49" s="150" customFormat="1" ht="5.25" customHeight="1">
      <c r="B788" s="35"/>
      <c r="C788" s="36"/>
      <c r="D788" s="37"/>
      <c r="E788" s="98" t="s">
        <v>2278</v>
      </c>
      <c r="F788" s="99"/>
      <c r="G788" s="98"/>
      <c r="H788" s="99"/>
      <c r="I788" s="98"/>
      <c r="J788" s="99"/>
      <c r="K788" s="100"/>
      <c r="L788" s="99"/>
      <c r="M788" s="41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  <c r="AA788" s="124"/>
      <c r="AB788" s="124"/>
      <c r="AC788" s="124"/>
      <c r="AD788" s="124"/>
      <c r="AE788" s="124"/>
      <c r="AF788" s="124"/>
      <c r="AG788" s="124"/>
      <c r="AH788" s="124"/>
      <c r="AI788" s="124"/>
      <c r="AJ788" s="124"/>
      <c r="AK788" s="124"/>
      <c r="AL788" s="124"/>
      <c r="AM788" s="124"/>
      <c r="AN788" s="124"/>
      <c r="AO788" s="124"/>
      <c r="AP788" s="124"/>
      <c r="AQ788" s="124"/>
      <c r="AR788" s="124"/>
      <c r="AS788" s="124"/>
      <c r="AT788" s="124"/>
      <c r="AU788" s="124"/>
      <c r="AV788" s="124"/>
      <c r="AW788" s="124"/>
    </row>
    <row r="789" spans="2:49" s="210" customFormat="1" ht="10.5" customHeight="1">
      <c r="B789" s="68" t="s">
        <v>1824</v>
      </c>
      <c r="C789" s="69" t="s">
        <v>2190</v>
      </c>
      <c r="D789" s="64"/>
      <c r="E789" s="255"/>
      <c r="F789" s="256"/>
      <c r="G789" s="255"/>
      <c r="H789" s="256"/>
      <c r="I789" s="255"/>
      <c r="J789" s="256"/>
      <c r="K789" s="257"/>
      <c r="L789" s="256"/>
      <c r="M789" s="213" t="s">
        <v>2193</v>
      </c>
      <c r="N789" s="209"/>
      <c r="O789" s="209"/>
      <c r="P789" s="209"/>
      <c r="Q789" s="209"/>
      <c r="R789" s="209"/>
      <c r="S789" s="209"/>
      <c r="T789" s="209"/>
      <c r="U789" s="209"/>
      <c r="V789" s="209"/>
      <c r="W789" s="209"/>
      <c r="X789" s="209"/>
      <c r="Y789" s="209"/>
      <c r="Z789" s="209"/>
      <c r="AA789" s="209"/>
      <c r="AB789" s="209"/>
      <c r="AC789" s="209"/>
      <c r="AD789" s="209"/>
      <c r="AE789" s="209"/>
      <c r="AF789" s="209"/>
      <c r="AG789" s="209"/>
      <c r="AH789" s="209"/>
      <c r="AI789" s="209"/>
      <c r="AJ789" s="209"/>
      <c r="AK789" s="209"/>
      <c r="AL789" s="209"/>
      <c r="AM789" s="209"/>
      <c r="AN789" s="209"/>
      <c r="AO789" s="209"/>
      <c r="AP789" s="209"/>
      <c r="AQ789" s="209"/>
      <c r="AR789" s="209"/>
      <c r="AS789" s="209"/>
      <c r="AT789" s="209"/>
      <c r="AU789" s="209"/>
      <c r="AV789" s="209"/>
      <c r="AW789" s="209"/>
    </row>
    <row r="790" spans="2:49" s="210" customFormat="1" ht="10.5" customHeight="1">
      <c r="B790" s="239"/>
      <c r="C790" s="69" t="s">
        <v>2191</v>
      </c>
      <c r="D790" s="74"/>
      <c r="E790" s="70"/>
      <c r="F790" s="76">
        <f>SUM(F793+F806+F812+F817+F822+F830+F834+F838+F842+F856+F865+F868+F871+F875+F880+F888)</f>
        <v>459189.72286142904</v>
      </c>
      <c r="G790" s="70"/>
      <c r="H790" s="76">
        <f>SUM(H793+H806+H812+H817+H822+H830+H834+H838+H842+H856+H865+H868+H871+H875+H880+H888)</f>
        <v>493189.31636464293</v>
      </c>
      <c r="I790" s="70"/>
      <c r="J790" s="76">
        <f>SUM(J793+J806+J812+J817+J822+J830+J834+J838+J842+J856+J865+J868+J871+J875+J880+J888)</f>
        <v>545146.1172914769</v>
      </c>
      <c r="K790" s="77"/>
      <c r="L790" s="76">
        <f>SUM(L793+L806+L812+L817+L822+L830+L834+L838+L842+L856+L865+L868+L871+L875+L880+L888)</f>
        <v>624404</v>
      </c>
      <c r="M790" s="213" t="s">
        <v>2192</v>
      </c>
      <c r="N790" s="209"/>
      <c r="O790" s="209"/>
      <c r="P790" s="209"/>
      <c r="Q790" s="209"/>
      <c r="R790" s="209"/>
      <c r="S790" s="209"/>
      <c r="T790" s="209"/>
      <c r="U790" s="209"/>
      <c r="V790" s="209"/>
      <c r="W790" s="209"/>
      <c r="X790" s="209"/>
      <c r="Y790" s="209"/>
      <c r="Z790" s="209"/>
      <c r="AA790" s="209"/>
      <c r="AB790" s="209"/>
      <c r="AC790" s="209"/>
      <c r="AD790" s="209"/>
      <c r="AE790" s="209"/>
      <c r="AF790" s="209"/>
      <c r="AG790" s="209"/>
      <c r="AH790" s="209"/>
      <c r="AI790" s="209"/>
      <c r="AJ790" s="209"/>
      <c r="AK790" s="209"/>
      <c r="AL790" s="209"/>
      <c r="AM790" s="209"/>
      <c r="AN790" s="209"/>
      <c r="AO790" s="209"/>
      <c r="AP790" s="209"/>
      <c r="AQ790" s="209"/>
      <c r="AR790" s="209"/>
      <c r="AS790" s="209"/>
      <c r="AT790" s="209"/>
      <c r="AU790" s="209"/>
      <c r="AV790" s="209"/>
      <c r="AW790" s="209"/>
    </row>
    <row r="791" spans="2:49" s="47" customFormat="1" ht="5.25" customHeight="1">
      <c r="B791" s="62"/>
      <c r="C791" s="63"/>
      <c r="D791" s="64"/>
      <c r="E791" s="57"/>
      <c r="F791" s="258"/>
      <c r="G791" s="57"/>
      <c r="H791" s="258"/>
      <c r="I791" s="57"/>
      <c r="J791" s="258"/>
      <c r="K791" s="259"/>
      <c r="L791" s="258"/>
      <c r="M791" s="208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  <c r="AJ791" s="161"/>
      <c r="AK791" s="161"/>
      <c r="AL791" s="161"/>
      <c r="AM791" s="161"/>
      <c r="AN791" s="161"/>
      <c r="AO791" s="161"/>
      <c r="AP791" s="161"/>
      <c r="AQ791" s="161"/>
      <c r="AR791" s="161"/>
      <c r="AS791" s="161"/>
      <c r="AT791" s="161"/>
      <c r="AU791" s="161"/>
      <c r="AV791" s="161"/>
      <c r="AW791" s="161"/>
    </row>
    <row r="792" spans="2:49" s="47" customFormat="1" ht="10.5" customHeight="1">
      <c r="B792" s="78" t="s">
        <v>1823</v>
      </c>
      <c r="C792" s="43" t="s">
        <v>1827</v>
      </c>
      <c r="D792" s="80"/>
      <c r="F792" s="46"/>
      <c r="H792" s="46"/>
      <c r="J792" s="46"/>
      <c r="L792" s="46"/>
      <c r="M792" s="48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  <c r="AI792" s="161"/>
      <c r="AJ792" s="161"/>
      <c r="AK792" s="161"/>
      <c r="AL792" s="161"/>
      <c r="AM792" s="161"/>
      <c r="AN792" s="161"/>
      <c r="AO792" s="161"/>
      <c r="AP792" s="161"/>
      <c r="AQ792" s="161"/>
      <c r="AR792" s="161"/>
      <c r="AS792" s="161"/>
      <c r="AT792" s="161"/>
      <c r="AU792" s="161"/>
      <c r="AV792" s="161"/>
      <c r="AW792" s="161"/>
    </row>
    <row r="793" spans="2:49" s="47" customFormat="1" ht="10.5" customHeight="1">
      <c r="B793" s="78"/>
      <c r="C793" s="43" t="s">
        <v>1828</v>
      </c>
      <c r="D793" s="80"/>
      <c r="E793" s="57"/>
      <c r="F793" s="86">
        <f>SUM(F794:F796)</f>
        <v>12583.849615735537</v>
      </c>
      <c r="G793" s="57"/>
      <c r="H793" s="86">
        <f>SUM(H794:H796)</f>
        <v>13890.929718388312</v>
      </c>
      <c r="I793" s="57"/>
      <c r="J793" s="86">
        <f>SUM(J794:J796)</f>
        <v>16913.445668182765</v>
      </c>
      <c r="K793" s="87"/>
      <c r="L793" s="86">
        <f>SUM(L794:L796)</f>
        <v>21733</v>
      </c>
      <c r="M793" s="48" t="s">
        <v>83</v>
      </c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  <c r="AJ793" s="161"/>
      <c r="AK793" s="161"/>
      <c r="AL793" s="161"/>
      <c r="AM793" s="161"/>
      <c r="AN793" s="161"/>
      <c r="AO793" s="161"/>
      <c r="AP793" s="161"/>
      <c r="AQ793" s="161"/>
      <c r="AR793" s="161"/>
      <c r="AS793" s="161"/>
      <c r="AT793" s="161"/>
      <c r="AU793" s="161"/>
      <c r="AV793" s="161"/>
      <c r="AW793" s="161"/>
    </row>
    <row r="794" spans="2:49" s="47" customFormat="1" ht="12" customHeight="1">
      <c r="B794" s="51" t="s">
        <v>1833</v>
      </c>
      <c r="C794" s="52" t="s">
        <v>60</v>
      </c>
      <c r="E794" s="84"/>
      <c r="F794" s="46"/>
      <c r="G794" s="84"/>
      <c r="H794" s="46"/>
      <c r="I794" s="84"/>
      <c r="J794" s="46"/>
      <c r="K794" s="161"/>
      <c r="L794" s="46"/>
      <c r="M794" s="56" t="s">
        <v>1832</v>
      </c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  <c r="AJ794" s="161"/>
      <c r="AK794" s="161"/>
      <c r="AL794" s="161"/>
      <c r="AM794" s="161"/>
      <c r="AN794" s="161"/>
      <c r="AO794" s="161"/>
      <c r="AP794" s="161"/>
      <c r="AQ794" s="161"/>
      <c r="AR794" s="161"/>
      <c r="AS794" s="161"/>
      <c r="AT794" s="161"/>
      <c r="AU794" s="161"/>
      <c r="AV794" s="161"/>
      <c r="AW794" s="161"/>
    </row>
    <row r="795" spans="2:49" s="47" customFormat="1" ht="12" customHeight="1">
      <c r="B795" s="51" t="s">
        <v>2367</v>
      </c>
      <c r="C795" s="52" t="s">
        <v>467</v>
      </c>
      <c r="D795" s="44" t="s">
        <v>2305</v>
      </c>
      <c r="E795" s="110" t="s">
        <v>1243</v>
      </c>
      <c r="F795" s="53">
        <v>6029.654486616525</v>
      </c>
      <c r="G795" s="110" t="s">
        <v>1243</v>
      </c>
      <c r="H795" s="53">
        <v>6945.464859194156</v>
      </c>
      <c r="I795" s="110" t="s">
        <v>1243</v>
      </c>
      <c r="J795" s="53">
        <v>8599.391054446294</v>
      </c>
      <c r="K795" s="112" t="s">
        <v>1243</v>
      </c>
      <c r="L795" s="53">
        <v>11437</v>
      </c>
      <c r="M795" s="56" t="s">
        <v>273</v>
      </c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  <c r="AI795" s="161"/>
      <c r="AJ795" s="161"/>
      <c r="AK795" s="161"/>
      <c r="AL795" s="161"/>
      <c r="AM795" s="161"/>
      <c r="AN795" s="161"/>
      <c r="AO795" s="161"/>
      <c r="AP795" s="161"/>
      <c r="AQ795" s="161"/>
      <c r="AR795" s="161"/>
      <c r="AS795" s="161"/>
      <c r="AT795" s="161"/>
      <c r="AU795" s="161"/>
      <c r="AV795" s="161"/>
      <c r="AW795" s="161"/>
    </row>
    <row r="796" spans="2:49" s="47" customFormat="1" ht="12" customHeight="1">
      <c r="B796" s="51" t="s">
        <v>2048</v>
      </c>
      <c r="C796" s="52" t="s">
        <v>61</v>
      </c>
      <c r="D796" s="44" t="s">
        <v>2305</v>
      </c>
      <c r="E796" s="110" t="s">
        <v>1243</v>
      </c>
      <c r="F796" s="53">
        <v>6554.195129119012</v>
      </c>
      <c r="G796" s="110" t="s">
        <v>1243</v>
      </c>
      <c r="H796" s="53">
        <v>6945.464859194156</v>
      </c>
      <c r="I796" s="110" t="s">
        <v>1243</v>
      </c>
      <c r="J796" s="53">
        <v>8314.054613736473</v>
      </c>
      <c r="K796" s="112" t="s">
        <v>1243</v>
      </c>
      <c r="L796" s="53">
        <v>10296</v>
      </c>
      <c r="M796" s="56" t="s">
        <v>2342</v>
      </c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  <c r="AI796" s="161"/>
      <c r="AJ796" s="161"/>
      <c r="AK796" s="161"/>
      <c r="AL796" s="161"/>
      <c r="AM796" s="161"/>
      <c r="AN796" s="161"/>
      <c r="AO796" s="161"/>
      <c r="AP796" s="161"/>
      <c r="AQ796" s="161"/>
      <c r="AR796" s="161"/>
      <c r="AS796" s="161"/>
      <c r="AT796" s="161"/>
      <c r="AU796" s="161"/>
      <c r="AV796" s="161"/>
      <c r="AW796" s="161"/>
    </row>
    <row r="797" spans="2:49" s="47" customFormat="1" ht="3" customHeight="1">
      <c r="B797" s="141"/>
      <c r="C797" s="142"/>
      <c r="D797" s="143"/>
      <c r="E797" s="144"/>
      <c r="F797" s="145"/>
      <c r="G797" s="146"/>
      <c r="H797" s="147"/>
      <c r="I797" s="146"/>
      <c r="J797" s="147"/>
      <c r="K797" s="148"/>
      <c r="L797" s="147"/>
      <c r="M797" s="149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  <c r="AI797" s="161"/>
      <c r="AJ797" s="161"/>
      <c r="AK797" s="161"/>
      <c r="AL797" s="161"/>
      <c r="AM797" s="161"/>
      <c r="AN797" s="161"/>
      <c r="AO797" s="161"/>
      <c r="AP797" s="161"/>
      <c r="AQ797" s="161"/>
      <c r="AR797" s="161"/>
      <c r="AS797" s="161"/>
      <c r="AT797" s="161"/>
      <c r="AU797" s="161"/>
      <c r="AV797" s="161"/>
      <c r="AW797" s="161"/>
    </row>
    <row r="798" spans="2:49" s="47" customFormat="1" ht="11.25" customHeight="1">
      <c r="B798" s="113"/>
      <c r="C798" s="114"/>
      <c r="D798" s="115"/>
      <c r="E798" s="116"/>
      <c r="F798" s="116"/>
      <c r="G798" s="117"/>
      <c r="H798" s="117"/>
      <c r="I798" s="117"/>
      <c r="J798" s="117"/>
      <c r="K798" s="117"/>
      <c r="L798" s="117"/>
      <c r="M798" s="118" t="s">
        <v>187</v>
      </c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  <c r="AI798" s="161"/>
      <c r="AJ798" s="161"/>
      <c r="AK798" s="161"/>
      <c r="AL798" s="161"/>
      <c r="AM798" s="161"/>
      <c r="AN798" s="161"/>
      <c r="AO798" s="161"/>
      <c r="AP798" s="161"/>
      <c r="AQ798" s="161"/>
      <c r="AR798" s="161"/>
      <c r="AS798" s="161"/>
      <c r="AT798" s="161"/>
      <c r="AU798" s="161"/>
      <c r="AV798" s="161"/>
      <c r="AW798" s="161"/>
    </row>
    <row r="799" spans="2:10" s="121" customFormat="1" ht="18.75" customHeight="1">
      <c r="B799" s="14" t="s">
        <v>208</v>
      </c>
      <c r="C799" s="119"/>
      <c r="D799" s="119"/>
      <c r="E799" s="119"/>
      <c r="F799" s="119"/>
      <c r="G799" s="119"/>
      <c r="H799" s="119"/>
      <c r="I799" s="120"/>
      <c r="J799" s="120"/>
    </row>
    <row r="800" spans="2:10" s="121" customFormat="1" ht="18.75" customHeight="1">
      <c r="B800" s="15" t="s">
        <v>209</v>
      </c>
      <c r="C800" s="15"/>
      <c r="D800" s="15"/>
      <c r="E800" s="15"/>
      <c r="F800" s="15"/>
      <c r="G800" s="15"/>
      <c r="H800" s="15"/>
      <c r="I800" s="16"/>
      <c r="J800" s="16"/>
    </row>
    <row r="801" spans="2:49" s="150" customFormat="1" ht="6" customHeight="1">
      <c r="B801" s="122"/>
      <c r="C801" s="123"/>
      <c r="D801" s="123"/>
      <c r="E801" s="124"/>
      <c r="F801" s="124"/>
      <c r="G801" s="123"/>
      <c r="H801" s="123"/>
      <c r="I801" s="123"/>
      <c r="J801" s="123"/>
      <c r="K801" s="125"/>
      <c r="L801" s="123"/>
      <c r="M801" s="126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  <c r="AA801" s="124"/>
      <c r="AB801" s="124"/>
      <c r="AC801" s="124"/>
      <c r="AD801" s="124"/>
      <c r="AE801" s="124"/>
      <c r="AF801" s="124"/>
      <c r="AG801" s="124"/>
      <c r="AH801" s="124"/>
      <c r="AI801" s="124"/>
      <c r="AJ801" s="124"/>
      <c r="AK801" s="124"/>
      <c r="AL801" s="124"/>
      <c r="AM801" s="124"/>
      <c r="AN801" s="124"/>
      <c r="AO801" s="124"/>
      <c r="AP801" s="124"/>
      <c r="AQ801" s="124"/>
      <c r="AR801" s="124"/>
      <c r="AS801" s="124"/>
      <c r="AT801" s="124"/>
      <c r="AU801" s="124"/>
      <c r="AV801" s="124"/>
      <c r="AW801" s="124"/>
    </row>
    <row r="802" spans="2:49" s="150" customFormat="1" ht="24.75" customHeight="1">
      <c r="B802" s="18" t="s">
        <v>1625</v>
      </c>
      <c r="C802" s="19" t="s">
        <v>2237</v>
      </c>
      <c r="D802" s="20" t="s">
        <v>1627</v>
      </c>
      <c r="E802" s="21" t="s">
        <v>1103</v>
      </c>
      <c r="F802" s="22"/>
      <c r="G802" s="21" t="s">
        <v>1787</v>
      </c>
      <c r="H802" s="22"/>
      <c r="I802" s="21" t="s">
        <v>721</v>
      </c>
      <c r="J802" s="22"/>
      <c r="K802" s="21" t="s">
        <v>1767</v>
      </c>
      <c r="L802" s="22"/>
      <c r="M802" s="23" t="s">
        <v>1386</v>
      </c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  <c r="AA802" s="124"/>
      <c r="AB802" s="124"/>
      <c r="AC802" s="124"/>
      <c r="AD802" s="124"/>
      <c r="AE802" s="124"/>
      <c r="AF802" s="124"/>
      <c r="AG802" s="124"/>
      <c r="AH802" s="124"/>
      <c r="AI802" s="124"/>
      <c r="AJ802" s="124"/>
      <c r="AK802" s="124"/>
      <c r="AL802" s="124"/>
      <c r="AM802" s="124"/>
      <c r="AN802" s="124"/>
      <c r="AO802" s="124"/>
      <c r="AP802" s="124"/>
      <c r="AQ802" s="124"/>
      <c r="AR802" s="124"/>
      <c r="AS802" s="124"/>
      <c r="AT802" s="124"/>
      <c r="AU802" s="124"/>
      <c r="AV802" s="124"/>
      <c r="AW802" s="124"/>
    </row>
    <row r="803" spans="2:49" s="150" customFormat="1" ht="15" customHeight="1">
      <c r="B803" s="24" t="s">
        <v>1626</v>
      </c>
      <c r="C803" s="25"/>
      <c r="D803" s="26" t="s">
        <v>1628</v>
      </c>
      <c r="E803" s="17" t="s">
        <v>1383</v>
      </c>
      <c r="F803" s="27" t="s">
        <v>1385</v>
      </c>
      <c r="G803" s="17" t="s">
        <v>1383</v>
      </c>
      <c r="H803" s="27" t="s">
        <v>1385</v>
      </c>
      <c r="I803" s="17" t="s">
        <v>1383</v>
      </c>
      <c r="J803" s="27" t="s">
        <v>1385</v>
      </c>
      <c r="K803" s="17" t="s">
        <v>1383</v>
      </c>
      <c r="L803" s="27" t="s">
        <v>1385</v>
      </c>
      <c r="M803" s="28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  <c r="AA803" s="124"/>
      <c r="AB803" s="124"/>
      <c r="AC803" s="124"/>
      <c r="AD803" s="124"/>
      <c r="AE803" s="124"/>
      <c r="AF803" s="124"/>
      <c r="AG803" s="124"/>
      <c r="AH803" s="124"/>
      <c r="AI803" s="124"/>
      <c r="AJ803" s="124"/>
      <c r="AK803" s="124"/>
      <c r="AL803" s="124"/>
      <c r="AM803" s="124"/>
      <c r="AN803" s="124"/>
      <c r="AO803" s="124"/>
      <c r="AP803" s="124"/>
      <c r="AQ803" s="124"/>
      <c r="AR803" s="124"/>
      <c r="AS803" s="124"/>
      <c r="AT803" s="124"/>
      <c r="AU803" s="124"/>
      <c r="AV803" s="124"/>
      <c r="AW803" s="124"/>
    </row>
    <row r="804" spans="2:49" s="150" customFormat="1" ht="24.75" customHeight="1">
      <c r="B804" s="29"/>
      <c r="C804" s="30"/>
      <c r="D804" s="31"/>
      <c r="E804" s="32" t="s">
        <v>1384</v>
      </c>
      <c r="F804" s="33" t="s">
        <v>1768</v>
      </c>
      <c r="G804" s="32" t="s">
        <v>1384</v>
      </c>
      <c r="H804" s="33" t="s">
        <v>1768</v>
      </c>
      <c r="I804" s="32" t="s">
        <v>1384</v>
      </c>
      <c r="J804" s="33" t="s">
        <v>1768</v>
      </c>
      <c r="K804" s="32" t="s">
        <v>1384</v>
      </c>
      <c r="L804" s="33" t="s">
        <v>1768</v>
      </c>
      <c r="M804" s="3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  <c r="AA804" s="124"/>
      <c r="AB804" s="124"/>
      <c r="AC804" s="124"/>
      <c r="AD804" s="124"/>
      <c r="AE804" s="124"/>
      <c r="AF804" s="124"/>
      <c r="AG804" s="124"/>
      <c r="AH804" s="124"/>
      <c r="AI804" s="124"/>
      <c r="AJ804" s="124"/>
      <c r="AK804" s="124"/>
      <c r="AL804" s="124"/>
      <c r="AM804" s="124"/>
      <c r="AN804" s="124"/>
      <c r="AO804" s="124"/>
      <c r="AP804" s="124"/>
      <c r="AQ804" s="124"/>
      <c r="AR804" s="124"/>
      <c r="AS804" s="124"/>
      <c r="AT804" s="124"/>
      <c r="AU804" s="124"/>
      <c r="AV804" s="124"/>
      <c r="AW804" s="124"/>
    </row>
    <row r="805" spans="2:49" s="47" customFormat="1" ht="5.25" customHeight="1">
      <c r="B805" s="60"/>
      <c r="C805" s="127"/>
      <c r="D805" s="128"/>
      <c r="E805" s="110"/>
      <c r="F805" s="111"/>
      <c r="G805" s="110"/>
      <c r="H805" s="111"/>
      <c r="I805" s="110"/>
      <c r="J805" s="111"/>
      <c r="K805" s="112"/>
      <c r="L805" s="111"/>
      <c r="M805" s="129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  <c r="AJ805" s="161"/>
      <c r="AK805" s="161"/>
      <c r="AL805" s="161"/>
      <c r="AM805" s="161"/>
      <c r="AN805" s="161"/>
      <c r="AO805" s="161"/>
      <c r="AP805" s="161"/>
      <c r="AQ805" s="161"/>
      <c r="AR805" s="161"/>
      <c r="AS805" s="161"/>
      <c r="AT805" s="161"/>
      <c r="AU805" s="161"/>
      <c r="AV805" s="161"/>
      <c r="AW805" s="161"/>
    </row>
    <row r="806" spans="2:49" s="47" customFormat="1" ht="11.25" customHeight="1">
      <c r="B806" s="78" t="s">
        <v>468</v>
      </c>
      <c r="C806" s="43" t="s">
        <v>2338</v>
      </c>
      <c r="D806" s="44"/>
      <c r="E806" s="57"/>
      <c r="F806" s="49">
        <f>SUM(F808:F809)</f>
        <v>406.6471430475299</v>
      </c>
      <c r="G806" s="57"/>
      <c r="H806" s="49">
        <f>SUM(H808:H809)</f>
        <v>375.89231710275874</v>
      </c>
      <c r="I806" s="57"/>
      <c r="J806" s="49">
        <f>SUM(J808:J809)</f>
        <v>302.4224551235832</v>
      </c>
      <c r="K806" s="50"/>
      <c r="L806" s="49">
        <f>SUM(L808:L809)</f>
        <v>547</v>
      </c>
      <c r="M806" s="48" t="s">
        <v>84</v>
      </c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  <c r="AH806" s="161"/>
      <c r="AI806" s="161"/>
      <c r="AJ806" s="161"/>
      <c r="AK806" s="161"/>
      <c r="AL806" s="161"/>
      <c r="AM806" s="161"/>
      <c r="AN806" s="161"/>
      <c r="AO806" s="161"/>
      <c r="AP806" s="161"/>
      <c r="AQ806" s="161"/>
      <c r="AR806" s="161"/>
      <c r="AS806" s="161"/>
      <c r="AT806" s="161"/>
      <c r="AU806" s="161"/>
      <c r="AV806" s="161"/>
      <c r="AW806" s="161"/>
    </row>
    <row r="807" spans="2:49" s="47" customFormat="1" ht="11.25" customHeight="1">
      <c r="B807" s="51" t="s">
        <v>2049</v>
      </c>
      <c r="C807" s="52" t="s">
        <v>1257</v>
      </c>
      <c r="D807" s="44"/>
      <c r="E807" s="95"/>
      <c r="F807" s="58"/>
      <c r="G807" s="95"/>
      <c r="H807" s="58"/>
      <c r="I807" s="95"/>
      <c r="J807" s="58"/>
      <c r="K807" s="59"/>
      <c r="L807" s="58"/>
      <c r="M807" s="56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  <c r="AI807" s="161"/>
      <c r="AJ807" s="161"/>
      <c r="AK807" s="161"/>
      <c r="AL807" s="161"/>
      <c r="AM807" s="161"/>
      <c r="AN807" s="161"/>
      <c r="AO807" s="161"/>
      <c r="AP807" s="161"/>
      <c r="AQ807" s="161"/>
      <c r="AR807" s="161"/>
      <c r="AS807" s="161"/>
      <c r="AT807" s="161"/>
      <c r="AU807" s="161"/>
      <c r="AV807" s="161"/>
      <c r="AW807" s="161"/>
    </row>
    <row r="808" spans="2:49" s="47" customFormat="1" ht="11.25" customHeight="1">
      <c r="B808" s="51" t="s">
        <v>2050</v>
      </c>
      <c r="C808" s="52" t="s">
        <v>1258</v>
      </c>
      <c r="D808" s="44" t="s">
        <v>2305</v>
      </c>
      <c r="E808" s="57" t="s">
        <v>1243</v>
      </c>
      <c r="F808" s="53">
        <v>406.6471430475299</v>
      </c>
      <c r="G808" s="57" t="s">
        <v>1243</v>
      </c>
      <c r="H808" s="53">
        <v>375.89231710275874</v>
      </c>
      <c r="I808" s="57" t="s">
        <v>1243</v>
      </c>
      <c r="J808" s="53">
        <v>302.4224551235832</v>
      </c>
      <c r="K808" s="54" t="s">
        <v>1243</v>
      </c>
      <c r="L808" s="53">
        <v>547</v>
      </c>
      <c r="M808" s="56" t="s">
        <v>2341</v>
      </c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  <c r="AJ808" s="161"/>
      <c r="AK808" s="161"/>
      <c r="AL808" s="161"/>
      <c r="AM808" s="161"/>
      <c r="AN808" s="161"/>
      <c r="AO808" s="161"/>
      <c r="AP808" s="161"/>
      <c r="AQ808" s="161"/>
      <c r="AR808" s="161"/>
      <c r="AS808" s="161"/>
      <c r="AT808" s="161"/>
      <c r="AU808" s="161"/>
      <c r="AV808" s="161"/>
      <c r="AW808" s="161"/>
    </row>
    <row r="809" spans="2:49" s="47" customFormat="1" ht="5.25" customHeight="1">
      <c r="B809" s="51"/>
      <c r="C809" s="52"/>
      <c r="D809" s="44"/>
      <c r="E809" s="57"/>
      <c r="F809" s="53"/>
      <c r="G809" s="57"/>
      <c r="H809" s="53"/>
      <c r="I809" s="57"/>
      <c r="J809" s="53"/>
      <c r="K809" s="54"/>
      <c r="L809" s="53"/>
      <c r="M809" s="56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  <c r="AI809" s="161"/>
      <c r="AJ809" s="161"/>
      <c r="AK809" s="161"/>
      <c r="AL809" s="161"/>
      <c r="AM809" s="161"/>
      <c r="AN809" s="161"/>
      <c r="AO809" s="161"/>
      <c r="AP809" s="161"/>
      <c r="AQ809" s="161"/>
      <c r="AR809" s="161"/>
      <c r="AS809" s="161"/>
      <c r="AT809" s="161"/>
      <c r="AU809" s="161"/>
      <c r="AV809" s="161"/>
      <c r="AW809" s="161"/>
    </row>
    <row r="810" spans="2:49" s="47" customFormat="1" ht="11.25" customHeight="1">
      <c r="B810" s="78" t="s">
        <v>469</v>
      </c>
      <c r="C810" s="43" t="s">
        <v>1374</v>
      </c>
      <c r="D810" s="44"/>
      <c r="E810" s="57"/>
      <c r="F810" s="53"/>
      <c r="G810" s="57"/>
      <c r="H810" s="53"/>
      <c r="I810" s="57"/>
      <c r="J810" s="53"/>
      <c r="K810" s="54"/>
      <c r="L810" s="53"/>
      <c r="M810" s="48" t="s">
        <v>2278</v>
      </c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  <c r="AJ810" s="161"/>
      <c r="AK810" s="161"/>
      <c r="AL810" s="161"/>
      <c r="AM810" s="161"/>
      <c r="AN810" s="161"/>
      <c r="AO810" s="161"/>
      <c r="AP810" s="161"/>
      <c r="AQ810" s="161"/>
      <c r="AR810" s="161"/>
      <c r="AS810" s="161"/>
      <c r="AT810" s="161"/>
      <c r="AU810" s="161"/>
      <c r="AV810" s="161"/>
      <c r="AW810" s="161"/>
    </row>
    <row r="811" spans="2:49" s="47" customFormat="1" ht="11.25" customHeight="1">
      <c r="B811" s="78"/>
      <c r="C811" s="43" t="s">
        <v>926</v>
      </c>
      <c r="D811" s="44"/>
      <c r="E811" s="57"/>
      <c r="F811" s="53"/>
      <c r="G811" s="57"/>
      <c r="H811" s="53"/>
      <c r="I811" s="57"/>
      <c r="J811" s="53"/>
      <c r="K811" s="54"/>
      <c r="L811" s="53"/>
      <c r="M811" s="48" t="s">
        <v>85</v>
      </c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  <c r="AI811" s="161"/>
      <c r="AJ811" s="161"/>
      <c r="AK811" s="161"/>
      <c r="AL811" s="161"/>
      <c r="AM811" s="161"/>
      <c r="AN811" s="161"/>
      <c r="AO811" s="161"/>
      <c r="AP811" s="161"/>
      <c r="AQ811" s="161"/>
      <c r="AR811" s="161"/>
      <c r="AS811" s="161"/>
      <c r="AT811" s="161"/>
      <c r="AU811" s="161"/>
      <c r="AV811" s="161"/>
      <c r="AW811" s="161"/>
    </row>
    <row r="812" spans="2:49" s="47" customFormat="1" ht="11.25" customHeight="1">
      <c r="B812" s="78"/>
      <c r="C812" s="43" t="s">
        <v>927</v>
      </c>
      <c r="D812" s="44"/>
      <c r="E812" s="57"/>
      <c r="F812" s="49">
        <f>SUM(F814:F815)</f>
        <v>372.4751142200064</v>
      </c>
      <c r="G812" s="57"/>
      <c r="H812" s="49">
        <f>SUM(H814:H815)</f>
        <v>174.27734702036994</v>
      </c>
      <c r="I812" s="57"/>
      <c r="J812" s="49">
        <f>SUM(J814:J815)</f>
        <v>350.26329548211606</v>
      </c>
      <c r="K812" s="50"/>
      <c r="L812" s="49">
        <f>SUM(L814:L815)</f>
        <v>241</v>
      </c>
      <c r="M812" s="48" t="s">
        <v>86</v>
      </c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  <c r="AI812" s="161"/>
      <c r="AJ812" s="161"/>
      <c r="AK812" s="161"/>
      <c r="AL812" s="161"/>
      <c r="AM812" s="161"/>
      <c r="AN812" s="161"/>
      <c r="AO812" s="161"/>
      <c r="AP812" s="161"/>
      <c r="AQ812" s="161"/>
      <c r="AR812" s="161"/>
      <c r="AS812" s="161"/>
      <c r="AT812" s="161"/>
      <c r="AU812" s="161"/>
      <c r="AV812" s="161"/>
      <c r="AW812" s="161"/>
    </row>
    <row r="813" spans="2:49" s="47" customFormat="1" ht="11.25" customHeight="1">
      <c r="B813" s="51" t="s">
        <v>2051</v>
      </c>
      <c r="C813" s="52" t="s">
        <v>490</v>
      </c>
      <c r="D813" s="128"/>
      <c r="E813" s="57"/>
      <c r="F813" s="58"/>
      <c r="G813" s="57"/>
      <c r="H813" s="58"/>
      <c r="I813" s="57"/>
      <c r="J813" s="58"/>
      <c r="K813" s="59"/>
      <c r="L813" s="58"/>
      <c r="M813" s="56" t="s">
        <v>2278</v>
      </c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  <c r="AH813" s="161"/>
      <c r="AI813" s="161"/>
      <c r="AJ813" s="161"/>
      <c r="AK813" s="161"/>
      <c r="AL813" s="161"/>
      <c r="AM813" s="161"/>
      <c r="AN813" s="161"/>
      <c r="AO813" s="161"/>
      <c r="AP813" s="161"/>
      <c r="AQ813" s="161"/>
      <c r="AR813" s="161"/>
      <c r="AS813" s="161"/>
      <c r="AT813" s="161"/>
      <c r="AU813" s="161"/>
      <c r="AV813" s="161"/>
      <c r="AW813" s="161"/>
    </row>
    <row r="814" spans="2:49" s="47" customFormat="1" ht="11.25" customHeight="1">
      <c r="B814" s="60"/>
      <c r="C814" s="52" t="s">
        <v>489</v>
      </c>
      <c r="D814" s="44" t="s">
        <v>2305</v>
      </c>
      <c r="E814" s="57" t="s">
        <v>1243</v>
      </c>
      <c r="F814" s="53">
        <v>372.4751142200064</v>
      </c>
      <c r="G814" s="57" t="s">
        <v>1243</v>
      </c>
      <c r="H814" s="53">
        <v>174.27734702036994</v>
      </c>
      <c r="I814" s="57" t="s">
        <v>1243</v>
      </c>
      <c r="J814" s="53">
        <v>350.26329548211606</v>
      </c>
      <c r="K814" s="54" t="s">
        <v>1243</v>
      </c>
      <c r="L814" s="53">
        <v>241</v>
      </c>
      <c r="M814" s="56" t="s">
        <v>356</v>
      </c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  <c r="AI814" s="161"/>
      <c r="AJ814" s="161"/>
      <c r="AK814" s="161"/>
      <c r="AL814" s="161"/>
      <c r="AM814" s="161"/>
      <c r="AN814" s="161"/>
      <c r="AO814" s="161"/>
      <c r="AP814" s="161"/>
      <c r="AQ814" s="161"/>
      <c r="AR814" s="161"/>
      <c r="AS814" s="161"/>
      <c r="AT814" s="161"/>
      <c r="AU814" s="161"/>
      <c r="AV814" s="161"/>
      <c r="AW814" s="161"/>
    </row>
    <row r="815" spans="2:49" s="47" customFormat="1" ht="5.25" customHeight="1">
      <c r="B815" s="60"/>
      <c r="C815" s="127"/>
      <c r="D815" s="128"/>
      <c r="E815" s="57"/>
      <c r="F815" s="53"/>
      <c r="G815" s="57"/>
      <c r="H815" s="53"/>
      <c r="I815" s="57"/>
      <c r="J815" s="53"/>
      <c r="K815" s="54"/>
      <c r="L815" s="53"/>
      <c r="M815" s="129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  <c r="AI815" s="161"/>
      <c r="AJ815" s="161"/>
      <c r="AK815" s="161"/>
      <c r="AL815" s="161"/>
      <c r="AM815" s="161"/>
      <c r="AN815" s="161"/>
      <c r="AO815" s="161"/>
      <c r="AP815" s="161"/>
      <c r="AQ815" s="161"/>
      <c r="AR815" s="161"/>
      <c r="AS815" s="161"/>
      <c r="AT815" s="161"/>
      <c r="AU815" s="161"/>
      <c r="AV815" s="161"/>
      <c r="AW815" s="161"/>
    </row>
    <row r="816" spans="2:49" s="47" customFormat="1" ht="11.25" customHeight="1">
      <c r="B816" s="78" t="s">
        <v>470</v>
      </c>
      <c r="C816" s="43" t="s">
        <v>481</v>
      </c>
      <c r="D816" s="80"/>
      <c r="E816" s="103"/>
      <c r="F816" s="102"/>
      <c r="G816" s="103"/>
      <c r="H816" s="102"/>
      <c r="I816" s="103"/>
      <c r="J816" s="102"/>
      <c r="K816" s="103"/>
      <c r="L816" s="102"/>
      <c r="M816" s="48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  <c r="AI816" s="161"/>
      <c r="AJ816" s="161"/>
      <c r="AK816" s="161"/>
      <c r="AL816" s="161"/>
      <c r="AM816" s="161"/>
      <c r="AN816" s="161"/>
      <c r="AO816" s="161"/>
      <c r="AP816" s="161"/>
      <c r="AQ816" s="161"/>
      <c r="AR816" s="161"/>
      <c r="AS816" s="161"/>
      <c r="AT816" s="161"/>
      <c r="AU816" s="161"/>
      <c r="AV816" s="161"/>
      <c r="AW816" s="161"/>
    </row>
    <row r="817" spans="2:49" s="47" customFormat="1" ht="11.25" customHeight="1">
      <c r="B817" s="78"/>
      <c r="C817" s="43" t="s">
        <v>482</v>
      </c>
      <c r="D817" s="80"/>
      <c r="E817" s="57"/>
      <c r="F817" s="86">
        <f>SUM(F819)</f>
        <v>3675.2017004001546</v>
      </c>
      <c r="G817" s="57"/>
      <c r="H817" s="86">
        <f>SUM(H819)</f>
        <v>1517.2380799420444</v>
      </c>
      <c r="I817" s="57"/>
      <c r="J817" s="86">
        <f>SUM(J819)</f>
        <v>1418.1391963422261</v>
      </c>
      <c r="K817" s="87"/>
      <c r="L817" s="86">
        <f>SUM(L819)</f>
        <v>2130</v>
      </c>
      <c r="M817" s="48" t="s">
        <v>88</v>
      </c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  <c r="AJ817" s="161"/>
      <c r="AK817" s="161"/>
      <c r="AL817" s="161"/>
      <c r="AM817" s="161"/>
      <c r="AN817" s="161"/>
      <c r="AO817" s="161"/>
      <c r="AP817" s="161"/>
      <c r="AQ817" s="161"/>
      <c r="AR817" s="161"/>
      <c r="AS817" s="161"/>
      <c r="AT817" s="161"/>
      <c r="AU817" s="161"/>
      <c r="AV817" s="161"/>
      <c r="AW817" s="161"/>
    </row>
    <row r="818" spans="2:49" s="47" customFormat="1" ht="11.25" customHeight="1">
      <c r="B818" s="51" t="s">
        <v>2053</v>
      </c>
      <c r="C818" s="52" t="s">
        <v>352</v>
      </c>
      <c r="D818" s="44" t="s">
        <v>2278</v>
      </c>
      <c r="E818" s="57" t="s">
        <v>2278</v>
      </c>
      <c r="F818" s="53" t="s">
        <v>2278</v>
      </c>
      <c r="G818" s="57" t="s">
        <v>2278</v>
      </c>
      <c r="H818" s="53" t="s">
        <v>2278</v>
      </c>
      <c r="I818" s="57"/>
      <c r="J818" s="53" t="s">
        <v>2278</v>
      </c>
      <c r="K818" s="54"/>
      <c r="L818" s="53"/>
      <c r="M818" s="56" t="s">
        <v>462</v>
      </c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  <c r="AI818" s="161"/>
      <c r="AJ818" s="161"/>
      <c r="AK818" s="161"/>
      <c r="AL818" s="161"/>
      <c r="AM818" s="161"/>
      <c r="AN818" s="161"/>
      <c r="AO818" s="161"/>
      <c r="AP818" s="161"/>
      <c r="AQ818" s="161"/>
      <c r="AR818" s="161"/>
      <c r="AS818" s="161"/>
      <c r="AT818" s="161"/>
      <c r="AU818" s="161"/>
      <c r="AV818" s="161"/>
      <c r="AW818" s="161"/>
    </row>
    <row r="819" spans="2:49" s="47" customFormat="1" ht="11.25" customHeight="1">
      <c r="B819" s="51" t="s">
        <v>2278</v>
      </c>
      <c r="C819" s="52" t="s">
        <v>353</v>
      </c>
      <c r="D819" s="44" t="s">
        <v>984</v>
      </c>
      <c r="E819" s="57">
        <v>282</v>
      </c>
      <c r="F819" s="53">
        <v>3675.2017004001546</v>
      </c>
      <c r="G819" s="57">
        <v>144</v>
      </c>
      <c r="H819" s="53">
        <v>1517.2380799420444</v>
      </c>
      <c r="I819" s="57">
        <v>112</v>
      </c>
      <c r="J819" s="53">
        <v>1418.1391963422261</v>
      </c>
      <c r="K819" s="54">
        <v>167</v>
      </c>
      <c r="L819" s="53">
        <v>2130</v>
      </c>
      <c r="M819" s="56" t="s">
        <v>463</v>
      </c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  <c r="AJ819" s="161"/>
      <c r="AK819" s="161"/>
      <c r="AL819" s="161"/>
      <c r="AM819" s="161"/>
      <c r="AN819" s="161"/>
      <c r="AO819" s="161"/>
      <c r="AP819" s="161"/>
      <c r="AQ819" s="161"/>
      <c r="AR819" s="161"/>
      <c r="AS819" s="161"/>
      <c r="AT819" s="161"/>
      <c r="AU819" s="161"/>
      <c r="AV819" s="161"/>
      <c r="AW819" s="161"/>
    </row>
    <row r="820" spans="2:49" s="47" customFormat="1" ht="5.25" customHeight="1">
      <c r="B820" s="51"/>
      <c r="C820" s="52"/>
      <c r="D820" s="44"/>
      <c r="E820" s="57"/>
      <c r="F820" s="53"/>
      <c r="G820" s="57"/>
      <c r="H820" s="53"/>
      <c r="I820" s="57"/>
      <c r="J820" s="53"/>
      <c r="K820" s="54"/>
      <c r="L820" s="53"/>
      <c r="M820" s="56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  <c r="AH820" s="161"/>
      <c r="AI820" s="161"/>
      <c r="AJ820" s="161"/>
      <c r="AK820" s="161"/>
      <c r="AL820" s="161"/>
      <c r="AM820" s="161"/>
      <c r="AN820" s="161"/>
      <c r="AO820" s="161"/>
      <c r="AP820" s="161"/>
      <c r="AQ820" s="161"/>
      <c r="AR820" s="161"/>
      <c r="AS820" s="161"/>
      <c r="AT820" s="161"/>
      <c r="AU820" s="161"/>
      <c r="AV820" s="161"/>
      <c r="AW820" s="161"/>
    </row>
    <row r="821" spans="2:49" s="47" customFormat="1" ht="11.25" customHeight="1">
      <c r="B821" s="78" t="s">
        <v>471</v>
      </c>
      <c r="C821" s="43" t="s">
        <v>483</v>
      </c>
      <c r="D821" s="128"/>
      <c r="E821" s="57"/>
      <c r="F821" s="53"/>
      <c r="G821" s="57"/>
      <c r="H821" s="53"/>
      <c r="I821" s="57"/>
      <c r="J821" s="53"/>
      <c r="K821" s="54"/>
      <c r="L821" s="53"/>
      <c r="M821" s="48" t="s">
        <v>90</v>
      </c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  <c r="AH821" s="161"/>
      <c r="AI821" s="161"/>
      <c r="AJ821" s="161"/>
      <c r="AK821" s="161"/>
      <c r="AL821" s="161"/>
      <c r="AM821" s="161"/>
      <c r="AN821" s="161"/>
      <c r="AO821" s="161"/>
      <c r="AP821" s="161"/>
      <c r="AQ821" s="161"/>
      <c r="AR821" s="161"/>
      <c r="AS821" s="161"/>
      <c r="AT821" s="161"/>
      <c r="AU821" s="161"/>
      <c r="AV821" s="161"/>
      <c r="AW821" s="161"/>
    </row>
    <row r="822" spans="2:49" s="47" customFormat="1" ht="11.25" customHeight="1">
      <c r="B822" s="78"/>
      <c r="C822" s="43" t="s">
        <v>929</v>
      </c>
      <c r="D822" s="128"/>
      <c r="E822" s="57"/>
      <c r="F822" s="49">
        <f>SUM(F823:F827)</f>
        <v>36094.20544907173</v>
      </c>
      <c r="G822" s="57"/>
      <c r="H822" s="49">
        <f>SUM(H823:H827)</f>
        <v>36528.19021518126</v>
      </c>
      <c r="I822" s="57"/>
      <c r="J822" s="49">
        <f>SUM(J823:J827)</f>
        <v>39578.04376010522</v>
      </c>
      <c r="K822" s="50"/>
      <c r="L822" s="49">
        <f>SUM(L823:L827)</f>
        <v>44266</v>
      </c>
      <c r="M822" s="48" t="s">
        <v>91</v>
      </c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  <c r="AI822" s="161"/>
      <c r="AJ822" s="161"/>
      <c r="AK822" s="161"/>
      <c r="AL822" s="161"/>
      <c r="AM822" s="161"/>
      <c r="AN822" s="161"/>
      <c r="AO822" s="161"/>
      <c r="AP822" s="161"/>
      <c r="AQ822" s="161"/>
      <c r="AR822" s="161"/>
      <c r="AS822" s="161"/>
      <c r="AT822" s="161"/>
      <c r="AU822" s="161"/>
      <c r="AV822" s="161"/>
      <c r="AW822" s="161"/>
    </row>
    <row r="823" spans="2:49" s="47" customFormat="1" ht="11.25" customHeight="1">
      <c r="B823" s="51" t="s">
        <v>2055</v>
      </c>
      <c r="C823" s="52" t="s">
        <v>987</v>
      </c>
      <c r="D823" s="44" t="s">
        <v>990</v>
      </c>
      <c r="E823" s="57">
        <v>88458</v>
      </c>
      <c r="F823" s="53">
        <v>32641.12193605047</v>
      </c>
      <c r="G823" s="57">
        <v>89935</v>
      </c>
      <c r="H823" s="53">
        <v>33666.28280087617</v>
      </c>
      <c r="I823" s="57">
        <v>94127</v>
      </c>
      <c r="J823" s="53">
        <v>36290.69461482998</v>
      </c>
      <c r="K823" s="54">
        <v>96920</v>
      </c>
      <c r="L823" s="53">
        <v>41491</v>
      </c>
      <c r="M823" s="56" t="s">
        <v>1149</v>
      </c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  <c r="AH823" s="161"/>
      <c r="AI823" s="161"/>
      <c r="AJ823" s="161"/>
      <c r="AK823" s="161"/>
      <c r="AL823" s="161"/>
      <c r="AM823" s="161"/>
      <c r="AN823" s="161"/>
      <c r="AO823" s="161"/>
      <c r="AP823" s="161"/>
      <c r="AQ823" s="161"/>
      <c r="AR823" s="161"/>
      <c r="AS823" s="161"/>
      <c r="AT823" s="161"/>
      <c r="AU823" s="161"/>
      <c r="AV823" s="161"/>
      <c r="AW823" s="161"/>
    </row>
    <row r="824" spans="2:49" s="47" customFormat="1" ht="11.25" customHeight="1">
      <c r="B824" s="51" t="s">
        <v>2056</v>
      </c>
      <c r="C824" s="52" t="s">
        <v>2359</v>
      </c>
      <c r="D824" s="44" t="s">
        <v>2303</v>
      </c>
      <c r="E824" s="57">
        <v>1050</v>
      </c>
      <c r="F824" s="53">
        <v>422.0245560199155</v>
      </c>
      <c r="G824" s="57">
        <v>875</v>
      </c>
      <c r="H824" s="53">
        <v>358.806302688997</v>
      </c>
      <c r="I824" s="57">
        <v>800</v>
      </c>
      <c r="J824" s="53">
        <v>341.7202882752352</v>
      </c>
      <c r="K824" s="54">
        <v>930</v>
      </c>
      <c r="L824" s="53">
        <v>400</v>
      </c>
      <c r="M824" s="56" t="s">
        <v>1151</v>
      </c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  <c r="AH824" s="161"/>
      <c r="AI824" s="161"/>
      <c r="AJ824" s="161"/>
      <c r="AK824" s="161"/>
      <c r="AL824" s="161"/>
      <c r="AM824" s="161"/>
      <c r="AN824" s="161"/>
      <c r="AO824" s="161"/>
      <c r="AP824" s="161"/>
      <c r="AQ824" s="161"/>
      <c r="AR824" s="161"/>
      <c r="AS824" s="161"/>
      <c r="AT824" s="161"/>
      <c r="AU824" s="161"/>
      <c r="AV824" s="161"/>
      <c r="AW824" s="161"/>
    </row>
    <row r="825" spans="2:49" s="47" customFormat="1" ht="11.25" customHeight="1">
      <c r="B825" s="51" t="s">
        <v>2057</v>
      </c>
      <c r="C825" s="52" t="s">
        <v>988</v>
      </c>
      <c r="D825" s="44" t="s">
        <v>2303</v>
      </c>
      <c r="E825" s="57">
        <v>8450</v>
      </c>
      <c r="F825" s="53">
        <v>3031.0589570013362</v>
      </c>
      <c r="G825" s="57">
        <v>6800</v>
      </c>
      <c r="H825" s="53">
        <v>2503.101111616098</v>
      </c>
      <c r="I825" s="57">
        <v>8348</v>
      </c>
      <c r="J825" s="53">
        <v>2675.669899</v>
      </c>
      <c r="K825" s="54">
        <v>6725</v>
      </c>
      <c r="L825" s="53">
        <v>2207</v>
      </c>
      <c r="M825" s="56" t="s">
        <v>1152</v>
      </c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  <c r="AH825" s="161"/>
      <c r="AI825" s="161"/>
      <c r="AJ825" s="161"/>
      <c r="AK825" s="161"/>
      <c r="AL825" s="161"/>
      <c r="AM825" s="161"/>
      <c r="AN825" s="161"/>
      <c r="AO825" s="161"/>
      <c r="AP825" s="161"/>
      <c r="AQ825" s="161"/>
      <c r="AR825" s="161"/>
      <c r="AS825" s="161"/>
      <c r="AT825" s="161"/>
      <c r="AU825" s="161"/>
      <c r="AV825" s="161"/>
      <c r="AW825" s="161"/>
    </row>
    <row r="826" spans="2:49" s="47" customFormat="1" ht="11.25" customHeight="1">
      <c r="B826" s="51" t="s">
        <v>1308</v>
      </c>
      <c r="C826" s="52" t="s">
        <v>274</v>
      </c>
      <c r="D826" s="44" t="s">
        <v>2305</v>
      </c>
      <c r="E826" s="57" t="s">
        <v>1243</v>
      </c>
      <c r="F826" s="260" t="s">
        <v>1243</v>
      </c>
      <c r="G826" s="57" t="s">
        <v>1243</v>
      </c>
      <c r="H826" s="260" t="s">
        <v>1243</v>
      </c>
      <c r="I826" s="57" t="s">
        <v>1243</v>
      </c>
      <c r="J826" s="53">
        <v>269.958958</v>
      </c>
      <c r="K826" s="57" t="s">
        <v>1243</v>
      </c>
      <c r="L826" s="53">
        <v>168</v>
      </c>
      <c r="M826" s="56" t="s">
        <v>1309</v>
      </c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  <c r="AH826" s="161"/>
      <c r="AI826" s="161"/>
      <c r="AJ826" s="161"/>
      <c r="AK826" s="161"/>
      <c r="AL826" s="161"/>
      <c r="AM826" s="161"/>
      <c r="AN826" s="161"/>
      <c r="AO826" s="161"/>
      <c r="AP826" s="161"/>
      <c r="AQ826" s="161"/>
      <c r="AR826" s="161"/>
      <c r="AS826" s="161"/>
      <c r="AT826" s="161"/>
      <c r="AU826" s="161"/>
      <c r="AV826" s="161"/>
      <c r="AW826" s="161"/>
    </row>
    <row r="827" spans="2:49" s="47" customFormat="1" ht="5.25" customHeight="1">
      <c r="B827" s="60"/>
      <c r="C827" s="127"/>
      <c r="D827" s="128"/>
      <c r="E827" s="57"/>
      <c r="F827" s="53"/>
      <c r="G827" s="57"/>
      <c r="H827" s="53"/>
      <c r="I827" s="57"/>
      <c r="J827" s="53"/>
      <c r="K827" s="54"/>
      <c r="L827" s="53"/>
      <c r="M827" s="129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  <c r="AH827" s="161"/>
      <c r="AI827" s="161"/>
      <c r="AJ827" s="161"/>
      <c r="AK827" s="161"/>
      <c r="AL827" s="161"/>
      <c r="AM827" s="161"/>
      <c r="AN827" s="161"/>
      <c r="AO827" s="161"/>
      <c r="AP827" s="161"/>
      <c r="AQ827" s="161"/>
      <c r="AR827" s="161"/>
      <c r="AS827" s="161"/>
      <c r="AT827" s="161"/>
      <c r="AU827" s="161"/>
      <c r="AV827" s="161"/>
      <c r="AW827" s="161"/>
    </row>
    <row r="828" spans="2:49" s="47" customFormat="1" ht="11.25" customHeight="1">
      <c r="B828" s="78" t="s">
        <v>474</v>
      </c>
      <c r="C828" s="43" t="s">
        <v>484</v>
      </c>
      <c r="D828" s="128"/>
      <c r="E828" s="57"/>
      <c r="F828" s="53"/>
      <c r="G828" s="57"/>
      <c r="H828" s="53"/>
      <c r="I828" s="57"/>
      <c r="J828" s="53"/>
      <c r="K828" s="54"/>
      <c r="L828" s="53"/>
      <c r="M828" s="48" t="s">
        <v>87</v>
      </c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  <c r="AH828" s="161"/>
      <c r="AI828" s="161"/>
      <c r="AJ828" s="161"/>
      <c r="AK828" s="161"/>
      <c r="AL828" s="161"/>
      <c r="AM828" s="161"/>
      <c r="AN828" s="161"/>
      <c r="AO828" s="161"/>
      <c r="AP828" s="161"/>
      <c r="AQ828" s="161"/>
      <c r="AR828" s="161"/>
      <c r="AS828" s="161"/>
      <c r="AT828" s="161"/>
      <c r="AU828" s="161"/>
      <c r="AV828" s="161"/>
      <c r="AW828" s="161"/>
    </row>
    <row r="829" spans="2:49" s="47" customFormat="1" ht="11.25" customHeight="1">
      <c r="B829" s="78"/>
      <c r="C829" s="43" t="s">
        <v>488</v>
      </c>
      <c r="D829" s="128"/>
      <c r="E829" s="103"/>
      <c r="F829" s="102"/>
      <c r="G829" s="103"/>
      <c r="H829" s="102"/>
      <c r="I829" s="103"/>
      <c r="J829" s="102"/>
      <c r="K829" s="103"/>
      <c r="L829" s="102"/>
      <c r="M829" s="48" t="s">
        <v>475</v>
      </c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  <c r="AH829" s="161"/>
      <c r="AI829" s="161"/>
      <c r="AJ829" s="161"/>
      <c r="AK829" s="161"/>
      <c r="AL829" s="161"/>
      <c r="AM829" s="161"/>
      <c r="AN829" s="161"/>
      <c r="AO829" s="161"/>
      <c r="AP829" s="161"/>
      <c r="AQ829" s="161"/>
      <c r="AR829" s="161"/>
      <c r="AS829" s="161"/>
      <c r="AT829" s="161"/>
      <c r="AU829" s="161"/>
      <c r="AV829" s="161"/>
      <c r="AW829" s="161"/>
    </row>
    <row r="830" spans="2:49" s="47" customFormat="1" ht="11.25" customHeight="1">
      <c r="B830" s="78"/>
      <c r="C830" s="43" t="s">
        <v>485</v>
      </c>
      <c r="D830" s="128"/>
      <c r="E830" s="57" t="s">
        <v>2278</v>
      </c>
      <c r="F830" s="49">
        <f>SUM(F831:F833)</f>
        <v>1317</v>
      </c>
      <c r="G830" s="57"/>
      <c r="H830" s="49">
        <f>SUM(H831:H833)</f>
        <v>1529</v>
      </c>
      <c r="I830" s="57"/>
      <c r="J830" s="49">
        <f>SUM(J831:J833)</f>
        <v>1382</v>
      </c>
      <c r="K830" s="50"/>
      <c r="L830" s="49">
        <f>SUM(L831:L833)</f>
        <v>1533</v>
      </c>
      <c r="M830" s="48" t="s">
        <v>476</v>
      </c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  <c r="AH830" s="161"/>
      <c r="AI830" s="161"/>
      <c r="AJ830" s="161"/>
      <c r="AK830" s="161"/>
      <c r="AL830" s="161"/>
      <c r="AM830" s="161"/>
      <c r="AN830" s="161"/>
      <c r="AO830" s="161"/>
      <c r="AP830" s="161"/>
      <c r="AQ830" s="161"/>
      <c r="AR830" s="161"/>
      <c r="AS830" s="161"/>
      <c r="AT830" s="161"/>
      <c r="AU830" s="161"/>
      <c r="AV830" s="161"/>
      <c r="AW830" s="161"/>
    </row>
    <row r="831" spans="2:49" s="47" customFormat="1" ht="11.25" customHeight="1">
      <c r="B831" s="51" t="s">
        <v>2052</v>
      </c>
      <c r="C831" s="52" t="s">
        <v>478</v>
      </c>
      <c r="D831" s="44"/>
      <c r="E831" s="57"/>
      <c r="F831" s="53"/>
      <c r="G831" s="57"/>
      <c r="H831" s="53"/>
      <c r="I831" s="57"/>
      <c r="J831" s="53"/>
      <c r="K831" s="54"/>
      <c r="L831" s="53"/>
      <c r="M831" s="56" t="s">
        <v>479</v>
      </c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  <c r="AJ831" s="161"/>
      <c r="AK831" s="161"/>
      <c r="AL831" s="161"/>
      <c r="AM831" s="161"/>
      <c r="AN831" s="161"/>
      <c r="AO831" s="161"/>
      <c r="AP831" s="161"/>
      <c r="AQ831" s="161"/>
      <c r="AR831" s="161"/>
      <c r="AS831" s="161"/>
      <c r="AT831" s="161"/>
      <c r="AU831" s="161"/>
      <c r="AV831" s="161"/>
      <c r="AW831" s="161"/>
    </row>
    <row r="832" spans="2:49" s="47" customFormat="1" ht="11.25" customHeight="1">
      <c r="B832" s="60" t="s">
        <v>477</v>
      </c>
      <c r="C832" s="127" t="s">
        <v>691</v>
      </c>
      <c r="D832" s="44" t="s">
        <v>2305</v>
      </c>
      <c r="E832" s="57" t="s">
        <v>1243</v>
      </c>
      <c r="F832" s="53">
        <v>1317</v>
      </c>
      <c r="G832" s="57" t="s">
        <v>1243</v>
      </c>
      <c r="H832" s="53">
        <v>1529</v>
      </c>
      <c r="I832" s="57" t="s">
        <v>1243</v>
      </c>
      <c r="J832" s="53">
        <v>1382</v>
      </c>
      <c r="K832" s="54" t="s">
        <v>1243</v>
      </c>
      <c r="L832" s="53">
        <v>1533</v>
      </c>
      <c r="M832" s="129" t="s">
        <v>275</v>
      </c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  <c r="AH832" s="161"/>
      <c r="AI832" s="161"/>
      <c r="AJ832" s="161"/>
      <c r="AK832" s="161"/>
      <c r="AL832" s="161"/>
      <c r="AM832" s="161"/>
      <c r="AN832" s="161"/>
      <c r="AO832" s="161"/>
      <c r="AP832" s="161"/>
      <c r="AQ832" s="161"/>
      <c r="AR832" s="161"/>
      <c r="AS832" s="161"/>
      <c r="AT832" s="161"/>
      <c r="AU832" s="161"/>
      <c r="AV832" s="161"/>
      <c r="AW832" s="161"/>
    </row>
    <row r="833" spans="2:49" s="47" customFormat="1" ht="5.25" customHeight="1">
      <c r="B833" s="51"/>
      <c r="C833" s="52"/>
      <c r="D833" s="44"/>
      <c r="E833" s="57"/>
      <c r="F833" s="53"/>
      <c r="G833" s="57"/>
      <c r="H833" s="53"/>
      <c r="I833" s="57"/>
      <c r="J833" s="53"/>
      <c r="K833" s="54"/>
      <c r="L833" s="53"/>
      <c r="M833" s="56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  <c r="AH833" s="161"/>
      <c r="AI833" s="161"/>
      <c r="AJ833" s="161"/>
      <c r="AK833" s="161"/>
      <c r="AL833" s="161"/>
      <c r="AM833" s="161"/>
      <c r="AN833" s="161"/>
      <c r="AO833" s="161"/>
      <c r="AP833" s="161"/>
      <c r="AQ833" s="161"/>
      <c r="AR833" s="161"/>
      <c r="AS833" s="161"/>
      <c r="AT833" s="161"/>
      <c r="AU833" s="161"/>
      <c r="AV833" s="161"/>
      <c r="AW833" s="161"/>
    </row>
    <row r="834" spans="2:49" s="47" customFormat="1" ht="11.25" customHeight="1">
      <c r="B834" s="78" t="s">
        <v>472</v>
      </c>
      <c r="C834" s="43" t="s">
        <v>928</v>
      </c>
      <c r="D834" s="44"/>
      <c r="E834" s="57"/>
      <c r="F834" s="49">
        <f>SUM(F835:F837)</f>
        <v>1038.829676356715</v>
      </c>
      <c r="G834" s="57"/>
      <c r="H834" s="49">
        <f>SUM(H835:H837)</f>
        <v>857.7179235708404</v>
      </c>
      <c r="I834" s="57"/>
      <c r="J834" s="49">
        <f>SUM(J835:J837)</f>
        <v>927.7705826672635</v>
      </c>
      <c r="K834" s="50"/>
      <c r="L834" s="49">
        <f>SUM(L835:L837)</f>
        <v>695</v>
      </c>
      <c r="M834" s="48" t="s">
        <v>89</v>
      </c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  <c r="AH834" s="161"/>
      <c r="AI834" s="161"/>
      <c r="AJ834" s="161"/>
      <c r="AK834" s="161"/>
      <c r="AL834" s="161"/>
      <c r="AM834" s="161"/>
      <c r="AN834" s="161"/>
      <c r="AO834" s="161"/>
      <c r="AP834" s="161"/>
      <c r="AQ834" s="161"/>
      <c r="AR834" s="161"/>
      <c r="AS834" s="161"/>
      <c r="AT834" s="161"/>
      <c r="AU834" s="161"/>
      <c r="AV834" s="161"/>
      <c r="AW834" s="161"/>
    </row>
    <row r="835" spans="2:49" s="47" customFormat="1" ht="11.25" customHeight="1">
      <c r="B835" s="51" t="s">
        <v>2054</v>
      </c>
      <c r="C835" s="52" t="s">
        <v>985</v>
      </c>
      <c r="D835" s="44" t="s">
        <v>2305</v>
      </c>
      <c r="E835" s="57" t="s">
        <v>1243</v>
      </c>
      <c r="F835" s="53">
        <v>145.23112251697498</v>
      </c>
      <c r="G835" s="57" t="s">
        <v>1243</v>
      </c>
      <c r="H835" s="53">
        <v>82.01286918605645</v>
      </c>
      <c r="I835" s="57" t="s">
        <v>1243</v>
      </c>
      <c r="J835" s="53">
        <v>51.25804324128528</v>
      </c>
      <c r="K835" s="54" t="s">
        <v>1243</v>
      </c>
      <c r="L835" s="53">
        <v>43</v>
      </c>
      <c r="M835" s="56" t="s">
        <v>357</v>
      </c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  <c r="AH835" s="161"/>
      <c r="AI835" s="161"/>
      <c r="AJ835" s="161"/>
      <c r="AK835" s="161"/>
      <c r="AL835" s="161"/>
      <c r="AM835" s="161"/>
      <c r="AN835" s="161"/>
      <c r="AO835" s="161"/>
      <c r="AP835" s="161"/>
      <c r="AQ835" s="161"/>
      <c r="AR835" s="161"/>
      <c r="AS835" s="161"/>
      <c r="AT835" s="161"/>
      <c r="AU835" s="161"/>
      <c r="AV835" s="161"/>
      <c r="AW835" s="161"/>
    </row>
    <row r="836" spans="2:49" s="47" customFormat="1" ht="11.25" customHeight="1">
      <c r="B836" s="51" t="s">
        <v>434</v>
      </c>
      <c r="C836" s="52" t="s">
        <v>1314</v>
      </c>
      <c r="D836" s="44" t="s">
        <v>2305</v>
      </c>
      <c r="E836" s="57" t="s">
        <v>1243</v>
      </c>
      <c r="F836" s="53">
        <v>893.5985538397401</v>
      </c>
      <c r="G836" s="57" t="s">
        <v>1243</v>
      </c>
      <c r="H836" s="53">
        <v>775.7050543847839</v>
      </c>
      <c r="I836" s="57" t="s">
        <v>1243</v>
      </c>
      <c r="J836" s="53">
        <v>876.5125394259783</v>
      </c>
      <c r="K836" s="54" t="s">
        <v>1243</v>
      </c>
      <c r="L836" s="53">
        <v>652</v>
      </c>
      <c r="M836" s="56" t="s">
        <v>986</v>
      </c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  <c r="AH836" s="161"/>
      <c r="AI836" s="161"/>
      <c r="AJ836" s="161"/>
      <c r="AK836" s="161"/>
      <c r="AL836" s="161"/>
      <c r="AM836" s="161"/>
      <c r="AN836" s="161"/>
      <c r="AO836" s="161"/>
      <c r="AP836" s="161"/>
      <c r="AQ836" s="161"/>
      <c r="AR836" s="161"/>
      <c r="AS836" s="161"/>
      <c r="AT836" s="161"/>
      <c r="AU836" s="161"/>
      <c r="AV836" s="161"/>
      <c r="AW836" s="161"/>
    </row>
    <row r="837" spans="2:49" s="47" customFormat="1" ht="5.25" customHeight="1">
      <c r="B837" s="51"/>
      <c r="C837" s="52"/>
      <c r="D837" s="44"/>
      <c r="E837" s="57"/>
      <c r="F837" s="54"/>
      <c r="G837" s="57"/>
      <c r="H837" s="54"/>
      <c r="I837" s="57"/>
      <c r="J837" s="53"/>
      <c r="K837" s="54"/>
      <c r="L837" s="53"/>
      <c r="M837" s="56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  <c r="AI837" s="161"/>
      <c r="AJ837" s="161"/>
      <c r="AK837" s="161"/>
      <c r="AL837" s="161"/>
      <c r="AM837" s="161"/>
      <c r="AN837" s="161"/>
      <c r="AO837" s="161"/>
      <c r="AP837" s="161"/>
      <c r="AQ837" s="161"/>
      <c r="AR837" s="161"/>
      <c r="AS837" s="161"/>
      <c r="AT837" s="161"/>
      <c r="AU837" s="161"/>
      <c r="AV837" s="161"/>
      <c r="AW837" s="161"/>
    </row>
    <row r="838" spans="2:49" s="47" customFormat="1" ht="11.25" customHeight="1">
      <c r="B838" s="78" t="s">
        <v>473</v>
      </c>
      <c r="C838" s="43" t="s">
        <v>2007</v>
      </c>
      <c r="D838" s="128"/>
      <c r="E838" s="57"/>
      <c r="F838" s="49">
        <f>SUM(F839:F840)</f>
        <v>102006.92325304047</v>
      </c>
      <c r="G838" s="57"/>
      <c r="H838" s="49">
        <f>SUM(H839:H840)</f>
        <v>107653.85101678873</v>
      </c>
      <c r="I838" s="57"/>
      <c r="J838" s="49">
        <f>SUM(J839:J840)</f>
        <v>115860.26373971849</v>
      </c>
      <c r="K838" s="50"/>
      <c r="L838" s="49">
        <f>SUM(L839:L840)</f>
        <v>121790</v>
      </c>
      <c r="M838" s="48" t="s">
        <v>92</v>
      </c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  <c r="AH838" s="161"/>
      <c r="AI838" s="161"/>
      <c r="AJ838" s="161"/>
      <c r="AK838" s="161"/>
      <c r="AL838" s="161"/>
      <c r="AM838" s="161"/>
      <c r="AN838" s="161"/>
      <c r="AO838" s="161"/>
      <c r="AP838" s="161"/>
      <c r="AQ838" s="161"/>
      <c r="AR838" s="161"/>
      <c r="AS838" s="161"/>
      <c r="AT838" s="161"/>
      <c r="AU838" s="161"/>
      <c r="AV838" s="161"/>
      <c r="AW838" s="161"/>
    </row>
    <row r="839" spans="2:49" s="47" customFormat="1" ht="11.25" customHeight="1">
      <c r="B839" s="51" t="s">
        <v>2058</v>
      </c>
      <c r="C839" s="52" t="s">
        <v>486</v>
      </c>
      <c r="D839" s="44" t="s">
        <v>2429</v>
      </c>
      <c r="E839" s="57">
        <v>63239</v>
      </c>
      <c r="F839" s="53">
        <v>2055.44753397554</v>
      </c>
      <c r="G839" s="57">
        <v>105424</v>
      </c>
      <c r="H839" s="53">
        <v>3535.096382207308</v>
      </c>
      <c r="I839" s="57">
        <v>19871</v>
      </c>
      <c r="J839" s="53">
        <v>879.9297423087306</v>
      </c>
      <c r="K839" s="54">
        <v>0</v>
      </c>
      <c r="L839" s="53">
        <v>0</v>
      </c>
      <c r="M839" s="56" t="s">
        <v>1154</v>
      </c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  <c r="AH839" s="161"/>
      <c r="AI839" s="161"/>
      <c r="AJ839" s="161"/>
      <c r="AK839" s="161"/>
      <c r="AL839" s="161"/>
      <c r="AM839" s="161"/>
      <c r="AN839" s="161"/>
      <c r="AO839" s="161"/>
      <c r="AP839" s="161"/>
      <c r="AQ839" s="161"/>
      <c r="AR839" s="161"/>
      <c r="AS839" s="161"/>
      <c r="AT839" s="161"/>
      <c r="AU839" s="161"/>
      <c r="AV839" s="161"/>
      <c r="AW839" s="161"/>
    </row>
    <row r="840" spans="2:49" s="47" customFormat="1" ht="11.25" customHeight="1">
      <c r="B840" s="51" t="s">
        <v>2059</v>
      </c>
      <c r="C840" s="52" t="s">
        <v>487</v>
      </c>
      <c r="D840" s="44" t="s">
        <v>167</v>
      </c>
      <c r="E840" s="57">
        <v>1800</v>
      </c>
      <c r="F840" s="53">
        <v>99951.47571906493</v>
      </c>
      <c r="G840" s="57">
        <v>1786</v>
      </c>
      <c r="H840" s="53">
        <v>104118.75463458142</v>
      </c>
      <c r="I840" s="57">
        <v>1853</v>
      </c>
      <c r="J840" s="53">
        <v>114980.33399740976</v>
      </c>
      <c r="K840" s="54">
        <v>1940</v>
      </c>
      <c r="L840" s="53">
        <v>121790</v>
      </c>
      <c r="M840" s="56" t="s">
        <v>1155</v>
      </c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  <c r="AH840" s="161"/>
      <c r="AI840" s="161"/>
      <c r="AJ840" s="161"/>
      <c r="AK840" s="161"/>
      <c r="AL840" s="161"/>
      <c r="AM840" s="161"/>
      <c r="AN840" s="161"/>
      <c r="AO840" s="161"/>
      <c r="AP840" s="161"/>
      <c r="AQ840" s="161"/>
      <c r="AR840" s="161"/>
      <c r="AS840" s="161"/>
      <c r="AT840" s="161"/>
      <c r="AU840" s="161"/>
      <c r="AV840" s="161"/>
      <c r="AW840" s="161"/>
    </row>
    <row r="841" spans="2:49" s="47" customFormat="1" ht="4.5" customHeight="1">
      <c r="B841" s="51"/>
      <c r="C841" s="52"/>
      <c r="D841" s="44"/>
      <c r="E841" s="57"/>
      <c r="F841" s="53"/>
      <c r="G841" s="57"/>
      <c r="H841" s="53"/>
      <c r="I841" s="57"/>
      <c r="J841" s="53"/>
      <c r="K841" s="54"/>
      <c r="L841" s="53"/>
      <c r="M841" s="56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  <c r="AH841" s="161"/>
      <c r="AI841" s="161"/>
      <c r="AJ841" s="161"/>
      <c r="AK841" s="161"/>
      <c r="AL841" s="161"/>
      <c r="AM841" s="161"/>
      <c r="AN841" s="161"/>
      <c r="AO841" s="161"/>
      <c r="AP841" s="161"/>
      <c r="AQ841" s="161"/>
      <c r="AR841" s="161"/>
      <c r="AS841" s="161"/>
      <c r="AT841" s="161"/>
      <c r="AU841" s="161"/>
      <c r="AV841" s="161"/>
      <c r="AW841" s="161"/>
    </row>
    <row r="842" spans="2:49" s="47" customFormat="1" ht="11.25" customHeight="1">
      <c r="B842" s="78" t="s">
        <v>480</v>
      </c>
      <c r="C842" s="43" t="s">
        <v>2008</v>
      </c>
      <c r="D842" s="44"/>
      <c r="E842" s="57"/>
      <c r="F842" s="49">
        <f>SUM(F843:F845)</f>
        <v>2474.054887112703</v>
      </c>
      <c r="G842" s="57"/>
      <c r="H842" s="49">
        <f>SUM(H843:H845)</f>
        <v>2967.8407036704175</v>
      </c>
      <c r="I842" s="57"/>
      <c r="J842" s="49">
        <f>SUM(J843:J845)</f>
        <v>3934.9091194893335</v>
      </c>
      <c r="K842" s="50"/>
      <c r="L842" s="49">
        <f>SUM(L843:L845)</f>
        <v>4787</v>
      </c>
      <c r="M842" s="48" t="s">
        <v>93</v>
      </c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  <c r="AI842" s="161"/>
      <c r="AJ842" s="161"/>
      <c r="AK842" s="161"/>
      <c r="AL842" s="161"/>
      <c r="AM842" s="161"/>
      <c r="AN842" s="161"/>
      <c r="AO842" s="161"/>
      <c r="AP842" s="161"/>
      <c r="AQ842" s="161"/>
      <c r="AR842" s="161"/>
      <c r="AS842" s="161"/>
      <c r="AT842" s="161"/>
      <c r="AU842" s="161"/>
      <c r="AV842" s="161"/>
      <c r="AW842" s="161"/>
    </row>
    <row r="843" spans="2:49" s="47" customFormat="1" ht="11.25" customHeight="1">
      <c r="B843" s="51" t="s">
        <v>2060</v>
      </c>
      <c r="C843" s="52" t="s">
        <v>358</v>
      </c>
      <c r="D843" s="44" t="s">
        <v>2429</v>
      </c>
      <c r="E843" s="57">
        <v>16547</v>
      </c>
      <c r="F843" s="53">
        <v>1607.7939563349817</v>
      </c>
      <c r="G843" s="57">
        <v>14794</v>
      </c>
      <c r="H843" s="53">
        <v>1510.4036741765397</v>
      </c>
      <c r="I843" s="57">
        <v>14174</v>
      </c>
      <c r="J843" s="53">
        <v>1472.8144424662637</v>
      </c>
      <c r="K843" s="54">
        <v>14917</v>
      </c>
      <c r="L843" s="53">
        <v>1711</v>
      </c>
      <c r="M843" s="56" t="s">
        <v>1156</v>
      </c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  <c r="AH843" s="161"/>
      <c r="AI843" s="161"/>
      <c r="AJ843" s="161"/>
      <c r="AK843" s="161"/>
      <c r="AL843" s="161"/>
      <c r="AM843" s="161"/>
      <c r="AN843" s="161"/>
      <c r="AO843" s="161"/>
      <c r="AP843" s="161"/>
      <c r="AQ843" s="161"/>
      <c r="AR843" s="161"/>
      <c r="AS843" s="161"/>
      <c r="AT843" s="161"/>
      <c r="AU843" s="161"/>
      <c r="AV843" s="161"/>
      <c r="AW843" s="161"/>
    </row>
    <row r="844" spans="2:49" s="47" customFormat="1" ht="11.25" customHeight="1">
      <c r="B844" s="51" t="s">
        <v>2061</v>
      </c>
      <c r="C844" s="52" t="s">
        <v>1153</v>
      </c>
      <c r="D844" s="44" t="s">
        <v>2303</v>
      </c>
      <c r="E844" s="57">
        <v>3200</v>
      </c>
      <c r="F844" s="53">
        <v>276.7934335029405</v>
      </c>
      <c r="G844" s="57">
        <v>3156</v>
      </c>
      <c r="H844" s="53">
        <v>252.87301332367406</v>
      </c>
      <c r="I844" s="57">
        <v>7900</v>
      </c>
      <c r="J844" s="53">
        <v>902.141561046621</v>
      </c>
      <c r="K844" s="54">
        <v>9022</v>
      </c>
      <c r="L844" s="53">
        <v>1120</v>
      </c>
      <c r="M844" s="56" t="s">
        <v>1157</v>
      </c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  <c r="AJ844" s="161"/>
      <c r="AK844" s="161"/>
      <c r="AL844" s="161"/>
      <c r="AM844" s="161"/>
      <c r="AN844" s="161"/>
      <c r="AO844" s="161"/>
      <c r="AP844" s="161"/>
      <c r="AQ844" s="161"/>
      <c r="AR844" s="161"/>
      <c r="AS844" s="161"/>
      <c r="AT844" s="161"/>
      <c r="AU844" s="161"/>
      <c r="AV844" s="161"/>
      <c r="AW844" s="161"/>
    </row>
    <row r="845" spans="2:49" s="47" customFormat="1" ht="11.25" customHeight="1">
      <c r="B845" s="51" t="s">
        <v>371</v>
      </c>
      <c r="C845" s="52" t="s">
        <v>44</v>
      </c>
      <c r="D845" s="44" t="s">
        <v>2303</v>
      </c>
      <c r="E845" s="57">
        <v>73711</v>
      </c>
      <c r="F845" s="53">
        <v>589.4674972747807</v>
      </c>
      <c r="G845" s="57">
        <v>152065</v>
      </c>
      <c r="H845" s="53">
        <v>1204.564016170204</v>
      </c>
      <c r="I845" s="57">
        <v>224498</v>
      </c>
      <c r="J845" s="53">
        <v>1559.9531159764488</v>
      </c>
      <c r="K845" s="54">
        <v>284268</v>
      </c>
      <c r="L845" s="53">
        <v>1956</v>
      </c>
      <c r="M845" s="56" t="s">
        <v>45</v>
      </c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  <c r="AI845" s="161"/>
      <c r="AJ845" s="161"/>
      <c r="AK845" s="161"/>
      <c r="AL845" s="161"/>
      <c r="AM845" s="161"/>
      <c r="AN845" s="161"/>
      <c r="AO845" s="161"/>
      <c r="AP845" s="161"/>
      <c r="AQ845" s="161"/>
      <c r="AR845" s="161"/>
      <c r="AS845" s="161"/>
      <c r="AT845" s="161"/>
      <c r="AU845" s="161"/>
      <c r="AV845" s="161"/>
      <c r="AW845" s="161"/>
    </row>
    <row r="846" spans="2:49" s="47" customFormat="1" ht="3" customHeight="1">
      <c r="B846" s="261"/>
      <c r="C846" s="262"/>
      <c r="D846" s="263"/>
      <c r="E846" s="108"/>
      <c r="F846" s="109"/>
      <c r="G846" s="108"/>
      <c r="H846" s="109"/>
      <c r="I846" s="108"/>
      <c r="J846" s="109"/>
      <c r="K846" s="199"/>
      <c r="L846" s="109"/>
      <c r="M846" s="264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  <c r="AH846" s="161"/>
      <c r="AI846" s="161"/>
      <c r="AJ846" s="161"/>
      <c r="AK846" s="161"/>
      <c r="AL846" s="161"/>
      <c r="AM846" s="161"/>
      <c r="AN846" s="161"/>
      <c r="AO846" s="161"/>
      <c r="AP846" s="161"/>
      <c r="AQ846" s="161"/>
      <c r="AR846" s="161"/>
      <c r="AS846" s="161"/>
      <c r="AT846" s="161"/>
      <c r="AU846" s="161"/>
      <c r="AV846" s="161"/>
      <c r="AW846" s="161"/>
    </row>
    <row r="847" spans="2:49" s="47" customFormat="1" ht="11.25" customHeight="1">
      <c r="B847" s="113"/>
      <c r="C847" s="114"/>
      <c r="D847" s="115"/>
      <c r="E847" s="116"/>
      <c r="F847" s="116"/>
      <c r="G847" s="117"/>
      <c r="H847" s="117"/>
      <c r="I847" s="117"/>
      <c r="J847" s="117"/>
      <c r="K847" s="117"/>
      <c r="L847" s="117"/>
      <c r="M847" s="118" t="s">
        <v>187</v>
      </c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  <c r="AJ847" s="161"/>
      <c r="AK847" s="161"/>
      <c r="AL847" s="161"/>
      <c r="AM847" s="161"/>
      <c r="AN847" s="161"/>
      <c r="AO847" s="161"/>
      <c r="AP847" s="161"/>
      <c r="AQ847" s="161"/>
      <c r="AR847" s="161"/>
      <c r="AS847" s="161"/>
      <c r="AT847" s="161"/>
      <c r="AU847" s="161"/>
      <c r="AV847" s="161"/>
      <c r="AW847" s="161"/>
    </row>
    <row r="848" spans="2:10" s="121" customFormat="1" ht="18.75" customHeight="1">
      <c r="B848" s="14" t="s">
        <v>208</v>
      </c>
      <c r="C848" s="119"/>
      <c r="D848" s="119"/>
      <c r="E848" s="119"/>
      <c r="F848" s="119"/>
      <c r="G848" s="119"/>
      <c r="H848" s="119"/>
      <c r="I848" s="120"/>
      <c r="J848" s="120"/>
    </row>
    <row r="849" spans="2:10" s="121" customFormat="1" ht="18.75" customHeight="1">
      <c r="B849" s="15" t="s">
        <v>209</v>
      </c>
      <c r="C849" s="15"/>
      <c r="D849" s="15"/>
      <c r="E849" s="15"/>
      <c r="F849" s="15"/>
      <c r="G849" s="15"/>
      <c r="H849" s="15"/>
      <c r="I849" s="16"/>
      <c r="J849" s="16"/>
    </row>
    <row r="850" spans="2:49" s="150" customFormat="1" ht="6" customHeight="1">
      <c r="B850" s="122"/>
      <c r="C850" s="123"/>
      <c r="D850" s="123"/>
      <c r="E850" s="124"/>
      <c r="F850" s="124"/>
      <c r="G850" s="123"/>
      <c r="H850" s="123"/>
      <c r="I850" s="123"/>
      <c r="J850" s="123"/>
      <c r="K850" s="125"/>
      <c r="L850" s="123"/>
      <c r="M850" s="126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  <c r="AA850" s="124"/>
      <c r="AB850" s="124"/>
      <c r="AC850" s="124"/>
      <c r="AD850" s="124"/>
      <c r="AE850" s="124"/>
      <c r="AF850" s="124"/>
      <c r="AG850" s="124"/>
      <c r="AH850" s="124"/>
      <c r="AI850" s="124"/>
      <c r="AJ850" s="124"/>
      <c r="AK850" s="124"/>
      <c r="AL850" s="124"/>
      <c r="AM850" s="124"/>
      <c r="AN850" s="124"/>
      <c r="AO850" s="124"/>
      <c r="AP850" s="124"/>
      <c r="AQ850" s="124"/>
      <c r="AR850" s="124"/>
      <c r="AS850" s="124"/>
      <c r="AT850" s="124"/>
      <c r="AU850" s="124"/>
      <c r="AV850" s="124"/>
      <c r="AW850" s="124"/>
    </row>
    <row r="851" spans="2:49" s="150" customFormat="1" ht="24.75" customHeight="1">
      <c r="B851" s="18" t="s">
        <v>1625</v>
      </c>
      <c r="C851" s="19" t="s">
        <v>2237</v>
      </c>
      <c r="D851" s="20" t="s">
        <v>1627</v>
      </c>
      <c r="E851" s="21" t="s">
        <v>1103</v>
      </c>
      <c r="F851" s="22"/>
      <c r="G851" s="21" t="s">
        <v>1787</v>
      </c>
      <c r="H851" s="22"/>
      <c r="I851" s="21" t="s">
        <v>721</v>
      </c>
      <c r="J851" s="22"/>
      <c r="K851" s="21" t="s">
        <v>1767</v>
      </c>
      <c r="L851" s="22"/>
      <c r="M851" s="23" t="s">
        <v>1386</v>
      </c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  <c r="AA851" s="124"/>
      <c r="AB851" s="124"/>
      <c r="AC851" s="124"/>
      <c r="AD851" s="124"/>
      <c r="AE851" s="124"/>
      <c r="AF851" s="124"/>
      <c r="AG851" s="124"/>
      <c r="AH851" s="124"/>
      <c r="AI851" s="124"/>
      <c r="AJ851" s="124"/>
      <c r="AK851" s="124"/>
      <c r="AL851" s="124"/>
      <c r="AM851" s="124"/>
      <c r="AN851" s="124"/>
      <c r="AO851" s="124"/>
      <c r="AP851" s="124"/>
      <c r="AQ851" s="124"/>
      <c r="AR851" s="124"/>
      <c r="AS851" s="124"/>
      <c r="AT851" s="124"/>
      <c r="AU851" s="124"/>
      <c r="AV851" s="124"/>
      <c r="AW851" s="124"/>
    </row>
    <row r="852" spans="2:49" s="150" customFormat="1" ht="15" customHeight="1">
      <c r="B852" s="24" t="s">
        <v>1626</v>
      </c>
      <c r="C852" s="25"/>
      <c r="D852" s="26" t="s">
        <v>1628</v>
      </c>
      <c r="E852" s="17" t="s">
        <v>1383</v>
      </c>
      <c r="F852" s="27" t="s">
        <v>1385</v>
      </c>
      <c r="G852" s="17" t="s">
        <v>1383</v>
      </c>
      <c r="H852" s="27" t="s">
        <v>1385</v>
      </c>
      <c r="I852" s="17" t="s">
        <v>1383</v>
      </c>
      <c r="J852" s="27" t="s">
        <v>1385</v>
      </c>
      <c r="K852" s="17" t="s">
        <v>1383</v>
      </c>
      <c r="L852" s="27" t="s">
        <v>1385</v>
      </c>
      <c r="M852" s="28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  <c r="AA852" s="124"/>
      <c r="AB852" s="124"/>
      <c r="AC852" s="124"/>
      <c r="AD852" s="124"/>
      <c r="AE852" s="124"/>
      <c r="AF852" s="124"/>
      <c r="AG852" s="124"/>
      <c r="AH852" s="124"/>
      <c r="AI852" s="124"/>
      <c r="AJ852" s="124"/>
      <c r="AK852" s="124"/>
      <c r="AL852" s="124"/>
      <c r="AM852" s="124"/>
      <c r="AN852" s="124"/>
      <c r="AO852" s="124"/>
      <c r="AP852" s="124"/>
      <c r="AQ852" s="124"/>
      <c r="AR852" s="124"/>
      <c r="AS852" s="124"/>
      <c r="AT852" s="124"/>
      <c r="AU852" s="124"/>
      <c r="AV852" s="124"/>
      <c r="AW852" s="124"/>
    </row>
    <row r="853" spans="2:49" s="150" customFormat="1" ht="24.75" customHeight="1">
      <c r="B853" s="29"/>
      <c r="C853" s="30"/>
      <c r="D853" s="31"/>
      <c r="E853" s="32" t="s">
        <v>1384</v>
      </c>
      <c r="F853" s="33" t="s">
        <v>1768</v>
      </c>
      <c r="G853" s="32" t="s">
        <v>1384</v>
      </c>
      <c r="H853" s="33" t="s">
        <v>1768</v>
      </c>
      <c r="I853" s="32" t="s">
        <v>1384</v>
      </c>
      <c r="J853" s="33" t="s">
        <v>1768</v>
      </c>
      <c r="K853" s="32" t="s">
        <v>1384</v>
      </c>
      <c r="L853" s="33" t="s">
        <v>1768</v>
      </c>
      <c r="M853" s="3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  <c r="AA853" s="124"/>
      <c r="AB853" s="124"/>
      <c r="AC853" s="124"/>
      <c r="AD853" s="124"/>
      <c r="AE853" s="124"/>
      <c r="AF853" s="124"/>
      <c r="AG853" s="124"/>
      <c r="AH853" s="124"/>
      <c r="AI853" s="124"/>
      <c r="AJ853" s="124"/>
      <c r="AK853" s="124"/>
      <c r="AL853" s="124"/>
      <c r="AM853" s="124"/>
      <c r="AN853" s="124"/>
      <c r="AO853" s="124"/>
      <c r="AP853" s="124"/>
      <c r="AQ853" s="124"/>
      <c r="AR853" s="124"/>
      <c r="AS853" s="124"/>
      <c r="AT853" s="124"/>
      <c r="AU853" s="124"/>
      <c r="AV853" s="124"/>
      <c r="AW853" s="124"/>
    </row>
    <row r="854" spans="2:49" s="47" customFormat="1" ht="5.25" customHeight="1">
      <c r="B854" s="60"/>
      <c r="C854" s="127"/>
      <c r="D854" s="128"/>
      <c r="E854" s="110"/>
      <c r="F854" s="111"/>
      <c r="G854" s="110"/>
      <c r="H854" s="111"/>
      <c r="I854" s="110"/>
      <c r="J854" s="111"/>
      <c r="K854" s="112"/>
      <c r="L854" s="111"/>
      <c r="M854" s="129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  <c r="AI854" s="161"/>
      <c r="AJ854" s="161"/>
      <c r="AK854" s="161"/>
      <c r="AL854" s="161"/>
      <c r="AM854" s="161"/>
      <c r="AN854" s="161"/>
      <c r="AO854" s="161"/>
      <c r="AP854" s="161"/>
      <c r="AQ854" s="161"/>
      <c r="AR854" s="161"/>
      <c r="AS854" s="161"/>
      <c r="AT854" s="161"/>
      <c r="AU854" s="161"/>
      <c r="AV854" s="161"/>
      <c r="AW854" s="161"/>
    </row>
    <row r="855" spans="2:49" s="47" customFormat="1" ht="11.25" customHeight="1">
      <c r="B855" s="78" t="s">
        <v>491</v>
      </c>
      <c r="C855" s="43" t="s">
        <v>2369</v>
      </c>
      <c r="D855" s="128"/>
      <c r="E855" s="110"/>
      <c r="F855" s="111"/>
      <c r="G855" s="110"/>
      <c r="H855" s="111"/>
      <c r="I855" s="110"/>
      <c r="J855" s="111"/>
      <c r="K855" s="112"/>
      <c r="L855" s="111"/>
      <c r="M855" s="48" t="s">
        <v>94</v>
      </c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  <c r="AI855" s="161"/>
      <c r="AJ855" s="161"/>
      <c r="AK855" s="161"/>
      <c r="AL855" s="161"/>
      <c r="AM855" s="161"/>
      <c r="AN855" s="161"/>
      <c r="AO855" s="161"/>
      <c r="AP855" s="161"/>
      <c r="AQ855" s="161"/>
      <c r="AR855" s="161"/>
      <c r="AS855" s="161"/>
      <c r="AT855" s="161"/>
      <c r="AU855" s="161"/>
      <c r="AV855" s="161"/>
      <c r="AW855" s="161"/>
    </row>
    <row r="856" spans="2:49" s="47" customFormat="1" ht="11.25" customHeight="1">
      <c r="B856" s="78"/>
      <c r="C856" s="43" t="s">
        <v>2009</v>
      </c>
      <c r="D856" s="128"/>
      <c r="E856" s="57"/>
      <c r="F856" s="49">
        <f>SUM(F857:F863)</f>
        <v>19491.725243219415</v>
      </c>
      <c r="G856" s="57"/>
      <c r="H856" s="49">
        <f>SUM(H857:H863)</f>
        <v>20082.901341935572</v>
      </c>
      <c r="I856" s="57"/>
      <c r="J856" s="49">
        <f>SUM(J857:J863)</f>
        <v>21502.749139719177</v>
      </c>
      <c r="K856" s="50"/>
      <c r="L856" s="49">
        <f>SUM(L857:L863)</f>
        <v>25661</v>
      </c>
      <c r="M856" s="48" t="s">
        <v>1347</v>
      </c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  <c r="AI856" s="161"/>
      <c r="AJ856" s="161"/>
      <c r="AK856" s="161"/>
      <c r="AL856" s="161"/>
      <c r="AM856" s="161"/>
      <c r="AN856" s="161"/>
      <c r="AO856" s="161"/>
      <c r="AP856" s="161"/>
      <c r="AQ856" s="161"/>
      <c r="AR856" s="161"/>
      <c r="AS856" s="161"/>
      <c r="AT856" s="161"/>
      <c r="AU856" s="161"/>
      <c r="AV856" s="161"/>
      <c r="AW856" s="161"/>
    </row>
    <row r="857" spans="2:49" s="47" customFormat="1" ht="10.5" customHeight="1">
      <c r="B857" s="51" t="s">
        <v>372</v>
      </c>
      <c r="C857" s="52" t="s">
        <v>46</v>
      </c>
      <c r="D857" s="44" t="s">
        <v>990</v>
      </c>
      <c r="E857" s="57">
        <v>10358</v>
      </c>
      <c r="F857" s="53">
        <v>6176.594210574876</v>
      </c>
      <c r="G857" s="57">
        <v>9690</v>
      </c>
      <c r="H857" s="53">
        <v>6125.336167333591</v>
      </c>
      <c r="I857" s="57">
        <v>9030</v>
      </c>
      <c r="J857" s="53">
        <v>7188.086263869573</v>
      </c>
      <c r="K857" s="54">
        <v>10655</v>
      </c>
      <c r="L857" s="53">
        <v>8507</v>
      </c>
      <c r="M857" s="56" t="s">
        <v>647</v>
      </c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  <c r="AH857" s="161"/>
      <c r="AI857" s="161"/>
      <c r="AJ857" s="161"/>
      <c r="AK857" s="161"/>
      <c r="AL857" s="161"/>
      <c r="AM857" s="161"/>
      <c r="AN857" s="161"/>
      <c r="AO857" s="161"/>
      <c r="AP857" s="161"/>
      <c r="AQ857" s="161"/>
      <c r="AR857" s="161"/>
      <c r="AS857" s="161"/>
      <c r="AT857" s="161"/>
      <c r="AU857" s="161"/>
      <c r="AV857" s="161"/>
      <c r="AW857" s="161"/>
    </row>
    <row r="858" spans="2:49" s="47" customFormat="1" ht="11.25" customHeight="1">
      <c r="B858" s="51" t="s">
        <v>373</v>
      </c>
      <c r="C858" s="52" t="s">
        <v>47</v>
      </c>
      <c r="D858" s="44" t="s">
        <v>120</v>
      </c>
      <c r="E858" s="57">
        <v>465267</v>
      </c>
      <c r="F858" s="53">
        <v>2807.232168181057</v>
      </c>
      <c r="G858" s="57">
        <v>482000</v>
      </c>
      <c r="H858" s="53">
        <v>2902.913848898123</v>
      </c>
      <c r="I858" s="57">
        <v>404900</v>
      </c>
      <c r="J858" s="53">
        <v>2386.916213602518</v>
      </c>
      <c r="K858" s="54">
        <v>506000</v>
      </c>
      <c r="L858" s="53">
        <v>3118</v>
      </c>
      <c r="M858" s="56" t="s">
        <v>48</v>
      </c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  <c r="AJ858" s="161"/>
      <c r="AK858" s="161"/>
      <c r="AL858" s="161"/>
      <c r="AM858" s="161"/>
      <c r="AN858" s="161"/>
      <c r="AO858" s="161"/>
      <c r="AP858" s="161"/>
      <c r="AQ858" s="161"/>
      <c r="AR858" s="161"/>
      <c r="AS858" s="161"/>
      <c r="AT858" s="161"/>
      <c r="AU858" s="161"/>
      <c r="AV858" s="161"/>
      <c r="AW858" s="161"/>
    </row>
    <row r="859" spans="2:49" s="47" customFormat="1" ht="11.25" customHeight="1">
      <c r="B859" s="51" t="s">
        <v>374</v>
      </c>
      <c r="C859" s="52" t="s">
        <v>49</v>
      </c>
      <c r="D859" s="44" t="s">
        <v>1248</v>
      </c>
      <c r="E859" s="57">
        <v>512230</v>
      </c>
      <c r="F859" s="53">
        <v>2591.948386567659</v>
      </c>
      <c r="G859" s="57">
        <v>420000</v>
      </c>
      <c r="H859" s="53">
        <v>2296.360337209581</v>
      </c>
      <c r="I859" s="57">
        <v>726000</v>
      </c>
      <c r="J859" s="53">
        <v>3834.101634448139</v>
      </c>
      <c r="K859" s="54">
        <v>673800</v>
      </c>
      <c r="L859" s="53">
        <v>3989</v>
      </c>
      <c r="M859" s="56" t="s">
        <v>50</v>
      </c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  <c r="AI859" s="161"/>
      <c r="AJ859" s="161"/>
      <c r="AK859" s="161"/>
      <c r="AL859" s="161"/>
      <c r="AM859" s="161"/>
      <c r="AN859" s="161"/>
      <c r="AO859" s="161"/>
      <c r="AP859" s="161"/>
      <c r="AQ859" s="161"/>
      <c r="AR859" s="161"/>
      <c r="AS859" s="161"/>
      <c r="AT859" s="161"/>
      <c r="AU859" s="161"/>
      <c r="AV859" s="161"/>
      <c r="AW859" s="161"/>
    </row>
    <row r="860" spans="2:49" s="47" customFormat="1" ht="11.25" customHeight="1">
      <c r="B860" s="51" t="s">
        <v>375</v>
      </c>
      <c r="C860" s="52" t="s">
        <v>51</v>
      </c>
      <c r="D860" s="44" t="s">
        <v>1211</v>
      </c>
      <c r="E860" s="57">
        <v>194184</v>
      </c>
      <c r="F860" s="53">
        <v>1674.4294125486526</v>
      </c>
      <c r="G860" s="57">
        <v>202808</v>
      </c>
      <c r="H860" s="53">
        <v>1891.421795603427</v>
      </c>
      <c r="I860" s="57">
        <v>238422</v>
      </c>
      <c r="J860" s="53">
        <v>2033.2357152376494</v>
      </c>
      <c r="K860" s="54">
        <v>356036</v>
      </c>
      <c r="L860" s="53">
        <v>3227</v>
      </c>
      <c r="M860" s="56" t="s">
        <v>965</v>
      </c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  <c r="AI860" s="161"/>
      <c r="AJ860" s="161"/>
      <c r="AK860" s="161"/>
      <c r="AL860" s="161"/>
      <c r="AM860" s="161"/>
      <c r="AN860" s="161"/>
      <c r="AO860" s="161"/>
      <c r="AP860" s="161"/>
      <c r="AQ860" s="161"/>
      <c r="AR860" s="161"/>
      <c r="AS860" s="161"/>
      <c r="AT860" s="161"/>
      <c r="AU860" s="161"/>
      <c r="AV860" s="161"/>
      <c r="AW860" s="161"/>
    </row>
    <row r="861" spans="2:49" s="47" customFormat="1" ht="11.25" customHeight="1">
      <c r="B861" s="51" t="s">
        <v>376</v>
      </c>
      <c r="C861" s="52" t="s">
        <v>1203</v>
      </c>
      <c r="D861" s="44"/>
      <c r="E861" s="57"/>
      <c r="F861" s="53"/>
      <c r="G861" s="57"/>
      <c r="H861" s="53"/>
      <c r="I861" s="57"/>
      <c r="J861" s="53"/>
      <c r="K861" s="54"/>
      <c r="L861" s="53"/>
      <c r="M861" s="56" t="s">
        <v>1158</v>
      </c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  <c r="AI861" s="161"/>
      <c r="AJ861" s="161"/>
      <c r="AK861" s="161"/>
      <c r="AL861" s="161"/>
      <c r="AM861" s="161"/>
      <c r="AN861" s="161"/>
      <c r="AO861" s="161"/>
      <c r="AP861" s="161"/>
      <c r="AQ861" s="161"/>
      <c r="AR861" s="161"/>
      <c r="AS861" s="161"/>
      <c r="AT861" s="161"/>
      <c r="AU861" s="161"/>
      <c r="AV861" s="161"/>
      <c r="AW861" s="161"/>
    </row>
    <row r="862" spans="2:49" s="47" customFormat="1" ht="10.5" customHeight="1">
      <c r="B862" s="51"/>
      <c r="C862" s="52" t="s">
        <v>499</v>
      </c>
      <c r="D862" s="44" t="s">
        <v>2305</v>
      </c>
      <c r="E862" s="57" t="s">
        <v>1243</v>
      </c>
      <c r="F862" s="53">
        <v>6241.521065347171</v>
      </c>
      <c r="G862" s="57" t="s">
        <v>1243</v>
      </c>
      <c r="H862" s="53">
        <v>6866.869192890852</v>
      </c>
      <c r="I862" s="57" t="s">
        <v>1243</v>
      </c>
      <c r="J862" s="53">
        <v>6060.409312561296</v>
      </c>
      <c r="K862" s="54" t="s">
        <v>1243</v>
      </c>
      <c r="L862" s="53">
        <v>6820</v>
      </c>
      <c r="M862" s="56" t="s">
        <v>500</v>
      </c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  <c r="AI862" s="161"/>
      <c r="AJ862" s="161"/>
      <c r="AK862" s="161"/>
      <c r="AL862" s="161"/>
      <c r="AM862" s="161"/>
      <c r="AN862" s="161"/>
      <c r="AO862" s="161"/>
      <c r="AP862" s="161"/>
      <c r="AQ862" s="161"/>
      <c r="AR862" s="161"/>
      <c r="AS862" s="161"/>
      <c r="AT862" s="161"/>
      <c r="AU862" s="161"/>
      <c r="AV862" s="161"/>
      <c r="AW862" s="161"/>
    </row>
    <row r="863" spans="2:49" s="47" customFormat="1" ht="5.25" customHeight="1">
      <c r="B863" s="203"/>
      <c r="C863" s="52"/>
      <c r="D863" s="44"/>
      <c r="E863" s="57"/>
      <c r="F863" s="53"/>
      <c r="G863" s="57"/>
      <c r="H863" s="53"/>
      <c r="I863" s="57"/>
      <c r="J863" s="53"/>
      <c r="K863" s="54"/>
      <c r="L863" s="53"/>
      <c r="M863" s="56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  <c r="AI863" s="161"/>
      <c r="AJ863" s="161"/>
      <c r="AK863" s="161"/>
      <c r="AL863" s="161"/>
      <c r="AM863" s="161"/>
      <c r="AN863" s="161"/>
      <c r="AO863" s="161"/>
      <c r="AP863" s="161"/>
      <c r="AQ863" s="161"/>
      <c r="AR863" s="161"/>
      <c r="AS863" s="161"/>
      <c r="AT863" s="161"/>
      <c r="AU863" s="161"/>
      <c r="AV863" s="161"/>
      <c r="AW863" s="161"/>
    </row>
    <row r="864" spans="2:49" s="47" customFormat="1" ht="11.25" customHeight="1">
      <c r="B864" s="78" t="s">
        <v>492</v>
      </c>
      <c r="C864" s="43" t="s">
        <v>2369</v>
      </c>
      <c r="D864" s="44"/>
      <c r="E864" s="57"/>
      <c r="F864" s="53"/>
      <c r="G864" s="57"/>
      <c r="H864" s="53"/>
      <c r="I864" s="57"/>
      <c r="J864" s="53"/>
      <c r="K864" s="54"/>
      <c r="L864" s="53"/>
      <c r="M864" s="48" t="s">
        <v>1348</v>
      </c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  <c r="AH864" s="161"/>
      <c r="AI864" s="161"/>
      <c r="AJ864" s="161"/>
      <c r="AK864" s="161"/>
      <c r="AL864" s="161"/>
      <c r="AM864" s="161"/>
      <c r="AN864" s="161"/>
      <c r="AO864" s="161"/>
      <c r="AP864" s="161"/>
      <c r="AQ864" s="161"/>
      <c r="AR864" s="161"/>
      <c r="AS864" s="161"/>
      <c r="AT864" s="161"/>
      <c r="AU864" s="161"/>
      <c r="AV864" s="161"/>
      <c r="AW864" s="161"/>
    </row>
    <row r="865" spans="2:49" s="47" customFormat="1" ht="11.25" customHeight="1">
      <c r="B865" s="78"/>
      <c r="C865" s="43" t="s">
        <v>2010</v>
      </c>
      <c r="D865" s="44"/>
      <c r="E865" s="57"/>
      <c r="F865" s="49">
        <f>SUM(F866:F867)</f>
        <v>370.7665127786302</v>
      </c>
      <c r="G865" s="57"/>
      <c r="H865" s="49">
        <f>SUM(H866:H867)</f>
        <v>592.8847001575331</v>
      </c>
      <c r="I865" s="57"/>
      <c r="J865" s="49">
        <f>SUM(J866:J867)</f>
        <v>768.8706486192792</v>
      </c>
      <c r="K865" s="50"/>
      <c r="L865" s="49">
        <f>SUM(L866:L867)</f>
        <v>446</v>
      </c>
      <c r="M865" s="48" t="s">
        <v>1349</v>
      </c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  <c r="AH865" s="161"/>
      <c r="AI865" s="161"/>
      <c r="AJ865" s="161"/>
      <c r="AK865" s="161"/>
      <c r="AL865" s="161"/>
      <c r="AM865" s="161"/>
      <c r="AN865" s="161"/>
      <c r="AO865" s="161"/>
      <c r="AP865" s="161"/>
      <c r="AQ865" s="161"/>
      <c r="AR865" s="161"/>
      <c r="AS865" s="161"/>
      <c r="AT865" s="161"/>
      <c r="AU865" s="161"/>
      <c r="AV865" s="161"/>
      <c r="AW865" s="161"/>
    </row>
    <row r="866" spans="2:49" s="47" customFormat="1" ht="10.5" customHeight="1">
      <c r="B866" s="51" t="s">
        <v>378</v>
      </c>
      <c r="C866" s="52" t="s">
        <v>498</v>
      </c>
      <c r="D866" s="44" t="s">
        <v>2305</v>
      </c>
      <c r="E866" s="57" t="s">
        <v>1243</v>
      </c>
      <c r="F866" s="53">
        <v>370.7665127786302</v>
      </c>
      <c r="G866" s="57" t="s">
        <v>1243</v>
      </c>
      <c r="H866" s="53">
        <v>592.8847001575331</v>
      </c>
      <c r="I866" s="57" t="s">
        <v>1243</v>
      </c>
      <c r="J866" s="53">
        <v>768.8706486192792</v>
      </c>
      <c r="K866" s="54" t="s">
        <v>1243</v>
      </c>
      <c r="L866" s="53">
        <v>446</v>
      </c>
      <c r="M866" s="56" t="s">
        <v>576</v>
      </c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  <c r="AH866" s="161"/>
      <c r="AI866" s="161"/>
      <c r="AJ866" s="161"/>
      <c r="AK866" s="161"/>
      <c r="AL866" s="161"/>
      <c r="AM866" s="161"/>
      <c r="AN866" s="161"/>
      <c r="AO866" s="161"/>
      <c r="AP866" s="161"/>
      <c r="AQ866" s="161"/>
      <c r="AR866" s="161"/>
      <c r="AS866" s="161"/>
      <c r="AT866" s="161"/>
      <c r="AU866" s="161"/>
      <c r="AV866" s="161"/>
      <c r="AW866" s="161"/>
    </row>
    <row r="867" spans="2:49" s="47" customFormat="1" ht="5.25" customHeight="1">
      <c r="B867" s="51"/>
      <c r="C867" s="52"/>
      <c r="D867" s="44"/>
      <c r="E867" s="57"/>
      <c r="F867" s="53"/>
      <c r="G867" s="57"/>
      <c r="H867" s="53"/>
      <c r="I867" s="57"/>
      <c r="J867" s="53"/>
      <c r="K867" s="54"/>
      <c r="L867" s="53"/>
      <c r="M867" s="56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  <c r="AH867" s="161"/>
      <c r="AI867" s="161"/>
      <c r="AJ867" s="161"/>
      <c r="AK867" s="161"/>
      <c r="AL867" s="161"/>
      <c r="AM867" s="161"/>
      <c r="AN867" s="161"/>
      <c r="AO867" s="161"/>
      <c r="AP867" s="161"/>
      <c r="AQ867" s="161"/>
      <c r="AR867" s="161"/>
      <c r="AS867" s="161"/>
      <c r="AT867" s="161"/>
      <c r="AU867" s="161"/>
      <c r="AV867" s="161"/>
      <c r="AW867" s="161"/>
    </row>
    <row r="868" spans="2:49" s="47" customFormat="1" ht="11.25" customHeight="1">
      <c r="B868" s="78" t="s">
        <v>493</v>
      </c>
      <c r="C868" s="43" t="s">
        <v>2011</v>
      </c>
      <c r="D868" s="44"/>
      <c r="E868" s="57"/>
      <c r="F868" s="49">
        <f>SUM(F869:F870)</f>
        <v>195593.85860297913</v>
      </c>
      <c r="G868" s="57"/>
      <c r="H868" s="49">
        <f>SUM(H869:H870)</f>
        <v>213129.23519582284</v>
      </c>
      <c r="I868" s="57"/>
      <c r="J868" s="49">
        <f>SUM(J869:J870)</f>
        <v>241813.23619364607</v>
      </c>
      <c r="K868" s="50"/>
      <c r="L868" s="49">
        <f>SUM(L869:L870)</f>
        <v>280599</v>
      </c>
      <c r="M868" s="48" t="s">
        <v>2297</v>
      </c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  <c r="AJ868" s="161"/>
      <c r="AK868" s="161"/>
      <c r="AL868" s="161"/>
      <c r="AM868" s="161"/>
      <c r="AN868" s="161"/>
      <c r="AO868" s="161"/>
      <c r="AP868" s="161"/>
      <c r="AQ868" s="161"/>
      <c r="AR868" s="161"/>
      <c r="AS868" s="161"/>
      <c r="AT868" s="161"/>
      <c r="AU868" s="161"/>
      <c r="AV868" s="161"/>
      <c r="AW868" s="161"/>
    </row>
    <row r="869" spans="2:49" s="47" customFormat="1" ht="10.5" customHeight="1">
      <c r="B869" s="51" t="s">
        <v>379</v>
      </c>
      <c r="C869" s="52" t="s">
        <v>968</v>
      </c>
      <c r="D869" s="44" t="s">
        <v>969</v>
      </c>
      <c r="E869" s="57">
        <v>3923</v>
      </c>
      <c r="F869" s="53">
        <v>195593.85860297913</v>
      </c>
      <c r="G869" s="57">
        <v>4125</v>
      </c>
      <c r="H869" s="53">
        <v>213129.23519582284</v>
      </c>
      <c r="I869" s="57">
        <v>4542</v>
      </c>
      <c r="J869" s="53">
        <v>241813.23619364607</v>
      </c>
      <c r="K869" s="54">
        <v>4988</v>
      </c>
      <c r="L869" s="53">
        <v>280599</v>
      </c>
      <c r="M869" s="56" t="s">
        <v>648</v>
      </c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  <c r="AH869" s="161"/>
      <c r="AI869" s="161"/>
      <c r="AJ869" s="161"/>
      <c r="AK869" s="161"/>
      <c r="AL869" s="161"/>
      <c r="AM869" s="161"/>
      <c r="AN869" s="161"/>
      <c r="AO869" s="161"/>
      <c r="AP869" s="161"/>
      <c r="AQ869" s="161"/>
      <c r="AR869" s="161"/>
      <c r="AS869" s="161"/>
      <c r="AT869" s="161"/>
      <c r="AU869" s="161"/>
      <c r="AV869" s="161"/>
      <c r="AW869" s="161"/>
    </row>
    <row r="870" spans="2:49" s="47" customFormat="1" ht="6" customHeight="1">
      <c r="B870" s="51"/>
      <c r="C870" s="52"/>
      <c r="D870" s="44"/>
      <c r="E870" s="57"/>
      <c r="F870" s="54"/>
      <c r="G870" s="57"/>
      <c r="H870" s="54"/>
      <c r="I870" s="57"/>
      <c r="J870" s="53"/>
      <c r="K870" s="54"/>
      <c r="L870" s="53"/>
      <c r="M870" s="56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  <c r="AH870" s="161"/>
      <c r="AI870" s="161"/>
      <c r="AJ870" s="161"/>
      <c r="AK870" s="161"/>
      <c r="AL870" s="161"/>
      <c r="AM870" s="161"/>
      <c r="AN870" s="161"/>
      <c r="AO870" s="161"/>
      <c r="AP870" s="161"/>
      <c r="AQ870" s="161"/>
      <c r="AR870" s="161"/>
      <c r="AS870" s="161"/>
      <c r="AT870" s="161"/>
      <c r="AU870" s="161"/>
      <c r="AV870" s="161"/>
      <c r="AW870" s="161"/>
    </row>
    <row r="871" spans="2:49" s="150" customFormat="1" ht="11.25" customHeight="1">
      <c r="B871" s="78" t="s">
        <v>494</v>
      </c>
      <c r="C871" s="43" t="s">
        <v>2012</v>
      </c>
      <c r="D871" s="37"/>
      <c r="E871" s="98"/>
      <c r="F871" s="49">
        <f>SUM(F872:F873)</f>
        <v>10953.843840662665</v>
      </c>
      <c r="G871" s="57"/>
      <c r="H871" s="49">
        <f>SUM(H872:H873)</f>
        <v>11507.430707668545</v>
      </c>
      <c r="I871" s="57"/>
      <c r="J871" s="49">
        <f>SUM(J872:J873)</f>
        <v>8548.13301120501</v>
      </c>
      <c r="K871" s="50"/>
      <c r="L871" s="49">
        <f>SUM(L872:L873)</f>
        <v>11352</v>
      </c>
      <c r="M871" s="85" t="s">
        <v>2298</v>
      </c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  <c r="AA871" s="124"/>
      <c r="AB871" s="124"/>
      <c r="AC871" s="124"/>
      <c r="AD871" s="124"/>
      <c r="AE871" s="124"/>
      <c r="AF871" s="124"/>
      <c r="AG871" s="124"/>
      <c r="AH871" s="124"/>
      <c r="AI871" s="124"/>
      <c r="AJ871" s="124"/>
      <c r="AK871" s="124"/>
      <c r="AL871" s="124"/>
      <c r="AM871" s="124"/>
      <c r="AN871" s="124"/>
      <c r="AO871" s="124"/>
      <c r="AP871" s="124"/>
      <c r="AQ871" s="124"/>
      <c r="AR871" s="124"/>
      <c r="AS871" s="124"/>
      <c r="AT871" s="124"/>
      <c r="AU871" s="124"/>
      <c r="AV871" s="124"/>
      <c r="AW871" s="124"/>
    </row>
    <row r="872" spans="2:49" s="47" customFormat="1" ht="11.25" customHeight="1">
      <c r="B872" s="51" t="s">
        <v>380</v>
      </c>
      <c r="C872" s="52" t="s">
        <v>970</v>
      </c>
      <c r="D872" s="44" t="s">
        <v>2429</v>
      </c>
      <c r="E872" s="57">
        <v>78180</v>
      </c>
      <c r="F872" s="53">
        <v>10953.843840662665</v>
      </c>
      <c r="G872" s="57">
        <v>81150</v>
      </c>
      <c r="H872" s="53">
        <v>11507.430707668545</v>
      </c>
      <c r="I872" s="57">
        <v>71470</v>
      </c>
      <c r="J872" s="53">
        <v>8548.13301120501</v>
      </c>
      <c r="K872" s="54">
        <v>89100</v>
      </c>
      <c r="L872" s="53">
        <v>11352</v>
      </c>
      <c r="M872" s="56" t="s">
        <v>1159</v>
      </c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  <c r="AH872" s="161"/>
      <c r="AI872" s="161"/>
      <c r="AJ872" s="161"/>
      <c r="AK872" s="161"/>
      <c r="AL872" s="161"/>
      <c r="AM872" s="161"/>
      <c r="AN872" s="161"/>
      <c r="AO872" s="161"/>
      <c r="AP872" s="161"/>
      <c r="AQ872" s="161"/>
      <c r="AR872" s="161"/>
      <c r="AS872" s="161"/>
      <c r="AT872" s="161"/>
      <c r="AU872" s="161"/>
      <c r="AV872" s="161"/>
      <c r="AW872" s="161"/>
    </row>
    <row r="873" spans="2:49" s="47" customFormat="1" ht="5.25" customHeight="1">
      <c r="B873" s="51"/>
      <c r="C873" s="52"/>
      <c r="D873" s="44"/>
      <c r="E873" s="57"/>
      <c r="F873" s="54"/>
      <c r="G873" s="57"/>
      <c r="H873" s="54"/>
      <c r="I873" s="57"/>
      <c r="J873" s="53"/>
      <c r="K873" s="54"/>
      <c r="L873" s="53"/>
      <c r="M873" s="56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  <c r="AH873" s="161"/>
      <c r="AI873" s="161"/>
      <c r="AJ873" s="161"/>
      <c r="AK873" s="161"/>
      <c r="AL873" s="161"/>
      <c r="AM873" s="161"/>
      <c r="AN873" s="161"/>
      <c r="AO873" s="161"/>
      <c r="AP873" s="161"/>
      <c r="AQ873" s="161"/>
      <c r="AR873" s="161"/>
      <c r="AS873" s="161"/>
      <c r="AT873" s="161"/>
      <c r="AU873" s="161"/>
      <c r="AV873" s="161"/>
      <c r="AW873" s="161"/>
    </row>
    <row r="874" spans="2:49" s="47" customFormat="1" ht="11.25" customHeight="1">
      <c r="B874" s="78" t="s">
        <v>495</v>
      </c>
      <c r="C874" s="43" t="s">
        <v>2332</v>
      </c>
      <c r="D874" s="44"/>
      <c r="E874" s="57"/>
      <c r="F874" s="53"/>
      <c r="G874" s="57"/>
      <c r="H874" s="53"/>
      <c r="I874" s="57"/>
      <c r="J874" s="53"/>
      <c r="K874" s="54"/>
      <c r="L874" s="53"/>
      <c r="M874" s="85" t="s">
        <v>506</v>
      </c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  <c r="AH874" s="161"/>
      <c r="AI874" s="161"/>
      <c r="AJ874" s="161"/>
      <c r="AK874" s="161"/>
      <c r="AL874" s="161"/>
      <c r="AM874" s="161"/>
      <c r="AN874" s="161"/>
      <c r="AO874" s="161"/>
      <c r="AP874" s="161"/>
      <c r="AQ874" s="161"/>
      <c r="AR874" s="161"/>
      <c r="AS874" s="161"/>
      <c r="AT874" s="161"/>
      <c r="AU874" s="161"/>
      <c r="AV874" s="161"/>
      <c r="AW874" s="161"/>
    </row>
    <row r="875" spans="2:49" s="47" customFormat="1" ht="11.25" customHeight="1">
      <c r="B875" s="78"/>
      <c r="C875" s="43" t="s">
        <v>2013</v>
      </c>
      <c r="D875" s="44"/>
      <c r="E875" s="57"/>
      <c r="F875" s="49">
        <f>SUM(F876:F877)</f>
        <v>5334.253699976422</v>
      </c>
      <c r="G875" s="57"/>
      <c r="H875" s="49">
        <f>SUM(H876:H877)</f>
        <v>7188.086263869573</v>
      </c>
      <c r="I875" s="57"/>
      <c r="J875" s="49">
        <f>SUM(J876:J877)</f>
        <v>10128.589344477972</v>
      </c>
      <c r="K875" s="50"/>
      <c r="L875" s="49">
        <f>SUM(L876:L877)</f>
        <v>13089</v>
      </c>
      <c r="M875" s="85" t="s">
        <v>2299</v>
      </c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  <c r="AH875" s="161"/>
      <c r="AI875" s="161"/>
      <c r="AJ875" s="161"/>
      <c r="AK875" s="161"/>
      <c r="AL875" s="161"/>
      <c r="AM875" s="161"/>
      <c r="AN875" s="161"/>
      <c r="AO875" s="161"/>
      <c r="AP875" s="161"/>
      <c r="AQ875" s="161"/>
      <c r="AR875" s="161"/>
      <c r="AS875" s="161"/>
      <c r="AT875" s="161"/>
      <c r="AU875" s="161"/>
      <c r="AV875" s="161"/>
      <c r="AW875" s="161"/>
    </row>
    <row r="876" spans="2:49" s="47" customFormat="1" ht="11.25" customHeight="1">
      <c r="B876" s="51" t="s">
        <v>381</v>
      </c>
      <c r="C876" s="52" t="s">
        <v>649</v>
      </c>
      <c r="D876" s="44" t="s">
        <v>2305</v>
      </c>
      <c r="E876" s="57" t="s">
        <v>1243</v>
      </c>
      <c r="F876" s="53">
        <v>1185.7694003150662</v>
      </c>
      <c r="G876" s="57" t="s">
        <v>1243</v>
      </c>
      <c r="H876" s="53">
        <v>898.7243581638686</v>
      </c>
      <c r="I876" s="57" t="s">
        <v>1243</v>
      </c>
      <c r="J876" s="53">
        <v>2458.6774741403174</v>
      </c>
      <c r="K876" s="54" t="s">
        <v>1243</v>
      </c>
      <c r="L876" s="53">
        <v>3417</v>
      </c>
      <c r="M876" s="56" t="s">
        <v>1909</v>
      </c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  <c r="AH876" s="161"/>
      <c r="AI876" s="161"/>
      <c r="AJ876" s="161"/>
      <c r="AK876" s="161"/>
      <c r="AL876" s="161"/>
      <c r="AM876" s="161"/>
      <c r="AN876" s="161"/>
      <c r="AO876" s="161"/>
      <c r="AP876" s="161"/>
      <c r="AQ876" s="161"/>
      <c r="AR876" s="161"/>
      <c r="AS876" s="161"/>
      <c r="AT876" s="161"/>
      <c r="AU876" s="161"/>
      <c r="AV876" s="161"/>
      <c r="AW876" s="161"/>
    </row>
    <row r="877" spans="2:49" s="47" customFormat="1" ht="11.25" customHeight="1">
      <c r="B877" s="51" t="s">
        <v>377</v>
      </c>
      <c r="C877" s="52" t="s">
        <v>966</v>
      </c>
      <c r="D877" s="44" t="s">
        <v>2305</v>
      </c>
      <c r="E877" s="57" t="s">
        <v>1243</v>
      </c>
      <c r="F877" s="53">
        <v>4148.484299661355</v>
      </c>
      <c r="G877" s="57" t="s">
        <v>1243</v>
      </c>
      <c r="H877" s="53">
        <v>6289.361905705704</v>
      </c>
      <c r="I877" s="57" t="s">
        <v>1243</v>
      </c>
      <c r="J877" s="53">
        <v>7669.911870337654</v>
      </c>
      <c r="K877" s="54" t="s">
        <v>1243</v>
      </c>
      <c r="L877" s="53">
        <v>9672</v>
      </c>
      <c r="M877" s="56" t="s">
        <v>967</v>
      </c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  <c r="AH877" s="161"/>
      <c r="AI877" s="161"/>
      <c r="AJ877" s="161"/>
      <c r="AK877" s="161"/>
      <c r="AL877" s="161"/>
      <c r="AM877" s="161"/>
      <c r="AN877" s="161"/>
      <c r="AO877" s="161"/>
      <c r="AP877" s="161"/>
      <c r="AQ877" s="161"/>
      <c r="AR877" s="161"/>
      <c r="AS877" s="161"/>
      <c r="AT877" s="161"/>
      <c r="AU877" s="161"/>
      <c r="AV877" s="161"/>
      <c r="AW877" s="161"/>
    </row>
    <row r="878" spans="2:49" s="47" customFormat="1" ht="5.25" customHeight="1">
      <c r="B878" s="51"/>
      <c r="C878" s="52"/>
      <c r="D878" s="44"/>
      <c r="E878" s="57"/>
      <c r="F878" s="53"/>
      <c r="G878" s="57"/>
      <c r="H878" s="53"/>
      <c r="I878" s="57"/>
      <c r="J878" s="53"/>
      <c r="K878" s="54"/>
      <c r="L878" s="53"/>
      <c r="M878" s="56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  <c r="AH878" s="161"/>
      <c r="AI878" s="161"/>
      <c r="AJ878" s="161"/>
      <c r="AK878" s="161"/>
      <c r="AL878" s="161"/>
      <c r="AM878" s="161"/>
      <c r="AN878" s="161"/>
      <c r="AO878" s="161"/>
      <c r="AP878" s="161"/>
      <c r="AQ878" s="161"/>
      <c r="AR878" s="161"/>
      <c r="AS878" s="161"/>
      <c r="AT878" s="161"/>
      <c r="AU878" s="161"/>
      <c r="AV878" s="161"/>
      <c r="AW878" s="161"/>
    </row>
    <row r="879" spans="2:49" s="47" customFormat="1" ht="11.25" customHeight="1">
      <c r="B879" s="78" t="s">
        <v>496</v>
      </c>
      <c r="C879" s="43" t="s">
        <v>2014</v>
      </c>
      <c r="D879" s="128"/>
      <c r="E879" s="57"/>
      <c r="F879" s="53"/>
      <c r="G879" s="57"/>
      <c r="H879" s="53"/>
      <c r="I879" s="57"/>
      <c r="J879" s="53"/>
      <c r="K879" s="54"/>
      <c r="L879" s="53"/>
      <c r="M879" s="48" t="s">
        <v>2278</v>
      </c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  <c r="AH879" s="161"/>
      <c r="AI879" s="161"/>
      <c r="AJ879" s="161"/>
      <c r="AK879" s="161"/>
      <c r="AL879" s="161"/>
      <c r="AM879" s="161"/>
      <c r="AN879" s="161"/>
      <c r="AO879" s="161"/>
      <c r="AP879" s="161"/>
      <c r="AQ879" s="161"/>
      <c r="AR879" s="161"/>
      <c r="AS879" s="161"/>
      <c r="AT879" s="161"/>
      <c r="AU879" s="161"/>
      <c r="AV879" s="161"/>
      <c r="AW879" s="161"/>
    </row>
    <row r="880" spans="2:49" s="47" customFormat="1" ht="11.25" customHeight="1">
      <c r="B880" s="78"/>
      <c r="C880" s="43" t="s">
        <v>2015</v>
      </c>
      <c r="D880" s="128"/>
      <c r="E880" s="57"/>
      <c r="F880" s="49">
        <f>SUM(F881:F886)</f>
        <v>47671.68881583669</v>
      </c>
      <c r="G880" s="57"/>
      <c r="H880" s="49">
        <f>SUM(H881:H886)</f>
        <v>53465.5563035433</v>
      </c>
      <c r="I880" s="57"/>
      <c r="J880" s="49">
        <f>SUM(J881:J886)</f>
        <v>61678.80343223859</v>
      </c>
      <c r="K880" s="50"/>
      <c r="L880" s="49">
        <f>SUM(L881:L886)</f>
        <v>72285</v>
      </c>
      <c r="M880" s="48" t="s">
        <v>2300</v>
      </c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  <c r="AH880" s="161"/>
      <c r="AI880" s="161"/>
      <c r="AJ880" s="161"/>
      <c r="AK880" s="161"/>
      <c r="AL880" s="161"/>
      <c r="AM880" s="161"/>
      <c r="AN880" s="161"/>
      <c r="AO880" s="161"/>
      <c r="AP880" s="161"/>
      <c r="AQ880" s="161"/>
      <c r="AR880" s="161"/>
      <c r="AS880" s="161"/>
      <c r="AT880" s="161"/>
      <c r="AU880" s="161"/>
      <c r="AV880" s="161"/>
      <c r="AW880" s="161"/>
    </row>
    <row r="881" spans="2:49" s="47" customFormat="1" ht="11.25" customHeight="1">
      <c r="B881" s="51" t="s">
        <v>382</v>
      </c>
      <c r="C881" s="52" t="s">
        <v>971</v>
      </c>
      <c r="D881" s="44" t="s">
        <v>120</v>
      </c>
      <c r="E881" s="57">
        <v>298000</v>
      </c>
      <c r="F881" s="53">
        <v>17583.21743320223</v>
      </c>
      <c r="G881" s="57">
        <v>301450</v>
      </c>
      <c r="H881" s="53">
        <v>18078.71185120132</v>
      </c>
      <c r="I881" s="57">
        <v>354020</v>
      </c>
      <c r="J881" s="53">
        <v>22104.17684708359</v>
      </c>
      <c r="K881" s="54">
        <v>391650</v>
      </c>
      <c r="L881" s="53">
        <v>27964</v>
      </c>
      <c r="M881" s="56" t="s">
        <v>972</v>
      </c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  <c r="AH881" s="161"/>
      <c r="AI881" s="161"/>
      <c r="AJ881" s="161"/>
      <c r="AK881" s="161"/>
      <c r="AL881" s="161"/>
      <c r="AM881" s="161"/>
      <c r="AN881" s="161"/>
      <c r="AO881" s="161"/>
      <c r="AP881" s="161"/>
      <c r="AQ881" s="161"/>
      <c r="AR881" s="161"/>
      <c r="AS881" s="161"/>
      <c r="AT881" s="161"/>
      <c r="AU881" s="161"/>
      <c r="AV881" s="161"/>
      <c r="AW881" s="161"/>
    </row>
    <row r="882" spans="2:49" s="47" customFormat="1" ht="11.25" customHeight="1">
      <c r="B882" s="51" t="s">
        <v>383</v>
      </c>
      <c r="C882" s="52" t="s">
        <v>276</v>
      </c>
      <c r="D882" s="44" t="s">
        <v>2303</v>
      </c>
      <c r="E882" s="57">
        <v>29210</v>
      </c>
      <c r="F882" s="53">
        <v>2210.930265140772</v>
      </c>
      <c r="G882" s="57">
        <v>31820</v>
      </c>
      <c r="H882" s="53">
        <v>2446.717264050684</v>
      </c>
      <c r="I882" s="57">
        <v>25600</v>
      </c>
      <c r="J882" s="53">
        <v>2057.156135416916</v>
      </c>
      <c r="K882" s="54">
        <v>19690</v>
      </c>
      <c r="L882" s="53">
        <v>1634</v>
      </c>
      <c r="M882" s="56" t="s">
        <v>973</v>
      </c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  <c r="AI882" s="161"/>
      <c r="AJ882" s="161"/>
      <c r="AK882" s="161"/>
      <c r="AL882" s="161"/>
      <c r="AM882" s="161"/>
      <c r="AN882" s="161"/>
      <c r="AO882" s="161"/>
      <c r="AP882" s="161"/>
      <c r="AQ882" s="161"/>
      <c r="AR882" s="161"/>
      <c r="AS882" s="161"/>
      <c r="AT882" s="161"/>
      <c r="AU882" s="161"/>
      <c r="AV882" s="161"/>
      <c r="AW882" s="161"/>
    </row>
    <row r="883" spans="2:49" s="47" customFormat="1" ht="11.25" customHeight="1">
      <c r="B883" s="51" t="s">
        <v>384</v>
      </c>
      <c r="C883" s="52" t="s">
        <v>912</v>
      </c>
      <c r="D883" s="44" t="s">
        <v>2429</v>
      </c>
      <c r="E883" s="57">
        <v>21840</v>
      </c>
      <c r="F883" s="53">
        <v>717.612605377994</v>
      </c>
      <c r="G883" s="57">
        <v>10000</v>
      </c>
      <c r="H883" s="53">
        <v>341.7202882752352</v>
      </c>
      <c r="I883" s="57">
        <v>7500</v>
      </c>
      <c r="J883" s="53">
        <v>256.2902162064264</v>
      </c>
      <c r="K883" s="54">
        <v>6170</v>
      </c>
      <c r="L883" s="53">
        <v>213</v>
      </c>
      <c r="M883" s="56" t="s">
        <v>974</v>
      </c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  <c r="AH883" s="161"/>
      <c r="AI883" s="161"/>
      <c r="AJ883" s="161"/>
      <c r="AK883" s="161"/>
      <c r="AL883" s="161"/>
      <c r="AM883" s="161"/>
      <c r="AN883" s="161"/>
      <c r="AO883" s="161"/>
      <c r="AP883" s="161"/>
      <c r="AQ883" s="161"/>
      <c r="AR883" s="161"/>
      <c r="AS883" s="161"/>
      <c r="AT883" s="161"/>
      <c r="AU883" s="161"/>
      <c r="AV883" s="161"/>
      <c r="AW883" s="161"/>
    </row>
    <row r="884" spans="2:49" s="47" customFormat="1" ht="11.25" customHeight="1">
      <c r="B884" s="51" t="s">
        <v>385</v>
      </c>
      <c r="C884" s="52" t="s">
        <v>501</v>
      </c>
      <c r="D884" s="44" t="s">
        <v>120</v>
      </c>
      <c r="E884" s="57">
        <v>135600</v>
      </c>
      <c r="F884" s="53">
        <v>16612.73181450056</v>
      </c>
      <c r="G884" s="57">
        <v>166750</v>
      </c>
      <c r="H884" s="53">
        <v>20655.28282479659</v>
      </c>
      <c r="I884" s="57">
        <v>190680</v>
      </c>
      <c r="J884" s="53">
        <v>24176.710395472892</v>
      </c>
      <c r="K884" s="54">
        <v>192100</v>
      </c>
      <c r="L884" s="53">
        <v>28178</v>
      </c>
      <c r="M884" s="56" t="s">
        <v>975</v>
      </c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  <c r="AH884" s="161"/>
      <c r="AI884" s="161"/>
      <c r="AJ884" s="161"/>
      <c r="AK884" s="161"/>
      <c r="AL884" s="161"/>
      <c r="AM884" s="161"/>
      <c r="AN884" s="161"/>
      <c r="AO884" s="161"/>
      <c r="AP884" s="161"/>
      <c r="AQ884" s="161"/>
      <c r="AR884" s="161"/>
      <c r="AS884" s="161"/>
      <c r="AT884" s="161"/>
      <c r="AU884" s="161"/>
      <c r="AV884" s="161"/>
      <c r="AW884" s="161"/>
    </row>
    <row r="885" spans="2:49" s="47" customFormat="1" ht="11.25" customHeight="1">
      <c r="B885" s="51" t="s">
        <v>386</v>
      </c>
      <c r="C885" s="52" t="s">
        <v>976</v>
      </c>
      <c r="D885" s="44" t="s">
        <v>2303</v>
      </c>
      <c r="E885" s="57">
        <v>564360</v>
      </c>
      <c r="F885" s="53">
        <v>10547.196697615134</v>
      </c>
      <c r="G885" s="57">
        <v>578160</v>
      </c>
      <c r="H885" s="53">
        <v>11943.12407521947</v>
      </c>
      <c r="I885" s="57">
        <v>624771</v>
      </c>
      <c r="J885" s="53">
        <v>13084.469838058756</v>
      </c>
      <c r="K885" s="54">
        <v>690260</v>
      </c>
      <c r="L885" s="53">
        <v>14296</v>
      </c>
      <c r="M885" s="56" t="s">
        <v>977</v>
      </c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  <c r="AH885" s="161"/>
      <c r="AI885" s="161"/>
      <c r="AJ885" s="161"/>
      <c r="AK885" s="161"/>
      <c r="AL885" s="161"/>
      <c r="AM885" s="161"/>
      <c r="AN885" s="161"/>
      <c r="AO885" s="161"/>
      <c r="AP885" s="161"/>
      <c r="AQ885" s="161"/>
      <c r="AR885" s="161"/>
      <c r="AS885" s="161"/>
      <c r="AT885" s="161"/>
      <c r="AU885" s="161"/>
      <c r="AV885" s="161"/>
      <c r="AW885" s="161"/>
    </row>
    <row r="886" spans="2:49" s="47" customFormat="1" ht="5.25" customHeight="1">
      <c r="B886" s="51" t="s">
        <v>2278</v>
      </c>
      <c r="C886" s="127"/>
      <c r="D886" s="44" t="s">
        <v>2278</v>
      </c>
      <c r="E886" s="57"/>
      <c r="F886" s="53"/>
      <c r="G886" s="57"/>
      <c r="H886" s="53"/>
      <c r="I886" s="57"/>
      <c r="J886" s="53"/>
      <c r="K886" s="54"/>
      <c r="L886" s="53"/>
      <c r="M886" s="129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  <c r="AH886" s="161"/>
      <c r="AI886" s="161"/>
      <c r="AJ886" s="161"/>
      <c r="AK886" s="161"/>
      <c r="AL886" s="161"/>
      <c r="AM886" s="161"/>
      <c r="AN886" s="161"/>
      <c r="AO886" s="161"/>
      <c r="AP886" s="161"/>
      <c r="AQ886" s="161"/>
      <c r="AR886" s="161"/>
      <c r="AS886" s="161"/>
      <c r="AT886" s="161"/>
      <c r="AU886" s="161"/>
      <c r="AV886" s="161"/>
      <c r="AW886" s="161"/>
    </row>
    <row r="887" spans="2:49" s="47" customFormat="1" ht="11.25" customHeight="1">
      <c r="B887" s="78" t="s">
        <v>497</v>
      </c>
      <c r="C887" s="43" t="s">
        <v>2016</v>
      </c>
      <c r="D887" s="128"/>
      <c r="E887" s="57"/>
      <c r="F887" s="53"/>
      <c r="G887" s="57"/>
      <c r="H887" s="53"/>
      <c r="I887" s="57"/>
      <c r="J887" s="53"/>
      <c r="K887" s="54"/>
      <c r="L887" s="53"/>
      <c r="M887" s="85" t="s">
        <v>1983</v>
      </c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  <c r="AH887" s="161"/>
      <c r="AI887" s="161"/>
      <c r="AJ887" s="161"/>
      <c r="AK887" s="161"/>
      <c r="AL887" s="161"/>
      <c r="AM887" s="161"/>
      <c r="AN887" s="161"/>
      <c r="AO887" s="161"/>
      <c r="AP887" s="161"/>
      <c r="AQ887" s="161"/>
      <c r="AR887" s="161"/>
      <c r="AS887" s="161"/>
      <c r="AT887" s="161"/>
      <c r="AU887" s="161"/>
      <c r="AV887" s="161"/>
      <c r="AW887" s="161"/>
    </row>
    <row r="888" spans="2:49" s="47" customFormat="1" ht="11.25" customHeight="1">
      <c r="B888" s="78"/>
      <c r="C888" s="43" t="s">
        <v>2017</v>
      </c>
      <c r="D888" s="128"/>
      <c r="E888" s="57"/>
      <c r="F888" s="49">
        <f>SUM(F890:F903)</f>
        <v>19804.399306991254</v>
      </c>
      <c r="G888" s="57"/>
      <c r="H888" s="49">
        <f>SUM(H890:H903)</f>
        <v>21728.284529980832</v>
      </c>
      <c r="I888" s="57"/>
      <c r="J888" s="49">
        <f>SUM(J890:J903)</f>
        <v>20038.477704459794</v>
      </c>
      <c r="K888" s="50"/>
      <c r="L888" s="49">
        <f>SUM(L890:L903)</f>
        <v>23250</v>
      </c>
      <c r="M888" s="85" t="s">
        <v>1984</v>
      </c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  <c r="AH888" s="161"/>
      <c r="AI888" s="161"/>
      <c r="AJ888" s="161"/>
      <c r="AK888" s="161"/>
      <c r="AL888" s="161"/>
      <c r="AM888" s="161"/>
      <c r="AN888" s="161"/>
      <c r="AO888" s="161"/>
      <c r="AP888" s="161"/>
      <c r="AQ888" s="161"/>
      <c r="AR888" s="161"/>
      <c r="AS888" s="161"/>
      <c r="AT888" s="161"/>
      <c r="AU888" s="161"/>
      <c r="AV888" s="161"/>
      <c r="AW888" s="161"/>
    </row>
    <row r="889" spans="2:49" s="47" customFormat="1" ht="11.25" customHeight="1">
      <c r="B889" s="51" t="s">
        <v>387</v>
      </c>
      <c r="C889" s="52" t="s">
        <v>577</v>
      </c>
      <c r="D889" s="44" t="s">
        <v>2278</v>
      </c>
      <c r="E889" s="57" t="s">
        <v>2278</v>
      </c>
      <c r="F889" s="53" t="s">
        <v>2278</v>
      </c>
      <c r="G889" s="57" t="s">
        <v>2278</v>
      </c>
      <c r="H889" s="53" t="s">
        <v>2278</v>
      </c>
      <c r="I889" s="57"/>
      <c r="J889" s="53" t="s">
        <v>2278</v>
      </c>
      <c r="K889" s="54"/>
      <c r="L889" s="53"/>
      <c r="M889" s="56" t="s">
        <v>184</v>
      </c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  <c r="AH889" s="161"/>
      <c r="AI889" s="161"/>
      <c r="AJ889" s="161"/>
      <c r="AK889" s="161"/>
      <c r="AL889" s="161"/>
      <c r="AM889" s="161"/>
      <c r="AN889" s="161"/>
      <c r="AO889" s="161"/>
      <c r="AP889" s="161"/>
      <c r="AQ889" s="161"/>
      <c r="AR889" s="161"/>
      <c r="AS889" s="161"/>
      <c r="AT889" s="161"/>
      <c r="AU889" s="161"/>
      <c r="AV889" s="161"/>
      <c r="AW889" s="161"/>
    </row>
    <row r="890" spans="2:49" s="47" customFormat="1" ht="11.25" customHeight="1">
      <c r="B890" s="51" t="s">
        <v>2278</v>
      </c>
      <c r="C890" s="52" t="s">
        <v>578</v>
      </c>
      <c r="D890" s="44" t="s">
        <v>2305</v>
      </c>
      <c r="E890" s="57" t="s">
        <v>1243</v>
      </c>
      <c r="F890" s="53">
        <v>1213.107023377085</v>
      </c>
      <c r="G890" s="57" t="s">
        <v>1243</v>
      </c>
      <c r="H890" s="53">
        <v>283.6278392684452</v>
      </c>
      <c r="I890" s="57" t="s">
        <v>1243</v>
      </c>
      <c r="J890" s="53">
        <v>0</v>
      </c>
      <c r="K890" s="54" t="s">
        <v>1243</v>
      </c>
      <c r="L890" s="53">
        <v>0</v>
      </c>
      <c r="M890" s="56" t="s">
        <v>505</v>
      </c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  <c r="AH890" s="161"/>
      <c r="AI890" s="161"/>
      <c r="AJ890" s="161"/>
      <c r="AK890" s="161"/>
      <c r="AL890" s="161"/>
      <c r="AM890" s="161"/>
      <c r="AN890" s="161"/>
      <c r="AO890" s="161"/>
      <c r="AP890" s="161"/>
      <c r="AQ890" s="161"/>
      <c r="AR890" s="161"/>
      <c r="AS890" s="161"/>
      <c r="AT890" s="161"/>
      <c r="AU890" s="161"/>
      <c r="AV890" s="161"/>
      <c r="AW890" s="161"/>
    </row>
    <row r="891" spans="2:49" s="47" customFormat="1" ht="11.25" customHeight="1">
      <c r="B891" s="51" t="s">
        <v>388</v>
      </c>
      <c r="C891" s="52" t="s">
        <v>502</v>
      </c>
      <c r="D891" s="44" t="s">
        <v>2429</v>
      </c>
      <c r="E891" s="57">
        <v>450675</v>
      </c>
      <c r="F891" s="53">
        <v>11396.371613979094</v>
      </c>
      <c r="G891" s="57">
        <v>408240</v>
      </c>
      <c r="H891" s="53">
        <v>14054.955456760425</v>
      </c>
      <c r="I891" s="57">
        <v>378260</v>
      </c>
      <c r="J891" s="53">
        <v>12602.644231590675</v>
      </c>
      <c r="K891" s="54">
        <v>358300</v>
      </c>
      <c r="L891" s="53">
        <v>15441</v>
      </c>
      <c r="M891" s="56" t="s">
        <v>2234</v>
      </c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  <c r="AH891" s="161"/>
      <c r="AI891" s="161"/>
      <c r="AJ891" s="161"/>
      <c r="AK891" s="161"/>
      <c r="AL891" s="161"/>
      <c r="AM891" s="161"/>
      <c r="AN891" s="161"/>
      <c r="AO891" s="161"/>
      <c r="AP891" s="161"/>
      <c r="AQ891" s="161"/>
      <c r="AR891" s="161"/>
      <c r="AS891" s="161"/>
      <c r="AT891" s="161"/>
      <c r="AU891" s="161"/>
      <c r="AV891" s="161"/>
      <c r="AW891" s="161"/>
    </row>
    <row r="892" spans="2:49" s="47" customFormat="1" ht="11.25" customHeight="1">
      <c r="B892" s="51" t="s">
        <v>389</v>
      </c>
      <c r="C892" s="52" t="s">
        <v>2235</v>
      </c>
      <c r="D892" s="44"/>
      <c r="E892" s="138"/>
      <c r="F892" s="139"/>
      <c r="G892" s="138"/>
      <c r="H892" s="139"/>
      <c r="I892" s="138"/>
      <c r="J892" s="139"/>
      <c r="K892" s="140"/>
      <c r="L892" s="139"/>
      <c r="M892" s="56" t="s">
        <v>2278</v>
      </c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  <c r="AH892" s="161"/>
      <c r="AI892" s="161"/>
      <c r="AJ892" s="161"/>
      <c r="AK892" s="161"/>
      <c r="AL892" s="161"/>
      <c r="AM892" s="161"/>
      <c r="AN892" s="161"/>
      <c r="AO892" s="161"/>
      <c r="AP892" s="161"/>
      <c r="AQ892" s="161"/>
      <c r="AR892" s="161"/>
      <c r="AS892" s="161"/>
      <c r="AT892" s="161"/>
      <c r="AU892" s="161"/>
      <c r="AV892" s="161"/>
      <c r="AW892" s="161"/>
    </row>
    <row r="893" spans="2:49" s="47" customFormat="1" ht="11.25" customHeight="1">
      <c r="B893" s="51"/>
      <c r="C893" s="52" t="s">
        <v>2236</v>
      </c>
      <c r="D893" s="44"/>
      <c r="E893" s="138"/>
      <c r="F893" s="139"/>
      <c r="G893" s="138"/>
      <c r="H893" s="139"/>
      <c r="I893" s="138"/>
      <c r="J893" s="139"/>
      <c r="K893" s="140"/>
      <c r="L893" s="139"/>
      <c r="M893" s="56" t="s">
        <v>579</v>
      </c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  <c r="AH893" s="161"/>
      <c r="AI893" s="161"/>
      <c r="AJ893" s="161"/>
      <c r="AK893" s="161"/>
      <c r="AL893" s="161"/>
      <c r="AM893" s="161"/>
      <c r="AN893" s="161"/>
      <c r="AO893" s="161"/>
      <c r="AP893" s="161"/>
      <c r="AQ893" s="161"/>
      <c r="AR893" s="161"/>
      <c r="AS893" s="161"/>
      <c r="AT893" s="161"/>
      <c r="AU893" s="161"/>
      <c r="AV893" s="161"/>
      <c r="AW893" s="161"/>
    </row>
    <row r="894" spans="2:49" s="47" customFormat="1" ht="11.25" customHeight="1">
      <c r="B894" s="51"/>
      <c r="C894" s="52" t="s">
        <v>503</v>
      </c>
      <c r="D894" s="44" t="s">
        <v>2305</v>
      </c>
      <c r="E894" s="57" t="s">
        <v>1243</v>
      </c>
      <c r="F894" s="53">
        <v>7194.9206696350775</v>
      </c>
      <c r="G894" s="57" t="s">
        <v>1243</v>
      </c>
      <c r="H894" s="53">
        <v>7389.7012339519615</v>
      </c>
      <c r="I894" s="57" t="s">
        <v>1243</v>
      </c>
      <c r="J894" s="53">
        <v>7435.833472869118</v>
      </c>
      <c r="K894" s="54" t="s">
        <v>1243</v>
      </c>
      <c r="L894" s="53">
        <v>7809</v>
      </c>
      <c r="M894" s="56" t="s">
        <v>504</v>
      </c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  <c r="AH894" s="161"/>
      <c r="AI894" s="161"/>
      <c r="AJ894" s="161"/>
      <c r="AK894" s="161"/>
      <c r="AL894" s="161"/>
      <c r="AM894" s="161"/>
      <c r="AN894" s="161"/>
      <c r="AO894" s="161"/>
      <c r="AP894" s="161"/>
      <c r="AQ894" s="161"/>
      <c r="AR894" s="161"/>
      <c r="AS894" s="161"/>
      <c r="AT894" s="161"/>
      <c r="AU894" s="161"/>
      <c r="AV894" s="161"/>
      <c r="AW894" s="161"/>
    </row>
    <row r="895" spans="2:49" s="47" customFormat="1" ht="3" customHeight="1">
      <c r="B895" s="141"/>
      <c r="C895" s="142"/>
      <c r="D895" s="143"/>
      <c r="E895" s="144"/>
      <c r="F895" s="145"/>
      <c r="G895" s="108"/>
      <c r="H895" s="109" t="s">
        <v>2278</v>
      </c>
      <c r="I895" s="108"/>
      <c r="J895" s="109" t="s">
        <v>2278</v>
      </c>
      <c r="K895" s="199"/>
      <c r="L895" s="109" t="s">
        <v>2278</v>
      </c>
      <c r="M895" s="265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  <c r="AH895" s="161"/>
      <c r="AI895" s="161"/>
      <c r="AJ895" s="161"/>
      <c r="AK895" s="161"/>
      <c r="AL895" s="161"/>
      <c r="AM895" s="161"/>
      <c r="AN895" s="161"/>
      <c r="AO895" s="161"/>
      <c r="AP895" s="161"/>
      <c r="AQ895" s="161"/>
      <c r="AR895" s="161"/>
      <c r="AS895" s="161"/>
      <c r="AT895" s="161"/>
      <c r="AU895" s="161"/>
      <c r="AV895" s="161"/>
      <c r="AW895" s="161"/>
    </row>
    <row r="896" spans="2:49" s="47" customFormat="1" ht="11.25" customHeight="1">
      <c r="B896" s="113"/>
      <c r="C896" s="114"/>
      <c r="D896" s="115"/>
      <c r="E896" s="116"/>
      <c r="F896" s="116"/>
      <c r="G896" s="117"/>
      <c r="H896" s="117"/>
      <c r="I896" s="117"/>
      <c r="J896" s="117"/>
      <c r="K896" s="117"/>
      <c r="L896" s="117"/>
      <c r="M896" s="118" t="s">
        <v>187</v>
      </c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  <c r="AH896" s="161"/>
      <c r="AI896" s="161"/>
      <c r="AJ896" s="161"/>
      <c r="AK896" s="161"/>
      <c r="AL896" s="161"/>
      <c r="AM896" s="161"/>
      <c r="AN896" s="161"/>
      <c r="AO896" s="161"/>
      <c r="AP896" s="161"/>
      <c r="AQ896" s="161"/>
      <c r="AR896" s="161"/>
      <c r="AS896" s="161"/>
      <c r="AT896" s="161"/>
      <c r="AU896" s="161"/>
      <c r="AV896" s="161"/>
      <c r="AW896" s="161"/>
    </row>
    <row r="897" spans="2:10" s="121" customFormat="1" ht="18.75" customHeight="1">
      <c r="B897" s="14" t="s">
        <v>208</v>
      </c>
      <c r="C897" s="119"/>
      <c r="D897" s="119"/>
      <c r="E897" s="119"/>
      <c r="F897" s="119"/>
      <c r="G897" s="119"/>
      <c r="H897" s="119"/>
      <c r="I897" s="120"/>
      <c r="J897" s="120"/>
    </row>
    <row r="898" spans="2:10" s="121" customFormat="1" ht="18.75" customHeight="1">
      <c r="B898" s="15" t="s">
        <v>209</v>
      </c>
      <c r="C898" s="15"/>
      <c r="D898" s="15"/>
      <c r="E898" s="15"/>
      <c r="F898" s="15"/>
      <c r="G898" s="15"/>
      <c r="H898" s="15"/>
      <c r="I898" s="16"/>
      <c r="J898" s="16"/>
    </row>
    <row r="899" spans="2:49" s="150" customFormat="1" ht="6" customHeight="1">
      <c r="B899" s="122"/>
      <c r="C899" s="123"/>
      <c r="D899" s="123"/>
      <c r="E899" s="124"/>
      <c r="F899" s="124"/>
      <c r="G899" s="123"/>
      <c r="H899" s="123"/>
      <c r="I899" s="123"/>
      <c r="J899" s="123"/>
      <c r="K899" s="125"/>
      <c r="L899" s="123"/>
      <c r="M899" s="126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  <c r="AA899" s="124"/>
      <c r="AB899" s="124"/>
      <c r="AC899" s="124"/>
      <c r="AD899" s="124"/>
      <c r="AE899" s="124"/>
      <c r="AF899" s="124"/>
      <c r="AG899" s="124"/>
      <c r="AH899" s="124"/>
      <c r="AI899" s="124"/>
      <c r="AJ899" s="124"/>
      <c r="AK899" s="124"/>
      <c r="AL899" s="124"/>
      <c r="AM899" s="124"/>
      <c r="AN899" s="124"/>
      <c r="AO899" s="124"/>
      <c r="AP899" s="124"/>
      <c r="AQ899" s="124"/>
      <c r="AR899" s="124"/>
      <c r="AS899" s="124"/>
      <c r="AT899" s="124"/>
      <c r="AU899" s="124"/>
      <c r="AV899" s="124"/>
      <c r="AW899" s="124"/>
    </row>
    <row r="900" spans="2:49" s="150" customFormat="1" ht="24.75" customHeight="1">
      <c r="B900" s="18" t="s">
        <v>1625</v>
      </c>
      <c r="C900" s="19" t="s">
        <v>2237</v>
      </c>
      <c r="D900" s="20" t="s">
        <v>1627</v>
      </c>
      <c r="E900" s="21" t="s">
        <v>1103</v>
      </c>
      <c r="F900" s="22"/>
      <c r="G900" s="21" t="s">
        <v>1787</v>
      </c>
      <c r="H900" s="22"/>
      <c r="I900" s="21" t="s">
        <v>721</v>
      </c>
      <c r="J900" s="22"/>
      <c r="K900" s="21" t="s">
        <v>1767</v>
      </c>
      <c r="L900" s="22"/>
      <c r="M900" s="23" t="s">
        <v>1386</v>
      </c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  <c r="AA900" s="124"/>
      <c r="AB900" s="124"/>
      <c r="AC900" s="124"/>
      <c r="AD900" s="124"/>
      <c r="AE900" s="124"/>
      <c r="AF900" s="124"/>
      <c r="AG900" s="124"/>
      <c r="AH900" s="124"/>
      <c r="AI900" s="124"/>
      <c r="AJ900" s="124"/>
      <c r="AK900" s="124"/>
      <c r="AL900" s="124"/>
      <c r="AM900" s="124"/>
      <c r="AN900" s="124"/>
      <c r="AO900" s="124"/>
      <c r="AP900" s="124"/>
      <c r="AQ900" s="124"/>
      <c r="AR900" s="124"/>
      <c r="AS900" s="124"/>
      <c r="AT900" s="124"/>
      <c r="AU900" s="124"/>
      <c r="AV900" s="124"/>
      <c r="AW900" s="124"/>
    </row>
    <row r="901" spans="2:49" s="150" customFormat="1" ht="15" customHeight="1">
      <c r="B901" s="24" t="s">
        <v>1626</v>
      </c>
      <c r="C901" s="25"/>
      <c r="D901" s="26" t="s">
        <v>1628</v>
      </c>
      <c r="E901" s="17" t="s">
        <v>1383</v>
      </c>
      <c r="F901" s="27" t="s">
        <v>1385</v>
      </c>
      <c r="G901" s="17" t="s">
        <v>1383</v>
      </c>
      <c r="H901" s="27" t="s">
        <v>1385</v>
      </c>
      <c r="I901" s="17" t="s">
        <v>1383</v>
      </c>
      <c r="J901" s="27" t="s">
        <v>1385</v>
      </c>
      <c r="K901" s="17" t="s">
        <v>1383</v>
      </c>
      <c r="L901" s="27" t="s">
        <v>1385</v>
      </c>
      <c r="M901" s="28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  <c r="AA901" s="124"/>
      <c r="AB901" s="124"/>
      <c r="AC901" s="124"/>
      <c r="AD901" s="124"/>
      <c r="AE901" s="124"/>
      <c r="AF901" s="124"/>
      <c r="AG901" s="124"/>
      <c r="AH901" s="124"/>
      <c r="AI901" s="124"/>
      <c r="AJ901" s="124"/>
      <c r="AK901" s="124"/>
      <c r="AL901" s="124"/>
      <c r="AM901" s="124"/>
      <c r="AN901" s="124"/>
      <c r="AO901" s="124"/>
      <c r="AP901" s="124"/>
      <c r="AQ901" s="124"/>
      <c r="AR901" s="124"/>
      <c r="AS901" s="124"/>
      <c r="AT901" s="124"/>
      <c r="AU901" s="124"/>
      <c r="AV901" s="124"/>
      <c r="AW901" s="124"/>
    </row>
    <row r="902" spans="2:49" s="150" customFormat="1" ht="24.75" customHeight="1">
      <c r="B902" s="29"/>
      <c r="C902" s="30"/>
      <c r="D902" s="31"/>
      <c r="E902" s="32" t="s">
        <v>1384</v>
      </c>
      <c r="F902" s="33" t="s">
        <v>1768</v>
      </c>
      <c r="G902" s="32" t="s">
        <v>1384</v>
      </c>
      <c r="H902" s="33" t="s">
        <v>1768</v>
      </c>
      <c r="I902" s="32" t="s">
        <v>1384</v>
      </c>
      <c r="J902" s="33" t="s">
        <v>1768</v>
      </c>
      <c r="K902" s="32" t="s">
        <v>1384</v>
      </c>
      <c r="L902" s="33" t="s">
        <v>1768</v>
      </c>
      <c r="M902" s="3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  <c r="AA902" s="124"/>
      <c r="AB902" s="124"/>
      <c r="AC902" s="124"/>
      <c r="AD902" s="124"/>
      <c r="AE902" s="124"/>
      <c r="AF902" s="124"/>
      <c r="AG902" s="124"/>
      <c r="AH902" s="124"/>
      <c r="AI902" s="124"/>
      <c r="AJ902" s="124"/>
      <c r="AK902" s="124"/>
      <c r="AL902" s="124"/>
      <c r="AM902" s="124"/>
      <c r="AN902" s="124"/>
      <c r="AO902" s="124"/>
      <c r="AP902" s="124"/>
      <c r="AQ902" s="124"/>
      <c r="AR902" s="124"/>
      <c r="AS902" s="124"/>
      <c r="AT902" s="124"/>
      <c r="AU902" s="124"/>
      <c r="AV902" s="124"/>
      <c r="AW902" s="124"/>
    </row>
    <row r="903" spans="2:49" s="47" customFormat="1" ht="5.25" customHeight="1">
      <c r="B903" s="60"/>
      <c r="C903" s="127"/>
      <c r="D903" s="128"/>
      <c r="E903" s="110"/>
      <c r="F903" s="111"/>
      <c r="G903" s="110"/>
      <c r="H903" s="111"/>
      <c r="I903" s="110"/>
      <c r="J903" s="111"/>
      <c r="K903" s="112"/>
      <c r="L903" s="111"/>
      <c r="M903" s="129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  <c r="AH903" s="161"/>
      <c r="AI903" s="161"/>
      <c r="AJ903" s="161"/>
      <c r="AK903" s="161"/>
      <c r="AL903" s="161"/>
      <c r="AM903" s="161"/>
      <c r="AN903" s="161"/>
      <c r="AO903" s="161"/>
      <c r="AP903" s="161"/>
      <c r="AQ903" s="161"/>
      <c r="AR903" s="161"/>
      <c r="AS903" s="161"/>
      <c r="AT903" s="161"/>
      <c r="AU903" s="161"/>
      <c r="AV903" s="161"/>
      <c r="AW903" s="161"/>
    </row>
    <row r="904" spans="2:49" s="210" customFormat="1" ht="11.25" customHeight="1">
      <c r="B904" s="68" t="s">
        <v>512</v>
      </c>
      <c r="C904" s="69" t="s">
        <v>1696</v>
      </c>
      <c r="D904" s="64"/>
      <c r="E904" s="70"/>
      <c r="F904" s="76">
        <f>SUM(F908)</f>
        <v>56766.57428828207</v>
      </c>
      <c r="G904" s="70"/>
      <c r="H904" s="76">
        <f>SUM(H908)</f>
        <v>74017</v>
      </c>
      <c r="I904" s="70"/>
      <c r="J904" s="76">
        <f>SUM(J908)</f>
        <v>94510</v>
      </c>
      <c r="K904" s="77"/>
      <c r="L904" s="76">
        <f>SUM(L908)</f>
        <v>93817</v>
      </c>
      <c r="M904" s="213" t="s">
        <v>514</v>
      </c>
      <c r="N904" s="209"/>
      <c r="O904" s="209"/>
      <c r="P904" s="209"/>
      <c r="Q904" s="209"/>
      <c r="R904" s="209"/>
      <c r="S904" s="209"/>
      <c r="T904" s="209"/>
      <c r="U904" s="209"/>
      <c r="V904" s="209"/>
      <c r="W904" s="209"/>
      <c r="X904" s="209"/>
      <c r="Y904" s="209"/>
      <c r="Z904" s="209"/>
      <c r="AA904" s="209"/>
      <c r="AB904" s="209"/>
      <c r="AC904" s="209"/>
      <c r="AD904" s="209"/>
      <c r="AE904" s="209"/>
      <c r="AF904" s="209"/>
      <c r="AG904" s="209"/>
      <c r="AH904" s="209"/>
      <c r="AI904" s="209"/>
      <c r="AJ904" s="209"/>
      <c r="AK904" s="209"/>
      <c r="AL904" s="209"/>
      <c r="AM904" s="209"/>
      <c r="AN904" s="209"/>
      <c r="AO904" s="209"/>
      <c r="AP904" s="209"/>
      <c r="AQ904" s="209"/>
      <c r="AR904" s="209"/>
      <c r="AS904" s="209"/>
      <c r="AT904" s="209"/>
      <c r="AU904" s="209"/>
      <c r="AV904" s="209"/>
      <c r="AW904" s="209"/>
    </row>
    <row r="905" spans="2:49" s="47" customFormat="1" ht="5.25" customHeight="1">
      <c r="B905" s="78"/>
      <c r="C905" s="79"/>
      <c r="D905" s="80"/>
      <c r="E905" s="57"/>
      <c r="F905" s="92"/>
      <c r="G905" s="57"/>
      <c r="H905" s="92"/>
      <c r="I905" s="57"/>
      <c r="J905" s="92"/>
      <c r="K905" s="93"/>
      <c r="L905" s="92"/>
      <c r="M905" s="188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  <c r="AH905" s="161"/>
      <c r="AI905" s="161"/>
      <c r="AJ905" s="161"/>
      <c r="AK905" s="161"/>
      <c r="AL905" s="161"/>
      <c r="AM905" s="161"/>
      <c r="AN905" s="161"/>
      <c r="AO905" s="161"/>
      <c r="AP905" s="161"/>
      <c r="AQ905" s="161"/>
      <c r="AR905" s="161"/>
      <c r="AS905" s="161"/>
      <c r="AT905" s="161"/>
      <c r="AU905" s="161"/>
      <c r="AV905" s="161"/>
      <c r="AW905" s="161"/>
    </row>
    <row r="906" spans="2:49" s="47" customFormat="1" ht="11.25" customHeight="1">
      <c r="B906" s="78" t="s">
        <v>507</v>
      </c>
      <c r="C906" s="43" t="s">
        <v>1186</v>
      </c>
      <c r="D906" s="80"/>
      <c r="E906" s="57"/>
      <c r="F906" s="92"/>
      <c r="G906" s="57"/>
      <c r="H906" s="92"/>
      <c r="I906" s="57"/>
      <c r="J906" s="92"/>
      <c r="K906" s="93"/>
      <c r="L906" s="92"/>
      <c r="M906" s="48" t="s">
        <v>1187</v>
      </c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  <c r="AH906" s="161"/>
      <c r="AI906" s="161"/>
      <c r="AJ906" s="161"/>
      <c r="AK906" s="161"/>
      <c r="AL906" s="161"/>
      <c r="AM906" s="161"/>
      <c r="AN906" s="161"/>
      <c r="AO906" s="161"/>
      <c r="AP906" s="161"/>
      <c r="AQ906" s="161"/>
      <c r="AR906" s="161"/>
      <c r="AS906" s="161"/>
      <c r="AT906" s="161"/>
      <c r="AU906" s="161"/>
      <c r="AV906" s="161"/>
      <c r="AW906" s="161"/>
    </row>
    <row r="907" spans="2:49" s="47" customFormat="1" ht="11.25" customHeight="1">
      <c r="B907" s="42" t="s">
        <v>508</v>
      </c>
      <c r="C907" s="43" t="s">
        <v>1189</v>
      </c>
      <c r="D907" s="80"/>
      <c r="E907" s="105"/>
      <c r="F907" s="135"/>
      <c r="G907" s="105"/>
      <c r="H907" s="135"/>
      <c r="I907" s="105"/>
      <c r="J907" s="135"/>
      <c r="K907" s="136"/>
      <c r="L907" s="135"/>
      <c r="M907" s="48" t="s">
        <v>1188</v>
      </c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  <c r="AH907" s="161"/>
      <c r="AI907" s="161"/>
      <c r="AJ907" s="161"/>
      <c r="AK907" s="161"/>
      <c r="AL907" s="161"/>
      <c r="AM907" s="161"/>
      <c r="AN907" s="161"/>
      <c r="AO907" s="161"/>
      <c r="AP907" s="161"/>
      <c r="AQ907" s="161"/>
      <c r="AR907" s="161"/>
      <c r="AS907" s="161"/>
      <c r="AT907" s="161"/>
      <c r="AU907" s="161"/>
      <c r="AV907" s="161"/>
      <c r="AW907" s="161"/>
    </row>
    <row r="908" spans="2:49" s="47" customFormat="1" ht="11.25" customHeight="1">
      <c r="B908" s="42" t="s">
        <v>2278</v>
      </c>
      <c r="C908" s="43" t="s">
        <v>509</v>
      </c>
      <c r="D908" s="128"/>
      <c r="E908" s="57"/>
      <c r="F908" s="86">
        <f>SUM(F911:F911)</f>
        <v>56766.57428828207</v>
      </c>
      <c r="G908" s="57"/>
      <c r="H908" s="86">
        <f>SUM(H911:H911)</f>
        <v>74017</v>
      </c>
      <c r="I908" s="57"/>
      <c r="J908" s="86">
        <f>SUM(J911:J911)</f>
        <v>94510</v>
      </c>
      <c r="K908" s="87"/>
      <c r="L908" s="86">
        <f>SUM(L911:L911)</f>
        <v>93817</v>
      </c>
      <c r="M908" s="48" t="s">
        <v>515</v>
      </c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  <c r="AI908" s="161"/>
      <c r="AJ908" s="161"/>
      <c r="AK908" s="161"/>
      <c r="AL908" s="161"/>
      <c r="AM908" s="161"/>
      <c r="AN908" s="161"/>
      <c r="AO908" s="161"/>
      <c r="AP908" s="161"/>
      <c r="AQ908" s="161"/>
      <c r="AR908" s="161"/>
      <c r="AS908" s="161"/>
      <c r="AT908" s="161"/>
      <c r="AU908" s="161"/>
      <c r="AV908" s="161"/>
      <c r="AW908" s="161"/>
    </row>
    <row r="909" spans="2:49" s="47" customFormat="1" ht="11.25" customHeight="1">
      <c r="B909" s="51" t="s">
        <v>435</v>
      </c>
      <c r="C909" s="127" t="s">
        <v>1780</v>
      </c>
      <c r="D909" s="128"/>
      <c r="E909" s="57"/>
      <c r="F909" s="53"/>
      <c r="G909" s="57"/>
      <c r="H909" s="53"/>
      <c r="I909" s="57"/>
      <c r="J909" s="53"/>
      <c r="K909" s="54"/>
      <c r="L909" s="53"/>
      <c r="M909" s="129" t="s">
        <v>516</v>
      </c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  <c r="AH909" s="161"/>
      <c r="AI909" s="161"/>
      <c r="AJ909" s="161"/>
      <c r="AK909" s="161"/>
      <c r="AL909" s="161"/>
      <c r="AM909" s="161"/>
      <c r="AN909" s="161"/>
      <c r="AO909" s="161"/>
      <c r="AP909" s="161"/>
      <c r="AQ909" s="161"/>
      <c r="AR909" s="161"/>
      <c r="AS909" s="161"/>
      <c r="AT909" s="161"/>
      <c r="AU909" s="161"/>
      <c r="AV909" s="161"/>
      <c r="AW909" s="161"/>
    </row>
    <row r="910" spans="2:49" s="47" customFormat="1" ht="11.25" customHeight="1">
      <c r="B910" s="51" t="s">
        <v>436</v>
      </c>
      <c r="C910" s="52" t="s">
        <v>510</v>
      </c>
      <c r="D910" s="44"/>
      <c r="E910" s="105"/>
      <c r="F910" s="102"/>
      <c r="G910" s="105"/>
      <c r="H910" s="102"/>
      <c r="I910" s="105"/>
      <c r="J910" s="102"/>
      <c r="K910" s="191"/>
      <c r="L910" s="102"/>
      <c r="M910" s="56" t="s">
        <v>517</v>
      </c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  <c r="AH910" s="161"/>
      <c r="AI910" s="161"/>
      <c r="AJ910" s="161"/>
      <c r="AK910" s="161"/>
      <c r="AL910" s="161"/>
      <c r="AM910" s="161"/>
      <c r="AN910" s="161"/>
      <c r="AO910" s="161"/>
      <c r="AP910" s="161"/>
      <c r="AQ910" s="161"/>
      <c r="AR910" s="161"/>
      <c r="AS910" s="161"/>
      <c r="AT910" s="161"/>
      <c r="AU910" s="161"/>
      <c r="AV910" s="161"/>
      <c r="AW910" s="161"/>
    </row>
    <row r="911" spans="2:49" s="47" customFormat="1" ht="11.25" customHeight="1">
      <c r="B911" s="51"/>
      <c r="C911" s="52" t="s">
        <v>511</v>
      </c>
      <c r="D911" s="44" t="s">
        <v>2305</v>
      </c>
      <c r="E911" s="57" t="s">
        <v>1243</v>
      </c>
      <c r="F911" s="53">
        <v>56766.57428828207</v>
      </c>
      <c r="G911" s="57" t="s">
        <v>1243</v>
      </c>
      <c r="H911" s="53">
        <v>74017</v>
      </c>
      <c r="I911" s="57" t="s">
        <v>1243</v>
      </c>
      <c r="J911" s="53">
        <v>94510</v>
      </c>
      <c r="K911" s="57" t="s">
        <v>1243</v>
      </c>
      <c r="L911" s="53">
        <v>93817</v>
      </c>
      <c r="M911" s="56" t="s">
        <v>518</v>
      </c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  <c r="AH911" s="161"/>
      <c r="AI911" s="161"/>
      <c r="AJ911" s="161"/>
      <c r="AK911" s="161"/>
      <c r="AL911" s="161"/>
      <c r="AM911" s="161"/>
      <c r="AN911" s="161"/>
      <c r="AO911" s="161"/>
      <c r="AP911" s="161"/>
      <c r="AQ911" s="161"/>
      <c r="AR911" s="161"/>
      <c r="AS911" s="161"/>
      <c r="AT911" s="161"/>
      <c r="AU911" s="161"/>
      <c r="AV911" s="161"/>
      <c r="AW911" s="161"/>
    </row>
    <row r="912" spans="2:49" s="47" customFormat="1" ht="5.25" customHeight="1">
      <c r="B912" s="51"/>
      <c r="C912" s="52"/>
      <c r="D912" s="44"/>
      <c r="E912" s="57"/>
      <c r="F912" s="53"/>
      <c r="G912" s="57"/>
      <c r="H912" s="53"/>
      <c r="I912" s="57"/>
      <c r="J912" s="53"/>
      <c r="K912" s="54"/>
      <c r="L912" s="53"/>
      <c r="M912" s="56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  <c r="AI912" s="161"/>
      <c r="AJ912" s="161"/>
      <c r="AK912" s="161"/>
      <c r="AL912" s="161"/>
      <c r="AM912" s="161"/>
      <c r="AN912" s="161"/>
      <c r="AO912" s="161"/>
      <c r="AP912" s="161"/>
      <c r="AQ912" s="161"/>
      <c r="AR912" s="161"/>
      <c r="AS912" s="161"/>
      <c r="AT912" s="161"/>
      <c r="AU912" s="161"/>
      <c r="AV912" s="161"/>
      <c r="AW912" s="161"/>
    </row>
    <row r="913" spans="2:49" s="268" customFormat="1" ht="11.25" customHeight="1">
      <c r="B913" s="68" t="s">
        <v>513</v>
      </c>
      <c r="C913" s="69" t="s">
        <v>1190</v>
      </c>
      <c r="D913" s="266"/>
      <c r="E913" s="154"/>
      <c r="F913" s="157"/>
      <c r="G913" s="154"/>
      <c r="H913" s="157"/>
      <c r="I913" s="154"/>
      <c r="J913" s="157"/>
      <c r="K913" s="155"/>
      <c r="L913" s="157"/>
      <c r="M913" s="73"/>
      <c r="N913" s="267"/>
      <c r="O913" s="267"/>
      <c r="P913" s="267"/>
      <c r="Q913" s="267"/>
      <c r="R913" s="267"/>
      <c r="S913" s="267"/>
      <c r="T913" s="267"/>
      <c r="U913" s="267"/>
      <c r="V913" s="267"/>
      <c r="W913" s="267"/>
      <c r="X913" s="267"/>
      <c r="Y913" s="267"/>
      <c r="Z913" s="267"/>
      <c r="AA913" s="267"/>
      <c r="AB913" s="267"/>
      <c r="AC913" s="267"/>
      <c r="AD913" s="267"/>
      <c r="AE913" s="267"/>
      <c r="AF913" s="267"/>
      <c r="AG913" s="267"/>
      <c r="AH913" s="267"/>
      <c r="AI913" s="267"/>
      <c r="AJ913" s="267"/>
      <c r="AK913" s="267"/>
      <c r="AL913" s="267"/>
      <c r="AM913" s="267"/>
      <c r="AN913" s="267"/>
      <c r="AO913" s="267"/>
      <c r="AP913" s="267"/>
      <c r="AQ913" s="267"/>
      <c r="AR913" s="267"/>
      <c r="AS913" s="267"/>
      <c r="AT913" s="267"/>
      <c r="AU913" s="267"/>
      <c r="AV913" s="267"/>
      <c r="AW913" s="267"/>
    </row>
    <row r="914" spans="2:49" s="210" customFormat="1" ht="11.25" customHeight="1">
      <c r="B914" s="62"/>
      <c r="C914" s="69" t="s">
        <v>1191</v>
      </c>
      <c r="D914" s="64"/>
      <c r="E914" s="269"/>
      <c r="F914" s="71"/>
      <c r="G914" s="269"/>
      <c r="H914" s="71"/>
      <c r="I914" s="269"/>
      <c r="J914" s="71"/>
      <c r="K914" s="72"/>
      <c r="L914" s="71"/>
      <c r="M914" s="73" t="s">
        <v>1194</v>
      </c>
      <c r="N914" s="209"/>
      <c r="O914" s="209"/>
      <c r="P914" s="209"/>
      <c r="Q914" s="209"/>
      <c r="R914" s="209"/>
      <c r="S914" s="209"/>
      <c r="T914" s="209"/>
      <c r="U914" s="209"/>
      <c r="V914" s="209"/>
      <c r="W914" s="209"/>
      <c r="X914" s="209"/>
      <c r="Y914" s="209"/>
      <c r="Z914" s="209"/>
      <c r="AA914" s="209"/>
      <c r="AB914" s="209"/>
      <c r="AC914" s="209"/>
      <c r="AD914" s="209"/>
      <c r="AE914" s="209"/>
      <c r="AF914" s="209"/>
      <c r="AG914" s="209"/>
      <c r="AH914" s="209"/>
      <c r="AI914" s="209"/>
      <c r="AJ914" s="209"/>
      <c r="AK914" s="209"/>
      <c r="AL914" s="209"/>
      <c r="AM914" s="209"/>
      <c r="AN914" s="209"/>
      <c r="AO914" s="209"/>
      <c r="AP914" s="209"/>
      <c r="AQ914" s="209"/>
      <c r="AR914" s="209"/>
      <c r="AS914" s="209"/>
      <c r="AT914" s="209"/>
      <c r="AU914" s="209"/>
      <c r="AV914" s="209"/>
      <c r="AW914" s="209"/>
    </row>
    <row r="915" spans="2:49" s="210" customFormat="1" ht="11.25" customHeight="1">
      <c r="B915" s="239"/>
      <c r="C915" s="63" t="s">
        <v>1193</v>
      </c>
      <c r="D915" s="64"/>
      <c r="E915" s="269"/>
      <c r="F915" s="71"/>
      <c r="G915" s="269"/>
      <c r="H915" s="71"/>
      <c r="I915" s="269"/>
      <c r="J915" s="71"/>
      <c r="K915" s="72"/>
      <c r="L915" s="71"/>
      <c r="M915" s="73" t="s">
        <v>1195</v>
      </c>
      <c r="N915" s="209"/>
      <c r="O915" s="209"/>
      <c r="P915" s="209"/>
      <c r="Q915" s="209"/>
      <c r="R915" s="209"/>
      <c r="S915" s="209"/>
      <c r="T915" s="209"/>
      <c r="U915" s="209"/>
      <c r="V915" s="209"/>
      <c r="W915" s="209"/>
      <c r="X915" s="209"/>
      <c r="Y915" s="209"/>
      <c r="Z915" s="209"/>
      <c r="AA915" s="209"/>
      <c r="AB915" s="209"/>
      <c r="AC915" s="209"/>
      <c r="AD915" s="209"/>
      <c r="AE915" s="209"/>
      <c r="AF915" s="209"/>
      <c r="AG915" s="209"/>
      <c r="AH915" s="209"/>
      <c r="AI915" s="209"/>
      <c r="AJ915" s="209"/>
      <c r="AK915" s="209"/>
      <c r="AL915" s="209"/>
      <c r="AM915" s="209"/>
      <c r="AN915" s="209"/>
      <c r="AO915" s="209"/>
      <c r="AP915" s="209"/>
      <c r="AQ915" s="209"/>
      <c r="AR915" s="209"/>
      <c r="AS915" s="209"/>
      <c r="AT915" s="209"/>
      <c r="AU915" s="209"/>
      <c r="AV915" s="209"/>
      <c r="AW915" s="209"/>
    </row>
    <row r="916" spans="2:49" s="210" customFormat="1" ht="11.25" customHeight="1">
      <c r="B916" s="239"/>
      <c r="C916" s="63" t="s">
        <v>1192</v>
      </c>
      <c r="D916" s="74"/>
      <c r="E916" s="70"/>
      <c r="F916" s="76">
        <f>SUM(F919+F928+F935+F954+F958+F964+F968+F971+F976+F983+F1001+F1011)</f>
        <v>256868.11207058572</v>
      </c>
      <c r="G916" s="70"/>
      <c r="H916" s="76">
        <f>SUM(H919+H928+H935+H954+H958+H964+H968+H971+H976+H983+H1001+H1011)</f>
        <v>280562.22154751455</v>
      </c>
      <c r="I916" s="70"/>
      <c r="J916" s="76">
        <f>SUM(J919+J928+J935+J954+J958+J964+J968+J971+J976+J983+J1001+J1011)</f>
        <v>312501.2533992626</v>
      </c>
      <c r="K916" s="77"/>
      <c r="L916" s="76">
        <f>SUM(L919+L928+L935+L954+L958+L964+L968+L971+L976+L983+L1001+L1011)</f>
        <v>354699</v>
      </c>
      <c r="M916" s="213" t="s">
        <v>188</v>
      </c>
      <c r="N916" s="209"/>
      <c r="O916" s="209"/>
      <c r="P916" s="209"/>
      <c r="Q916" s="209"/>
      <c r="R916" s="209"/>
      <c r="S916" s="209"/>
      <c r="T916" s="209"/>
      <c r="U916" s="209"/>
      <c r="V916" s="209"/>
      <c r="W916" s="209"/>
      <c r="X916" s="209"/>
      <c r="Y916" s="209"/>
      <c r="Z916" s="209"/>
      <c r="AA916" s="209"/>
      <c r="AB916" s="209"/>
      <c r="AC916" s="209"/>
      <c r="AD916" s="209"/>
      <c r="AE916" s="209"/>
      <c r="AF916" s="209"/>
      <c r="AG916" s="209"/>
      <c r="AH916" s="209"/>
      <c r="AI916" s="209"/>
      <c r="AJ916" s="209"/>
      <c r="AK916" s="209"/>
      <c r="AL916" s="209"/>
      <c r="AM916" s="209"/>
      <c r="AN916" s="209"/>
      <c r="AO916" s="209"/>
      <c r="AP916" s="209"/>
      <c r="AQ916" s="209"/>
      <c r="AR916" s="209"/>
      <c r="AS916" s="209"/>
      <c r="AT916" s="209"/>
      <c r="AU916" s="209"/>
      <c r="AV916" s="209"/>
      <c r="AW916" s="209"/>
    </row>
    <row r="917" spans="2:49" s="47" customFormat="1" ht="5.25" customHeight="1">
      <c r="B917" s="78"/>
      <c r="C917" s="79"/>
      <c r="D917" s="80"/>
      <c r="E917" s="57"/>
      <c r="F917" s="92"/>
      <c r="G917" s="57"/>
      <c r="H917" s="92"/>
      <c r="I917" s="57"/>
      <c r="J917" s="92"/>
      <c r="K917" s="93"/>
      <c r="L917" s="92"/>
      <c r="M917" s="188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  <c r="AH917" s="161"/>
      <c r="AI917" s="161"/>
      <c r="AJ917" s="161"/>
      <c r="AK917" s="161"/>
      <c r="AL917" s="161"/>
      <c r="AM917" s="161"/>
      <c r="AN917" s="161"/>
      <c r="AO917" s="161"/>
      <c r="AP917" s="161"/>
      <c r="AQ917" s="161"/>
      <c r="AR917" s="161"/>
      <c r="AS917" s="161"/>
      <c r="AT917" s="161"/>
      <c r="AU917" s="161"/>
      <c r="AV917" s="161"/>
      <c r="AW917" s="161"/>
    </row>
    <row r="918" spans="2:49" s="47" customFormat="1" ht="11.25" customHeight="1">
      <c r="B918" s="78" t="s">
        <v>519</v>
      </c>
      <c r="C918" s="43" t="s">
        <v>2018</v>
      </c>
      <c r="D918" s="128"/>
      <c r="E918" s="57"/>
      <c r="F918" s="53"/>
      <c r="G918" s="57"/>
      <c r="H918" s="53"/>
      <c r="I918" s="57"/>
      <c r="J918" s="53"/>
      <c r="K918" s="54"/>
      <c r="L918" s="53"/>
      <c r="M918" s="85" t="s">
        <v>1985</v>
      </c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  <c r="AH918" s="161"/>
      <c r="AI918" s="161"/>
      <c r="AJ918" s="161"/>
      <c r="AK918" s="161"/>
      <c r="AL918" s="161"/>
      <c r="AM918" s="161"/>
      <c r="AN918" s="161"/>
      <c r="AO918" s="161"/>
      <c r="AP918" s="161"/>
      <c r="AQ918" s="161"/>
      <c r="AR918" s="161"/>
      <c r="AS918" s="161"/>
      <c r="AT918" s="161"/>
      <c r="AU918" s="161"/>
      <c r="AV918" s="161"/>
      <c r="AW918" s="161"/>
    </row>
    <row r="919" spans="2:49" s="47" customFormat="1" ht="11.25" customHeight="1">
      <c r="B919" s="78"/>
      <c r="C919" s="43" t="s">
        <v>2019</v>
      </c>
      <c r="D919" s="128"/>
      <c r="E919" s="57"/>
      <c r="F919" s="49">
        <f>SUM(F921:F926)</f>
        <v>88768.67928525785</v>
      </c>
      <c r="G919" s="57"/>
      <c r="H919" s="49">
        <f>SUM(H921:H926)</f>
        <v>95717.56134733476</v>
      </c>
      <c r="I919" s="57"/>
      <c r="J919" s="49">
        <f>SUM(J921:J926)</f>
        <v>117738.01672379092</v>
      </c>
      <c r="K919" s="50"/>
      <c r="L919" s="49">
        <f>SUM(L921:L926)</f>
        <v>140932</v>
      </c>
      <c r="M919" s="85" t="s">
        <v>1986</v>
      </c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  <c r="AH919" s="161"/>
      <c r="AI919" s="161"/>
      <c r="AJ919" s="161"/>
      <c r="AK919" s="161"/>
      <c r="AL919" s="161"/>
      <c r="AM919" s="161"/>
      <c r="AN919" s="161"/>
      <c r="AO919" s="161"/>
      <c r="AP919" s="161"/>
      <c r="AQ919" s="161"/>
      <c r="AR919" s="161"/>
      <c r="AS919" s="161"/>
      <c r="AT919" s="161"/>
      <c r="AU919" s="161"/>
      <c r="AV919" s="161"/>
      <c r="AW919" s="161"/>
    </row>
    <row r="920" spans="2:49" s="47" customFormat="1" ht="11.25" customHeight="1">
      <c r="B920" s="51" t="s">
        <v>390</v>
      </c>
      <c r="C920" s="52" t="s">
        <v>522</v>
      </c>
      <c r="D920" s="44"/>
      <c r="E920" s="57"/>
      <c r="F920" s="53"/>
      <c r="G920" s="57"/>
      <c r="H920" s="53"/>
      <c r="I920" s="57"/>
      <c r="J920" s="53"/>
      <c r="K920" s="54"/>
      <c r="L920" s="53"/>
      <c r="M920" s="56" t="s">
        <v>2242</v>
      </c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  <c r="AH920" s="161"/>
      <c r="AI920" s="161"/>
      <c r="AJ920" s="161"/>
      <c r="AK920" s="161"/>
      <c r="AL920" s="161"/>
      <c r="AM920" s="161"/>
      <c r="AN920" s="161"/>
      <c r="AO920" s="161"/>
      <c r="AP920" s="161"/>
      <c r="AQ920" s="161"/>
      <c r="AR920" s="161"/>
      <c r="AS920" s="161"/>
      <c r="AT920" s="161"/>
      <c r="AU920" s="161"/>
      <c r="AV920" s="161"/>
      <c r="AW920" s="161"/>
    </row>
    <row r="921" spans="2:49" s="47" customFormat="1" ht="11.25" customHeight="1">
      <c r="B921" s="51" t="s">
        <v>391</v>
      </c>
      <c r="C921" s="52" t="s">
        <v>523</v>
      </c>
      <c r="D921" s="44" t="s">
        <v>2305</v>
      </c>
      <c r="E921" s="57" t="s">
        <v>1243</v>
      </c>
      <c r="F921" s="53">
        <v>44751.688952524804</v>
      </c>
      <c r="G921" s="57" t="s">
        <v>1243</v>
      </c>
      <c r="H921" s="53">
        <v>48724.187303724415</v>
      </c>
      <c r="I921" s="57" t="s">
        <v>1243</v>
      </c>
      <c r="J921" s="53">
        <v>48397.844428421566</v>
      </c>
      <c r="K921" s="54" t="s">
        <v>1243</v>
      </c>
      <c r="L921" s="53">
        <v>60755</v>
      </c>
      <c r="M921" s="56" t="s">
        <v>170</v>
      </c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  <c r="AH921" s="161"/>
      <c r="AI921" s="161"/>
      <c r="AJ921" s="161"/>
      <c r="AK921" s="161"/>
      <c r="AL921" s="161"/>
      <c r="AM921" s="161"/>
      <c r="AN921" s="161"/>
      <c r="AO921" s="161"/>
      <c r="AP921" s="161"/>
      <c r="AQ921" s="161"/>
      <c r="AR921" s="161"/>
      <c r="AS921" s="161"/>
      <c r="AT921" s="161"/>
      <c r="AU921" s="161"/>
      <c r="AV921" s="161"/>
      <c r="AW921" s="161"/>
    </row>
    <row r="922" spans="2:49" s="47" customFormat="1" ht="11.25" customHeight="1">
      <c r="B922" s="51" t="s">
        <v>437</v>
      </c>
      <c r="C922" s="52" t="s">
        <v>1739</v>
      </c>
      <c r="D922" s="44" t="s">
        <v>2278</v>
      </c>
      <c r="E922" s="57" t="s">
        <v>2278</v>
      </c>
      <c r="F922" s="53" t="s">
        <v>2278</v>
      </c>
      <c r="G922" s="57"/>
      <c r="H922" s="53" t="s">
        <v>2278</v>
      </c>
      <c r="I922" s="57"/>
      <c r="J922" s="53" t="s">
        <v>2278</v>
      </c>
      <c r="K922" s="54"/>
      <c r="L922" s="53"/>
      <c r="M922" s="56" t="s">
        <v>525</v>
      </c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  <c r="AI922" s="161"/>
      <c r="AJ922" s="161"/>
      <c r="AK922" s="161"/>
      <c r="AL922" s="161"/>
      <c r="AM922" s="161"/>
      <c r="AN922" s="161"/>
      <c r="AO922" s="161"/>
      <c r="AP922" s="161"/>
      <c r="AQ922" s="161"/>
      <c r="AR922" s="161"/>
      <c r="AS922" s="161"/>
      <c r="AT922" s="161"/>
      <c r="AU922" s="161"/>
      <c r="AV922" s="161"/>
      <c r="AW922" s="161"/>
    </row>
    <row r="923" spans="2:49" s="47" customFormat="1" ht="11.25" customHeight="1">
      <c r="B923" s="51"/>
      <c r="C923" s="52" t="s">
        <v>524</v>
      </c>
      <c r="D923" s="44" t="s">
        <v>2305</v>
      </c>
      <c r="E923" s="57" t="s">
        <v>1243</v>
      </c>
      <c r="F923" s="53">
        <v>8011.63215861289</v>
      </c>
      <c r="G923" s="57" t="s">
        <v>1243</v>
      </c>
      <c r="H923" s="53">
        <v>10292.615082850085</v>
      </c>
      <c r="I923" s="57" t="s">
        <v>1243</v>
      </c>
      <c r="J923" s="53">
        <v>13330.508445616926</v>
      </c>
      <c r="K923" s="54" t="s">
        <v>1243</v>
      </c>
      <c r="L923" s="53">
        <v>17728</v>
      </c>
      <c r="M923" s="56" t="s">
        <v>1740</v>
      </c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  <c r="AH923" s="161"/>
      <c r="AI923" s="161"/>
      <c r="AJ923" s="161"/>
      <c r="AK923" s="161"/>
      <c r="AL923" s="161"/>
      <c r="AM923" s="161"/>
      <c r="AN923" s="161"/>
      <c r="AO923" s="161"/>
      <c r="AP923" s="161"/>
      <c r="AQ923" s="161"/>
      <c r="AR923" s="161"/>
      <c r="AS923" s="161"/>
      <c r="AT923" s="161"/>
      <c r="AU923" s="161"/>
      <c r="AV923" s="161"/>
      <c r="AW923" s="161"/>
    </row>
    <row r="924" spans="2:49" s="47" customFormat="1" ht="11.25" customHeight="1">
      <c r="B924" s="51" t="s">
        <v>392</v>
      </c>
      <c r="C924" s="52" t="s">
        <v>52</v>
      </c>
      <c r="D924" s="128"/>
      <c r="E924" s="57"/>
      <c r="F924" s="53"/>
      <c r="G924" s="57"/>
      <c r="H924" s="53"/>
      <c r="I924" s="57"/>
      <c r="J924" s="53"/>
      <c r="K924" s="54"/>
      <c r="L924" s="53"/>
      <c r="M924" s="56" t="s">
        <v>1303</v>
      </c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  <c r="AH924" s="161"/>
      <c r="AI924" s="161"/>
      <c r="AJ924" s="161"/>
      <c r="AK924" s="161"/>
      <c r="AL924" s="161"/>
      <c r="AM924" s="161"/>
      <c r="AN924" s="161"/>
      <c r="AO924" s="161"/>
      <c r="AP924" s="161"/>
      <c r="AQ924" s="161"/>
      <c r="AR924" s="161"/>
      <c r="AS924" s="161"/>
      <c r="AT924" s="161"/>
      <c r="AU924" s="161"/>
      <c r="AV924" s="161"/>
      <c r="AW924" s="161"/>
    </row>
    <row r="925" spans="2:49" s="47" customFormat="1" ht="11.25" customHeight="1">
      <c r="B925" s="60"/>
      <c r="C925" s="52" t="s">
        <v>526</v>
      </c>
      <c r="D925" s="44" t="s">
        <v>2305</v>
      </c>
      <c r="E925" s="57" t="s">
        <v>1243</v>
      </c>
      <c r="F925" s="53">
        <v>36005.358174120156</v>
      </c>
      <c r="G925" s="57" t="s">
        <v>1243</v>
      </c>
      <c r="H925" s="53">
        <v>36700.758960760264</v>
      </c>
      <c r="I925" s="57" t="s">
        <v>1243</v>
      </c>
      <c r="J925" s="53">
        <v>56009.663849752425</v>
      </c>
      <c r="K925" s="54" t="s">
        <v>1243</v>
      </c>
      <c r="L925" s="53">
        <v>62449</v>
      </c>
      <c r="M925" s="56" t="s">
        <v>1304</v>
      </c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  <c r="AH925" s="161"/>
      <c r="AI925" s="161"/>
      <c r="AJ925" s="161"/>
      <c r="AK925" s="161"/>
      <c r="AL925" s="161"/>
      <c r="AM925" s="161"/>
      <c r="AN925" s="161"/>
      <c r="AO925" s="161"/>
      <c r="AP925" s="161"/>
      <c r="AQ925" s="161"/>
      <c r="AR925" s="161"/>
      <c r="AS925" s="161"/>
      <c r="AT925" s="161"/>
      <c r="AU925" s="161"/>
      <c r="AV925" s="161"/>
      <c r="AW925" s="161"/>
    </row>
    <row r="926" spans="2:49" s="47" customFormat="1" ht="5.25" customHeight="1">
      <c r="B926" s="60"/>
      <c r="C926" s="52"/>
      <c r="D926" s="44"/>
      <c r="E926" s="57"/>
      <c r="F926" s="53"/>
      <c r="G926" s="57"/>
      <c r="H926" s="53"/>
      <c r="I926" s="57"/>
      <c r="J926" s="53"/>
      <c r="K926" s="54"/>
      <c r="L926" s="53"/>
      <c r="M926" s="56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  <c r="AH926" s="161"/>
      <c r="AI926" s="161"/>
      <c r="AJ926" s="161"/>
      <c r="AK926" s="161"/>
      <c r="AL926" s="161"/>
      <c r="AM926" s="161"/>
      <c r="AN926" s="161"/>
      <c r="AO926" s="161"/>
      <c r="AP926" s="161"/>
      <c r="AQ926" s="161"/>
      <c r="AR926" s="161"/>
      <c r="AS926" s="161"/>
      <c r="AT926" s="161"/>
      <c r="AU926" s="161"/>
      <c r="AV926" s="161"/>
      <c r="AW926" s="161"/>
    </row>
    <row r="927" spans="2:49" s="47" customFormat="1" ht="11.25" customHeight="1">
      <c r="B927" s="78" t="s">
        <v>520</v>
      </c>
      <c r="C927" s="43" t="s">
        <v>527</v>
      </c>
      <c r="D927" s="44"/>
      <c r="E927" s="57"/>
      <c r="G927" s="84"/>
      <c r="H927" s="46"/>
      <c r="K927" s="84"/>
      <c r="M927" s="85" t="s">
        <v>529</v>
      </c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  <c r="AH927" s="161"/>
      <c r="AI927" s="161"/>
      <c r="AJ927" s="161"/>
      <c r="AK927" s="161"/>
      <c r="AL927" s="161"/>
      <c r="AM927" s="161"/>
      <c r="AN927" s="161"/>
      <c r="AO927" s="161"/>
      <c r="AP927" s="161"/>
      <c r="AQ927" s="161"/>
      <c r="AR927" s="161"/>
      <c r="AS927" s="161"/>
      <c r="AT927" s="161"/>
      <c r="AU927" s="161"/>
      <c r="AV927" s="161"/>
      <c r="AW927" s="161"/>
    </row>
    <row r="928" spans="2:49" s="47" customFormat="1" ht="11.25" customHeight="1">
      <c r="B928" s="78"/>
      <c r="C928" s="43" t="s">
        <v>528</v>
      </c>
      <c r="D928" s="44"/>
      <c r="E928" s="57"/>
      <c r="F928" s="49">
        <f>SUM(F930:F933)</f>
        <v>99049.3341580183</v>
      </c>
      <c r="G928" s="57"/>
      <c r="H928" s="49">
        <f>SUM(H930:H933)</f>
        <v>111706.653635733</v>
      </c>
      <c r="I928" s="57"/>
      <c r="J928" s="49">
        <f>SUM(J930:J933)</f>
        <v>107083.17813536909</v>
      </c>
      <c r="K928" s="50"/>
      <c r="L928" s="49">
        <f>SUM(L930:L933)</f>
        <v>122858</v>
      </c>
      <c r="M928" s="48" t="s">
        <v>530</v>
      </c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161"/>
      <c r="AI928" s="161"/>
      <c r="AJ928" s="161"/>
      <c r="AK928" s="161"/>
      <c r="AL928" s="161"/>
      <c r="AM928" s="161"/>
      <c r="AN928" s="161"/>
      <c r="AO928" s="161"/>
      <c r="AP928" s="161"/>
      <c r="AQ928" s="161"/>
      <c r="AR928" s="161"/>
      <c r="AS928" s="161"/>
      <c r="AT928" s="161"/>
      <c r="AU928" s="161"/>
      <c r="AV928" s="161"/>
      <c r="AW928" s="161"/>
    </row>
    <row r="929" spans="2:49" s="47" customFormat="1" ht="11.25" customHeight="1">
      <c r="B929" s="51" t="s">
        <v>2121</v>
      </c>
      <c r="C929" s="52" t="s">
        <v>1305</v>
      </c>
      <c r="D929" s="128"/>
      <c r="E929" s="57"/>
      <c r="F929" s="53"/>
      <c r="G929" s="57"/>
      <c r="H929" s="53"/>
      <c r="I929" s="57"/>
      <c r="J929" s="53"/>
      <c r="K929" s="54"/>
      <c r="L929" s="53"/>
      <c r="M929" s="56" t="s">
        <v>1306</v>
      </c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  <c r="AH929" s="161"/>
      <c r="AI929" s="161"/>
      <c r="AJ929" s="161"/>
      <c r="AK929" s="161"/>
      <c r="AL929" s="161"/>
      <c r="AM929" s="161"/>
      <c r="AN929" s="161"/>
      <c r="AO929" s="161"/>
      <c r="AP929" s="161"/>
      <c r="AQ929" s="161"/>
      <c r="AR929" s="161"/>
      <c r="AS929" s="161"/>
      <c r="AT929" s="161"/>
      <c r="AU929" s="161"/>
      <c r="AV929" s="161"/>
      <c r="AW929" s="161"/>
    </row>
    <row r="930" spans="2:49" s="47" customFormat="1" ht="11.25" customHeight="1">
      <c r="B930" s="51" t="s">
        <v>2278</v>
      </c>
      <c r="C930" s="52" t="s">
        <v>1307</v>
      </c>
      <c r="D930" s="44" t="s">
        <v>2305</v>
      </c>
      <c r="E930" s="57" t="s">
        <v>1243</v>
      </c>
      <c r="F930" s="53">
        <v>14220.689796573914</v>
      </c>
      <c r="G930" s="57" t="s">
        <v>1243</v>
      </c>
      <c r="H930" s="53">
        <v>15608.074166971368</v>
      </c>
      <c r="I930" s="57" t="s">
        <v>1243</v>
      </c>
      <c r="J930" s="53">
        <v>6942.047656311403</v>
      </c>
      <c r="K930" s="54" t="s">
        <v>1243</v>
      </c>
      <c r="L930" s="53">
        <v>7290</v>
      </c>
      <c r="M930" s="56" t="s">
        <v>531</v>
      </c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  <c r="AH930" s="161"/>
      <c r="AI930" s="161"/>
      <c r="AJ930" s="161"/>
      <c r="AK930" s="161"/>
      <c r="AL930" s="161"/>
      <c r="AM930" s="161"/>
      <c r="AN930" s="161"/>
      <c r="AO930" s="161"/>
      <c r="AP930" s="161"/>
      <c r="AQ930" s="161"/>
      <c r="AR930" s="161"/>
      <c r="AS930" s="161"/>
      <c r="AT930" s="161"/>
      <c r="AU930" s="161"/>
      <c r="AV930" s="161"/>
      <c r="AW930" s="161"/>
    </row>
    <row r="931" spans="2:49" s="47" customFormat="1" ht="11.25" customHeight="1">
      <c r="B931" s="51" t="s">
        <v>2122</v>
      </c>
      <c r="C931" s="52" t="s">
        <v>532</v>
      </c>
      <c r="D931" s="44"/>
      <c r="E931" s="138"/>
      <c r="F931" s="139"/>
      <c r="G931" s="138"/>
      <c r="H931" s="139"/>
      <c r="I931" s="138"/>
      <c r="J931" s="139"/>
      <c r="K931" s="140"/>
      <c r="L931" s="139"/>
      <c r="M931" s="56" t="s">
        <v>1868</v>
      </c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  <c r="AH931" s="161"/>
      <c r="AI931" s="161"/>
      <c r="AJ931" s="161"/>
      <c r="AK931" s="161"/>
      <c r="AL931" s="161"/>
      <c r="AM931" s="161"/>
      <c r="AN931" s="161"/>
      <c r="AO931" s="161"/>
      <c r="AP931" s="161"/>
      <c r="AQ931" s="161"/>
      <c r="AR931" s="161"/>
      <c r="AS931" s="161"/>
      <c r="AT931" s="161"/>
      <c r="AU931" s="161"/>
      <c r="AV931" s="161"/>
      <c r="AW931" s="161"/>
    </row>
    <row r="932" spans="2:49" s="47" customFormat="1" ht="11.25" customHeight="1">
      <c r="B932" s="60"/>
      <c r="C932" s="52" t="s">
        <v>533</v>
      </c>
      <c r="D932" s="44" t="s">
        <v>2305</v>
      </c>
      <c r="E932" s="57" t="s">
        <v>1243</v>
      </c>
      <c r="F932" s="53">
        <v>84828.64436144439</v>
      </c>
      <c r="G932" s="57" t="s">
        <v>1243</v>
      </c>
      <c r="H932" s="53">
        <v>96098.57946876164</v>
      </c>
      <c r="I932" s="57" t="s">
        <v>1243</v>
      </c>
      <c r="J932" s="53">
        <v>100141.13047905768</v>
      </c>
      <c r="K932" s="54" t="s">
        <v>1243</v>
      </c>
      <c r="L932" s="53">
        <v>115568</v>
      </c>
      <c r="M932" s="56" t="s">
        <v>192</v>
      </c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  <c r="AH932" s="161"/>
      <c r="AI932" s="161"/>
      <c r="AJ932" s="161"/>
      <c r="AK932" s="161"/>
      <c r="AL932" s="161"/>
      <c r="AM932" s="161"/>
      <c r="AN932" s="161"/>
      <c r="AO932" s="161"/>
      <c r="AP932" s="161"/>
      <c r="AQ932" s="161"/>
      <c r="AR932" s="161"/>
      <c r="AS932" s="161"/>
      <c r="AT932" s="161"/>
      <c r="AU932" s="161"/>
      <c r="AV932" s="161"/>
      <c r="AW932" s="161"/>
    </row>
    <row r="933" spans="2:49" s="47" customFormat="1" ht="5.25" customHeight="1">
      <c r="B933" s="60"/>
      <c r="C933" s="127"/>
      <c r="D933" s="128"/>
      <c r="E933" s="57"/>
      <c r="F933" s="53"/>
      <c r="G933" s="57"/>
      <c r="H933" s="53"/>
      <c r="I933" s="57"/>
      <c r="J933" s="53"/>
      <c r="K933" s="54"/>
      <c r="L933" s="53"/>
      <c r="M933" s="129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  <c r="AH933" s="161"/>
      <c r="AI933" s="161"/>
      <c r="AJ933" s="161"/>
      <c r="AK933" s="161"/>
      <c r="AL933" s="161"/>
      <c r="AM933" s="161"/>
      <c r="AN933" s="161"/>
      <c r="AO933" s="161"/>
      <c r="AP933" s="161"/>
      <c r="AQ933" s="161"/>
      <c r="AR933" s="161"/>
      <c r="AS933" s="161"/>
      <c r="AT933" s="161"/>
      <c r="AU933" s="161"/>
      <c r="AV933" s="161"/>
      <c r="AW933" s="161"/>
    </row>
    <row r="934" spans="2:49" s="47" customFormat="1" ht="11.25" customHeight="1">
      <c r="B934" s="78" t="s">
        <v>521</v>
      </c>
      <c r="C934" s="43" t="s">
        <v>534</v>
      </c>
      <c r="D934" s="128"/>
      <c r="E934" s="57"/>
      <c r="F934" s="53"/>
      <c r="G934" s="57"/>
      <c r="H934" s="53"/>
      <c r="I934" s="57"/>
      <c r="J934" s="53"/>
      <c r="K934" s="54"/>
      <c r="L934" s="53"/>
      <c r="M934" s="85" t="s">
        <v>998</v>
      </c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  <c r="AH934" s="161"/>
      <c r="AI934" s="161"/>
      <c r="AJ934" s="161"/>
      <c r="AK934" s="161"/>
      <c r="AL934" s="161"/>
      <c r="AM934" s="161"/>
      <c r="AN934" s="161"/>
      <c r="AO934" s="161"/>
      <c r="AP934" s="161"/>
      <c r="AQ934" s="161"/>
      <c r="AR934" s="161"/>
      <c r="AS934" s="161"/>
      <c r="AT934" s="161"/>
      <c r="AU934" s="161"/>
      <c r="AV934" s="161"/>
      <c r="AW934" s="161"/>
    </row>
    <row r="935" spans="2:49" s="47" customFormat="1" ht="11.25" customHeight="1">
      <c r="B935" s="78"/>
      <c r="C935" s="43" t="s">
        <v>535</v>
      </c>
      <c r="D935" s="128"/>
      <c r="E935" s="57"/>
      <c r="F935" s="49">
        <f>SUM(F936:F944)</f>
        <v>7734.838725109948</v>
      </c>
      <c r="G935" s="57"/>
      <c r="H935" s="49">
        <f>SUM(H936:H944)</f>
        <v>7563.978580972332</v>
      </c>
      <c r="I935" s="57"/>
      <c r="J935" s="49">
        <f>SUM(J936:J944)</f>
        <v>7748.507536640958</v>
      </c>
      <c r="K935" s="50"/>
      <c r="L935" s="49">
        <f>SUM(L936:L944)</f>
        <v>6579</v>
      </c>
      <c r="M935" s="85" t="s">
        <v>999</v>
      </c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  <c r="AH935" s="161"/>
      <c r="AI935" s="161"/>
      <c r="AJ935" s="161"/>
      <c r="AK935" s="161"/>
      <c r="AL935" s="161"/>
      <c r="AM935" s="161"/>
      <c r="AN935" s="161"/>
      <c r="AO935" s="161"/>
      <c r="AP935" s="161"/>
      <c r="AQ935" s="161"/>
      <c r="AR935" s="161"/>
      <c r="AS935" s="161"/>
      <c r="AT935" s="161"/>
      <c r="AU935" s="161"/>
      <c r="AV935" s="161"/>
      <c r="AW935" s="161"/>
    </row>
    <row r="936" spans="2:49" s="47" customFormat="1" ht="11.25" customHeight="1">
      <c r="B936" s="51" t="s">
        <v>438</v>
      </c>
      <c r="C936" s="52" t="s">
        <v>537</v>
      </c>
      <c r="D936" s="44"/>
      <c r="E936" s="57"/>
      <c r="F936" s="58"/>
      <c r="G936" s="57"/>
      <c r="H936" s="58"/>
      <c r="I936" s="57"/>
      <c r="J936" s="58"/>
      <c r="K936" s="59"/>
      <c r="L936" s="58"/>
      <c r="M936" s="56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  <c r="AH936" s="161"/>
      <c r="AI936" s="161"/>
      <c r="AJ936" s="161"/>
      <c r="AK936" s="161"/>
      <c r="AL936" s="161"/>
      <c r="AM936" s="161"/>
      <c r="AN936" s="161"/>
      <c r="AO936" s="161"/>
      <c r="AP936" s="161"/>
      <c r="AQ936" s="161"/>
      <c r="AR936" s="161"/>
      <c r="AS936" s="161"/>
      <c r="AT936" s="161"/>
      <c r="AU936" s="161"/>
      <c r="AV936" s="161"/>
      <c r="AW936" s="161"/>
    </row>
    <row r="937" spans="2:49" s="47" customFormat="1" ht="11.25" customHeight="1">
      <c r="B937" s="51" t="s">
        <v>2278</v>
      </c>
      <c r="C937" s="52" t="s">
        <v>536</v>
      </c>
      <c r="D937" s="44" t="s">
        <v>2305</v>
      </c>
      <c r="E937" s="57" t="s">
        <v>1243</v>
      </c>
      <c r="F937" s="53">
        <v>1216.5242262598374</v>
      </c>
      <c r="G937" s="57" t="s">
        <v>1243</v>
      </c>
      <c r="H937" s="53">
        <v>2287.8173300026997</v>
      </c>
      <c r="I937" s="57" t="s">
        <v>1243</v>
      </c>
      <c r="J937" s="53">
        <v>2226.307678113157</v>
      </c>
      <c r="K937" s="54" t="s">
        <v>1243</v>
      </c>
      <c r="L937" s="53">
        <v>2335</v>
      </c>
      <c r="M937" s="56" t="s">
        <v>2311</v>
      </c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  <c r="AH937" s="161"/>
      <c r="AI937" s="161"/>
      <c r="AJ937" s="161"/>
      <c r="AK937" s="161"/>
      <c r="AL937" s="161"/>
      <c r="AM937" s="161"/>
      <c r="AN937" s="161"/>
      <c r="AO937" s="161"/>
      <c r="AP937" s="161"/>
      <c r="AQ937" s="161"/>
      <c r="AR937" s="161"/>
      <c r="AS937" s="161"/>
      <c r="AT937" s="161"/>
      <c r="AU937" s="161"/>
      <c r="AV937" s="161"/>
      <c r="AW937" s="161"/>
    </row>
    <row r="938" spans="2:49" s="47" customFormat="1" ht="11.25" customHeight="1">
      <c r="B938" s="51" t="s">
        <v>997</v>
      </c>
      <c r="C938" s="52" t="s">
        <v>203</v>
      </c>
      <c r="D938" s="44" t="s">
        <v>2305</v>
      </c>
      <c r="E938" s="57" t="s">
        <v>1243</v>
      </c>
      <c r="F938" s="53">
        <v>2239.976489644167</v>
      </c>
      <c r="G938" s="57" t="s">
        <v>1243</v>
      </c>
      <c r="H938" s="53">
        <v>3212.170709787211</v>
      </c>
      <c r="I938" s="57" t="s">
        <v>1243</v>
      </c>
      <c r="J938" s="53">
        <v>3673.4930989587783</v>
      </c>
      <c r="K938" s="54" t="s">
        <v>1243</v>
      </c>
      <c r="L938" s="53">
        <v>2192</v>
      </c>
      <c r="M938" s="56" t="s">
        <v>204</v>
      </c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  <c r="AH938" s="161"/>
      <c r="AI938" s="161"/>
      <c r="AJ938" s="161"/>
      <c r="AK938" s="161"/>
      <c r="AL938" s="161"/>
      <c r="AM938" s="161"/>
      <c r="AN938" s="161"/>
      <c r="AO938" s="161"/>
      <c r="AP938" s="161"/>
      <c r="AQ938" s="161"/>
      <c r="AR938" s="161"/>
      <c r="AS938" s="161"/>
      <c r="AT938" s="161"/>
      <c r="AU938" s="161"/>
      <c r="AV938" s="161"/>
      <c r="AW938" s="161"/>
    </row>
    <row r="939" spans="2:49" s="47" customFormat="1" ht="11.25" customHeight="1">
      <c r="B939" s="51" t="s">
        <v>2123</v>
      </c>
      <c r="C939" s="52" t="s">
        <v>2312</v>
      </c>
      <c r="D939" s="44" t="s">
        <v>2305</v>
      </c>
      <c r="E939" s="57" t="s">
        <v>1243</v>
      </c>
      <c r="F939" s="53">
        <v>71.7612605377994</v>
      </c>
      <c r="G939" s="57" t="s">
        <v>1243</v>
      </c>
      <c r="H939" s="53">
        <v>64.92685477229469</v>
      </c>
      <c r="I939" s="57" t="s">
        <v>1243</v>
      </c>
      <c r="J939" s="53">
        <v>129.85370954458938</v>
      </c>
      <c r="K939" s="54" t="s">
        <v>1243</v>
      </c>
      <c r="L939" s="53">
        <v>222</v>
      </c>
      <c r="M939" s="61" t="s">
        <v>2313</v>
      </c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  <c r="AH939" s="161"/>
      <c r="AI939" s="161"/>
      <c r="AJ939" s="161"/>
      <c r="AK939" s="161"/>
      <c r="AL939" s="161"/>
      <c r="AM939" s="161"/>
      <c r="AN939" s="161"/>
      <c r="AO939" s="161"/>
      <c r="AP939" s="161"/>
      <c r="AQ939" s="161"/>
      <c r="AR939" s="161"/>
      <c r="AS939" s="161"/>
      <c r="AT939" s="161"/>
      <c r="AU939" s="161"/>
      <c r="AV939" s="161"/>
      <c r="AW939" s="161"/>
    </row>
    <row r="940" spans="2:49" s="47" customFormat="1" ht="11.25" customHeight="1">
      <c r="B940" s="51" t="s">
        <v>2178</v>
      </c>
      <c r="C940" s="52" t="s">
        <v>1115</v>
      </c>
      <c r="D940" s="128"/>
      <c r="E940" s="57"/>
      <c r="F940" s="53"/>
      <c r="G940" s="57"/>
      <c r="H940" s="53"/>
      <c r="I940" s="57"/>
      <c r="J940" s="53"/>
      <c r="K940" s="54"/>
      <c r="L940" s="53"/>
      <c r="M940" s="56" t="s">
        <v>1116</v>
      </c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  <c r="AH940" s="161"/>
      <c r="AI940" s="161"/>
      <c r="AJ940" s="161"/>
      <c r="AK940" s="161"/>
      <c r="AL940" s="161"/>
      <c r="AM940" s="161"/>
      <c r="AN940" s="161"/>
      <c r="AO940" s="161"/>
      <c r="AP940" s="161"/>
      <c r="AQ940" s="161"/>
      <c r="AR940" s="161"/>
      <c r="AS940" s="161"/>
      <c r="AT940" s="161"/>
      <c r="AU940" s="161"/>
      <c r="AV940" s="161"/>
      <c r="AW940" s="161"/>
    </row>
    <row r="941" spans="2:49" s="47" customFormat="1" ht="11.25" customHeight="1">
      <c r="B941" s="60"/>
      <c r="C941" s="52" t="s">
        <v>538</v>
      </c>
      <c r="D941" s="128"/>
      <c r="E941" s="95"/>
      <c r="F941" s="58"/>
      <c r="G941" s="95"/>
      <c r="H941" s="58"/>
      <c r="I941" s="95"/>
      <c r="J941" s="58"/>
      <c r="K941" s="59"/>
      <c r="L941" s="58"/>
      <c r="M941" s="56" t="s">
        <v>1117</v>
      </c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  <c r="AH941" s="161"/>
      <c r="AI941" s="161"/>
      <c r="AJ941" s="161"/>
      <c r="AK941" s="161"/>
      <c r="AL941" s="161"/>
      <c r="AM941" s="161"/>
      <c r="AN941" s="161"/>
      <c r="AO941" s="161"/>
      <c r="AP941" s="161"/>
      <c r="AQ941" s="161"/>
      <c r="AR941" s="161"/>
      <c r="AS941" s="161"/>
      <c r="AT941" s="161"/>
      <c r="AU941" s="161"/>
      <c r="AV941" s="161"/>
      <c r="AW941" s="161"/>
    </row>
    <row r="942" spans="2:49" s="47" customFormat="1" ht="11.25" customHeight="1">
      <c r="B942" s="60"/>
      <c r="C942" s="52" t="s">
        <v>1394</v>
      </c>
      <c r="D942" s="44" t="s">
        <v>2305</v>
      </c>
      <c r="E942" s="57" t="s">
        <v>1243</v>
      </c>
      <c r="F942" s="53">
        <v>4206.576748668145</v>
      </c>
      <c r="G942" s="57" t="s">
        <v>1243</v>
      </c>
      <c r="H942" s="53">
        <v>1999.063686410126</v>
      </c>
      <c r="I942" s="57" t="s">
        <v>1243</v>
      </c>
      <c r="J942" s="53">
        <v>1718.853050024433</v>
      </c>
      <c r="K942" s="54" t="s">
        <v>1243</v>
      </c>
      <c r="L942" s="53">
        <v>1830</v>
      </c>
      <c r="M942" s="56" t="s">
        <v>1118</v>
      </c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  <c r="AH942" s="161"/>
      <c r="AI942" s="161"/>
      <c r="AJ942" s="161"/>
      <c r="AK942" s="161"/>
      <c r="AL942" s="161"/>
      <c r="AM942" s="161"/>
      <c r="AN942" s="161"/>
      <c r="AO942" s="161"/>
      <c r="AP942" s="161"/>
      <c r="AQ942" s="161"/>
      <c r="AR942" s="161"/>
      <c r="AS942" s="161"/>
      <c r="AT942" s="161"/>
      <c r="AU942" s="161"/>
      <c r="AV942" s="161"/>
      <c r="AW942" s="161"/>
    </row>
    <row r="943" spans="2:49" s="47" customFormat="1" ht="3" customHeight="1">
      <c r="B943" s="141"/>
      <c r="C943" s="142"/>
      <c r="D943" s="143"/>
      <c r="E943" s="144"/>
      <c r="F943" s="145"/>
      <c r="G943" s="108"/>
      <c r="H943" s="109"/>
      <c r="I943" s="108"/>
      <c r="J943" s="109"/>
      <c r="K943" s="199"/>
      <c r="L943" s="109"/>
      <c r="M943" s="149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  <c r="AH943" s="161"/>
      <c r="AI943" s="161"/>
      <c r="AJ943" s="161"/>
      <c r="AK943" s="161"/>
      <c r="AL943" s="161"/>
      <c r="AM943" s="161"/>
      <c r="AN943" s="161"/>
      <c r="AO943" s="161"/>
      <c r="AP943" s="161"/>
      <c r="AQ943" s="161"/>
      <c r="AR943" s="161"/>
      <c r="AS943" s="161"/>
      <c r="AT943" s="161"/>
      <c r="AU943" s="161"/>
      <c r="AV943" s="161"/>
      <c r="AW943" s="161"/>
    </row>
    <row r="944" spans="2:49" s="47" customFormat="1" ht="11.25" customHeight="1">
      <c r="B944" s="113"/>
      <c r="C944" s="114"/>
      <c r="D944" s="115"/>
      <c r="E944" s="116"/>
      <c r="F944" s="116"/>
      <c r="G944" s="117"/>
      <c r="H944" s="117"/>
      <c r="I944" s="117"/>
      <c r="J944" s="117"/>
      <c r="K944" s="117"/>
      <c r="L944" s="117"/>
      <c r="M944" s="118" t="s">
        <v>187</v>
      </c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  <c r="AH944" s="161"/>
      <c r="AI944" s="161"/>
      <c r="AJ944" s="161"/>
      <c r="AK944" s="161"/>
      <c r="AL944" s="161"/>
      <c r="AM944" s="161"/>
      <c r="AN944" s="161"/>
      <c r="AO944" s="161"/>
      <c r="AP944" s="161"/>
      <c r="AQ944" s="161"/>
      <c r="AR944" s="161"/>
      <c r="AS944" s="161"/>
      <c r="AT944" s="161"/>
      <c r="AU944" s="161"/>
      <c r="AV944" s="161"/>
      <c r="AW944" s="161"/>
    </row>
    <row r="945" spans="2:10" s="121" customFormat="1" ht="18.75" customHeight="1">
      <c r="B945" s="14" t="s">
        <v>208</v>
      </c>
      <c r="C945" s="119"/>
      <c r="D945" s="119"/>
      <c r="E945" s="119"/>
      <c r="F945" s="119"/>
      <c r="G945" s="119"/>
      <c r="H945" s="119"/>
      <c r="I945" s="120"/>
      <c r="J945" s="120"/>
    </row>
    <row r="946" spans="2:10" s="121" customFormat="1" ht="18.75" customHeight="1">
      <c r="B946" s="15" t="s">
        <v>209</v>
      </c>
      <c r="C946" s="15"/>
      <c r="D946" s="15"/>
      <c r="E946" s="15"/>
      <c r="F946" s="15"/>
      <c r="G946" s="15"/>
      <c r="H946" s="15"/>
      <c r="I946" s="16"/>
      <c r="J946" s="16"/>
    </row>
    <row r="947" spans="2:49" s="150" customFormat="1" ht="6" customHeight="1">
      <c r="B947" s="122"/>
      <c r="C947" s="123"/>
      <c r="D947" s="123"/>
      <c r="E947" s="124"/>
      <c r="F947" s="124"/>
      <c r="G947" s="123"/>
      <c r="H947" s="123"/>
      <c r="I947" s="123"/>
      <c r="J947" s="123"/>
      <c r="K947" s="125"/>
      <c r="L947" s="123"/>
      <c r="M947" s="126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  <c r="AA947" s="124"/>
      <c r="AB947" s="124"/>
      <c r="AC947" s="124"/>
      <c r="AD947" s="124"/>
      <c r="AE947" s="124"/>
      <c r="AF947" s="124"/>
      <c r="AG947" s="124"/>
      <c r="AH947" s="124"/>
      <c r="AI947" s="124"/>
      <c r="AJ947" s="124"/>
      <c r="AK947" s="124"/>
      <c r="AL947" s="124"/>
      <c r="AM947" s="124"/>
      <c r="AN947" s="124"/>
      <c r="AO947" s="124"/>
      <c r="AP947" s="124"/>
      <c r="AQ947" s="124"/>
      <c r="AR947" s="124"/>
      <c r="AS947" s="124"/>
      <c r="AT947" s="124"/>
      <c r="AU947" s="124"/>
      <c r="AV947" s="124"/>
      <c r="AW947" s="124"/>
    </row>
    <row r="948" spans="2:49" s="150" customFormat="1" ht="24.75" customHeight="1">
      <c r="B948" s="18" t="s">
        <v>1625</v>
      </c>
      <c r="C948" s="19" t="s">
        <v>2237</v>
      </c>
      <c r="D948" s="20" t="s">
        <v>1627</v>
      </c>
      <c r="E948" s="21" t="s">
        <v>1103</v>
      </c>
      <c r="F948" s="22"/>
      <c r="G948" s="21" t="s">
        <v>1787</v>
      </c>
      <c r="H948" s="22"/>
      <c r="I948" s="21" t="s">
        <v>721</v>
      </c>
      <c r="J948" s="22"/>
      <c r="K948" s="21" t="s">
        <v>1767</v>
      </c>
      <c r="L948" s="22"/>
      <c r="M948" s="23" t="s">
        <v>1386</v>
      </c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  <c r="AA948" s="124"/>
      <c r="AB948" s="124"/>
      <c r="AC948" s="124"/>
      <c r="AD948" s="124"/>
      <c r="AE948" s="124"/>
      <c r="AF948" s="124"/>
      <c r="AG948" s="124"/>
      <c r="AH948" s="124"/>
      <c r="AI948" s="124"/>
      <c r="AJ948" s="124"/>
      <c r="AK948" s="124"/>
      <c r="AL948" s="124"/>
      <c r="AM948" s="124"/>
      <c r="AN948" s="124"/>
      <c r="AO948" s="124"/>
      <c r="AP948" s="124"/>
      <c r="AQ948" s="124"/>
      <c r="AR948" s="124"/>
      <c r="AS948" s="124"/>
      <c r="AT948" s="124"/>
      <c r="AU948" s="124"/>
      <c r="AV948" s="124"/>
      <c r="AW948" s="124"/>
    </row>
    <row r="949" spans="2:49" s="150" customFormat="1" ht="15" customHeight="1">
      <c r="B949" s="24" t="s">
        <v>1626</v>
      </c>
      <c r="C949" s="25"/>
      <c r="D949" s="26" t="s">
        <v>1628</v>
      </c>
      <c r="E949" s="17" t="s">
        <v>1383</v>
      </c>
      <c r="F949" s="27" t="s">
        <v>1385</v>
      </c>
      <c r="G949" s="17" t="s">
        <v>1383</v>
      </c>
      <c r="H949" s="27" t="s">
        <v>1385</v>
      </c>
      <c r="I949" s="17" t="s">
        <v>1383</v>
      </c>
      <c r="J949" s="27" t="s">
        <v>1385</v>
      </c>
      <c r="K949" s="17" t="s">
        <v>1383</v>
      </c>
      <c r="L949" s="27" t="s">
        <v>1385</v>
      </c>
      <c r="M949" s="28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  <c r="AA949" s="124"/>
      <c r="AB949" s="124"/>
      <c r="AC949" s="124"/>
      <c r="AD949" s="124"/>
      <c r="AE949" s="124"/>
      <c r="AF949" s="124"/>
      <c r="AG949" s="124"/>
      <c r="AH949" s="124"/>
      <c r="AI949" s="124"/>
      <c r="AJ949" s="124"/>
      <c r="AK949" s="124"/>
      <c r="AL949" s="124"/>
      <c r="AM949" s="124"/>
      <c r="AN949" s="124"/>
      <c r="AO949" s="124"/>
      <c r="AP949" s="124"/>
      <c r="AQ949" s="124"/>
      <c r="AR949" s="124"/>
      <c r="AS949" s="124"/>
      <c r="AT949" s="124"/>
      <c r="AU949" s="124"/>
      <c r="AV949" s="124"/>
      <c r="AW949" s="124"/>
    </row>
    <row r="950" spans="2:49" s="150" customFormat="1" ht="24.75" customHeight="1">
      <c r="B950" s="29"/>
      <c r="C950" s="30"/>
      <c r="D950" s="31"/>
      <c r="E950" s="32" t="s">
        <v>1384</v>
      </c>
      <c r="F950" s="33" t="s">
        <v>1768</v>
      </c>
      <c r="G950" s="32" t="s">
        <v>1384</v>
      </c>
      <c r="H950" s="33" t="s">
        <v>1768</v>
      </c>
      <c r="I950" s="32" t="s">
        <v>1384</v>
      </c>
      <c r="J950" s="33" t="s">
        <v>1768</v>
      </c>
      <c r="K950" s="32" t="s">
        <v>1384</v>
      </c>
      <c r="L950" s="33" t="s">
        <v>1768</v>
      </c>
      <c r="M950" s="3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124"/>
      <c r="AB950" s="124"/>
      <c r="AC950" s="124"/>
      <c r="AD950" s="124"/>
      <c r="AE950" s="124"/>
      <c r="AF950" s="124"/>
      <c r="AG950" s="124"/>
      <c r="AH950" s="124"/>
      <c r="AI950" s="124"/>
      <c r="AJ950" s="124"/>
      <c r="AK950" s="124"/>
      <c r="AL950" s="124"/>
      <c r="AM950" s="124"/>
      <c r="AN950" s="124"/>
      <c r="AO950" s="124"/>
      <c r="AP950" s="124"/>
      <c r="AQ950" s="124"/>
      <c r="AR950" s="124"/>
      <c r="AS950" s="124"/>
      <c r="AT950" s="124"/>
      <c r="AU950" s="124"/>
      <c r="AV950" s="124"/>
      <c r="AW950" s="124"/>
    </row>
    <row r="951" spans="2:49" s="47" customFormat="1" ht="5.25" customHeight="1">
      <c r="B951" s="60"/>
      <c r="C951" s="127"/>
      <c r="D951" s="128"/>
      <c r="E951" s="110"/>
      <c r="F951" s="111"/>
      <c r="G951" s="110"/>
      <c r="H951" s="111"/>
      <c r="I951" s="110"/>
      <c r="J951" s="111"/>
      <c r="K951" s="112"/>
      <c r="L951" s="111"/>
      <c r="M951" s="129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  <c r="AH951" s="161"/>
      <c r="AI951" s="161"/>
      <c r="AJ951" s="161"/>
      <c r="AK951" s="161"/>
      <c r="AL951" s="161"/>
      <c r="AM951" s="161"/>
      <c r="AN951" s="161"/>
      <c r="AO951" s="161"/>
      <c r="AP951" s="161"/>
      <c r="AQ951" s="161"/>
      <c r="AR951" s="161"/>
      <c r="AS951" s="161"/>
      <c r="AT951" s="161"/>
      <c r="AU951" s="161"/>
      <c r="AV951" s="161"/>
      <c r="AW951" s="161"/>
    </row>
    <row r="952" spans="2:49" s="47" customFormat="1" ht="11.25" customHeight="1">
      <c r="B952" s="78" t="s">
        <v>1398</v>
      </c>
      <c r="C952" s="43" t="s">
        <v>1404</v>
      </c>
      <c r="D952" s="128"/>
      <c r="E952" s="270"/>
      <c r="F952" s="111"/>
      <c r="G952" s="270"/>
      <c r="H952" s="111"/>
      <c r="I952" s="270"/>
      <c r="J952" s="111"/>
      <c r="K952" s="112"/>
      <c r="L952" s="111"/>
      <c r="M952" s="85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  <c r="AH952" s="161"/>
      <c r="AI952" s="161"/>
      <c r="AJ952" s="161"/>
      <c r="AK952" s="161"/>
      <c r="AL952" s="161"/>
      <c r="AM952" s="161"/>
      <c r="AN952" s="161"/>
      <c r="AO952" s="161"/>
      <c r="AP952" s="161"/>
      <c r="AQ952" s="161"/>
      <c r="AR952" s="161"/>
      <c r="AS952" s="161"/>
      <c r="AT952" s="161"/>
      <c r="AU952" s="161"/>
      <c r="AV952" s="161"/>
      <c r="AW952" s="161"/>
    </row>
    <row r="953" spans="2:49" s="47" customFormat="1" ht="11.25" customHeight="1">
      <c r="B953" s="78"/>
      <c r="C953" s="43" t="s">
        <v>1406</v>
      </c>
      <c r="D953" s="128"/>
      <c r="E953" s="103"/>
      <c r="F953" s="102"/>
      <c r="G953" s="103"/>
      <c r="H953" s="102"/>
      <c r="I953" s="103"/>
      <c r="J953" s="102"/>
      <c r="K953" s="103"/>
      <c r="L953" s="102"/>
      <c r="M953" s="85" t="s">
        <v>1000</v>
      </c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  <c r="AH953" s="161"/>
      <c r="AI953" s="161"/>
      <c r="AJ953" s="161"/>
      <c r="AK953" s="161"/>
      <c r="AL953" s="161"/>
      <c r="AM953" s="161"/>
      <c r="AN953" s="161"/>
      <c r="AO953" s="161"/>
      <c r="AP953" s="161"/>
      <c r="AQ953" s="161"/>
      <c r="AR953" s="161"/>
      <c r="AS953" s="161"/>
      <c r="AT953" s="161"/>
      <c r="AU953" s="161"/>
      <c r="AV953" s="161"/>
      <c r="AW953" s="161"/>
    </row>
    <row r="954" spans="2:49" s="47" customFormat="1" ht="11.25" customHeight="1">
      <c r="B954" s="78"/>
      <c r="C954" s="43" t="s">
        <v>1405</v>
      </c>
      <c r="D954" s="128"/>
      <c r="E954" s="91"/>
      <c r="F954" s="49">
        <f>SUM(F956:F957)</f>
        <v>82.01286918605645</v>
      </c>
      <c r="G954" s="91"/>
      <c r="H954" s="49">
        <f>SUM(H956:H957)</f>
        <v>99.09888359981821</v>
      </c>
      <c r="I954" s="91"/>
      <c r="J954" s="49">
        <f>SUM(J956:J957)</f>
        <v>131.56231098596555</v>
      </c>
      <c r="K954" s="50"/>
      <c r="L954" s="49">
        <f>SUM(L956:L957)</f>
        <v>84</v>
      </c>
      <c r="M954" s="85" t="s">
        <v>1001</v>
      </c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  <c r="AH954" s="161"/>
      <c r="AI954" s="161"/>
      <c r="AJ954" s="161"/>
      <c r="AK954" s="161"/>
      <c r="AL954" s="161"/>
      <c r="AM954" s="161"/>
      <c r="AN954" s="161"/>
      <c r="AO954" s="161"/>
      <c r="AP954" s="161"/>
      <c r="AQ954" s="161"/>
      <c r="AR954" s="161"/>
      <c r="AS954" s="161"/>
      <c r="AT954" s="161"/>
      <c r="AU954" s="161"/>
      <c r="AV954" s="161"/>
      <c r="AW954" s="161"/>
    </row>
    <row r="955" spans="2:49" s="47" customFormat="1" ht="11.25" customHeight="1">
      <c r="B955" s="51" t="s">
        <v>1395</v>
      </c>
      <c r="C955" s="52" t="s">
        <v>2529</v>
      </c>
      <c r="D955" s="44" t="s">
        <v>2278</v>
      </c>
      <c r="E955" s="75"/>
      <c r="F955" s="53"/>
      <c r="G955" s="75"/>
      <c r="H955" s="53"/>
      <c r="I955" s="75"/>
      <c r="J955" s="53"/>
      <c r="K955" s="54"/>
      <c r="L955" s="53"/>
      <c r="M955" s="56" t="s">
        <v>2530</v>
      </c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  <c r="AH955" s="161"/>
      <c r="AI955" s="161"/>
      <c r="AJ955" s="161"/>
      <c r="AK955" s="161"/>
      <c r="AL955" s="161"/>
      <c r="AM955" s="161"/>
      <c r="AN955" s="161"/>
      <c r="AO955" s="161"/>
      <c r="AP955" s="161"/>
      <c r="AQ955" s="161"/>
      <c r="AR955" s="161"/>
      <c r="AS955" s="161"/>
      <c r="AT955" s="161"/>
      <c r="AU955" s="161"/>
      <c r="AV955" s="161"/>
      <c r="AW955" s="161"/>
    </row>
    <row r="956" spans="2:49" s="47" customFormat="1" ht="11.25" customHeight="1">
      <c r="B956" s="51" t="s">
        <v>2125</v>
      </c>
      <c r="C956" s="52" t="s">
        <v>2531</v>
      </c>
      <c r="D956" s="44" t="s">
        <v>2305</v>
      </c>
      <c r="E956" s="57" t="s">
        <v>1243</v>
      </c>
      <c r="F956" s="53">
        <v>82.01286918605645</v>
      </c>
      <c r="G956" s="57" t="s">
        <v>1243</v>
      </c>
      <c r="H956" s="53">
        <v>99.09888359981821</v>
      </c>
      <c r="I956" s="57" t="s">
        <v>1243</v>
      </c>
      <c r="J956" s="53">
        <v>131.56231098596555</v>
      </c>
      <c r="K956" s="54" t="s">
        <v>1243</v>
      </c>
      <c r="L956" s="53">
        <v>84</v>
      </c>
      <c r="M956" s="56" t="s">
        <v>2532</v>
      </c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  <c r="AH956" s="161"/>
      <c r="AI956" s="161"/>
      <c r="AJ956" s="161"/>
      <c r="AK956" s="161"/>
      <c r="AL956" s="161"/>
      <c r="AM956" s="161"/>
      <c r="AN956" s="161"/>
      <c r="AO956" s="161"/>
      <c r="AP956" s="161"/>
      <c r="AQ956" s="161"/>
      <c r="AR956" s="161"/>
      <c r="AS956" s="161"/>
      <c r="AT956" s="161"/>
      <c r="AU956" s="161"/>
      <c r="AV956" s="161"/>
      <c r="AW956" s="161"/>
    </row>
    <row r="957" spans="2:49" s="47" customFormat="1" ht="5.25" customHeight="1">
      <c r="B957" s="203"/>
      <c r="C957" s="52"/>
      <c r="D957" s="44"/>
      <c r="E957" s="57"/>
      <c r="F957" s="53"/>
      <c r="G957" s="57"/>
      <c r="H957" s="53"/>
      <c r="I957" s="57"/>
      <c r="J957" s="53"/>
      <c r="K957" s="54"/>
      <c r="L957" s="53"/>
      <c r="M957" s="56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  <c r="AH957" s="161"/>
      <c r="AI957" s="161"/>
      <c r="AJ957" s="161"/>
      <c r="AK957" s="161"/>
      <c r="AL957" s="161"/>
      <c r="AM957" s="161"/>
      <c r="AN957" s="161"/>
      <c r="AO957" s="161"/>
      <c r="AP957" s="161"/>
      <c r="AQ957" s="161"/>
      <c r="AR957" s="161"/>
      <c r="AS957" s="161"/>
      <c r="AT957" s="161"/>
      <c r="AU957" s="161"/>
      <c r="AV957" s="161"/>
      <c r="AW957" s="161"/>
    </row>
    <row r="958" spans="2:49" s="47" customFormat="1" ht="11.25" customHeight="1">
      <c r="B958" s="78" t="s">
        <v>1399</v>
      </c>
      <c r="C958" s="43" t="s">
        <v>2031</v>
      </c>
      <c r="D958" s="128"/>
      <c r="E958" s="57"/>
      <c r="F958" s="86">
        <f>SUM(F959:F963)</f>
        <v>4223.662763081907</v>
      </c>
      <c r="G958" s="57"/>
      <c r="H958" s="86">
        <f>SUM(H959:H963)</f>
        <v>4599.555080184666</v>
      </c>
      <c r="I958" s="57"/>
      <c r="J958" s="86">
        <f>SUM(J959:J963)</f>
        <v>7435.833472869119</v>
      </c>
      <c r="K958" s="87"/>
      <c r="L958" s="86">
        <f>SUM(L959:L963)</f>
        <v>6399</v>
      </c>
      <c r="M958" s="104" t="s">
        <v>2039</v>
      </c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  <c r="AH958" s="161"/>
      <c r="AI958" s="161"/>
      <c r="AJ958" s="161"/>
      <c r="AK958" s="161"/>
      <c r="AL958" s="161"/>
      <c r="AM958" s="161"/>
      <c r="AN958" s="161"/>
      <c r="AO958" s="161"/>
      <c r="AP958" s="161"/>
      <c r="AQ958" s="161"/>
      <c r="AR958" s="161"/>
      <c r="AS958" s="161"/>
      <c r="AT958" s="161"/>
      <c r="AU958" s="161"/>
      <c r="AV958" s="161"/>
      <c r="AW958" s="161"/>
    </row>
    <row r="959" spans="2:49" s="47" customFormat="1" ht="11.25" customHeight="1">
      <c r="B959" s="60" t="s">
        <v>1792</v>
      </c>
      <c r="C959" s="52" t="s">
        <v>747</v>
      </c>
      <c r="D959" s="44" t="s">
        <v>990</v>
      </c>
      <c r="E959" s="57">
        <v>24350</v>
      </c>
      <c r="F959" s="53">
        <v>3239.5083328492296</v>
      </c>
      <c r="G959" s="57">
        <v>26445</v>
      </c>
      <c r="H959" s="53">
        <v>3687.1619104897877</v>
      </c>
      <c r="I959" s="57">
        <v>46429</v>
      </c>
      <c r="J959" s="53">
        <v>7147.079829276545</v>
      </c>
      <c r="K959" s="54">
        <v>37233</v>
      </c>
      <c r="L959" s="53">
        <v>5783</v>
      </c>
      <c r="M959" s="56" t="s">
        <v>748</v>
      </c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  <c r="AH959" s="161"/>
      <c r="AI959" s="161"/>
      <c r="AJ959" s="161"/>
      <c r="AK959" s="161"/>
      <c r="AL959" s="161"/>
      <c r="AM959" s="161"/>
      <c r="AN959" s="161"/>
      <c r="AO959" s="161"/>
      <c r="AP959" s="161"/>
      <c r="AQ959" s="161"/>
      <c r="AR959" s="161"/>
      <c r="AS959" s="161"/>
      <c r="AT959" s="161"/>
      <c r="AU959" s="161"/>
      <c r="AV959" s="161"/>
      <c r="AW959" s="161"/>
    </row>
    <row r="960" spans="2:49" s="47" customFormat="1" ht="11.25" customHeight="1">
      <c r="B960" s="60" t="s">
        <v>1793</v>
      </c>
      <c r="C960" s="52" t="s">
        <v>749</v>
      </c>
      <c r="D960" s="128"/>
      <c r="E960" s="57"/>
      <c r="F960" s="53"/>
      <c r="G960" s="57"/>
      <c r="H960" s="53"/>
      <c r="I960" s="57"/>
      <c r="J960" s="53"/>
      <c r="K960" s="54"/>
      <c r="L960" s="53"/>
      <c r="M960" s="56" t="s">
        <v>750</v>
      </c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  <c r="AI960" s="161"/>
      <c r="AJ960" s="161"/>
      <c r="AK960" s="161"/>
      <c r="AL960" s="161"/>
      <c r="AM960" s="161"/>
      <c r="AN960" s="161"/>
      <c r="AO960" s="161"/>
      <c r="AP960" s="161"/>
      <c r="AQ960" s="161"/>
      <c r="AR960" s="161"/>
      <c r="AS960" s="161"/>
      <c r="AT960" s="161"/>
      <c r="AU960" s="161"/>
      <c r="AV960" s="161"/>
      <c r="AW960" s="161"/>
    </row>
    <row r="961" spans="2:49" s="47" customFormat="1" ht="11.25" customHeight="1">
      <c r="B961" s="51" t="s">
        <v>2278</v>
      </c>
      <c r="C961" s="52" t="s">
        <v>751</v>
      </c>
      <c r="D961" s="44" t="s">
        <v>2303</v>
      </c>
      <c r="E961" s="57">
        <v>6850</v>
      </c>
      <c r="F961" s="53">
        <v>334.8858825097305</v>
      </c>
      <c r="G961" s="57">
        <v>13347</v>
      </c>
      <c r="H961" s="53">
        <v>570.6728814196427</v>
      </c>
      <c r="I961" s="57">
        <v>6773</v>
      </c>
      <c r="J961" s="53">
        <v>288.7536435925738</v>
      </c>
      <c r="K961" s="54">
        <v>13690</v>
      </c>
      <c r="L961" s="53">
        <v>616</v>
      </c>
      <c r="M961" s="56" t="s">
        <v>752</v>
      </c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  <c r="AH961" s="161"/>
      <c r="AI961" s="161"/>
      <c r="AJ961" s="161"/>
      <c r="AK961" s="161"/>
      <c r="AL961" s="161"/>
      <c r="AM961" s="161"/>
      <c r="AN961" s="161"/>
      <c r="AO961" s="161"/>
      <c r="AP961" s="161"/>
      <c r="AQ961" s="161"/>
      <c r="AR961" s="161"/>
      <c r="AS961" s="161"/>
      <c r="AT961" s="161"/>
      <c r="AU961" s="161"/>
      <c r="AV961" s="161"/>
      <c r="AW961" s="161"/>
    </row>
    <row r="962" spans="2:49" s="47" customFormat="1" ht="11.25" customHeight="1">
      <c r="B962" s="60" t="s">
        <v>1791</v>
      </c>
      <c r="C962" s="127" t="s">
        <v>1788</v>
      </c>
      <c r="D962" s="44" t="s">
        <v>2429</v>
      </c>
      <c r="E962" s="57">
        <v>785</v>
      </c>
      <c r="F962" s="53">
        <v>649.2685477229469</v>
      </c>
      <c r="G962" s="57">
        <v>408</v>
      </c>
      <c r="H962" s="53">
        <v>341.7202882752352</v>
      </c>
      <c r="I962" s="57">
        <v>0</v>
      </c>
      <c r="J962" s="53">
        <v>0</v>
      </c>
      <c r="K962" s="54">
        <v>0</v>
      </c>
      <c r="L962" s="53">
        <v>0</v>
      </c>
      <c r="M962" s="129" t="s">
        <v>1789</v>
      </c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  <c r="AI962" s="161"/>
      <c r="AJ962" s="161"/>
      <c r="AK962" s="161"/>
      <c r="AL962" s="161"/>
      <c r="AM962" s="161"/>
      <c r="AN962" s="161"/>
      <c r="AO962" s="161"/>
      <c r="AP962" s="161"/>
      <c r="AQ962" s="161"/>
      <c r="AR962" s="161"/>
      <c r="AS962" s="161"/>
      <c r="AT962" s="161"/>
      <c r="AU962" s="161"/>
      <c r="AV962" s="161"/>
      <c r="AW962" s="161"/>
    </row>
    <row r="963" spans="2:49" s="47" customFormat="1" ht="5.25" customHeight="1">
      <c r="B963" s="60"/>
      <c r="C963" s="52"/>
      <c r="D963" s="44"/>
      <c r="E963" s="45"/>
      <c r="F963" s="53"/>
      <c r="G963" s="45"/>
      <c r="H963" s="53"/>
      <c r="I963" s="45"/>
      <c r="J963" s="53"/>
      <c r="K963" s="54"/>
      <c r="L963" s="53"/>
      <c r="M963" s="56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  <c r="AH963" s="161"/>
      <c r="AI963" s="161"/>
      <c r="AJ963" s="161"/>
      <c r="AK963" s="161"/>
      <c r="AL963" s="161"/>
      <c r="AM963" s="161"/>
      <c r="AN963" s="161"/>
      <c r="AO963" s="161"/>
      <c r="AP963" s="161"/>
      <c r="AQ963" s="161"/>
      <c r="AR963" s="161"/>
      <c r="AS963" s="161"/>
      <c r="AT963" s="161"/>
      <c r="AU963" s="161"/>
      <c r="AV963" s="161"/>
      <c r="AW963" s="161"/>
    </row>
    <row r="964" spans="2:49" s="47" customFormat="1" ht="11.25" customHeight="1">
      <c r="B964" s="78" t="s">
        <v>1400</v>
      </c>
      <c r="C964" s="43" t="s">
        <v>110</v>
      </c>
      <c r="D964" s="128"/>
      <c r="E964" s="57"/>
      <c r="F964" s="49">
        <f>SUM(F966:F967)</f>
        <v>1337.8349285975457</v>
      </c>
      <c r="G964" s="57"/>
      <c r="H964" s="49">
        <f>SUM(H966:H967)</f>
        <v>1522.3638842661728</v>
      </c>
      <c r="I964" s="57"/>
      <c r="J964" s="49">
        <f>SUM(J966:J967)</f>
        <v>1905.0906071344364</v>
      </c>
      <c r="K964" s="50"/>
      <c r="L964" s="49">
        <f>SUM(L966:L967)</f>
        <v>2104</v>
      </c>
      <c r="M964" s="85" t="s">
        <v>922</v>
      </c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  <c r="AH964" s="161"/>
      <c r="AI964" s="161"/>
      <c r="AJ964" s="161"/>
      <c r="AK964" s="161"/>
      <c r="AL964" s="161"/>
      <c r="AM964" s="161"/>
      <c r="AN964" s="161"/>
      <c r="AO964" s="161"/>
      <c r="AP964" s="161"/>
      <c r="AQ964" s="161"/>
      <c r="AR964" s="161"/>
      <c r="AS964" s="161"/>
      <c r="AT964" s="161"/>
      <c r="AU964" s="161"/>
      <c r="AV964" s="161"/>
      <c r="AW964" s="161"/>
    </row>
    <row r="965" spans="2:49" s="47" customFormat="1" ht="11.25" customHeight="1">
      <c r="B965" s="51" t="s">
        <v>2126</v>
      </c>
      <c r="C965" s="52" t="s">
        <v>1407</v>
      </c>
      <c r="E965" s="105"/>
      <c r="F965" s="102"/>
      <c r="G965" s="105"/>
      <c r="H965" s="102"/>
      <c r="I965" s="105"/>
      <c r="J965" s="102"/>
      <c r="K965" s="191"/>
      <c r="L965" s="102"/>
      <c r="M965" s="56" t="s">
        <v>2278</v>
      </c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  <c r="AH965" s="161"/>
      <c r="AI965" s="161"/>
      <c r="AJ965" s="161"/>
      <c r="AK965" s="161"/>
      <c r="AL965" s="161"/>
      <c r="AM965" s="161"/>
      <c r="AN965" s="161"/>
      <c r="AO965" s="161"/>
      <c r="AP965" s="161"/>
      <c r="AQ965" s="161"/>
      <c r="AR965" s="161"/>
      <c r="AS965" s="161"/>
      <c r="AT965" s="161"/>
      <c r="AU965" s="161"/>
      <c r="AV965" s="161"/>
      <c r="AW965" s="161"/>
    </row>
    <row r="966" spans="2:49" s="47" customFormat="1" ht="11.25" customHeight="1">
      <c r="B966" s="51" t="s">
        <v>2278</v>
      </c>
      <c r="C966" s="52" t="s">
        <v>1408</v>
      </c>
      <c r="D966" s="44" t="s">
        <v>2305</v>
      </c>
      <c r="E966" s="57" t="s">
        <v>1243</v>
      </c>
      <c r="F966" s="53">
        <v>1337.8349285975457</v>
      </c>
      <c r="G966" s="57" t="s">
        <v>1243</v>
      </c>
      <c r="H966" s="53">
        <v>1522.3638842661728</v>
      </c>
      <c r="I966" s="57" t="s">
        <v>1243</v>
      </c>
      <c r="J966" s="53">
        <v>1905.0906071344364</v>
      </c>
      <c r="K966" s="54" t="s">
        <v>1243</v>
      </c>
      <c r="L966" s="53">
        <v>2104</v>
      </c>
      <c r="M966" s="56" t="s">
        <v>638</v>
      </c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  <c r="AH966" s="161"/>
      <c r="AI966" s="161"/>
      <c r="AJ966" s="161"/>
      <c r="AK966" s="161"/>
      <c r="AL966" s="161"/>
      <c r="AM966" s="161"/>
      <c r="AN966" s="161"/>
      <c r="AO966" s="161"/>
      <c r="AP966" s="161"/>
      <c r="AQ966" s="161"/>
      <c r="AR966" s="161"/>
      <c r="AS966" s="161"/>
      <c r="AT966" s="161"/>
      <c r="AU966" s="161"/>
      <c r="AV966" s="161"/>
      <c r="AW966" s="161"/>
    </row>
    <row r="967" spans="2:49" s="47" customFormat="1" ht="5.25" customHeight="1">
      <c r="B967" s="51"/>
      <c r="C967" s="52"/>
      <c r="D967" s="44"/>
      <c r="E967" s="57"/>
      <c r="F967" s="53"/>
      <c r="G967" s="57"/>
      <c r="H967" s="53"/>
      <c r="I967" s="57"/>
      <c r="J967" s="53"/>
      <c r="K967" s="54"/>
      <c r="L967" s="53"/>
      <c r="M967" s="56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  <c r="AH967" s="161"/>
      <c r="AI967" s="161"/>
      <c r="AJ967" s="161"/>
      <c r="AK967" s="161"/>
      <c r="AL967" s="161"/>
      <c r="AM967" s="161"/>
      <c r="AN967" s="161"/>
      <c r="AO967" s="161"/>
      <c r="AP967" s="161"/>
      <c r="AQ967" s="161"/>
      <c r="AR967" s="161"/>
      <c r="AS967" s="161"/>
      <c r="AT967" s="161"/>
      <c r="AU967" s="161"/>
      <c r="AV967" s="161"/>
      <c r="AW967" s="161"/>
    </row>
    <row r="968" spans="2:49" s="47" customFormat="1" ht="11.25" customHeight="1">
      <c r="B968" s="78" t="s">
        <v>1401</v>
      </c>
      <c r="C968" s="43" t="s">
        <v>111</v>
      </c>
      <c r="D968" s="44"/>
      <c r="E968" s="57"/>
      <c r="F968" s="49">
        <f>SUM(F969:F970)</f>
        <v>10200.35060501577</v>
      </c>
      <c r="G968" s="57"/>
      <c r="H968" s="49">
        <f>SUM(H969:H970)</f>
        <v>11944.832676660846</v>
      </c>
      <c r="I968" s="57"/>
      <c r="J968" s="49">
        <f>SUM(J969:J970)</f>
        <v>12428.366884570305</v>
      </c>
      <c r="K968" s="50"/>
      <c r="L968" s="49">
        <f>SUM(L969:L970)</f>
        <v>12545</v>
      </c>
      <c r="M968" s="85" t="s">
        <v>923</v>
      </c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  <c r="AH968" s="161"/>
      <c r="AI968" s="161"/>
      <c r="AJ968" s="161"/>
      <c r="AK968" s="161"/>
      <c r="AL968" s="161"/>
      <c r="AM968" s="161"/>
      <c r="AN968" s="161"/>
      <c r="AO968" s="161"/>
      <c r="AP968" s="161"/>
      <c r="AQ968" s="161"/>
      <c r="AR968" s="161"/>
      <c r="AS968" s="161"/>
      <c r="AT968" s="161"/>
      <c r="AU968" s="161"/>
      <c r="AV968" s="161"/>
      <c r="AW968" s="161"/>
    </row>
    <row r="969" spans="2:49" s="47" customFormat="1" ht="11.25" customHeight="1">
      <c r="B969" s="51" t="s">
        <v>2127</v>
      </c>
      <c r="C969" s="52" t="s">
        <v>277</v>
      </c>
      <c r="D969" s="44" t="s">
        <v>2305</v>
      </c>
      <c r="E969" s="57" t="s">
        <v>1243</v>
      </c>
      <c r="F969" s="53">
        <v>10200.35060501577</v>
      </c>
      <c r="G969" s="57" t="s">
        <v>1243</v>
      </c>
      <c r="H969" s="53">
        <v>11944.832676660846</v>
      </c>
      <c r="I969" s="57" t="s">
        <v>1243</v>
      </c>
      <c r="J969" s="53">
        <v>12428.366884570305</v>
      </c>
      <c r="K969" s="54" t="s">
        <v>1243</v>
      </c>
      <c r="L969" s="53">
        <v>12545</v>
      </c>
      <c r="M969" s="56" t="s">
        <v>641</v>
      </c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  <c r="AH969" s="161"/>
      <c r="AI969" s="161"/>
      <c r="AJ969" s="161"/>
      <c r="AK969" s="161"/>
      <c r="AL969" s="161"/>
      <c r="AM969" s="161"/>
      <c r="AN969" s="161"/>
      <c r="AO969" s="161"/>
      <c r="AP969" s="161"/>
      <c r="AQ969" s="161"/>
      <c r="AR969" s="161"/>
      <c r="AS969" s="161"/>
      <c r="AT969" s="161"/>
      <c r="AU969" s="161"/>
      <c r="AV969" s="161"/>
      <c r="AW969" s="161"/>
    </row>
    <row r="970" spans="2:49" s="47" customFormat="1" ht="5.25" customHeight="1">
      <c r="B970" s="60"/>
      <c r="C970" s="127"/>
      <c r="D970" s="128"/>
      <c r="E970" s="57"/>
      <c r="F970" s="53"/>
      <c r="G970" s="57"/>
      <c r="H970" s="53"/>
      <c r="I970" s="57"/>
      <c r="J970" s="53"/>
      <c r="K970" s="54"/>
      <c r="L970" s="53"/>
      <c r="M970" s="129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  <c r="AH970" s="161"/>
      <c r="AI970" s="161"/>
      <c r="AJ970" s="161"/>
      <c r="AK970" s="161"/>
      <c r="AL970" s="161"/>
      <c r="AM970" s="161"/>
      <c r="AN970" s="161"/>
      <c r="AO970" s="161"/>
      <c r="AP970" s="161"/>
      <c r="AQ970" s="161"/>
      <c r="AR970" s="161"/>
      <c r="AS970" s="161"/>
      <c r="AT970" s="161"/>
      <c r="AU970" s="161"/>
      <c r="AV970" s="161"/>
      <c r="AW970" s="161"/>
    </row>
    <row r="971" spans="2:49" s="47" customFormat="1" ht="11.25" customHeight="1">
      <c r="B971" s="78" t="s">
        <v>1402</v>
      </c>
      <c r="C971" s="43" t="s">
        <v>113</v>
      </c>
      <c r="D971" s="44"/>
      <c r="E971" s="57"/>
      <c r="F971" s="49">
        <f>SUM(F972:F975)</f>
        <v>5344.505308624679</v>
      </c>
      <c r="G971" s="57"/>
      <c r="H971" s="49">
        <f>SUM(H972:H975)</f>
        <v>5293.247265383394</v>
      </c>
      <c r="I971" s="57"/>
      <c r="J971" s="49">
        <f>SUM(J972:J975)</f>
        <v>5858.794342478908</v>
      </c>
      <c r="K971" s="50"/>
      <c r="L971" s="49">
        <f>SUM(L972:L975)</f>
        <v>6157</v>
      </c>
      <c r="M971" s="85" t="s">
        <v>925</v>
      </c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  <c r="AH971" s="161"/>
      <c r="AI971" s="161"/>
      <c r="AJ971" s="161"/>
      <c r="AK971" s="161"/>
      <c r="AL971" s="161"/>
      <c r="AM971" s="161"/>
      <c r="AN971" s="161"/>
      <c r="AO971" s="161"/>
      <c r="AP971" s="161"/>
      <c r="AQ971" s="161"/>
      <c r="AR971" s="161"/>
      <c r="AS971" s="161"/>
      <c r="AT971" s="161"/>
      <c r="AU971" s="161"/>
      <c r="AV971" s="161"/>
      <c r="AW971" s="161"/>
    </row>
    <row r="972" spans="2:49" s="47" customFormat="1" ht="11.25" customHeight="1">
      <c r="B972" s="51" t="s">
        <v>1712</v>
      </c>
      <c r="C972" s="52" t="s">
        <v>637</v>
      </c>
      <c r="D972" s="44" t="s">
        <v>990</v>
      </c>
      <c r="E972" s="57">
        <v>440</v>
      </c>
      <c r="F972" s="53">
        <v>1105.465132570386</v>
      </c>
      <c r="G972" s="57">
        <v>480</v>
      </c>
      <c r="H972" s="53">
        <v>1131.0941541910286</v>
      </c>
      <c r="I972" s="57">
        <v>482</v>
      </c>
      <c r="J972" s="53">
        <v>1050.7898864463482</v>
      </c>
      <c r="K972" s="54">
        <v>487</v>
      </c>
      <c r="L972" s="53">
        <v>1016</v>
      </c>
      <c r="M972" s="56" t="s">
        <v>643</v>
      </c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  <c r="AH972" s="161"/>
      <c r="AI972" s="161"/>
      <c r="AJ972" s="161"/>
      <c r="AK972" s="161"/>
      <c r="AL972" s="161"/>
      <c r="AM972" s="161"/>
      <c r="AN972" s="161"/>
      <c r="AO972" s="161"/>
      <c r="AP972" s="161"/>
      <c r="AQ972" s="161"/>
      <c r="AR972" s="161"/>
      <c r="AS972" s="161"/>
      <c r="AT972" s="161"/>
      <c r="AU972" s="161"/>
      <c r="AV972" s="161"/>
      <c r="AW972" s="161"/>
    </row>
    <row r="973" spans="2:49" s="47" customFormat="1" ht="11.25" customHeight="1">
      <c r="B973" s="51" t="s">
        <v>1713</v>
      </c>
      <c r="C973" s="52" t="s">
        <v>1409</v>
      </c>
      <c r="D973" s="44" t="s">
        <v>2278</v>
      </c>
      <c r="E973" s="45"/>
      <c r="F973" s="53"/>
      <c r="G973" s="45"/>
      <c r="H973" s="53"/>
      <c r="I973" s="45"/>
      <c r="J973" s="53"/>
      <c r="K973" s="54"/>
      <c r="L973" s="53"/>
      <c r="M973" s="56" t="s">
        <v>201</v>
      </c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  <c r="AH973" s="161"/>
      <c r="AI973" s="161"/>
      <c r="AJ973" s="161"/>
      <c r="AK973" s="161"/>
      <c r="AL973" s="161"/>
      <c r="AM973" s="161"/>
      <c r="AN973" s="161"/>
      <c r="AO973" s="161"/>
      <c r="AP973" s="161"/>
      <c r="AQ973" s="161"/>
      <c r="AR973" s="161"/>
      <c r="AS973" s="161"/>
      <c r="AT973" s="161"/>
      <c r="AU973" s="161"/>
      <c r="AV973" s="161"/>
      <c r="AW973" s="161"/>
    </row>
    <row r="974" spans="2:49" s="47" customFormat="1" ht="11.25" customHeight="1">
      <c r="B974" s="51" t="s">
        <v>1714</v>
      </c>
      <c r="C974" s="52" t="s">
        <v>1410</v>
      </c>
      <c r="D974" s="44" t="s">
        <v>2305</v>
      </c>
      <c r="E974" s="57" t="s">
        <v>1243</v>
      </c>
      <c r="F974" s="53">
        <v>4239.040176054293</v>
      </c>
      <c r="G974" s="57" t="s">
        <v>1243</v>
      </c>
      <c r="H974" s="53">
        <v>4162.153111192365</v>
      </c>
      <c r="I974" s="57" t="s">
        <v>1243</v>
      </c>
      <c r="J974" s="53">
        <v>4808.00445603256</v>
      </c>
      <c r="K974" s="54" t="s">
        <v>1243</v>
      </c>
      <c r="L974" s="53">
        <v>5141</v>
      </c>
      <c r="M974" s="56" t="s">
        <v>1411</v>
      </c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  <c r="AH974" s="161"/>
      <c r="AI974" s="161"/>
      <c r="AJ974" s="161"/>
      <c r="AK974" s="161"/>
      <c r="AL974" s="161"/>
      <c r="AM974" s="161"/>
      <c r="AN974" s="161"/>
      <c r="AO974" s="161"/>
      <c r="AP974" s="161"/>
      <c r="AQ974" s="161"/>
      <c r="AR974" s="161"/>
      <c r="AS974" s="161"/>
      <c r="AT974" s="161"/>
      <c r="AU974" s="161"/>
      <c r="AV974" s="161"/>
      <c r="AW974" s="161"/>
    </row>
    <row r="975" spans="2:49" s="47" customFormat="1" ht="5.25" customHeight="1">
      <c r="B975" s="60"/>
      <c r="C975" s="127"/>
      <c r="D975" s="128"/>
      <c r="E975" s="57"/>
      <c r="F975" s="53"/>
      <c r="G975" s="57"/>
      <c r="H975" s="53"/>
      <c r="I975" s="57"/>
      <c r="J975" s="53"/>
      <c r="K975" s="54"/>
      <c r="L975" s="53"/>
      <c r="M975" s="129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  <c r="AH975" s="161"/>
      <c r="AI975" s="161"/>
      <c r="AJ975" s="161"/>
      <c r="AK975" s="161"/>
      <c r="AL975" s="161"/>
      <c r="AM975" s="161"/>
      <c r="AN975" s="161"/>
      <c r="AO975" s="161"/>
      <c r="AP975" s="161"/>
      <c r="AQ975" s="161"/>
      <c r="AR975" s="161"/>
      <c r="AS975" s="161"/>
      <c r="AT975" s="161"/>
      <c r="AU975" s="161"/>
      <c r="AV975" s="161"/>
      <c r="AW975" s="161"/>
    </row>
    <row r="976" spans="2:49" s="47" customFormat="1" ht="11.25" customHeight="1">
      <c r="B976" s="78" t="s">
        <v>1403</v>
      </c>
      <c r="C976" s="43" t="s">
        <v>112</v>
      </c>
      <c r="D976" s="128"/>
      <c r="E976" s="57"/>
      <c r="F976" s="49">
        <f>SUM(F978:F980)</f>
        <v>2070.824946947925</v>
      </c>
      <c r="G976" s="57"/>
      <c r="H976" s="49">
        <f>SUM(H978:H980)</f>
        <v>1913.6336143413173</v>
      </c>
      <c r="I976" s="57"/>
      <c r="J976" s="49">
        <f>SUM(J978:J980)</f>
        <v>2474.054887112703</v>
      </c>
      <c r="K976" s="50"/>
      <c r="L976" s="49">
        <f>SUM(L978:L980)</f>
        <v>2396</v>
      </c>
      <c r="M976" s="85" t="s">
        <v>924</v>
      </c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  <c r="AH976" s="161"/>
      <c r="AI976" s="161"/>
      <c r="AJ976" s="161"/>
      <c r="AK976" s="161"/>
      <c r="AL976" s="161"/>
      <c r="AM976" s="161"/>
      <c r="AN976" s="161"/>
      <c r="AO976" s="161"/>
      <c r="AP976" s="161"/>
      <c r="AQ976" s="161"/>
      <c r="AR976" s="161"/>
      <c r="AS976" s="161"/>
      <c r="AT976" s="161"/>
      <c r="AU976" s="161"/>
      <c r="AV976" s="161"/>
      <c r="AW976" s="161"/>
    </row>
    <row r="977" spans="2:49" s="47" customFormat="1" ht="11.25" customHeight="1">
      <c r="B977" s="51" t="s">
        <v>1396</v>
      </c>
      <c r="D977" s="128"/>
      <c r="E977" s="95"/>
      <c r="F977" s="58"/>
      <c r="G977" s="95"/>
      <c r="H977" s="58"/>
      <c r="I977" s="95"/>
      <c r="J977" s="58"/>
      <c r="K977" s="59"/>
      <c r="L977" s="58"/>
      <c r="M977" s="129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161"/>
      <c r="AI977" s="161"/>
      <c r="AJ977" s="161"/>
      <c r="AK977" s="161"/>
      <c r="AL977" s="161"/>
      <c r="AM977" s="161"/>
      <c r="AN977" s="161"/>
      <c r="AO977" s="161"/>
      <c r="AP977" s="161"/>
      <c r="AQ977" s="161"/>
      <c r="AR977" s="161"/>
      <c r="AS977" s="161"/>
      <c r="AT977" s="161"/>
      <c r="AU977" s="161"/>
      <c r="AV977" s="161"/>
      <c r="AW977" s="161"/>
    </row>
    <row r="978" spans="2:49" s="47" customFormat="1" ht="11.25" customHeight="1">
      <c r="B978" s="60" t="s">
        <v>1968</v>
      </c>
      <c r="C978" s="52" t="s">
        <v>1781</v>
      </c>
      <c r="D978" s="44" t="s">
        <v>2305</v>
      </c>
      <c r="E978" s="57" t="s">
        <v>1243</v>
      </c>
      <c r="F978" s="53">
        <v>99.09888359981821</v>
      </c>
      <c r="G978" s="57" t="s">
        <v>1243</v>
      </c>
      <c r="H978" s="53">
        <v>18.794615855137938</v>
      </c>
      <c r="I978" s="57">
        <v>0</v>
      </c>
      <c r="J978" s="53">
        <v>0</v>
      </c>
      <c r="K978" s="54" t="s">
        <v>1243</v>
      </c>
      <c r="L978" s="53">
        <v>18</v>
      </c>
      <c r="M978" s="56" t="s">
        <v>642</v>
      </c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  <c r="AH978" s="161"/>
      <c r="AI978" s="161"/>
      <c r="AJ978" s="161"/>
      <c r="AK978" s="161"/>
      <c r="AL978" s="161"/>
      <c r="AM978" s="161"/>
      <c r="AN978" s="161"/>
      <c r="AO978" s="161"/>
      <c r="AP978" s="161"/>
      <c r="AQ978" s="161"/>
      <c r="AR978" s="161"/>
      <c r="AS978" s="161"/>
      <c r="AT978" s="161"/>
      <c r="AU978" s="161"/>
      <c r="AV978" s="161"/>
      <c r="AW978" s="161"/>
    </row>
    <row r="979" spans="2:49" s="47" customFormat="1" ht="11.25" customHeight="1">
      <c r="B979" s="60" t="s">
        <v>2198</v>
      </c>
      <c r="C979" s="52" t="s">
        <v>1397</v>
      </c>
      <c r="D979" s="44" t="s">
        <v>2305</v>
      </c>
      <c r="E979" s="57" t="s">
        <v>1243</v>
      </c>
      <c r="F979" s="53">
        <v>1303.6628997700222</v>
      </c>
      <c r="G979" s="57" t="s">
        <v>1243</v>
      </c>
      <c r="H979" s="53">
        <v>1597.5423476867247</v>
      </c>
      <c r="I979" s="57" t="s">
        <v>1243</v>
      </c>
      <c r="J979" s="53">
        <v>1821.3691365070038</v>
      </c>
      <c r="K979" s="54" t="s">
        <v>1243</v>
      </c>
      <c r="L979" s="53">
        <v>2089</v>
      </c>
      <c r="M979" s="56" t="s">
        <v>1866</v>
      </c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  <c r="AH979" s="161"/>
      <c r="AI979" s="161"/>
      <c r="AJ979" s="161"/>
      <c r="AK979" s="161"/>
      <c r="AL979" s="161"/>
      <c r="AM979" s="161"/>
      <c r="AN979" s="161"/>
      <c r="AO979" s="161"/>
      <c r="AP979" s="161"/>
      <c r="AQ979" s="161"/>
      <c r="AR979" s="161"/>
      <c r="AS979" s="161"/>
      <c r="AT979" s="161"/>
      <c r="AU979" s="161"/>
      <c r="AV979" s="161"/>
      <c r="AW979" s="161"/>
    </row>
    <row r="980" spans="2:49" s="47" customFormat="1" ht="11.25" customHeight="1">
      <c r="B980" s="51" t="s">
        <v>2128</v>
      </c>
      <c r="C980" s="52" t="s">
        <v>2315</v>
      </c>
      <c r="D980" s="44" t="s">
        <v>2305</v>
      </c>
      <c r="E980" s="57" t="s">
        <v>1243</v>
      </c>
      <c r="F980" s="53">
        <v>668.0631635780849</v>
      </c>
      <c r="G980" s="57" t="s">
        <v>1243</v>
      </c>
      <c r="H980" s="53">
        <v>297.29665079945465</v>
      </c>
      <c r="I980" s="57" t="s">
        <v>1243</v>
      </c>
      <c r="J980" s="53">
        <v>652.6857506056992</v>
      </c>
      <c r="K980" s="54" t="s">
        <v>1243</v>
      </c>
      <c r="L980" s="53">
        <v>289</v>
      </c>
      <c r="M980" s="56" t="s">
        <v>2316</v>
      </c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  <c r="AH980" s="161"/>
      <c r="AI980" s="161"/>
      <c r="AJ980" s="161"/>
      <c r="AK980" s="161"/>
      <c r="AL980" s="161"/>
      <c r="AM980" s="161"/>
      <c r="AN980" s="161"/>
      <c r="AO980" s="161"/>
      <c r="AP980" s="161"/>
      <c r="AQ980" s="161"/>
      <c r="AR980" s="161"/>
      <c r="AS980" s="161"/>
      <c r="AT980" s="161"/>
      <c r="AU980" s="161"/>
      <c r="AV980" s="161"/>
      <c r="AW980" s="161"/>
    </row>
    <row r="981" spans="2:49" s="47" customFormat="1" ht="5.25" customHeight="1">
      <c r="B981" s="51"/>
      <c r="C981" s="52"/>
      <c r="D981" s="44"/>
      <c r="E981" s="57"/>
      <c r="F981" s="53"/>
      <c r="G981" s="57"/>
      <c r="H981" s="53"/>
      <c r="I981" s="57"/>
      <c r="J981" s="53"/>
      <c r="K981" s="54"/>
      <c r="L981" s="53"/>
      <c r="M981" s="56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  <c r="AH981" s="161"/>
      <c r="AI981" s="161"/>
      <c r="AJ981" s="161"/>
      <c r="AK981" s="161"/>
      <c r="AL981" s="161"/>
      <c r="AM981" s="161"/>
      <c r="AN981" s="161"/>
      <c r="AO981" s="161"/>
      <c r="AP981" s="161"/>
      <c r="AQ981" s="161"/>
      <c r="AR981" s="161"/>
      <c r="AS981" s="161"/>
      <c r="AT981" s="161"/>
      <c r="AU981" s="161"/>
      <c r="AV981" s="161"/>
      <c r="AW981" s="161"/>
    </row>
    <row r="982" spans="2:49" s="47" customFormat="1" ht="11.25" customHeight="1">
      <c r="B982" s="78" t="s">
        <v>1412</v>
      </c>
      <c r="C982" s="43" t="s">
        <v>1415</v>
      </c>
      <c r="D982" s="128"/>
      <c r="E982" s="94"/>
      <c r="F982" s="89"/>
      <c r="G982" s="94"/>
      <c r="H982" s="89"/>
      <c r="I982" s="94"/>
      <c r="J982" s="89"/>
      <c r="K982" s="90"/>
      <c r="L982" s="89"/>
      <c r="M982" s="85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  <c r="AH982" s="161"/>
      <c r="AI982" s="161"/>
      <c r="AJ982" s="161"/>
      <c r="AK982" s="161"/>
      <c r="AL982" s="161"/>
      <c r="AM982" s="161"/>
      <c r="AN982" s="161"/>
      <c r="AO982" s="161"/>
      <c r="AP982" s="161"/>
      <c r="AQ982" s="161"/>
      <c r="AR982" s="161"/>
      <c r="AS982" s="161"/>
      <c r="AT982" s="161"/>
      <c r="AU982" s="161"/>
      <c r="AV982" s="161"/>
      <c r="AW982" s="161"/>
    </row>
    <row r="983" spans="2:49" s="47" customFormat="1" ht="11.25" customHeight="1">
      <c r="B983" s="78"/>
      <c r="C983" s="43" t="s">
        <v>1416</v>
      </c>
      <c r="D983" s="128"/>
      <c r="E983" s="94"/>
      <c r="F983" s="89">
        <f>SUM(F985:F999)</f>
        <v>2088.2995383358907</v>
      </c>
      <c r="G983" s="94"/>
      <c r="H983" s="89">
        <f>SUM(H985:H999)</f>
        <v>2087.5242262598376</v>
      </c>
      <c r="I983" s="94"/>
      <c r="J983" s="89">
        <f>SUM(J985:J999)</f>
        <v>1896.305972928919</v>
      </c>
      <c r="K983" s="90"/>
      <c r="L983" s="89">
        <f>SUM(L985:L999)</f>
        <v>1821</v>
      </c>
      <c r="M983" s="85" t="s">
        <v>2032</v>
      </c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  <c r="AH983" s="161"/>
      <c r="AI983" s="161"/>
      <c r="AJ983" s="161"/>
      <c r="AK983" s="161"/>
      <c r="AL983" s="161"/>
      <c r="AM983" s="161"/>
      <c r="AN983" s="161"/>
      <c r="AO983" s="161"/>
      <c r="AP983" s="161"/>
      <c r="AQ983" s="161"/>
      <c r="AR983" s="161"/>
      <c r="AS983" s="161"/>
      <c r="AT983" s="161"/>
      <c r="AU983" s="161"/>
      <c r="AV983" s="161"/>
      <c r="AW983" s="161"/>
    </row>
    <row r="984" spans="2:49" s="47" customFormat="1" ht="11.25" customHeight="1">
      <c r="B984" s="51" t="s">
        <v>1715</v>
      </c>
      <c r="C984" s="52" t="s">
        <v>2538</v>
      </c>
      <c r="D984" s="44" t="s">
        <v>2278</v>
      </c>
      <c r="E984" s="134"/>
      <c r="F984" s="135"/>
      <c r="G984" s="134"/>
      <c r="H984" s="135"/>
      <c r="I984" s="134"/>
      <c r="J984" s="135"/>
      <c r="K984" s="136"/>
      <c r="L984" s="135"/>
      <c r="M984" s="56" t="s">
        <v>2539</v>
      </c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  <c r="AH984" s="161"/>
      <c r="AI984" s="161"/>
      <c r="AJ984" s="161"/>
      <c r="AK984" s="161"/>
      <c r="AL984" s="161"/>
      <c r="AM984" s="161"/>
      <c r="AN984" s="161"/>
      <c r="AO984" s="161"/>
      <c r="AP984" s="161"/>
      <c r="AQ984" s="161"/>
      <c r="AR984" s="161"/>
      <c r="AS984" s="161"/>
      <c r="AT984" s="161"/>
      <c r="AU984" s="161"/>
      <c r="AV984" s="161"/>
      <c r="AW984" s="161"/>
    </row>
    <row r="985" spans="2:49" s="47" customFormat="1" ht="11.25" customHeight="1">
      <c r="B985" s="60" t="s">
        <v>2278</v>
      </c>
      <c r="C985" s="52" t="s">
        <v>1741</v>
      </c>
      <c r="D985" s="44" t="s">
        <v>990</v>
      </c>
      <c r="E985" s="57">
        <v>237</v>
      </c>
      <c r="F985" s="53">
        <v>73.46986197917558</v>
      </c>
      <c r="G985" s="105">
        <v>487</v>
      </c>
      <c r="H985" s="53">
        <v>153.77412972385585</v>
      </c>
      <c r="I985" s="105">
        <v>271</v>
      </c>
      <c r="J985" s="53">
        <v>90.55587639293734</v>
      </c>
      <c r="K985" s="191">
        <v>306</v>
      </c>
      <c r="L985" s="102">
        <v>118</v>
      </c>
      <c r="M985" s="56" t="s">
        <v>1742</v>
      </c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  <c r="AG985" s="161"/>
      <c r="AH985" s="161"/>
      <c r="AI985" s="161"/>
      <c r="AJ985" s="161"/>
      <c r="AK985" s="161"/>
      <c r="AL985" s="161"/>
      <c r="AM985" s="161"/>
      <c r="AN985" s="161"/>
      <c r="AO985" s="161"/>
      <c r="AP985" s="161"/>
      <c r="AQ985" s="161"/>
      <c r="AR985" s="161"/>
      <c r="AS985" s="161"/>
      <c r="AT985" s="161"/>
      <c r="AU985" s="161"/>
      <c r="AV985" s="161"/>
      <c r="AW985" s="161"/>
    </row>
    <row r="986" spans="2:49" s="47" customFormat="1" ht="11.25" customHeight="1">
      <c r="B986" s="51" t="s">
        <v>1716</v>
      </c>
      <c r="C986" s="52" t="s">
        <v>1633</v>
      </c>
      <c r="D986" s="44" t="s">
        <v>2303</v>
      </c>
      <c r="E986" s="57">
        <v>1178</v>
      </c>
      <c r="F986" s="53">
        <v>1038.829676356715</v>
      </c>
      <c r="G986" s="57">
        <v>1166</v>
      </c>
      <c r="H986" s="53">
        <v>1062.7500965359816</v>
      </c>
      <c r="I986" s="57">
        <v>1089</v>
      </c>
      <c r="J986" s="53">
        <v>1062.7500965359816</v>
      </c>
      <c r="K986" s="54">
        <v>1077</v>
      </c>
      <c r="L986" s="53">
        <v>1059</v>
      </c>
      <c r="M986" s="56" t="s">
        <v>1634</v>
      </c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  <c r="AG986" s="161"/>
      <c r="AH986" s="161"/>
      <c r="AI986" s="161"/>
      <c r="AJ986" s="161"/>
      <c r="AK986" s="161"/>
      <c r="AL986" s="161"/>
      <c r="AM986" s="161"/>
      <c r="AN986" s="161"/>
      <c r="AO986" s="161"/>
      <c r="AP986" s="161"/>
      <c r="AQ986" s="161"/>
      <c r="AR986" s="161"/>
      <c r="AS986" s="161"/>
      <c r="AT986" s="161"/>
      <c r="AU986" s="161"/>
      <c r="AV986" s="161"/>
      <c r="AW986" s="161"/>
    </row>
    <row r="987" spans="2:49" s="47" customFormat="1" ht="11.25" customHeight="1">
      <c r="B987" s="51" t="s">
        <v>2381</v>
      </c>
      <c r="C987" s="52" t="s">
        <v>16</v>
      </c>
      <c r="D987" s="128"/>
      <c r="E987" s="57"/>
      <c r="F987" s="53"/>
      <c r="G987" s="57"/>
      <c r="H987" s="53"/>
      <c r="I987" s="57"/>
      <c r="J987" s="53"/>
      <c r="K987" s="54"/>
      <c r="L987" s="53"/>
      <c r="M987" s="129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  <c r="AG987" s="161"/>
      <c r="AH987" s="161"/>
      <c r="AI987" s="161"/>
      <c r="AJ987" s="161"/>
      <c r="AK987" s="161"/>
      <c r="AL987" s="161"/>
      <c r="AM987" s="161"/>
      <c r="AN987" s="161"/>
      <c r="AO987" s="161"/>
      <c r="AP987" s="161"/>
      <c r="AQ987" s="161"/>
      <c r="AR987" s="161"/>
      <c r="AS987" s="161"/>
      <c r="AT987" s="161"/>
      <c r="AU987" s="161"/>
      <c r="AV987" s="161"/>
      <c r="AW987" s="161"/>
    </row>
    <row r="988" spans="2:49" s="47" customFormat="1" ht="11.25" customHeight="1">
      <c r="B988" s="51" t="s">
        <v>2201</v>
      </c>
      <c r="C988" s="52" t="s">
        <v>17</v>
      </c>
      <c r="D988" s="44"/>
      <c r="E988" s="57"/>
      <c r="F988" s="53"/>
      <c r="G988" s="57"/>
      <c r="H988" s="53"/>
      <c r="I988" s="57"/>
      <c r="J988" s="53"/>
      <c r="K988" s="54"/>
      <c r="L988" s="53"/>
      <c r="M988" s="56" t="s">
        <v>18</v>
      </c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  <c r="AG988" s="161"/>
      <c r="AH988" s="161"/>
      <c r="AI988" s="161"/>
      <c r="AJ988" s="161"/>
      <c r="AK988" s="161"/>
      <c r="AL988" s="161"/>
      <c r="AM988" s="161"/>
      <c r="AN988" s="161"/>
      <c r="AO988" s="161"/>
      <c r="AP988" s="161"/>
      <c r="AQ988" s="161"/>
      <c r="AR988" s="161"/>
      <c r="AS988" s="161"/>
      <c r="AT988" s="161"/>
      <c r="AU988" s="161"/>
      <c r="AV988" s="161"/>
      <c r="AW988" s="161"/>
    </row>
    <row r="989" spans="2:49" s="47" customFormat="1" ht="11.25" customHeight="1">
      <c r="B989" s="51" t="s">
        <v>1722</v>
      </c>
      <c r="C989" s="52" t="s">
        <v>53</v>
      </c>
      <c r="D989" s="128"/>
      <c r="E989" s="57"/>
      <c r="F989" s="58"/>
      <c r="G989" s="57"/>
      <c r="H989" s="58"/>
      <c r="I989" s="57"/>
      <c r="J989" s="58"/>
      <c r="K989" s="59"/>
      <c r="L989" s="58"/>
      <c r="M989" s="56" t="s">
        <v>1002</v>
      </c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  <c r="AG989" s="161"/>
      <c r="AH989" s="161"/>
      <c r="AI989" s="161"/>
      <c r="AJ989" s="161"/>
      <c r="AK989" s="161"/>
      <c r="AL989" s="161"/>
      <c r="AM989" s="161"/>
      <c r="AN989" s="161"/>
      <c r="AO989" s="161"/>
      <c r="AP989" s="161"/>
      <c r="AQ989" s="161"/>
      <c r="AR989" s="161"/>
      <c r="AS989" s="161"/>
      <c r="AT989" s="161"/>
      <c r="AU989" s="161"/>
      <c r="AV989" s="161"/>
      <c r="AW989" s="161"/>
    </row>
    <row r="990" spans="2:49" s="47" customFormat="1" ht="11.25" customHeight="1">
      <c r="B990" s="51" t="s">
        <v>1723</v>
      </c>
      <c r="C990" s="52" t="s">
        <v>1413</v>
      </c>
      <c r="D990" s="44" t="s">
        <v>2305</v>
      </c>
      <c r="E990" s="57" t="s">
        <v>1243</v>
      </c>
      <c r="F990" s="53">
        <v>976</v>
      </c>
      <c r="G990" s="57" t="s">
        <v>1243</v>
      </c>
      <c r="H990" s="53">
        <v>871</v>
      </c>
      <c r="I990" s="57" t="s">
        <v>1243</v>
      </c>
      <c r="J990" s="53">
        <v>743</v>
      </c>
      <c r="K990" s="54" t="s">
        <v>1243</v>
      </c>
      <c r="L990" s="53">
        <v>644</v>
      </c>
      <c r="M990" s="56" t="s">
        <v>1414</v>
      </c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  <c r="AG990" s="161"/>
      <c r="AH990" s="161"/>
      <c r="AI990" s="161"/>
      <c r="AJ990" s="161"/>
      <c r="AK990" s="161"/>
      <c r="AL990" s="161"/>
      <c r="AM990" s="161"/>
      <c r="AN990" s="161"/>
      <c r="AO990" s="161"/>
      <c r="AP990" s="161"/>
      <c r="AQ990" s="161"/>
      <c r="AR990" s="161"/>
      <c r="AS990" s="161"/>
      <c r="AT990" s="161"/>
      <c r="AU990" s="161"/>
      <c r="AV990" s="161"/>
      <c r="AW990" s="161"/>
    </row>
    <row r="991" spans="2:49" s="47" customFormat="1" ht="3" customHeight="1">
      <c r="B991" s="141"/>
      <c r="C991" s="142"/>
      <c r="D991" s="143"/>
      <c r="E991" s="224"/>
      <c r="F991" s="225"/>
      <c r="G991" s="226"/>
      <c r="H991" s="227"/>
      <c r="I991" s="226"/>
      <c r="J991" s="227"/>
      <c r="K991" s="228"/>
      <c r="L991" s="227"/>
      <c r="M991" s="149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  <c r="AG991" s="161"/>
      <c r="AH991" s="161"/>
      <c r="AI991" s="161"/>
      <c r="AJ991" s="161"/>
      <c r="AK991" s="161"/>
      <c r="AL991" s="161"/>
      <c r="AM991" s="161"/>
      <c r="AN991" s="161"/>
      <c r="AO991" s="161"/>
      <c r="AP991" s="161"/>
      <c r="AQ991" s="161"/>
      <c r="AR991" s="161"/>
      <c r="AS991" s="161"/>
      <c r="AT991" s="161"/>
      <c r="AU991" s="161"/>
      <c r="AV991" s="161"/>
      <c r="AW991" s="161"/>
    </row>
    <row r="992" spans="2:49" s="47" customFormat="1" ht="11.25" customHeight="1">
      <c r="B992" s="113"/>
      <c r="C992" s="114"/>
      <c r="D992" s="115"/>
      <c r="E992" s="116"/>
      <c r="F992" s="116"/>
      <c r="G992" s="117"/>
      <c r="H992" s="117"/>
      <c r="I992" s="117"/>
      <c r="J992" s="117"/>
      <c r="K992" s="117"/>
      <c r="L992" s="117"/>
      <c r="M992" s="118" t="s">
        <v>187</v>
      </c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  <c r="AI992" s="161"/>
      <c r="AJ992" s="161"/>
      <c r="AK992" s="161"/>
      <c r="AL992" s="161"/>
      <c r="AM992" s="161"/>
      <c r="AN992" s="161"/>
      <c r="AO992" s="161"/>
      <c r="AP992" s="161"/>
      <c r="AQ992" s="161"/>
      <c r="AR992" s="161"/>
      <c r="AS992" s="161"/>
      <c r="AT992" s="161"/>
      <c r="AU992" s="161"/>
      <c r="AV992" s="161"/>
      <c r="AW992" s="161"/>
    </row>
    <row r="993" spans="2:10" s="121" customFormat="1" ht="18.75" customHeight="1">
      <c r="B993" s="14" t="s">
        <v>208</v>
      </c>
      <c r="C993" s="119"/>
      <c r="D993" s="119"/>
      <c r="E993" s="119"/>
      <c r="F993" s="119"/>
      <c r="G993" s="119"/>
      <c r="H993" s="119"/>
      <c r="I993" s="120"/>
      <c r="J993" s="120"/>
    </row>
    <row r="994" spans="2:10" s="121" customFormat="1" ht="18.75" customHeight="1">
      <c r="B994" s="15" t="s">
        <v>209</v>
      </c>
      <c r="C994" s="15"/>
      <c r="D994" s="15"/>
      <c r="E994" s="15"/>
      <c r="F994" s="15"/>
      <c r="G994" s="15"/>
      <c r="H994" s="15"/>
      <c r="I994" s="16"/>
      <c r="J994" s="16"/>
    </row>
    <row r="995" spans="2:49" s="150" customFormat="1" ht="6" customHeight="1">
      <c r="B995" s="122"/>
      <c r="C995" s="123"/>
      <c r="D995" s="123"/>
      <c r="E995" s="124"/>
      <c r="F995" s="124"/>
      <c r="G995" s="123"/>
      <c r="H995" s="123"/>
      <c r="I995" s="123"/>
      <c r="J995" s="123"/>
      <c r="K995" s="125"/>
      <c r="L995" s="123"/>
      <c r="M995" s="126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  <c r="AA995" s="124"/>
      <c r="AB995" s="124"/>
      <c r="AC995" s="124"/>
      <c r="AD995" s="124"/>
      <c r="AE995" s="124"/>
      <c r="AF995" s="124"/>
      <c r="AG995" s="124"/>
      <c r="AH995" s="124"/>
      <c r="AI995" s="124"/>
      <c r="AJ995" s="124"/>
      <c r="AK995" s="124"/>
      <c r="AL995" s="124"/>
      <c r="AM995" s="124"/>
      <c r="AN995" s="124"/>
      <c r="AO995" s="124"/>
      <c r="AP995" s="124"/>
      <c r="AQ995" s="124"/>
      <c r="AR995" s="124"/>
      <c r="AS995" s="124"/>
      <c r="AT995" s="124"/>
      <c r="AU995" s="124"/>
      <c r="AV995" s="124"/>
      <c r="AW995" s="124"/>
    </row>
    <row r="996" spans="2:49" s="150" customFormat="1" ht="24.75" customHeight="1">
      <c r="B996" s="18" t="s">
        <v>1625</v>
      </c>
      <c r="C996" s="19" t="s">
        <v>2237</v>
      </c>
      <c r="D996" s="20" t="s">
        <v>1627</v>
      </c>
      <c r="E996" s="21" t="s">
        <v>1103</v>
      </c>
      <c r="F996" s="22"/>
      <c r="G996" s="21" t="s">
        <v>1787</v>
      </c>
      <c r="H996" s="22"/>
      <c r="I996" s="21" t="s">
        <v>721</v>
      </c>
      <c r="J996" s="22"/>
      <c r="K996" s="21" t="s">
        <v>1767</v>
      </c>
      <c r="L996" s="22"/>
      <c r="M996" s="23" t="s">
        <v>1386</v>
      </c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  <c r="AA996" s="124"/>
      <c r="AB996" s="124"/>
      <c r="AC996" s="124"/>
      <c r="AD996" s="124"/>
      <c r="AE996" s="124"/>
      <c r="AF996" s="124"/>
      <c r="AG996" s="124"/>
      <c r="AH996" s="124"/>
      <c r="AI996" s="124"/>
      <c r="AJ996" s="124"/>
      <c r="AK996" s="124"/>
      <c r="AL996" s="124"/>
      <c r="AM996" s="124"/>
      <c r="AN996" s="124"/>
      <c r="AO996" s="124"/>
      <c r="AP996" s="124"/>
      <c r="AQ996" s="124"/>
      <c r="AR996" s="124"/>
      <c r="AS996" s="124"/>
      <c r="AT996" s="124"/>
      <c r="AU996" s="124"/>
      <c r="AV996" s="124"/>
      <c r="AW996" s="124"/>
    </row>
    <row r="997" spans="2:49" s="150" customFormat="1" ht="15" customHeight="1">
      <c r="B997" s="24" t="s">
        <v>1626</v>
      </c>
      <c r="C997" s="25"/>
      <c r="D997" s="26" t="s">
        <v>1628</v>
      </c>
      <c r="E997" s="17" t="s">
        <v>1383</v>
      </c>
      <c r="F997" s="27" t="s">
        <v>1385</v>
      </c>
      <c r="G997" s="17" t="s">
        <v>1383</v>
      </c>
      <c r="H997" s="27" t="s">
        <v>1385</v>
      </c>
      <c r="I997" s="17" t="s">
        <v>1383</v>
      </c>
      <c r="J997" s="27" t="s">
        <v>1385</v>
      </c>
      <c r="K997" s="17" t="s">
        <v>1383</v>
      </c>
      <c r="L997" s="27" t="s">
        <v>1385</v>
      </c>
      <c r="M997" s="28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  <c r="AA997" s="124"/>
      <c r="AB997" s="124"/>
      <c r="AC997" s="124"/>
      <c r="AD997" s="124"/>
      <c r="AE997" s="124"/>
      <c r="AF997" s="124"/>
      <c r="AG997" s="124"/>
      <c r="AH997" s="124"/>
      <c r="AI997" s="124"/>
      <c r="AJ997" s="124"/>
      <c r="AK997" s="124"/>
      <c r="AL997" s="124"/>
      <c r="AM997" s="124"/>
      <c r="AN997" s="124"/>
      <c r="AO997" s="124"/>
      <c r="AP997" s="124"/>
      <c r="AQ997" s="124"/>
      <c r="AR997" s="124"/>
      <c r="AS997" s="124"/>
      <c r="AT997" s="124"/>
      <c r="AU997" s="124"/>
      <c r="AV997" s="124"/>
      <c r="AW997" s="124"/>
    </row>
    <row r="998" spans="2:49" s="150" customFormat="1" ht="24.75" customHeight="1">
      <c r="B998" s="29"/>
      <c r="C998" s="30"/>
      <c r="D998" s="31"/>
      <c r="E998" s="32" t="s">
        <v>1384</v>
      </c>
      <c r="F998" s="33" t="s">
        <v>1768</v>
      </c>
      <c r="G998" s="32" t="s">
        <v>1384</v>
      </c>
      <c r="H998" s="33" t="s">
        <v>1768</v>
      </c>
      <c r="I998" s="32" t="s">
        <v>1384</v>
      </c>
      <c r="J998" s="33" t="s">
        <v>1768</v>
      </c>
      <c r="K998" s="32" t="s">
        <v>1384</v>
      </c>
      <c r="L998" s="33" t="s">
        <v>1768</v>
      </c>
      <c r="M998" s="3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  <c r="AA998" s="124"/>
      <c r="AB998" s="124"/>
      <c r="AC998" s="124"/>
      <c r="AD998" s="124"/>
      <c r="AE998" s="124"/>
      <c r="AF998" s="124"/>
      <c r="AG998" s="124"/>
      <c r="AH998" s="124"/>
      <c r="AI998" s="124"/>
      <c r="AJ998" s="124"/>
      <c r="AK998" s="124"/>
      <c r="AL998" s="124"/>
      <c r="AM998" s="124"/>
      <c r="AN998" s="124"/>
      <c r="AO998" s="124"/>
      <c r="AP998" s="124"/>
      <c r="AQ998" s="124"/>
      <c r="AR998" s="124"/>
      <c r="AS998" s="124"/>
      <c r="AT998" s="124"/>
      <c r="AU998" s="124"/>
      <c r="AV998" s="124"/>
      <c r="AW998" s="124"/>
    </row>
    <row r="999" spans="2:49" s="47" customFormat="1" ht="5.25" customHeight="1">
      <c r="B999" s="60"/>
      <c r="C999" s="127"/>
      <c r="D999" s="128"/>
      <c r="E999" s="110"/>
      <c r="F999" s="111"/>
      <c r="G999" s="110"/>
      <c r="H999" s="111"/>
      <c r="I999" s="110"/>
      <c r="J999" s="111"/>
      <c r="K999" s="112"/>
      <c r="L999" s="111"/>
      <c r="M999" s="129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  <c r="AG999" s="161"/>
      <c r="AH999" s="161"/>
      <c r="AI999" s="161"/>
      <c r="AJ999" s="161"/>
      <c r="AK999" s="161"/>
      <c r="AL999" s="161"/>
      <c r="AM999" s="161"/>
      <c r="AN999" s="161"/>
      <c r="AO999" s="161"/>
      <c r="AP999" s="161"/>
      <c r="AQ999" s="161"/>
      <c r="AR999" s="161"/>
      <c r="AS999" s="161"/>
      <c r="AT999" s="161"/>
      <c r="AU999" s="161"/>
      <c r="AV999" s="161"/>
      <c r="AW999" s="161"/>
    </row>
    <row r="1000" spans="2:49" s="47" customFormat="1" ht="11.25" customHeight="1">
      <c r="B1000" s="78" t="s">
        <v>1420</v>
      </c>
      <c r="C1000" s="43" t="s">
        <v>114</v>
      </c>
      <c r="D1000" s="44"/>
      <c r="E1000" s="110"/>
      <c r="F1000" s="111"/>
      <c r="G1000" s="110"/>
      <c r="H1000" s="111"/>
      <c r="I1000" s="110"/>
      <c r="J1000" s="111"/>
      <c r="K1000" s="112"/>
      <c r="L1000" s="111"/>
      <c r="M1000" s="85" t="s">
        <v>1109</v>
      </c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  <c r="AG1000" s="161"/>
      <c r="AH1000" s="161"/>
      <c r="AI1000" s="161"/>
      <c r="AJ1000" s="161"/>
      <c r="AK1000" s="161"/>
      <c r="AL1000" s="161"/>
      <c r="AM1000" s="161"/>
      <c r="AN1000" s="161"/>
      <c r="AO1000" s="161"/>
      <c r="AP1000" s="161"/>
      <c r="AQ1000" s="161"/>
      <c r="AR1000" s="161"/>
      <c r="AS1000" s="161"/>
      <c r="AT1000" s="161"/>
      <c r="AU1000" s="161"/>
      <c r="AV1000" s="161"/>
      <c r="AW1000" s="161"/>
    </row>
    <row r="1001" spans="2:49" s="47" customFormat="1" ht="11.25" customHeight="1">
      <c r="B1001" s="78"/>
      <c r="C1001" s="43" t="s">
        <v>115</v>
      </c>
      <c r="D1001" s="44"/>
      <c r="E1001" s="57"/>
      <c r="F1001" s="49">
        <f>SUM(F1002:F1008)</f>
        <v>13152.813895713804</v>
      </c>
      <c r="G1001" s="57"/>
      <c r="H1001" s="49">
        <f>SUM(H1002:H1008)</f>
        <v>12216.500305839658</v>
      </c>
      <c r="I1001" s="57"/>
      <c r="J1001" s="49">
        <f>SUM(J1002:J1008)</f>
        <v>15519.226892019808</v>
      </c>
      <c r="K1001" s="50"/>
      <c r="L1001" s="49">
        <f>SUM(L1002:L1008)</f>
        <v>19400</v>
      </c>
      <c r="M1001" s="85" t="s">
        <v>1108</v>
      </c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  <c r="AG1001" s="161"/>
      <c r="AH1001" s="161"/>
      <c r="AI1001" s="161"/>
      <c r="AJ1001" s="161"/>
      <c r="AK1001" s="161"/>
      <c r="AL1001" s="161"/>
      <c r="AM1001" s="161"/>
      <c r="AN1001" s="161"/>
      <c r="AO1001" s="161"/>
      <c r="AP1001" s="161"/>
      <c r="AQ1001" s="161"/>
      <c r="AR1001" s="161"/>
      <c r="AS1001" s="161"/>
      <c r="AT1001" s="161"/>
      <c r="AU1001" s="161"/>
      <c r="AV1001" s="161"/>
      <c r="AW1001" s="161"/>
    </row>
    <row r="1002" spans="2:49" s="47" customFormat="1" ht="11.25" customHeight="1">
      <c r="B1002" s="51" t="s">
        <v>2383</v>
      </c>
      <c r="C1002" s="52" t="s">
        <v>11</v>
      </c>
      <c r="D1002" s="44" t="s">
        <v>2429</v>
      </c>
      <c r="E1002" s="57">
        <v>1460</v>
      </c>
      <c r="F1002" s="53">
        <v>1281.4510810321322</v>
      </c>
      <c r="G1002" s="57">
        <v>720</v>
      </c>
      <c r="H1002" s="53">
        <v>656.1029534884516</v>
      </c>
      <c r="I1002" s="57">
        <v>0</v>
      </c>
      <c r="J1002" s="53">
        <v>0</v>
      </c>
      <c r="K1002" s="54">
        <v>0</v>
      </c>
      <c r="L1002" s="53">
        <v>0</v>
      </c>
      <c r="M1002" s="56" t="s">
        <v>12</v>
      </c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  <c r="AG1002" s="161"/>
      <c r="AH1002" s="161"/>
      <c r="AI1002" s="161"/>
      <c r="AJ1002" s="161"/>
      <c r="AK1002" s="161"/>
      <c r="AL1002" s="161"/>
      <c r="AM1002" s="161"/>
      <c r="AN1002" s="161"/>
      <c r="AO1002" s="161"/>
      <c r="AP1002" s="161"/>
      <c r="AQ1002" s="161"/>
      <c r="AR1002" s="161"/>
      <c r="AS1002" s="161"/>
      <c r="AT1002" s="161"/>
      <c r="AU1002" s="161"/>
      <c r="AV1002" s="161"/>
      <c r="AW1002" s="161"/>
    </row>
    <row r="1003" spans="2:49" s="47" customFormat="1" ht="11.25" customHeight="1">
      <c r="B1003" s="51" t="s">
        <v>1720</v>
      </c>
      <c r="C1003" s="52" t="s">
        <v>1636</v>
      </c>
      <c r="D1003" s="44"/>
      <c r="E1003" s="57"/>
      <c r="F1003" s="53"/>
      <c r="G1003" s="57"/>
      <c r="H1003" s="53"/>
      <c r="I1003" s="57"/>
      <c r="J1003" s="53"/>
      <c r="K1003" s="54"/>
      <c r="L1003" s="53"/>
      <c r="M1003" s="56" t="s">
        <v>1637</v>
      </c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  <c r="AG1003" s="161"/>
      <c r="AH1003" s="161"/>
      <c r="AI1003" s="161"/>
      <c r="AJ1003" s="161"/>
      <c r="AK1003" s="161"/>
      <c r="AL1003" s="161"/>
      <c r="AM1003" s="161"/>
      <c r="AN1003" s="161"/>
      <c r="AO1003" s="161"/>
      <c r="AP1003" s="161"/>
      <c r="AQ1003" s="161"/>
      <c r="AR1003" s="161"/>
      <c r="AS1003" s="161"/>
      <c r="AT1003" s="161"/>
      <c r="AU1003" s="161"/>
      <c r="AV1003" s="161"/>
      <c r="AW1003" s="161"/>
    </row>
    <row r="1004" spans="2:49" s="47" customFormat="1" ht="11.25" customHeight="1">
      <c r="B1004" s="51"/>
      <c r="C1004" s="52" t="s">
        <v>1638</v>
      </c>
      <c r="D1004" s="44" t="s">
        <v>2305</v>
      </c>
      <c r="E1004" s="57" t="s">
        <v>1243</v>
      </c>
      <c r="F1004" s="53">
        <v>1243.8618493218562</v>
      </c>
      <c r="G1004" s="57" t="s">
        <v>1243</v>
      </c>
      <c r="H1004" s="53">
        <v>194.78056431688407</v>
      </c>
      <c r="I1004" s="57" t="s">
        <v>1243</v>
      </c>
      <c r="J1004" s="53">
        <v>309.2568608890879</v>
      </c>
      <c r="K1004" s="54" t="s">
        <v>1243</v>
      </c>
      <c r="L1004" s="53">
        <v>273</v>
      </c>
      <c r="M1004" s="56" t="s">
        <v>10</v>
      </c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  <c r="AG1004" s="161"/>
      <c r="AH1004" s="161"/>
      <c r="AI1004" s="161"/>
      <c r="AJ1004" s="161"/>
      <c r="AK1004" s="161"/>
      <c r="AL1004" s="161"/>
      <c r="AM1004" s="161"/>
      <c r="AN1004" s="161"/>
      <c r="AO1004" s="161"/>
      <c r="AP1004" s="161"/>
      <c r="AQ1004" s="161"/>
      <c r="AR1004" s="161"/>
      <c r="AS1004" s="161"/>
      <c r="AT1004" s="161"/>
      <c r="AU1004" s="161"/>
      <c r="AV1004" s="161"/>
      <c r="AW1004" s="161"/>
    </row>
    <row r="1005" spans="2:49" s="47" customFormat="1" ht="11.25" customHeight="1">
      <c r="B1005" s="51" t="s">
        <v>2384</v>
      </c>
      <c r="C1005" s="52" t="s">
        <v>2385</v>
      </c>
      <c r="D1005" s="44" t="s">
        <v>1248</v>
      </c>
      <c r="E1005" s="57">
        <v>314500</v>
      </c>
      <c r="F1005" s="53">
        <v>483.53420790945785</v>
      </c>
      <c r="G1005" s="57">
        <v>132000</v>
      </c>
      <c r="H1005" s="53">
        <v>203.32357152376494</v>
      </c>
      <c r="I1005" s="57">
        <v>107170</v>
      </c>
      <c r="J1005" s="53">
        <v>160.60853548936055</v>
      </c>
      <c r="K1005" s="54">
        <v>90520</v>
      </c>
      <c r="L1005" s="53">
        <v>202</v>
      </c>
      <c r="M1005" s="56" t="s">
        <v>1635</v>
      </c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  <c r="AG1005" s="161"/>
      <c r="AH1005" s="161"/>
      <c r="AI1005" s="161"/>
      <c r="AJ1005" s="161"/>
      <c r="AK1005" s="161"/>
      <c r="AL1005" s="161"/>
      <c r="AM1005" s="161"/>
      <c r="AN1005" s="161"/>
      <c r="AO1005" s="161"/>
      <c r="AP1005" s="161"/>
      <c r="AQ1005" s="161"/>
      <c r="AR1005" s="161"/>
      <c r="AS1005" s="161"/>
      <c r="AT1005" s="161"/>
      <c r="AU1005" s="161"/>
      <c r="AV1005" s="161"/>
      <c r="AW1005" s="161"/>
    </row>
    <row r="1006" spans="2:49" s="47" customFormat="1" ht="11.25" customHeight="1">
      <c r="B1006" s="51" t="s">
        <v>2382</v>
      </c>
      <c r="C1006" s="52" t="s">
        <v>13</v>
      </c>
      <c r="D1006" s="44" t="s">
        <v>2429</v>
      </c>
      <c r="E1006" s="57">
        <v>14803</v>
      </c>
      <c r="F1006" s="53">
        <v>9231.57358775548</v>
      </c>
      <c r="G1006" s="57">
        <v>15930</v>
      </c>
      <c r="H1006" s="53">
        <v>10340.455923208618</v>
      </c>
      <c r="I1006" s="57">
        <v>21319</v>
      </c>
      <c r="J1006" s="53">
        <v>14205.312383601527</v>
      </c>
      <c r="K1006" s="54">
        <v>21750</v>
      </c>
      <c r="L1006" s="53">
        <v>18199</v>
      </c>
      <c r="M1006" s="56" t="s">
        <v>186</v>
      </c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  <c r="AG1006" s="161"/>
      <c r="AH1006" s="161"/>
      <c r="AI1006" s="161"/>
      <c r="AJ1006" s="161"/>
      <c r="AK1006" s="161"/>
      <c r="AL1006" s="161"/>
      <c r="AM1006" s="161"/>
      <c r="AN1006" s="161"/>
      <c r="AO1006" s="161"/>
      <c r="AP1006" s="161"/>
      <c r="AQ1006" s="161"/>
      <c r="AR1006" s="161"/>
      <c r="AS1006" s="161"/>
      <c r="AT1006" s="161"/>
      <c r="AU1006" s="161"/>
      <c r="AV1006" s="161"/>
      <c r="AW1006" s="161"/>
    </row>
    <row r="1007" spans="2:49" s="47" customFormat="1" ht="11.25" customHeight="1">
      <c r="B1007" s="51" t="s">
        <v>1721</v>
      </c>
      <c r="C1007" s="52" t="s">
        <v>14</v>
      </c>
      <c r="D1007" s="44" t="s">
        <v>2303</v>
      </c>
      <c r="E1007" s="57">
        <v>540</v>
      </c>
      <c r="F1007" s="53">
        <v>340.011686833859</v>
      </c>
      <c r="G1007" s="57">
        <v>441</v>
      </c>
      <c r="H1007" s="53">
        <v>281.919237827069</v>
      </c>
      <c r="I1007" s="57">
        <v>411</v>
      </c>
      <c r="J1007" s="53">
        <v>276.7934335029405</v>
      </c>
      <c r="K1007" s="54">
        <v>90</v>
      </c>
      <c r="L1007" s="53">
        <v>64</v>
      </c>
      <c r="M1007" s="56" t="s">
        <v>15</v>
      </c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  <c r="AG1007" s="161"/>
      <c r="AH1007" s="161"/>
      <c r="AI1007" s="161"/>
      <c r="AJ1007" s="161"/>
      <c r="AK1007" s="161"/>
      <c r="AL1007" s="161"/>
      <c r="AM1007" s="161"/>
      <c r="AN1007" s="161"/>
      <c r="AO1007" s="161"/>
      <c r="AP1007" s="161"/>
      <c r="AQ1007" s="161"/>
      <c r="AR1007" s="161"/>
      <c r="AS1007" s="161"/>
      <c r="AT1007" s="161"/>
      <c r="AU1007" s="161"/>
      <c r="AV1007" s="161"/>
      <c r="AW1007" s="161"/>
    </row>
    <row r="1008" spans="2:49" s="47" customFormat="1" ht="11.25" customHeight="1">
      <c r="B1008" s="51" t="s">
        <v>2033</v>
      </c>
      <c r="C1008" s="52" t="s">
        <v>1003</v>
      </c>
      <c r="D1008" s="44" t="s">
        <v>2305</v>
      </c>
      <c r="E1008" s="57" t="s">
        <v>1243</v>
      </c>
      <c r="F1008" s="53">
        <v>572.381482861019</v>
      </c>
      <c r="G1008" s="57" t="s">
        <v>1243</v>
      </c>
      <c r="H1008" s="53">
        <v>539.9180554748716</v>
      </c>
      <c r="I1008" s="57" t="s">
        <v>1243</v>
      </c>
      <c r="J1008" s="53">
        <v>567.2556785368904</v>
      </c>
      <c r="K1008" s="54" t="s">
        <v>1243</v>
      </c>
      <c r="L1008" s="53">
        <v>662</v>
      </c>
      <c r="M1008" s="56" t="s">
        <v>1004</v>
      </c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  <c r="AG1008" s="161"/>
      <c r="AH1008" s="161"/>
      <c r="AI1008" s="161"/>
      <c r="AJ1008" s="161"/>
      <c r="AK1008" s="161"/>
      <c r="AL1008" s="161"/>
      <c r="AM1008" s="161"/>
      <c r="AN1008" s="161"/>
      <c r="AO1008" s="161"/>
      <c r="AP1008" s="161"/>
      <c r="AQ1008" s="161"/>
      <c r="AR1008" s="161"/>
      <c r="AS1008" s="161"/>
      <c r="AT1008" s="161"/>
      <c r="AU1008" s="161"/>
      <c r="AV1008" s="161"/>
      <c r="AW1008" s="161"/>
    </row>
    <row r="1009" spans="2:49" s="47" customFormat="1" ht="5.25" customHeight="1">
      <c r="B1009" s="51"/>
      <c r="C1009" s="52"/>
      <c r="D1009" s="44"/>
      <c r="E1009" s="57"/>
      <c r="F1009" s="53"/>
      <c r="G1009" s="57"/>
      <c r="H1009" s="53"/>
      <c r="I1009" s="57"/>
      <c r="J1009" s="53"/>
      <c r="K1009" s="54"/>
      <c r="L1009" s="53"/>
      <c r="M1009" s="56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  <c r="AG1009" s="161"/>
      <c r="AH1009" s="161"/>
      <c r="AI1009" s="161"/>
      <c r="AJ1009" s="161"/>
      <c r="AK1009" s="161"/>
      <c r="AL1009" s="161"/>
      <c r="AM1009" s="161"/>
      <c r="AN1009" s="161"/>
      <c r="AO1009" s="161"/>
      <c r="AP1009" s="161"/>
      <c r="AQ1009" s="161"/>
      <c r="AR1009" s="161"/>
      <c r="AS1009" s="161"/>
      <c r="AT1009" s="161"/>
      <c r="AU1009" s="161"/>
      <c r="AV1009" s="161"/>
      <c r="AW1009" s="161"/>
    </row>
    <row r="1010" spans="2:49" s="47" customFormat="1" ht="11.25" customHeight="1">
      <c r="B1010" s="78" t="s">
        <v>1421</v>
      </c>
      <c r="C1010" s="43" t="s">
        <v>117</v>
      </c>
      <c r="D1010" s="44"/>
      <c r="E1010" s="57"/>
      <c r="F1010" s="53"/>
      <c r="G1010" s="57"/>
      <c r="H1010" s="53"/>
      <c r="I1010" s="57"/>
      <c r="J1010" s="53"/>
      <c r="K1010" s="54"/>
      <c r="L1010" s="53"/>
      <c r="M1010" s="85" t="s">
        <v>2034</v>
      </c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  <c r="AG1010" s="161"/>
      <c r="AH1010" s="161"/>
      <c r="AI1010" s="161"/>
      <c r="AJ1010" s="161"/>
      <c r="AK1010" s="161"/>
      <c r="AL1010" s="161"/>
      <c r="AM1010" s="161"/>
      <c r="AN1010" s="161"/>
      <c r="AO1010" s="161"/>
      <c r="AP1010" s="161"/>
      <c r="AQ1010" s="161"/>
      <c r="AR1010" s="161"/>
      <c r="AS1010" s="161"/>
      <c r="AT1010" s="161"/>
      <c r="AU1010" s="161"/>
      <c r="AV1010" s="161"/>
      <c r="AW1010" s="161"/>
    </row>
    <row r="1011" spans="2:49" s="47" customFormat="1" ht="11.25" customHeight="1">
      <c r="B1011" s="78"/>
      <c r="C1011" s="43" t="s">
        <v>116</v>
      </c>
      <c r="D1011" s="44"/>
      <c r="E1011" s="57"/>
      <c r="F1011" s="49">
        <f>SUM(F1013:F1036)</f>
        <v>22814.95504669608</v>
      </c>
      <c r="G1011" s="57"/>
      <c r="H1011" s="49">
        <f>SUM(H1013:H1036)</f>
        <v>25897.2720469387</v>
      </c>
      <c r="I1011" s="57"/>
      <c r="J1011" s="49">
        <f>SUM(J1013:J1036)</f>
        <v>32282.31563336147</v>
      </c>
      <c r="K1011" s="50"/>
      <c r="L1011" s="49">
        <f>SUM(L1013:L1036)</f>
        <v>33424</v>
      </c>
      <c r="M1011" s="85" t="s">
        <v>2035</v>
      </c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  <c r="AG1011" s="161"/>
      <c r="AH1011" s="161"/>
      <c r="AI1011" s="161"/>
      <c r="AJ1011" s="161"/>
      <c r="AK1011" s="161"/>
      <c r="AL1011" s="161"/>
      <c r="AM1011" s="161"/>
      <c r="AN1011" s="161"/>
      <c r="AO1011" s="161"/>
      <c r="AP1011" s="161"/>
      <c r="AQ1011" s="161"/>
      <c r="AR1011" s="161"/>
      <c r="AS1011" s="161"/>
      <c r="AT1011" s="161"/>
      <c r="AU1011" s="161"/>
      <c r="AV1011" s="161"/>
      <c r="AW1011" s="161"/>
    </row>
    <row r="1012" spans="2:49" s="47" customFormat="1" ht="11.25" customHeight="1">
      <c r="B1012" s="51" t="s">
        <v>2379</v>
      </c>
      <c r="C1012" s="52" t="s">
        <v>1422</v>
      </c>
      <c r="D1012" s="44" t="s">
        <v>2278</v>
      </c>
      <c r="E1012" s="57" t="s">
        <v>2278</v>
      </c>
      <c r="F1012" s="53" t="s">
        <v>2278</v>
      </c>
      <c r="G1012" s="57"/>
      <c r="H1012" s="53"/>
      <c r="I1012" s="57"/>
      <c r="J1012" s="53"/>
      <c r="K1012" s="54"/>
      <c r="L1012" s="53"/>
      <c r="M1012" s="56" t="s">
        <v>1744</v>
      </c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  <c r="AG1012" s="161"/>
      <c r="AH1012" s="161"/>
      <c r="AI1012" s="161"/>
      <c r="AJ1012" s="161"/>
      <c r="AK1012" s="161"/>
      <c r="AL1012" s="161"/>
      <c r="AM1012" s="161"/>
      <c r="AN1012" s="161"/>
      <c r="AO1012" s="161"/>
      <c r="AP1012" s="161"/>
      <c r="AQ1012" s="161"/>
      <c r="AR1012" s="161"/>
      <c r="AS1012" s="161"/>
      <c r="AT1012" s="161"/>
      <c r="AU1012" s="161"/>
      <c r="AV1012" s="161"/>
      <c r="AW1012" s="161"/>
    </row>
    <row r="1013" spans="2:49" s="47" customFormat="1" ht="11.25" customHeight="1">
      <c r="B1013" s="51" t="s">
        <v>2278</v>
      </c>
      <c r="C1013" s="52" t="s">
        <v>1423</v>
      </c>
      <c r="D1013" s="44" t="s">
        <v>2305</v>
      </c>
      <c r="E1013" s="57" t="s">
        <v>1243</v>
      </c>
      <c r="F1013" s="53">
        <v>3053.270775739227</v>
      </c>
      <c r="G1013" s="57" t="s">
        <v>1243</v>
      </c>
      <c r="H1013" s="53">
        <v>6398.712397953779</v>
      </c>
      <c r="I1013" s="57" t="s">
        <v>1243</v>
      </c>
      <c r="J1013" s="53">
        <v>7410.204451248475</v>
      </c>
      <c r="K1013" s="54" t="s">
        <v>1243</v>
      </c>
      <c r="L1013" s="53">
        <v>9015</v>
      </c>
      <c r="M1013" s="56" t="s">
        <v>1745</v>
      </c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  <c r="AG1013" s="161"/>
      <c r="AH1013" s="161"/>
      <c r="AI1013" s="161"/>
      <c r="AJ1013" s="161"/>
      <c r="AK1013" s="161"/>
      <c r="AL1013" s="161"/>
      <c r="AM1013" s="161"/>
      <c r="AN1013" s="161"/>
      <c r="AO1013" s="161"/>
      <c r="AP1013" s="161"/>
      <c r="AQ1013" s="161"/>
      <c r="AR1013" s="161"/>
      <c r="AS1013" s="161"/>
      <c r="AT1013" s="161"/>
      <c r="AU1013" s="161"/>
      <c r="AV1013" s="161"/>
      <c r="AW1013" s="161"/>
    </row>
    <row r="1014" spans="2:49" s="47" customFormat="1" ht="11.25" customHeight="1">
      <c r="B1014" s="51" t="s">
        <v>1724</v>
      </c>
      <c r="C1014" s="52" t="s">
        <v>1743</v>
      </c>
      <c r="D1014" s="44"/>
      <c r="E1014" s="138"/>
      <c r="F1014" s="58"/>
      <c r="G1014" s="138"/>
      <c r="H1014" s="58"/>
      <c r="I1014" s="138"/>
      <c r="J1014" s="58"/>
      <c r="K1014" s="59"/>
      <c r="L1014" s="58"/>
      <c r="M1014" s="56" t="s">
        <v>1746</v>
      </c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  <c r="AG1014" s="161"/>
      <c r="AH1014" s="161"/>
      <c r="AI1014" s="161"/>
      <c r="AJ1014" s="161"/>
      <c r="AK1014" s="161"/>
      <c r="AL1014" s="161"/>
      <c r="AM1014" s="161"/>
      <c r="AN1014" s="161"/>
      <c r="AO1014" s="161"/>
      <c r="AP1014" s="161"/>
      <c r="AQ1014" s="161"/>
      <c r="AR1014" s="161"/>
      <c r="AS1014" s="161"/>
      <c r="AT1014" s="161"/>
      <c r="AU1014" s="161"/>
      <c r="AV1014" s="161"/>
      <c r="AW1014" s="161"/>
    </row>
    <row r="1015" spans="2:49" s="47" customFormat="1" ht="11.25" customHeight="1">
      <c r="B1015" s="51" t="s">
        <v>1725</v>
      </c>
      <c r="C1015" s="52" t="s">
        <v>1417</v>
      </c>
      <c r="D1015" s="44" t="s">
        <v>2305</v>
      </c>
      <c r="E1015" s="57" t="s">
        <v>1243</v>
      </c>
      <c r="F1015" s="53">
        <v>1102.0479296876335</v>
      </c>
      <c r="G1015" s="57" t="s">
        <v>1243</v>
      </c>
      <c r="H1015" s="53">
        <v>433.98476610954873</v>
      </c>
      <c r="I1015" s="57" t="s">
        <v>1243</v>
      </c>
      <c r="J1015" s="53">
        <v>293.8794479167023</v>
      </c>
      <c r="K1015" s="54" t="s">
        <v>1243</v>
      </c>
      <c r="L1015" s="53">
        <v>313</v>
      </c>
      <c r="M1015" s="56" t="s">
        <v>2251</v>
      </c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  <c r="AG1015" s="161"/>
      <c r="AH1015" s="161"/>
      <c r="AI1015" s="161"/>
      <c r="AJ1015" s="161"/>
      <c r="AK1015" s="161"/>
      <c r="AL1015" s="161"/>
      <c r="AM1015" s="161"/>
      <c r="AN1015" s="161"/>
      <c r="AO1015" s="161"/>
      <c r="AP1015" s="161"/>
      <c r="AQ1015" s="161"/>
      <c r="AR1015" s="161"/>
      <c r="AS1015" s="161"/>
      <c r="AT1015" s="161"/>
      <c r="AU1015" s="161"/>
      <c r="AV1015" s="161"/>
      <c r="AW1015" s="161"/>
    </row>
    <row r="1016" spans="2:49" s="47" customFormat="1" ht="11.25" customHeight="1">
      <c r="B1016" s="51" t="s">
        <v>2317</v>
      </c>
      <c r="C1016" s="52" t="s">
        <v>22</v>
      </c>
      <c r="D1016" s="44" t="s">
        <v>2305</v>
      </c>
      <c r="E1016" s="57" t="s">
        <v>1243</v>
      </c>
      <c r="F1016" s="53">
        <v>668.0631635780849</v>
      </c>
      <c r="G1016" s="57" t="s">
        <v>1243</v>
      </c>
      <c r="H1016" s="53">
        <v>526.2492439438622</v>
      </c>
      <c r="I1016" s="57" t="s">
        <v>1243</v>
      </c>
      <c r="J1016" s="53">
        <v>319.5084695373449</v>
      </c>
      <c r="K1016" s="54" t="s">
        <v>1243</v>
      </c>
      <c r="L1016" s="53">
        <v>581</v>
      </c>
      <c r="M1016" s="56" t="s">
        <v>2370</v>
      </c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  <c r="AG1016" s="161"/>
      <c r="AH1016" s="161"/>
      <c r="AI1016" s="161"/>
      <c r="AJ1016" s="161"/>
      <c r="AK1016" s="161"/>
      <c r="AL1016" s="161"/>
      <c r="AM1016" s="161"/>
      <c r="AN1016" s="161"/>
      <c r="AO1016" s="161"/>
      <c r="AP1016" s="161"/>
      <c r="AQ1016" s="161"/>
      <c r="AR1016" s="161"/>
      <c r="AS1016" s="161"/>
      <c r="AT1016" s="161"/>
      <c r="AU1016" s="161"/>
      <c r="AV1016" s="161"/>
      <c r="AW1016" s="161"/>
    </row>
    <row r="1017" spans="2:49" s="47" customFormat="1" ht="11.25" customHeight="1">
      <c r="B1017" s="51" t="s">
        <v>1418</v>
      </c>
      <c r="C1017" s="52" t="s">
        <v>2371</v>
      </c>
      <c r="D1017" s="44" t="s">
        <v>2278</v>
      </c>
      <c r="E1017" s="57"/>
      <c r="F1017" s="53"/>
      <c r="G1017" s="57"/>
      <c r="H1017" s="53"/>
      <c r="I1017" s="57"/>
      <c r="J1017" s="53"/>
      <c r="K1017" s="54"/>
      <c r="L1017" s="53"/>
      <c r="M1017" s="56" t="s">
        <v>2372</v>
      </c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  <c r="AG1017" s="161"/>
      <c r="AH1017" s="161"/>
      <c r="AI1017" s="161"/>
      <c r="AJ1017" s="161"/>
      <c r="AK1017" s="161"/>
      <c r="AL1017" s="161"/>
      <c r="AM1017" s="161"/>
      <c r="AN1017" s="161"/>
      <c r="AO1017" s="161"/>
      <c r="AP1017" s="161"/>
      <c r="AQ1017" s="161"/>
      <c r="AR1017" s="161"/>
      <c r="AS1017" s="161"/>
      <c r="AT1017" s="161"/>
      <c r="AU1017" s="161"/>
      <c r="AV1017" s="161"/>
      <c r="AW1017" s="161"/>
    </row>
    <row r="1018" spans="2:49" s="47" customFormat="1" ht="11.25" customHeight="1">
      <c r="B1018" s="51" t="s">
        <v>2318</v>
      </c>
      <c r="C1018" s="52" t="s">
        <v>2373</v>
      </c>
      <c r="D1018" s="44" t="s">
        <v>2305</v>
      </c>
      <c r="E1018" s="57" t="s">
        <v>1243</v>
      </c>
      <c r="F1018" s="53">
        <v>598.0105044816617</v>
      </c>
      <c r="G1018" s="57" t="s">
        <v>1243</v>
      </c>
      <c r="H1018" s="53">
        <v>512.5804324128528</v>
      </c>
      <c r="I1018" s="57" t="s">
        <v>1243</v>
      </c>
      <c r="J1018" s="53">
        <v>439.11057043367725</v>
      </c>
      <c r="K1018" s="54" t="s">
        <v>1243</v>
      </c>
      <c r="L1018" s="53">
        <v>296</v>
      </c>
      <c r="M1018" s="56" t="s">
        <v>2374</v>
      </c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  <c r="AG1018" s="161"/>
      <c r="AH1018" s="161"/>
      <c r="AI1018" s="161"/>
      <c r="AJ1018" s="161"/>
      <c r="AK1018" s="161"/>
      <c r="AL1018" s="161"/>
      <c r="AM1018" s="161"/>
      <c r="AN1018" s="161"/>
      <c r="AO1018" s="161"/>
      <c r="AP1018" s="161"/>
      <c r="AQ1018" s="161"/>
      <c r="AR1018" s="161"/>
      <c r="AS1018" s="161"/>
      <c r="AT1018" s="161"/>
      <c r="AU1018" s="161"/>
      <c r="AV1018" s="161"/>
      <c r="AW1018" s="161"/>
    </row>
    <row r="1019" spans="2:49" s="47" customFormat="1" ht="11.25" customHeight="1">
      <c r="B1019" s="51" t="s">
        <v>2320</v>
      </c>
      <c r="C1019" s="52" t="s">
        <v>58</v>
      </c>
      <c r="D1019" s="44"/>
      <c r="E1019" s="57"/>
      <c r="F1019" s="53"/>
      <c r="G1019" s="57"/>
      <c r="H1019" s="53"/>
      <c r="I1019" s="57"/>
      <c r="J1019" s="53"/>
      <c r="K1019" s="54"/>
      <c r="L1019" s="53"/>
      <c r="M1019" s="56" t="s">
        <v>59</v>
      </c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1"/>
      <c r="AF1019" s="161"/>
      <c r="AG1019" s="161"/>
      <c r="AH1019" s="161"/>
      <c r="AI1019" s="161"/>
      <c r="AJ1019" s="161"/>
      <c r="AK1019" s="161"/>
      <c r="AL1019" s="161"/>
      <c r="AM1019" s="161"/>
      <c r="AN1019" s="161"/>
      <c r="AO1019" s="161"/>
      <c r="AP1019" s="161"/>
      <c r="AQ1019" s="161"/>
      <c r="AR1019" s="161"/>
      <c r="AS1019" s="161"/>
      <c r="AT1019" s="161"/>
      <c r="AU1019" s="161"/>
      <c r="AV1019" s="161"/>
      <c r="AW1019" s="161"/>
    </row>
    <row r="1020" spans="2:49" s="47" customFormat="1" ht="11.25" customHeight="1">
      <c r="B1020" s="51"/>
      <c r="C1020" s="52" t="s">
        <v>55</v>
      </c>
      <c r="D1020" s="44" t="s">
        <v>2305</v>
      </c>
      <c r="E1020" s="57" t="s">
        <v>1243</v>
      </c>
      <c r="F1020" s="53">
        <v>34.17202882752352</v>
      </c>
      <c r="G1020" s="57" t="s">
        <v>1243</v>
      </c>
      <c r="H1020" s="53">
        <v>0</v>
      </c>
      <c r="I1020" s="57" t="s">
        <v>1243</v>
      </c>
      <c r="J1020" s="53">
        <v>0</v>
      </c>
      <c r="K1020" s="57" t="s">
        <v>1243</v>
      </c>
      <c r="L1020" s="53">
        <v>0</v>
      </c>
      <c r="M1020" s="56" t="s">
        <v>57</v>
      </c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  <c r="AG1020" s="161"/>
      <c r="AH1020" s="161"/>
      <c r="AI1020" s="161"/>
      <c r="AJ1020" s="161"/>
      <c r="AK1020" s="161"/>
      <c r="AL1020" s="161"/>
      <c r="AM1020" s="161"/>
      <c r="AN1020" s="161"/>
      <c r="AO1020" s="161"/>
      <c r="AP1020" s="161"/>
      <c r="AQ1020" s="161"/>
      <c r="AR1020" s="161"/>
      <c r="AS1020" s="161"/>
      <c r="AT1020" s="161"/>
      <c r="AU1020" s="161"/>
      <c r="AV1020" s="161"/>
      <c r="AW1020" s="161"/>
    </row>
    <row r="1021" spans="2:49" s="47" customFormat="1" ht="11.25" customHeight="1">
      <c r="B1021" s="51" t="s">
        <v>2378</v>
      </c>
      <c r="C1021" s="52" t="s">
        <v>2375</v>
      </c>
      <c r="D1021" s="44"/>
      <c r="E1021" s="57"/>
      <c r="F1021" s="53"/>
      <c r="G1021" s="57"/>
      <c r="H1021" s="53"/>
      <c r="I1021" s="57"/>
      <c r="J1021" s="53"/>
      <c r="K1021" s="54"/>
      <c r="L1021" s="53"/>
      <c r="M1021" s="56" t="s">
        <v>2376</v>
      </c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  <c r="AG1021" s="161"/>
      <c r="AH1021" s="161"/>
      <c r="AI1021" s="161"/>
      <c r="AJ1021" s="161"/>
      <c r="AK1021" s="161"/>
      <c r="AL1021" s="161"/>
      <c r="AM1021" s="161"/>
      <c r="AN1021" s="161"/>
      <c r="AO1021" s="161"/>
      <c r="AP1021" s="161"/>
      <c r="AQ1021" s="161"/>
      <c r="AR1021" s="161"/>
      <c r="AS1021" s="161"/>
      <c r="AT1021" s="161"/>
      <c r="AU1021" s="161"/>
      <c r="AV1021" s="161"/>
      <c r="AW1021" s="161"/>
    </row>
    <row r="1022" spans="2:49" s="47" customFormat="1" ht="11.25" customHeight="1">
      <c r="B1022" s="51"/>
      <c r="C1022" s="52" t="s">
        <v>1419</v>
      </c>
      <c r="D1022" s="44"/>
      <c r="E1022" s="57"/>
      <c r="F1022" s="53"/>
      <c r="G1022" s="57"/>
      <c r="H1022" s="53"/>
      <c r="I1022" s="57"/>
      <c r="J1022" s="53"/>
      <c r="K1022" s="54"/>
      <c r="L1022" s="53"/>
      <c r="M1022" s="56" t="s">
        <v>331</v>
      </c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1"/>
      <c r="AF1022" s="161"/>
      <c r="AG1022" s="161"/>
      <c r="AH1022" s="161"/>
      <c r="AI1022" s="161"/>
      <c r="AJ1022" s="161"/>
      <c r="AK1022" s="161"/>
      <c r="AL1022" s="161"/>
      <c r="AM1022" s="161"/>
      <c r="AN1022" s="161"/>
      <c r="AO1022" s="161"/>
      <c r="AP1022" s="161"/>
      <c r="AQ1022" s="161"/>
      <c r="AR1022" s="161"/>
      <c r="AS1022" s="161"/>
      <c r="AT1022" s="161"/>
      <c r="AU1022" s="161"/>
      <c r="AV1022" s="161"/>
      <c r="AW1022" s="161"/>
    </row>
    <row r="1023" spans="2:49" s="47" customFormat="1" ht="11.25" customHeight="1">
      <c r="B1023" s="51"/>
      <c r="C1023" s="52" t="s">
        <v>1424</v>
      </c>
      <c r="D1023" s="44" t="s">
        <v>2305</v>
      </c>
      <c r="E1023" s="57" t="s">
        <v>1243</v>
      </c>
      <c r="F1023" s="53">
        <v>481.8256064680817</v>
      </c>
      <c r="G1023" s="57" t="s">
        <v>1243</v>
      </c>
      <c r="H1023" s="53">
        <v>885.0555466328592</v>
      </c>
      <c r="I1023" s="57" t="s">
        <v>1243</v>
      </c>
      <c r="J1023" s="53">
        <v>1794.031513444985</v>
      </c>
      <c r="K1023" s="54" t="s">
        <v>1243</v>
      </c>
      <c r="L1023" s="53">
        <v>1602</v>
      </c>
      <c r="M1023" s="56" t="s">
        <v>1425</v>
      </c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  <c r="AI1023" s="161"/>
      <c r="AJ1023" s="161"/>
      <c r="AK1023" s="161"/>
      <c r="AL1023" s="161"/>
      <c r="AM1023" s="161"/>
      <c r="AN1023" s="161"/>
      <c r="AO1023" s="161"/>
      <c r="AP1023" s="161"/>
      <c r="AQ1023" s="161"/>
      <c r="AR1023" s="161"/>
      <c r="AS1023" s="161"/>
      <c r="AT1023" s="161"/>
      <c r="AU1023" s="161"/>
      <c r="AV1023" s="161"/>
      <c r="AW1023" s="161"/>
    </row>
    <row r="1024" spans="2:49" s="47" customFormat="1" ht="11.25" customHeight="1">
      <c r="B1024" s="51" t="s">
        <v>2377</v>
      </c>
      <c r="C1024" s="52" t="s">
        <v>332</v>
      </c>
      <c r="D1024" s="44" t="s">
        <v>2305</v>
      </c>
      <c r="E1024" s="57" t="s">
        <v>1243</v>
      </c>
      <c r="F1024" s="53">
        <v>673.1889679022133</v>
      </c>
      <c r="G1024" s="57" t="s">
        <v>1243</v>
      </c>
      <c r="H1024" s="53">
        <v>1201.1468132874518</v>
      </c>
      <c r="I1024" s="57" t="s">
        <v>1243</v>
      </c>
      <c r="J1024" s="53">
        <v>138.39671675147025</v>
      </c>
      <c r="K1024" s="54" t="s">
        <v>1243</v>
      </c>
      <c r="L1024" s="53">
        <v>202</v>
      </c>
      <c r="M1024" s="56" t="s">
        <v>205</v>
      </c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  <c r="AG1024" s="161"/>
      <c r="AH1024" s="161"/>
      <c r="AI1024" s="161"/>
      <c r="AJ1024" s="161"/>
      <c r="AK1024" s="161"/>
      <c r="AL1024" s="161"/>
      <c r="AM1024" s="161"/>
      <c r="AN1024" s="161"/>
      <c r="AO1024" s="161"/>
      <c r="AP1024" s="161"/>
      <c r="AQ1024" s="161"/>
      <c r="AR1024" s="161"/>
      <c r="AS1024" s="161"/>
      <c r="AT1024" s="161"/>
      <c r="AU1024" s="161"/>
      <c r="AV1024" s="161"/>
      <c r="AW1024" s="161"/>
    </row>
    <row r="1025" spans="2:49" s="47" customFormat="1" ht="11.25" customHeight="1">
      <c r="B1025" s="51" t="s">
        <v>2319</v>
      </c>
      <c r="C1025" s="52" t="s">
        <v>54</v>
      </c>
      <c r="E1025" s="105"/>
      <c r="F1025" s="102"/>
      <c r="G1025" s="105"/>
      <c r="H1025" s="102"/>
      <c r="I1025" s="105"/>
      <c r="J1025" s="102"/>
      <c r="K1025" s="191"/>
      <c r="L1025" s="102"/>
      <c r="M1025" s="56" t="s">
        <v>56</v>
      </c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  <c r="AG1025" s="161"/>
      <c r="AH1025" s="161"/>
      <c r="AI1025" s="161"/>
      <c r="AJ1025" s="161"/>
      <c r="AK1025" s="161"/>
      <c r="AL1025" s="161"/>
      <c r="AM1025" s="161"/>
      <c r="AN1025" s="161"/>
      <c r="AO1025" s="161"/>
      <c r="AP1025" s="161"/>
      <c r="AQ1025" s="161"/>
      <c r="AR1025" s="161"/>
      <c r="AS1025" s="161"/>
      <c r="AT1025" s="161"/>
      <c r="AU1025" s="161"/>
      <c r="AV1025" s="161"/>
      <c r="AW1025" s="161"/>
    </row>
    <row r="1026" spans="2:49" s="47" customFormat="1" ht="11.25" customHeight="1">
      <c r="B1026" s="51"/>
      <c r="C1026" s="52" t="s">
        <v>55</v>
      </c>
      <c r="D1026" s="44" t="s">
        <v>2305</v>
      </c>
      <c r="E1026" s="57" t="s">
        <v>1243</v>
      </c>
      <c r="F1026" s="53">
        <v>247.74720899954553</v>
      </c>
      <c r="G1026" s="57" t="s">
        <v>1243</v>
      </c>
      <c r="H1026" s="53">
        <v>273.37623062018815</v>
      </c>
      <c r="I1026" s="57" t="s">
        <v>1243</v>
      </c>
      <c r="J1026" s="53">
        <v>591.176098716157</v>
      </c>
      <c r="K1026" s="54" t="s">
        <v>1243</v>
      </c>
      <c r="L1026" s="53">
        <v>639</v>
      </c>
      <c r="M1026" s="56" t="s">
        <v>57</v>
      </c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  <c r="AG1026" s="161"/>
      <c r="AH1026" s="161"/>
      <c r="AI1026" s="161"/>
      <c r="AJ1026" s="161"/>
      <c r="AK1026" s="161"/>
      <c r="AL1026" s="161"/>
      <c r="AM1026" s="161"/>
      <c r="AN1026" s="161"/>
      <c r="AO1026" s="161"/>
      <c r="AP1026" s="161"/>
      <c r="AQ1026" s="161"/>
      <c r="AR1026" s="161"/>
      <c r="AS1026" s="161"/>
      <c r="AT1026" s="161"/>
      <c r="AU1026" s="161"/>
      <c r="AV1026" s="161"/>
      <c r="AW1026" s="161"/>
    </row>
    <row r="1027" spans="2:49" s="47" customFormat="1" ht="11.25" customHeight="1">
      <c r="B1027" s="51" t="s">
        <v>2321</v>
      </c>
      <c r="C1027" s="52" t="s">
        <v>1429</v>
      </c>
      <c r="D1027" s="44"/>
      <c r="E1027" s="57"/>
      <c r="F1027" s="53"/>
      <c r="G1027" s="57"/>
      <c r="H1027" s="53"/>
      <c r="I1027" s="57"/>
      <c r="J1027" s="53"/>
      <c r="K1027" s="54"/>
      <c r="L1027" s="53"/>
      <c r="M1027" s="56" t="s">
        <v>644</v>
      </c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1"/>
      <c r="AF1027" s="161"/>
      <c r="AG1027" s="161"/>
      <c r="AH1027" s="161"/>
      <c r="AI1027" s="161"/>
      <c r="AJ1027" s="161"/>
      <c r="AK1027" s="161"/>
      <c r="AL1027" s="161"/>
      <c r="AM1027" s="161"/>
      <c r="AN1027" s="161"/>
      <c r="AO1027" s="161"/>
      <c r="AP1027" s="161"/>
      <c r="AQ1027" s="161"/>
      <c r="AR1027" s="161"/>
      <c r="AS1027" s="161"/>
      <c r="AT1027" s="161"/>
      <c r="AU1027" s="161"/>
      <c r="AV1027" s="161"/>
      <c r="AW1027" s="161"/>
    </row>
    <row r="1028" spans="2:49" s="47" customFormat="1" ht="11.25" customHeight="1">
      <c r="B1028" s="51"/>
      <c r="C1028" s="52" t="s">
        <v>1430</v>
      </c>
      <c r="D1028" s="44"/>
      <c r="E1028" s="57"/>
      <c r="F1028" s="53"/>
      <c r="G1028" s="57"/>
      <c r="H1028" s="53"/>
      <c r="I1028" s="57"/>
      <c r="J1028" s="53"/>
      <c r="K1028" s="54"/>
      <c r="L1028" s="53"/>
      <c r="M1028" s="56" t="s">
        <v>645</v>
      </c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1"/>
      <c r="AF1028" s="161"/>
      <c r="AG1028" s="161"/>
      <c r="AH1028" s="161"/>
      <c r="AI1028" s="161"/>
      <c r="AJ1028" s="161"/>
      <c r="AK1028" s="161"/>
      <c r="AL1028" s="161"/>
      <c r="AM1028" s="161"/>
      <c r="AN1028" s="161"/>
      <c r="AO1028" s="161"/>
      <c r="AP1028" s="161"/>
      <c r="AQ1028" s="161"/>
      <c r="AR1028" s="161"/>
      <c r="AS1028" s="161"/>
      <c r="AT1028" s="161"/>
      <c r="AU1028" s="161"/>
      <c r="AV1028" s="161"/>
      <c r="AW1028" s="161"/>
    </row>
    <row r="1029" spans="2:49" s="47" customFormat="1" ht="11.25" customHeight="1">
      <c r="B1029" s="60"/>
      <c r="C1029" s="52" t="s">
        <v>1427</v>
      </c>
      <c r="D1029" s="128"/>
      <c r="E1029" s="57"/>
      <c r="F1029" s="53"/>
      <c r="G1029" s="57"/>
      <c r="H1029" s="53"/>
      <c r="I1029" s="57"/>
      <c r="J1029" s="53"/>
      <c r="K1029" s="54"/>
      <c r="L1029" s="53"/>
      <c r="M1029" s="56" t="s">
        <v>646</v>
      </c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  <c r="AG1029" s="161"/>
      <c r="AH1029" s="161"/>
      <c r="AI1029" s="161"/>
      <c r="AJ1029" s="161"/>
      <c r="AK1029" s="161"/>
      <c r="AL1029" s="161"/>
      <c r="AM1029" s="161"/>
      <c r="AN1029" s="161"/>
      <c r="AO1029" s="161"/>
      <c r="AP1029" s="161"/>
      <c r="AQ1029" s="161"/>
      <c r="AR1029" s="161"/>
      <c r="AS1029" s="161"/>
      <c r="AT1029" s="161"/>
      <c r="AU1029" s="161"/>
      <c r="AV1029" s="161"/>
      <c r="AW1029" s="161"/>
    </row>
    <row r="1030" spans="2:49" s="47" customFormat="1" ht="11.25" customHeight="1">
      <c r="B1030" s="60"/>
      <c r="C1030" s="52" t="s">
        <v>1428</v>
      </c>
      <c r="D1030" s="44" t="s">
        <v>2305</v>
      </c>
      <c r="E1030" s="57" t="s">
        <v>1243</v>
      </c>
      <c r="F1030" s="53">
        <v>9091.468269562632</v>
      </c>
      <c r="G1030" s="57" t="s">
        <v>1243</v>
      </c>
      <c r="H1030" s="53">
        <v>8361.895454095005</v>
      </c>
      <c r="I1030" s="57" t="s">
        <v>1243</v>
      </c>
      <c r="J1030" s="53">
        <v>12636.816260418198</v>
      </c>
      <c r="K1030" s="54" t="s">
        <v>1243</v>
      </c>
      <c r="L1030" s="53">
        <v>11134</v>
      </c>
      <c r="M1030" s="56" t="s">
        <v>1426</v>
      </c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  <c r="AG1030" s="161"/>
      <c r="AH1030" s="161"/>
      <c r="AI1030" s="161"/>
      <c r="AJ1030" s="161"/>
      <c r="AK1030" s="161"/>
      <c r="AL1030" s="161"/>
      <c r="AM1030" s="161"/>
      <c r="AN1030" s="161"/>
      <c r="AO1030" s="161"/>
      <c r="AP1030" s="161"/>
      <c r="AQ1030" s="161"/>
      <c r="AR1030" s="161"/>
      <c r="AS1030" s="161"/>
      <c r="AT1030" s="161"/>
      <c r="AU1030" s="161"/>
      <c r="AV1030" s="161"/>
      <c r="AW1030" s="161"/>
    </row>
    <row r="1031" spans="2:49" s="47" customFormat="1" ht="11.25" customHeight="1">
      <c r="B1031" s="51" t="s">
        <v>2380</v>
      </c>
      <c r="C1031" s="52" t="s">
        <v>333</v>
      </c>
      <c r="D1031" s="128"/>
      <c r="E1031" s="57"/>
      <c r="F1031" s="53"/>
      <c r="G1031" s="57"/>
      <c r="H1031" s="53"/>
      <c r="I1031" s="57"/>
      <c r="J1031" s="53"/>
      <c r="K1031" s="54"/>
      <c r="L1031" s="53"/>
      <c r="M1031" s="56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1"/>
      <c r="AF1031" s="161"/>
      <c r="AG1031" s="161"/>
      <c r="AH1031" s="161"/>
      <c r="AI1031" s="161"/>
      <c r="AJ1031" s="161"/>
      <c r="AK1031" s="161"/>
      <c r="AL1031" s="161"/>
      <c r="AM1031" s="161"/>
      <c r="AN1031" s="161"/>
      <c r="AO1031" s="161"/>
      <c r="AP1031" s="161"/>
      <c r="AQ1031" s="161"/>
      <c r="AR1031" s="161"/>
      <c r="AS1031" s="161"/>
      <c r="AT1031" s="161"/>
      <c r="AU1031" s="161"/>
      <c r="AV1031" s="161"/>
      <c r="AW1031" s="161"/>
    </row>
    <row r="1032" spans="2:49" s="47" customFormat="1" ht="11.25" customHeight="1">
      <c r="B1032" s="51"/>
      <c r="C1032" s="52" t="s">
        <v>1012</v>
      </c>
      <c r="D1032" s="128"/>
      <c r="E1032" s="57"/>
      <c r="F1032" s="53"/>
      <c r="G1032" s="57"/>
      <c r="H1032" s="53"/>
      <c r="I1032" s="57"/>
      <c r="J1032" s="53"/>
      <c r="K1032" s="54"/>
      <c r="L1032" s="53"/>
      <c r="M1032" s="56" t="s">
        <v>1431</v>
      </c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1"/>
      <c r="AF1032" s="161"/>
      <c r="AG1032" s="161"/>
      <c r="AH1032" s="161"/>
      <c r="AI1032" s="161"/>
      <c r="AJ1032" s="161"/>
      <c r="AK1032" s="161"/>
      <c r="AL1032" s="161"/>
      <c r="AM1032" s="161"/>
      <c r="AN1032" s="161"/>
      <c r="AO1032" s="161"/>
      <c r="AP1032" s="161"/>
      <c r="AQ1032" s="161"/>
      <c r="AR1032" s="161"/>
      <c r="AS1032" s="161"/>
      <c r="AT1032" s="161"/>
      <c r="AU1032" s="161"/>
      <c r="AV1032" s="161"/>
      <c r="AW1032" s="161"/>
    </row>
    <row r="1033" spans="2:49" s="47" customFormat="1" ht="11.25" customHeight="1">
      <c r="B1033" s="51"/>
      <c r="C1033" s="52" t="s">
        <v>1013</v>
      </c>
      <c r="D1033" s="44"/>
      <c r="E1033" s="57"/>
      <c r="F1033" s="53"/>
      <c r="G1033" s="57"/>
      <c r="H1033" s="53"/>
      <c r="I1033" s="57"/>
      <c r="J1033" s="53"/>
      <c r="K1033" s="54"/>
      <c r="L1033" s="53"/>
      <c r="M1033" s="56" t="s">
        <v>1432</v>
      </c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1"/>
      <c r="AF1033" s="161"/>
      <c r="AG1033" s="161"/>
      <c r="AH1033" s="161"/>
      <c r="AI1033" s="161"/>
      <c r="AJ1033" s="161"/>
      <c r="AK1033" s="161"/>
      <c r="AL1033" s="161"/>
      <c r="AM1033" s="161"/>
      <c r="AN1033" s="161"/>
      <c r="AO1033" s="161"/>
      <c r="AP1033" s="161"/>
      <c r="AQ1033" s="161"/>
      <c r="AR1033" s="161"/>
      <c r="AS1033" s="161"/>
      <c r="AT1033" s="161"/>
      <c r="AU1033" s="161"/>
      <c r="AV1033" s="161"/>
      <c r="AW1033" s="161"/>
    </row>
    <row r="1034" spans="2:49" s="47" customFormat="1" ht="11.25" customHeight="1">
      <c r="B1034" s="51"/>
      <c r="C1034" s="52" t="s">
        <v>1014</v>
      </c>
      <c r="D1034" s="44" t="s">
        <v>2305</v>
      </c>
      <c r="E1034" s="57" t="s">
        <v>1243</v>
      </c>
      <c r="F1034" s="53">
        <v>6865.160591449476</v>
      </c>
      <c r="G1034" s="57" t="s">
        <v>1243</v>
      </c>
      <c r="H1034" s="53">
        <v>7304.271161883153</v>
      </c>
      <c r="I1034" s="57" t="s">
        <v>1243</v>
      </c>
      <c r="J1034" s="53">
        <v>8659.19210489446</v>
      </c>
      <c r="K1034" s="54" t="s">
        <v>1243</v>
      </c>
      <c r="L1034" s="53">
        <v>9642</v>
      </c>
      <c r="M1034" s="56" t="s">
        <v>1015</v>
      </c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1"/>
      <c r="AF1034" s="161"/>
      <c r="AG1034" s="161"/>
      <c r="AH1034" s="161"/>
      <c r="AI1034" s="161"/>
      <c r="AJ1034" s="161"/>
      <c r="AK1034" s="161"/>
      <c r="AL1034" s="161"/>
      <c r="AM1034" s="161"/>
      <c r="AN1034" s="161"/>
      <c r="AO1034" s="161"/>
      <c r="AP1034" s="161"/>
      <c r="AQ1034" s="161"/>
      <c r="AR1034" s="161"/>
      <c r="AS1034" s="161"/>
      <c r="AT1034" s="161"/>
      <c r="AU1034" s="161"/>
      <c r="AV1034" s="161"/>
      <c r="AW1034" s="161"/>
    </row>
    <row r="1035" spans="2:49" s="47" customFormat="1" ht="3" customHeight="1">
      <c r="B1035" s="141"/>
      <c r="C1035" s="142"/>
      <c r="D1035" s="143"/>
      <c r="E1035" s="108"/>
      <c r="F1035" s="109"/>
      <c r="G1035" s="108"/>
      <c r="H1035" s="109"/>
      <c r="I1035" s="108"/>
      <c r="J1035" s="109"/>
      <c r="K1035" s="199"/>
      <c r="L1035" s="109"/>
      <c r="M1035" s="149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1"/>
      <c r="AF1035" s="161"/>
      <c r="AG1035" s="161"/>
      <c r="AH1035" s="161"/>
      <c r="AI1035" s="161"/>
      <c r="AJ1035" s="161"/>
      <c r="AK1035" s="161"/>
      <c r="AL1035" s="161"/>
      <c r="AM1035" s="161"/>
      <c r="AN1035" s="161"/>
      <c r="AO1035" s="161"/>
      <c r="AP1035" s="161"/>
      <c r="AQ1035" s="161"/>
      <c r="AR1035" s="161"/>
      <c r="AS1035" s="161"/>
      <c r="AT1035" s="161"/>
      <c r="AU1035" s="161"/>
      <c r="AV1035" s="161"/>
      <c r="AW1035" s="161"/>
    </row>
    <row r="1036" spans="2:49" s="47" customFormat="1" ht="11.25" customHeight="1">
      <c r="B1036" s="113"/>
      <c r="C1036" s="114"/>
      <c r="D1036" s="115"/>
      <c r="E1036" s="116"/>
      <c r="F1036" s="116"/>
      <c r="G1036" s="117"/>
      <c r="H1036" s="117"/>
      <c r="I1036" s="117"/>
      <c r="J1036" s="117"/>
      <c r="K1036" s="117"/>
      <c r="L1036" s="117"/>
      <c r="M1036" s="118" t="s">
        <v>187</v>
      </c>
      <c r="N1036" s="161"/>
      <c r="O1036" s="161"/>
      <c r="P1036" s="161"/>
      <c r="Q1036" s="161"/>
      <c r="R1036" s="161"/>
      <c r="S1036" s="161"/>
      <c r="T1036" s="161"/>
      <c r="U1036" s="161"/>
      <c r="V1036" s="161"/>
      <c r="W1036" s="161"/>
      <c r="X1036" s="161"/>
      <c r="Y1036" s="161"/>
      <c r="Z1036" s="161"/>
      <c r="AA1036" s="161"/>
      <c r="AB1036" s="161"/>
      <c r="AC1036" s="161"/>
      <c r="AD1036" s="161"/>
      <c r="AE1036" s="161"/>
      <c r="AF1036" s="161"/>
      <c r="AG1036" s="161"/>
      <c r="AH1036" s="161"/>
      <c r="AI1036" s="161"/>
      <c r="AJ1036" s="161"/>
      <c r="AK1036" s="161"/>
      <c r="AL1036" s="161"/>
      <c r="AM1036" s="161"/>
      <c r="AN1036" s="161"/>
      <c r="AO1036" s="161"/>
      <c r="AP1036" s="161"/>
      <c r="AQ1036" s="161"/>
      <c r="AR1036" s="161"/>
      <c r="AS1036" s="161"/>
      <c r="AT1036" s="161"/>
      <c r="AU1036" s="161"/>
      <c r="AV1036" s="161"/>
      <c r="AW1036" s="161"/>
    </row>
    <row r="1037" spans="2:10" s="121" customFormat="1" ht="18.75" customHeight="1">
      <c r="B1037" s="14" t="s">
        <v>208</v>
      </c>
      <c r="C1037" s="119"/>
      <c r="D1037" s="119"/>
      <c r="E1037" s="119"/>
      <c r="F1037" s="119"/>
      <c r="G1037" s="119"/>
      <c r="H1037" s="119"/>
      <c r="I1037" s="120"/>
      <c r="J1037" s="120"/>
    </row>
    <row r="1038" spans="2:10" s="121" customFormat="1" ht="18.75" customHeight="1">
      <c r="B1038" s="15" t="s">
        <v>209</v>
      </c>
      <c r="C1038" s="15"/>
      <c r="D1038" s="15"/>
      <c r="E1038" s="15"/>
      <c r="F1038" s="15"/>
      <c r="G1038" s="15"/>
      <c r="H1038" s="15"/>
      <c r="I1038" s="16"/>
      <c r="J1038" s="16"/>
    </row>
    <row r="1039" spans="2:49" s="150" customFormat="1" ht="6" customHeight="1">
      <c r="B1039" s="122"/>
      <c r="C1039" s="123"/>
      <c r="D1039" s="123"/>
      <c r="E1039" s="124"/>
      <c r="F1039" s="124"/>
      <c r="G1039" s="123"/>
      <c r="H1039" s="123"/>
      <c r="I1039" s="123"/>
      <c r="J1039" s="123"/>
      <c r="K1039" s="125"/>
      <c r="L1039" s="123"/>
      <c r="M1039" s="126"/>
      <c r="N1039" s="124"/>
      <c r="O1039" s="124"/>
      <c r="P1039" s="124"/>
      <c r="Q1039" s="124"/>
      <c r="R1039" s="124"/>
      <c r="S1039" s="124"/>
      <c r="T1039" s="124"/>
      <c r="U1039" s="124"/>
      <c r="V1039" s="124"/>
      <c r="W1039" s="124"/>
      <c r="X1039" s="124"/>
      <c r="Y1039" s="124"/>
      <c r="Z1039" s="124"/>
      <c r="AA1039" s="124"/>
      <c r="AB1039" s="124"/>
      <c r="AC1039" s="124"/>
      <c r="AD1039" s="124"/>
      <c r="AE1039" s="124"/>
      <c r="AF1039" s="124"/>
      <c r="AG1039" s="124"/>
      <c r="AH1039" s="124"/>
      <c r="AI1039" s="124"/>
      <c r="AJ1039" s="124"/>
      <c r="AK1039" s="124"/>
      <c r="AL1039" s="124"/>
      <c r="AM1039" s="124"/>
      <c r="AN1039" s="124"/>
      <c r="AO1039" s="124"/>
      <c r="AP1039" s="124"/>
      <c r="AQ1039" s="124"/>
      <c r="AR1039" s="124"/>
      <c r="AS1039" s="124"/>
      <c r="AT1039" s="124"/>
      <c r="AU1039" s="124"/>
      <c r="AV1039" s="124"/>
      <c r="AW1039" s="124"/>
    </row>
    <row r="1040" spans="2:49" s="150" customFormat="1" ht="24.75" customHeight="1">
      <c r="B1040" s="18" t="s">
        <v>1625</v>
      </c>
      <c r="C1040" s="19" t="s">
        <v>2237</v>
      </c>
      <c r="D1040" s="20" t="s">
        <v>1627</v>
      </c>
      <c r="E1040" s="21" t="s">
        <v>1103</v>
      </c>
      <c r="F1040" s="22"/>
      <c r="G1040" s="21" t="s">
        <v>1787</v>
      </c>
      <c r="H1040" s="22"/>
      <c r="I1040" s="21" t="s">
        <v>721</v>
      </c>
      <c r="J1040" s="22"/>
      <c r="K1040" s="21" t="s">
        <v>1767</v>
      </c>
      <c r="L1040" s="22"/>
      <c r="M1040" s="23" t="s">
        <v>1386</v>
      </c>
      <c r="N1040" s="124"/>
      <c r="O1040" s="124"/>
      <c r="P1040" s="124"/>
      <c r="Q1040" s="124"/>
      <c r="R1040" s="124"/>
      <c r="S1040" s="124"/>
      <c r="T1040" s="124"/>
      <c r="U1040" s="124"/>
      <c r="V1040" s="124"/>
      <c r="W1040" s="124"/>
      <c r="X1040" s="124"/>
      <c r="Y1040" s="124"/>
      <c r="Z1040" s="124"/>
      <c r="AA1040" s="124"/>
      <c r="AB1040" s="124"/>
      <c r="AC1040" s="124"/>
      <c r="AD1040" s="124"/>
      <c r="AE1040" s="124"/>
      <c r="AF1040" s="124"/>
      <c r="AG1040" s="124"/>
      <c r="AH1040" s="124"/>
      <c r="AI1040" s="124"/>
      <c r="AJ1040" s="124"/>
      <c r="AK1040" s="124"/>
      <c r="AL1040" s="124"/>
      <c r="AM1040" s="124"/>
      <c r="AN1040" s="124"/>
      <c r="AO1040" s="124"/>
      <c r="AP1040" s="124"/>
      <c r="AQ1040" s="124"/>
      <c r="AR1040" s="124"/>
      <c r="AS1040" s="124"/>
      <c r="AT1040" s="124"/>
      <c r="AU1040" s="124"/>
      <c r="AV1040" s="124"/>
      <c r="AW1040" s="124"/>
    </row>
    <row r="1041" spans="2:49" s="150" customFormat="1" ht="15" customHeight="1">
      <c r="B1041" s="24" t="s">
        <v>1626</v>
      </c>
      <c r="C1041" s="25"/>
      <c r="D1041" s="26" t="s">
        <v>1628</v>
      </c>
      <c r="E1041" s="17" t="s">
        <v>1383</v>
      </c>
      <c r="F1041" s="27" t="s">
        <v>1385</v>
      </c>
      <c r="G1041" s="17" t="s">
        <v>1383</v>
      </c>
      <c r="H1041" s="27" t="s">
        <v>1385</v>
      </c>
      <c r="I1041" s="17" t="s">
        <v>1383</v>
      </c>
      <c r="J1041" s="27" t="s">
        <v>1385</v>
      </c>
      <c r="K1041" s="17" t="s">
        <v>1383</v>
      </c>
      <c r="L1041" s="27" t="s">
        <v>1385</v>
      </c>
      <c r="M1041" s="28"/>
      <c r="N1041" s="124"/>
      <c r="O1041" s="124"/>
      <c r="P1041" s="124"/>
      <c r="Q1041" s="124"/>
      <c r="R1041" s="124"/>
      <c r="S1041" s="124"/>
      <c r="T1041" s="124"/>
      <c r="U1041" s="124"/>
      <c r="V1041" s="124"/>
      <c r="W1041" s="124"/>
      <c r="X1041" s="124"/>
      <c r="Y1041" s="124"/>
      <c r="Z1041" s="124"/>
      <c r="AA1041" s="124"/>
      <c r="AB1041" s="124"/>
      <c r="AC1041" s="124"/>
      <c r="AD1041" s="124"/>
      <c r="AE1041" s="124"/>
      <c r="AF1041" s="124"/>
      <c r="AG1041" s="124"/>
      <c r="AH1041" s="124"/>
      <c r="AI1041" s="124"/>
      <c r="AJ1041" s="124"/>
      <c r="AK1041" s="124"/>
      <c r="AL1041" s="124"/>
      <c r="AM1041" s="124"/>
      <c r="AN1041" s="124"/>
      <c r="AO1041" s="124"/>
      <c r="AP1041" s="124"/>
      <c r="AQ1041" s="124"/>
      <c r="AR1041" s="124"/>
      <c r="AS1041" s="124"/>
      <c r="AT1041" s="124"/>
      <c r="AU1041" s="124"/>
      <c r="AV1041" s="124"/>
      <c r="AW1041" s="124"/>
    </row>
    <row r="1042" spans="2:49" s="150" customFormat="1" ht="24.75" customHeight="1">
      <c r="B1042" s="29"/>
      <c r="C1042" s="30"/>
      <c r="D1042" s="31"/>
      <c r="E1042" s="32" t="s">
        <v>1384</v>
      </c>
      <c r="F1042" s="33" t="s">
        <v>1768</v>
      </c>
      <c r="G1042" s="32" t="s">
        <v>1384</v>
      </c>
      <c r="H1042" s="33" t="s">
        <v>1768</v>
      </c>
      <c r="I1042" s="32" t="s">
        <v>1384</v>
      </c>
      <c r="J1042" s="33" t="s">
        <v>1768</v>
      </c>
      <c r="K1042" s="32" t="s">
        <v>1384</v>
      </c>
      <c r="L1042" s="33" t="s">
        <v>1768</v>
      </c>
      <c r="M1042" s="34"/>
      <c r="N1042" s="124"/>
      <c r="O1042" s="124"/>
      <c r="P1042" s="124"/>
      <c r="Q1042" s="124"/>
      <c r="R1042" s="124"/>
      <c r="S1042" s="124"/>
      <c r="T1042" s="124"/>
      <c r="U1042" s="124"/>
      <c r="V1042" s="124"/>
      <c r="W1042" s="124"/>
      <c r="X1042" s="124"/>
      <c r="Y1042" s="124"/>
      <c r="Z1042" s="124"/>
      <c r="AA1042" s="124"/>
      <c r="AB1042" s="124"/>
      <c r="AC1042" s="124"/>
      <c r="AD1042" s="124"/>
      <c r="AE1042" s="124"/>
      <c r="AF1042" s="124"/>
      <c r="AG1042" s="124"/>
      <c r="AH1042" s="124"/>
      <c r="AI1042" s="124"/>
      <c r="AJ1042" s="124"/>
      <c r="AK1042" s="124"/>
      <c r="AL1042" s="124"/>
      <c r="AM1042" s="124"/>
      <c r="AN1042" s="124"/>
      <c r="AO1042" s="124"/>
      <c r="AP1042" s="124"/>
      <c r="AQ1042" s="124"/>
      <c r="AR1042" s="124"/>
      <c r="AS1042" s="124"/>
      <c r="AT1042" s="124"/>
      <c r="AU1042" s="124"/>
      <c r="AV1042" s="124"/>
      <c r="AW1042" s="124"/>
    </row>
    <row r="1043" spans="2:49" s="47" customFormat="1" ht="5.25" customHeight="1">
      <c r="B1043" s="60"/>
      <c r="C1043" s="127"/>
      <c r="D1043" s="128"/>
      <c r="E1043" s="110"/>
      <c r="F1043" s="111"/>
      <c r="G1043" s="110"/>
      <c r="H1043" s="111"/>
      <c r="I1043" s="110"/>
      <c r="J1043" s="111"/>
      <c r="K1043" s="112"/>
      <c r="L1043" s="111"/>
      <c r="M1043" s="129"/>
      <c r="N1043" s="161"/>
      <c r="O1043" s="161"/>
      <c r="P1043" s="161"/>
      <c r="Q1043" s="161"/>
      <c r="R1043" s="161"/>
      <c r="S1043" s="161"/>
      <c r="T1043" s="161"/>
      <c r="U1043" s="161"/>
      <c r="V1043" s="161"/>
      <c r="W1043" s="161"/>
      <c r="X1043" s="161"/>
      <c r="Y1043" s="161"/>
      <c r="Z1043" s="161"/>
      <c r="AA1043" s="161"/>
      <c r="AB1043" s="161"/>
      <c r="AC1043" s="161"/>
      <c r="AD1043" s="161"/>
      <c r="AE1043" s="161"/>
      <c r="AF1043" s="161"/>
      <c r="AG1043" s="161"/>
      <c r="AH1043" s="161"/>
      <c r="AI1043" s="161"/>
      <c r="AJ1043" s="161"/>
      <c r="AK1043" s="161"/>
      <c r="AL1043" s="161"/>
      <c r="AM1043" s="161"/>
      <c r="AN1043" s="161"/>
      <c r="AO1043" s="161"/>
      <c r="AP1043" s="161"/>
      <c r="AQ1043" s="161"/>
      <c r="AR1043" s="161"/>
      <c r="AS1043" s="161"/>
      <c r="AT1043" s="161"/>
      <c r="AU1043" s="161"/>
      <c r="AV1043" s="161"/>
      <c r="AW1043" s="161"/>
    </row>
    <row r="1044" spans="2:49" s="210" customFormat="1" ht="11.25" customHeight="1">
      <c r="B1044" s="68" t="s">
        <v>1449</v>
      </c>
      <c r="C1044" s="69" t="s">
        <v>1323</v>
      </c>
      <c r="D1044" s="64"/>
      <c r="E1044" s="251"/>
      <c r="F1044" s="252"/>
      <c r="G1044" s="251"/>
      <c r="H1044" s="252"/>
      <c r="I1044" s="251"/>
      <c r="J1044" s="252"/>
      <c r="K1044" s="253"/>
      <c r="L1044" s="252"/>
      <c r="M1044" s="73" t="s">
        <v>1326</v>
      </c>
      <c r="N1044" s="209"/>
      <c r="O1044" s="209"/>
      <c r="P1044" s="209"/>
      <c r="Q1044" s="209"/>
      <c r="R1044" s="209"/>
      <c r="S1044" s="209"/>
      <c r="T1044" s="209"/>
      <c r="U1044" s="209"/>
      <c r="V1044" s="209"/>
      <c r="W1044" s="209"/>
      <c r="X1044" s="209"/>
      <c r="Y1044" s="209"/>
      <c r="Z1044" s="209"/>
      <c r="AA1044" s="209"/>
      <c r="AB1044" s="209"/>
      <c r="AC1044" s="209"/>
      <c r="AD1044" s="209"/>
      <c r="AE1044" s="209"/>
      <c r="AF1044" s="209"/>
      <c r="AG1044" s="209"/>
      <c r="AH1044" s="209"/>
      <c r="AI1044" s="209"/>
      <c r="AJ1044" s="209"/>
      <c r="AK1044" s="209"/>
      <c r="AL1044" s="209"/>
      <c r="AM1044" s="209"/>
      <c r="AN1044" s="209"/>
      <c r="AO1044" s="209"/>
      <c r="AP1044" s="209"/>
      <c r="AQ1044" s="209"/>
      <c r="AR1044" s="209"/>
      <c r="AS1044" s="209"/>
      <c r="AT1044" s="209"/>
      <c r="AU1044" s="209"/>
      <c r="AV1044" s="209"/>
      <c r="AW1044" s="209"/>
    </row>
    <row r="1045" spans="2:49" s="210" customFormat="1" ht="11.25" customHeight="1">
      <c r="B1045" s="62"/>
      <c r="C1045" s="69" t="s">
        <v>1324</v>
      </c>
      <c r="D1045" s="64"/>
      <c r="E1045" s="70"/>
      <c r="F1045" s="236"/>
      <c r="G1045" s="70"/>
      <c r="H1045" s="236"/>
      <c r="I1045" s="70"/>
      <c r="J1045" s="236"/>
      <c r="K1045" s="237"/>
      <c r="L1045" s="236"/>
      <c r="M1045" s="73" t="s">
        <v>1328</v>
      </c>
      <c r="N1045" s="209"/>
      <c r="O1045" s="209"/>
      <c r="P1045" s="209"/>
      <c r="Q1045" s="209"/>
      <c r="R1045" s="209"/>
      <c r="S1045" s="209"/>
      <c r="T1045" s="209"/>
      <c r="U1045" s="209"/>
      <c r="V1045" s="209"/>
      <c r="W1045" s="209"/>
      <c r="X1045" s="209"/>
      <c r="Y1045" s="209"/>
      <c r="Z1045" s="209"/>
      <c r="AA1045" s="209"/>
      <c r="AB1045" s="209"/>
      <c r="AC1045" s="209"/>
      <c r="AD1045" s="209"/>
      <c r="AE1045" s="209"/>
      <c r="AF1045" s="209"/>
      <c r="AG1045" s="209"/>
      <c r="AH1045" s="209"/>
      <c r="AI1045" s="209"/>
      <c r="AJ1045" s="209"/>
      <c r="AK1045" s="209"/>
      <c r="AL1045" s="209"/>
      <c r="AM1045" s="209"/>
      <c r="AN1045" s="209"/>
      <c r="AO1045" s="209"/>
      <c r="AP1045" s="209"/>
      <c r="AQ1045" s="209"/>
      <c r="AR1045" s="209"/>
      <c r="AS1045" s="209"/>
      <c r="AT1045" s="209"/>
      <c r="AU1045" s="209"/>
      <c r="AV1045" s="209"/>
      <c r="AW1045" s="209"/>
    </row>
    <row r="1046" spans="2:49" s="210" customFormat="1" ht="11.25" customHeight="1">
      <c r="B1046" s="239"/>
      <c r="C1046" s="69" t="s">
        <v>1325</v>
      </c>
      <c r="D1046" s="74"/>
      <c r="E1046" s="70"/>
      <c r="F1046" s="76">
        <f>SUM(F1051)</f>
        <v>14122</v>
      </c>
      <c r="G1046" s="70"/>
      <c r="H1046" s="76">
        <f>SUM(H1051)</f>
        <v>35957</v>
      </c>
      <c r="I1046" s="70"/>
      <c r="J1046" s="76">
        <f>SUM(J1051)</f>
        <v>46843</v>
      </c>
      <c r="K1046" s="77"/>
      <c r="L1046" s="76">
        <f>SUM(L1051)</f>
        <v>60340</v>
      </c>
      <c r="M1046" s="73" t="s">
        <v>1327</v>
      </c>
      <c r="N1046" s="209"/>
      <c r="O1046" s="209"/>
      <c r="P1046" s="209"/>
      <c r="Q1046" s="209"/>
      <c r="R1046" s="209"/>
      <c r="S1046" s="209"/>
      <c r="T1046" s="209"/>
      <c r="U1046" s="209"/>
      <c r="V1046" s="209"/>
      <c r="W1046" s="209"/>
      <c r="X1046" s="209"/>
      <c r="Y1046" s="209"/>
      <c r="Z1046" s="209"/>
      <c r="AA1046" s="209"/>
      <c r="AB1046" s="209"/>
      <c r="AC1046" s="209"/>
      <c r="AD1046" s="209"/>
      <c r="AE1046" s="209"/>
      <c r="AF1046" s="209"/>
      <c r="AG1046" s="209"/>
      <c r="AH1046" s="209"/>
      <c r="AI1046" s="209"/>
      <c r="AJ1046" s="209"/>
      <c r="AK1046" s="209"/>
      <c r="AL1046" s="209"/>
      <c r="AM1046" s="209"/>
      <c r="AN1046" s="209"/>
      <c r="AO1046" s="209"/>
      <c r="AP1046" s="209"/>
      <c r="AQ1046" s="209"/>
      <c r="AR1046" s="209"/>
      <c r="AS1046" s="209"/>
      <c r="AT1046" s="209"/>
      <c r="AU1046" s="209"/>
      <c r="AV1046" s="209"/>
      <c r="AW1046" s="209"/>
    </row>
    <row r="1047" spans="2:49" s="47" customFormat="1" ht="5.25" customHeight="1">
      <c r="B1047" s="60"/>
      <c r="C1047" s="43"/>
      <c r="D1047" s="128"/>
      <c r="E1047" s="57"/>
      <c r="F1047" s="86"/>
      <c r="G1047" s="57"/>
      <c r="H1047" s="86"/>
      <c r="I1047" s="57"/>
      <c r="J1047" s="86"/>
      <c r="K1047" s="87"/>
      <c r="L1047" s="86"/>
      <c r="M1047" s="85"/>
      <c r="N1047" s="161"/>
      <c r="O1047" s="161"/>
      <c r="P1047" s="161"/>
      <c r="Q1047" s="161"/>
      <c r="R1047" s="161"/>
      <c r="S1047" s="161"/>
      <c r="T1047" s="161"/>
      <c r="U1047" s="161"/>
      <c r="V1047" s="161"/>
      <c r="W1047" s="161"/>
      <c r="X1047" s="161"/>
      <c r="Y1047" s="161"/>
      <c r="Z1047" s="161"/>
      <c r="AA1047" s="161"/>
      <c r="AB1047" s="161"/>
      <c r="AC1047" s="161"/>
      <c r="AD1047" s="161"/>
      <c r="AE1047" s="161"/>
      <c r="AF1047" s="161"/>
      <c r="AG1047" s="161"/>
      <c r="AH1047" s="161"/>
      <c r="AI1047" s="161"/>
      <c r="AJ1047" s="161"/>
      <c r="AK1047" s="161"/>
      <c r="AL1047" s="161"/>
      <c r="AM1047" s="161"/>
      <c r="AN1047" s="161"/>
      <c r="AO1047" s="161"/>
      <c r="AP1047" s="161"/>
      <c r="AQ1047" s="161"/>
      <c r="AR1047" s="161"/>
      <c r="AS1047" s="161"/>
      <c r="AT1047" s="161"/>
      <c r="AU1047" s="161"/>
      <c r="AV1047" s="161"/>
      <c r="AW1047" s="161"/>
    </row>
    <row r="1048" spans="2:49" s="47" customFormat="1" ht="11.25" customHeight="1">
      <c r="B1048" s="78" t="s">
        <v>2278</v>
      </c>
      <c r="C1048" s="43" t="s">
        <v>1437</v>
      </c>
      <c r="D1048" s="80"/>
      <c r="E1048" s="57"/>
      <c r="F1048" s="81"/>
      <c r="G1048" s="57"/>
      <c r="H1048" s="81"/>
      <c r="I1048" s="57"/>
      <c r="J1048" s="81"/>
      <c r="K1048" s="82"/>
      <c r="L1048" s="81"/>
      <c r="M1048" s="85" t="s">
        <v>1441</v>
      </c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1"/>
      <c r="AA1048" s="161"/>
      <c r="AB1048" s="161"/>
      <c r="AC1048" s="161"/>
      <c r="AD1048" s="161"/>
      <c r="AE1048" s="161"/>
      <c r="AF1048" s="161"/>
      <c r="AG1048" s="161"/>
      <c r="AH1048" s="161"/>
      <c r="AI1048" s="161"/>
      <c r="AJ1048" s="161"/>
      <c r="AK1048" s="161"/>
      <c r="AL1048" s="161"/>
      <c r="AM1048" s="161"/>
      <c r="AN1048" s="161"/>
      <c r="AO1048" s="161"/>
      <c r="AP1048" s="161"/>
      <c r="AQ1048" s="161"/>
      <c r="AR1048" s="161"/>
      <c r="AS1048" s="161"/>
      <c r="AT1048" s="161"/>
      <c r="AU1048" s="161"/>
      <c r="AV1048" s="161"/>
      <c r="AW1048" s="161"/>
    </row>
    <row r="1049" spans="2:49" s="47" customFormat="1" ht="11.25" customHeight="1">
      <c r="B1049" s="78" t="s">
        <v>1435</v>
      </c>
      <c r="C1049" s="43" t="s">
        <v>1438</v>
      </c>
      <c r="D1049" s="80"/>
      <c r="E1049" s="57"/>
      <c r="F1049" s="81"/>
      <c r="G1049" s="57"/>
      <c r="H1049" s="81"/>
      <c r="I1049" s="57"/>
      <c r="J1049" s="81"/>
      <c r="K1049" s="82"/>
      <c r="L1049" s="81"/>
      <c r="M1049" s="85" t="s">
        <v>1442</v>
      </c>
      <c r="N1049" s="161"/>
      <c r="O1049" s="161"/>
      <c r="P1049" s="161"/>
      <c r="Q1049" s="161"/>
      <c r="R1049" s="161"/>
      <c r="S1049" s="161"/>
      <c r="T1049" s="161"/>
      <c r="U1049" s="161"/>
      <c r="V1049" s="161"/>
      <c r="W1049" s="161"/>
      <c r="X1049" s="161"/>
      <c r="Y1049" s="161"/>
      <c r="Z1049" s="161"/>
      <c r="AA1049" s="161"/>
      <c r="AB1049" s="161"/>
      <c r="AC1049" s="161"/>
      <c r="AD1049" s="161"/>
      <c r="AE1049" s="161"/>
      <c r="AF1049" s="161"/>
      <c r="AG1049" s="161"/>
      <c r="AH1049" s="161"/>
      <c r="AI1049" s="161"/>
      <c r="AJ1049" s="161"/>
      <c r="AK1049" s="161"/>
      <c r="AL1049" s="161"/>
      <c r="AM1049" s="161"/>
      <c r="AN1049" s="161"/>
      <c r="AO1049" s="161"/>
      <c r="AP1049" s="161"/>
      <c r="AQ1049" s="161"/>
      <c r="AR1049" s="161"/>
      <c r="AS1049" s="161"/>
      <c r="AT1049" s="161"/>
      <c r="AU1049" s="161"/>
      <c r="AV1049" s="161"/>
      <c r="AW1049" s="161"/>
    </row>
    <row r="1050" spans="2:49" s="47" customFormat="1" ht="11.25" customHeight="1">
      <c r="B1050" s="78" t="s">
        <v>1436</v>
      </c>
      <c r="C1050" s="43" t="s">
        <v>1439</v>
      </c>
      <c r="D1050" s="80"/>
      <c r="E1050" s="57"/>
      <c r="F1050" s="192"/>
      <c r="G1050" s="57"/>
      <c r="H1050" s="192"/>
      <c r="I1050" s="57"/>
      <c r="J1050" s="192"/>
      <c r="K1050" s="172"/>
      <c r="L1050" s="192"/>
      <c r="M1050" s="85" t="s">
        <v>1443</v>
      </c>
      <c r="N1050" s="161"/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61"/>
      <c r="AF1050" s="161"/>
      <c r="AG1050" s="161"/>
      <c r="AH1050" s="161"/>
      <c r="AI1050" s="161"/>
      <c r="AJ1050" s="161"/>
      <c r="AK1050" s="161"/>
      <c r="AL1050" s="161"/>
      <c r="AM1050" s="161"/>
      <c r="AN1050" s="161"/>
      <c r="AO1050" s="161"/>
      <c r="AP1050" s="161"/>
      <c r="AQ1050" s="161"/>
      <c r="AR1050" s="161"/>
      <c r="AS1050" s="161"/>
      <c r="AT1050" s="161"/>
      <c r="AU1050" s="161"/>
      <c r="AV1050" s="161"/>
      <c r="AW1050" s="161"/>
    </row>
    <row r="1051" spans="2:49" s="47" customFormat="1" ht="11.25" customHeight="1">
      <c r="B1051" s="60"/>
      <c r="C1051" s="79" t="s">
        <v>1440</v>
      </c>
      <c r="D1051" s="128"/>
      <c r="E1051" s="57"/>
      <c r="F1051" s="86">
        <f>SUM(F1055)</f>
        <v>14122</v>
      </c>
      <c r="G1051" s="57"/>
      <c r="H1051" s="86">
        <f>SUM(H1055)</f>
        <v>35957</v>
      </c>
      <c r="I1051" s="57"/>
      <c r="J1051" s="86">
        <f>SUM(J1055)</f>
        <v>46843</v>
      </c>
      <c r="K1051" s="87"/>
      <c r="L1051" s="86">
        <f>SUM(L1055)</f>
        <v>60340</v>
      </c>
      <c r="M1051" s="85" t="s">
        <v>692</v>
      </c>
      <c r="N1051" s="161"/>
      <c r="O1051" s="161"/>
      <c r="P1051" s="161"/>
      <c r="Q1051" s="161"/>
      <c r="R1051" s="161"/>
      <c r="S1051" s="161"/>
      <c r="T1051" s="161"/>
      <c r="U1051" s="161"/>
      <c r="V1051" s="161"/>
      <c r="W1051" s="161"/>
      <c r="X1051" s="161"/>
      <c r="Y1051" s="161"/>
      <c r="Z1051" s="161"/>
      <c r="AA1051" s="161"/>
      <c r="AB1051" s="161"/>
      <c r="AC1051" s="161"/>
      <c r="AD1051" s="161"/>
      <c r="AE1051" s="161"/>
      <c r="AF1051" s="161"/>
      <c r="AG1051" s="161"/>
      <c r="AH1051" s="161"/>
      <c r="AI1051" s="161"/>
      <c r="AJ1051" s="161"/>
      <c r="AK1051" s="161"/>
      <c r="AL1051" s="161"/>
      <c r="AM1051" s="161"/>
      <c r="AN1051" s="161"/>
      <c r="AO1051" s="161"/>
      <c r="AP1051" s="161"/>
      <c r="AQ1051" s="161"/>
      <c r="AR1051" s="161"/>
      <c r="AS1051" s="161"/>
      <c r="AT1051" s="161"/>
      <c r="AU1051" s="161"/>
      <c r="AV1051" s="161"/>
      <c r="AW1051" s="161"/>
    </row>
    <row r="1052" spans="2:49" s="47" customFormat="1" ht="11.25" customHeight="1">
      <c r="B1052" s="60" t="s">
        <v>1886</v>
      </c>
      <c r="C1052" s="127" t="s">
        <v>1433</v>
      </c>
      <c r="D1052" s="44"/>
      <c r="E1052" s="57"/>
      <c r="F1052" s="53"/>
      <c r="G1052" s="57"/>
      <c r="H1052" s="53"/>
      <c r="I1052" s="57"/>
      <c r="J1052" s="53"/>
      <c r="K1052" s="54"/>
      <c r="L1052" s="53"/>
      <c r="M1052" s="174"/>
      <c r="N1052" s="161"/>
      <c r="O1052" s="161"/>
      <c r="P1052" s="161"/>
      <c r="Q1052" s="161"/>
      <c r="R1052" s="161"/>
      <c r="S1052" s="161"/>
      <c r="T1052" s="161"/>
      <c r="U1052" s="161"/>
      <c r="V1052" s="161"/>
      <c r="W1052" s="161"/>
      <c r="X1052" s="161"/>
      <c r="Y1052" s="161"/>
      <c r="Z1052" s="161"/>
      <c r="AA1052" s="161"/>
      <c r="AB1052" s="161"/>
      <c r="AC1052" s="161"/>
      <c r="AD1052" s="161"/>
      <c r="AE1052" s="161"/>
      <c r="AF1052" s="161"/>
      <c r="AG1052" s="161"/>
      <c r="AH1052" s="161"/>
      <c r="AI1052" s="161"/>
      <c r="AJ1052" s="161"/>
      <c r="AK1052" s="161"/>
      <c r="AL1052" s="161"/>
      <c r="AM1052" s="161"/>
      <c r="AN1052" s="161"/>
      <c r="AO1052" s="161"/>
      <c r="AP1052" s="161"/>
      <c r="AQ1052" s="161"/>
      <c r="AR1052" s="161"/>
      <c r="AS1052" s="161"/>
      <c r="AT1052" s="161"/>
      <c r="AU1052" s="161"/>
      <c r="AV1052" s="161"/>
      <c r="AW1052" s="161"/>
    </row>
    <row r="1053" spans="2:49" s="47" customFormat="1" ht="11.25" customHeight="1">
      <c r="B1053" s="51" t="s">
        <v>1434</v>
      </c>
      <c r="C1053" s="52" t="s">
        <v>1444</v>
      </c>
      <c r="D1053" s="44"/>
      <c r="E1053" s="57"/>
      <c r="F1053" s="53"/>
      <c r="G1053" s="57"/>
      <c r="H1053" s="53"/>
      <c r="I1053" s="57"/>
      <c r="J1053" s="53"/>
      <c r="K1053" s="54"/>
      <c r="L1053" s="53"/>
      <c r="M1053" s="174" t="s">
        <v>1446</v>
      </c>
      <c r="N1053" s="161"/>
      <c r="O1053" s="161"/>
      <c r="P1053" s="161"/>
      <c r="Q1053" s="161"/>
      <c r="R1053" s="161"/>
      <c r="S1053" s="161"/>
      <c r="T1053" s="161"/>
      <c r="U1053" s="161"/>
      <c r="V1053" s="161"/>
      <c r="W1053" s="161"/>
      <c r="X1053" s="161"/>
      <c r="Y1053" s="161"/>
      <c r="Z1053" s="161"/>
      <c r="AA1053" s="161"/>
      <c r="AB1053" s="161"/>
      <c r="AC1053" s="161"/>
      <c r="AD1053" s="161"/>
      <c r="AE1053" s="161"/>
      <c r="AF1053" s="161"/>
      <c r="AG1053" s="161"/>
      <c r="AH1053" s="161"/>
      <c r="AI1053" s="161"/>
      <c r="AJ1053" s="161"/>
      <c r="AK1053" s="161"/>
      <c r="AL1053" s="161"/>
      <c r="AM1053" s="161"/>
      <c r="AN1053" s="161"/>
      <c r="AO1053" s="161"/>
      <c r="AP1053" s="161"/>
      <c r="AQ1053" s="161"/>
      <c r="AR1053" s="161"/>
      <c r="AS1053" s="161"/>
      <c r="AT1053" s="161"/>
      <c r="AU1053" s="161"/>
      <c r="AV1053" s="161"/>
      <c r="AW1053" s="161"/>
    </row>
    <row r="1054" spans="2:49" s="47" customFormat="1" ht="11.25" customHeight="1">
      <c r="B1054" s="51" t="s">
        <v>1563</v>
      </c>
      <c r="C1054" s="52" t="s">
        <v>1445</v>
      </c>
      <c r="D1054" s="44"/>
      <c r="E1054" s="57"/>
      <c r="F1054" s="53"/>
      <c r="G1054" s="57"/>
      <c r="H1054" s="53"/>
      <c r="I1054" s="57"/>
      <c r="J1054" s="53"/>
      <c r="K1054" s="54"/>
      <c r="L1054" s="53"/>
      <c r="M1054" s="61" t="s">
        <v>1447</v>
      </c>
      <c r="N1054" s="161"/>
      <c r="O1054" s="161"/>
      <c r="P1054" s="161"/>
      <c r="Q1054" s="161"/>
      <c r="R1054" s="161"/>
      <c r="S1054" s="161"/>
      <c r="T1054" s="161"/>
      <c r="U1054" s="161"/>
      <c r="V1054" s="161"/>
      <c r="W1054" s="161"/>
      <c r="X1054" s="161"/>
      <c r="Y1054" s="161"/>
      <c r="Z1054" s="161"/>
      <c r="AA1054" s="161"/>
      <c r="AB1054" s="161"/>
      <c r="AC1054" s="161"/>
      <c r="AD1054" s="161"/>
      <c r="AE1054" s="161"/>
      <c r="AF1054" s="161"/>
      <c r="AG1054" s="161"/>
      <c r="AH1054" s="161"/>
      <c r="AI1054" s="161"/>
      <c r="AJ1054" s="161"/>
      <c r="AK1054" s="161"/>
      <c r="AL1054" s="161"/>
      <c r="AM1054" s="161"/>
      <c r="AN1054" s="161"/>
      <c r="AO1054" s="161"/>
      <c r="AP1054" s="161"/>
      <c r="AQ1054" s="161"/>
      <c r="AR1054" s="161"/>
      <c r="AS1054" s="161"/>
      <c r="AT1054" s="161"/>
      <c r="AU1054" s="161"/>
      <c r="AV1054" s="161"/>
      <c r="AW1054" s="161"/>
    </row>
    <row r="1055" spans="2:49" s="47" customFormat="1" ht="11.25" customHeight="1">
      <c r="B1055" s="51" t="s">
        <v>1564</v>
      </c>
      <c r="C1055" s="52" t="s">
        <v>1562</v>
      </c>
      <c r="D1055" s="44" t="s">
        <v>2305</v>
      </c>
      <c r="E1055" s="57" t="s">
        <v>1243</v>
      </c>
      <c r="F1055" s="53">
        <v>14122</v>
      </c>
      <c r="G1055" s="57" t="s">
        <v>1243</v>
      </c>
      <c r="H1055" s="53">
        <v>35957</v>
      </c>
      <c r="I1055" s="57" t="s">
        <v>1243</v>
      </c>
      <c r="J1055" s="53">
        <v>46843</v>
      </c>
      <c r="K1055" s="54" t="s">
        <v>1243</v>
      </c>
      <c r="L1055" s="53">
        <v>60340</v>
      </c>
      <c r="M1055" s="61" t="s">
        <v>693</v>
      </c>
      <c r="N1055" s="161"/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61"/>
      <c r="AF1055" s="161"/>
      <c r="AG1055" s="161"/>
      <c r="AH1055" s="161"/>
      <c r="AI1055" s="161"/>
      <c r="AJ1055" s="161"/>
      <c r="AK1055" s="161"/>
      <c r="AL1055" s="161"/>
      <c r="AM1055" s="161"/>
      <c r="AN1055" s="161"/>
      <c r="AO1055" s="161"/>
      <c r="AP1055" s="161"/>
      <c r="AQ1055" s="161"/>
      <c r="AR1055" s="161"/>
      <c r="AS1055" s="161"/>
      <c r="AT1055" s="161"/>
      <c r="AU1055" s="161"/>
      <c r="AV1055" s="161"/>
      <c r="AW1055" s="161"/>
    </row>
    <row r="1056" spans="2:49" s="47" customFormat="1" ht="5.25" customHeight="1">
      <c r="B1056" s="51"/>
      <c r="C1056" s="52"/>
      <c r="D1056" s="44"/>
      <c r="E1056" s="57"/>
      <c r="F1056" s="53"/>
      <c r="G1056" s="57"/>
      <c r="H1056" s="53"/>
      <c r="I1056" s="57"/>
      <c r="J1056" s="53"/>
      <c r="K1056" s="54"/>
      <c r="L1056" s="53"/>
      <c r="M1056" s="56"/>
      <c r="N1056" s="161"/>
      <c r="O1056" s="161"/>
      <c r="P1056" s="161"/>
      <c r="Q1056" s="161"/>
      <c r="R1056" s="161"/>
      <c r="S1056" s="161"/>
      <c r="T1056" s="161"/>
      <c r="U1056" s="161"/>
      <c r="V1056" s="161"/>
      <c r="W1056" s="161"/>
      <c r="X1056" s="161"/>
      <c r="Y1056" s="161"/>
      <c r="Z1056" s="161"/>
      <c r="AA1056" s="161"/>
      <c r="AB1056" s="161"/>
      <c r="AC1056" s="161"/>
      <c r="AD1056" s="161"/>
      <c r="AE1056" s="161"/>
      <c r="AF1056" s="161"/>
      <c r="AG1056" s="161"/>
      <c r="AH1056" s="161"/>
      <c r="AI1056" s="161"/>
      <c r="AJ1056" s="161"/>
      <c r="AK1056" s="161"/>
      <c r="AL1056" s="161"/>
      <c r="AM1056" s="161"/>
      <c r="AN1056" s="161"/>
      <c r="AO1056" s="161"/>
      <c r="AP1056" s="161"/>
      <c r="AQ1056" s="161"/>
      <c r="AR1056" s="161"/>
      <c r="AS1056" s="161"/>
      <c r="AT1056" s="161"/>
      <c r="AU1056" s="161"/>
      <c r="AV1056" s="161"/>
      <c r="AW1056" s="161"/>
    </row>
    <row r="1057" spans="2:49" s="210" customFormat="1" ht="11.25" customHeight="1">
      <c r="B1057" s="68" t="s">
        <v>1450</v>
      </c>
      <c r="C1057" s="69" t="s">
        <v>2282</v>
      </c>
      <c r="D1057" s="64"/>
      <c r="E1057" s="70"/>
      <c r="F1057" s="236"/>
      <c r="G1057" s="70"/>
      <c r="H1057" s="236"/>
      <c r="I1057" s="70"/>
      <c r="J1057" s="236"/>
      <c r="K1057" s="237"/>
      <c r="L1057" s="236"/>
      <c r="M1057" s="213" t="s">
        <v>2283</v>
      </c>
      <c r="N1057" s="209"/>
      <c r="O1057" s="209"/>
      <c r="P1057" s="209"/>
      <c r="Q1057" s="209"/>
      <c r="R1057" s="209"/>
      <c r="S1057" s="209"/>
      <c r="T1057" s="209"/>
      <c r="U1057" s="209"/>
      <c r="V1057" s="209"/>
      <c r="W1057" s="209"/>
      <c r="X1057" s="209"/>
      <c r="Y1057" s="209"/>
      <c r="Z1057" s="209"/>
      <c r="AA1057" s="209"/>
      <c r="AB1057" s="209"/>
      <c r="AC1057" s="209"/>
      <c r="AD1057" s="209"/>
      <c r="AE1057" s="209"/>
      <c r="AF1057" s="209"/>
      <c r="AG1057" s="209"/>
      <c r="AH1057" s="209"/>
      <c r="AI1057" s="209"/>
      <c r="AJ1057" s="209"/>
      <c r="AK1057" s="209"/>
      <c r="AL1057" s="209"/>
      <c r="AM1057" s="209"/>
      <c r="AN1057" s="209"/>
      <c r="AO1057" s="209"/>
      <c r="AP1057" s="209"/>
      <c r="AQ1057" s="209"/>
      <c r="AR1057" s="209"/>
      <c r="AS1057" s="209"/>
      <c r="AT1057" s="209"/>
      <c r="AU1057" s="209"/>
      <c r="AV1057" s="209"/>
      <c r="AW1057" s="209"/>
    </row>
    <row r="1058" spans="2:49" s="210" customFormat="1" ht="11.25" customHeight="1">
      <c r="B1058" s="62"/>
      <c r="C1058" s="69" t="s">
        <v>1192</v>
      </c>
      <c r="D1058" s="64"/>
      <c r="E1058" s="75"/>
      <c r="F1058" s="76">
        <f>SUM(F1062+F1068+F1078+F1093)</f>
        <v>47290.6706944098</v>
      </c>
      <c r="G1058" s="75"/>
      <c r="H1058" s="76">
        <f>SUM(H1062+H1068+H1078+H1093)</f>
        <v>53861.95183794258</v>
      </c>
      <c r="I1058" s="75"/>
      <c r="J1058" s="76">
        <f>SUM(J1062+J1068+J1078+J1093)</f>
        <v>60956.06502253645</v>
      </c>
      <c r="K1058" s="77"/>
      <c r="L1058" s="76">
        <f>SUM(L1062+L1068+L1078+L1093)</f>
        <v>70049</v>
      </c>
      <c r="M1058" s="213" t="s">
        <v>1202</v>
      </c>
      <c r="N1058" s="209"/>
      <c r="O1058" s="209"/>
      <c r="P1058" s="209"/>
      <c r="Q1058" s="209"/>
      <c r="R1058" s="209"/>
      <c r="S1058" s="209"/>
      <c r="T1058" s="209"/>
      <c r="U1058" s="209"/>
      <c r="V1058" s="209"/>
      <c r="W1058" s="209"/>
      <c r="X1058" s="209"/>
      <c r="Y1058" s="209"/>
      <c r="Z1058" s="209"/>
      <c r="AA1058" s="209"/>
      <c r="AB1058" s="209"/>
      <c r="AC1058" s="209"/>
      <c r="AD1058" s="209"/>
      <c r="AE1058" s="209"/>
      <c r="AF1058" s="209"/>
      <c r="AG1058" s="209"/>
      <c r="AH1058" s="209"/>
      <c r="AI1058" s="209"/>
      <c r="AJ1058" s="209"/>
      <c r="AK1058" s="209"/>
      <c r="AL1058" s="209"/>
      <c r="AM1058" s="209"/>
      <c r="AN1058" s="209"/>
      <c r="AO1058" s="209"/>
      <c r="AP1058" s="209"/>
      <c r="AQ1058" s="209"/>
      <c r="AR1058" s="209"/>
      <c r="AS1058" s="209"/>
      <c r="AT1058" s="209"/>
      <c r="AU1058" s="209"/>
      <c r="AV1058" s="209"/>
      <c r="AW1058" s="209"/>
    </row>
    <row r="1059" spans="2:49" s="47" customFormat="1" ht="5.25" customHeight="1">
      <c r="B1059" s="78"/>
      <c r="C1059" s="43"/>
      <c r="D1059" s="80"/>
      <c r="E1059" s="94"/>
      <c r="F1059" s="86"/>
      <c r="G1059" s="94"/>
      <c r="H1059" s="86"/>
      <c r="I1059" s="94"/>
      <c r="J1059" s="86"/>
      <c r="K1059" s="87"/>
      <c r="L1059" s="86"/>
      <c r="M1059" s="48"/>
      <c r="N1059" s="161"/>
      <c r="O1059" s="161"/>
      <c r="P1059" s="161"/>
      <c r="Q1059" s="161"/>
      <c r="R1059" s="161"/>
      <c r="S1059" s="161"/>
      <c r="T1059" s="161"/>
      <c r="U1059" s="161"/>
      <c r="V1059" s="161"/>
      <c r="W1059" s="161"/>
      <c r="X1059" s="161"/>
      <c r="Y1059" s="161"/>
      <c r="Z1059" s="161"/>
      <c r="AA1059" s="161"/>
      <c r="AB1059" s="161"/>
      <c r="AC1059" s="161"/>
      <c r="AD1059" s="161"/>
      <c r="AE1059" s="161"/>
      <c r="AF1059" s="161"/>
      <c r="AG1059" s="161"/>
      <c r="AH1059" s="161"/>
      <c r="AI1059" s="161"/>
      <c r="AJ1059" s="161"/>
      <c r="AK1059" s="161"/>
      <c r="AL1059" s="161"/>
      <c r="AM1059" s="161"/>
      <c r="AN1059" s="161"/>
      <c r="AO1059" s="161"/>
      <c r="AP1059" s="161"/>
      <c r="AQ1059" s="161"/>
      <c r="AR1059" s="161"/>
      <c r="AS1059" s="161"/>
      <c r="AT1059" s="161"/>
      <c r="AU1059" s="161"/>
      <c r="AV1059" s="161"/>
      <c r="AW1059" s="161"/>
    </row>
    <row r="1060" spans="2:49" s="47" customFormat="1" ht="11.25" customHeight="1">
      <c r="B1060" s="78" t="s">
        <v>1451</v>
      </c>
      <c r="C1060" s="43" t="s">
        <v>2286</v>
      </c>
      <c r="D1060" s="80"/>
      <c r="E1060" s="57"/>
      <c r="F1060" s="92"/>
      <c r="G1060" s="57"/>
      <c r="H1060" s="92"/>
      <c r="I1060" s="57"/>
      <c r="J1060" s="92"/>
      <c r="K1060" s="93"/>
      <c r="L1060" s="92"/>
      <c r="M1060" s="48" t="s">
        <v>2278</v>
      </c>
      <c r="N1060" s="161"/>
      <c r="O1060" s="161"/>
      <c r="P1060" s="161"/>
      <c r="Q1060" s="161"/>
      <c r="R1060" s="161"/>
      <c r="S1060" s="161"/>
      <c r="T1060" s="161"/>
      <c r="U1060" s="161"/>
      <c r="V1060" s="161"/>
      <c r="W1060" s="161"/>
      <c r="X1060" s="161"/>
      <c r="Y1060" s="161"/>
      <c r="Z1060" s="161"/>
      <c r="AA1060" s="161"/>
      <c r="AB1060" s="161"/>
      <c r="AC1060" s="161"/>
      <c r="AD1060" s="161"/>
      <c r="AE1060" s="161"/>
      <c r="AF1060" s="161"/>
      <c r="AG1060" s="161"/>
      <c r="AH1060" s="161"/>
      <c r="AI1060" s="161"/>
      <c r="AJ1060" s="161"/>
      <c r="AK1060" s="161"/>
      <c r="AL1060" s="161"/>
      <c r="AM1060" s="161"/>
      <c r="AN1060" s="161"/>
      <c r="AO1060" s="161"/>
      <c r="AP1060" s="161"/>
      <c r="AQ1060" s="161"/>
      <c r="AR1060" s="161"/>
      <c r="AS1060" s="161"/>
      <c r="AT1060" s="161"/>
      <c r="AU1060" s="161"/>
      <c r="AV1060" s="161"/>
      <c r="AW1060" s="161"/>
    </row>
    <row r="1061" spans="2:49" s="47" customFormat="1" ht="11.25" customHeight="1">
      <c r="B1061" s="78"/>
      <c r="C1061" s="43" t="s">
        <v>2285</v>
      </c>
      <c r="D1061" s="80"/>
      <c r="E1061" s="57"/>
      <c r="F1061" s="135"/>
      <c r="G1061" s="57"/>
      <c r="H1061" s="135"/>
      <c r="I1061" s="57"/>
      <c r="J1061" s="135"/>
      <c r="K1061" s="136"/>
      <c r="L1061" s="135"/>
      <c r="M1061" s="48" t="s">
        <v>2287</v>
      </c>
      <c r="N1061" s="161"/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61"/>
      <c r="AF1061" s="161"/>
      <c r="AG1061" s="161"/>
      <c r="AH1061" s="161"/>
      <c r="AI1061" s="161"/>
      <c r="AJ1061" s="161"/>
      <c r="AK1061" s="161"/>
      <c r="AL1061" s="161"/>
      <c r="AM1061" s="161"/>
      <c r="AN1061" s="161"/>
      <c r="AO1061" s="161"/>
      <c r="AP1061" s="161"/>
      <c r="AQ1061" s="161"/>
      <c r="AR1061" s="161"/>
      <c r="AS1061" s="161"/>
      <c r="AT1061" s="161"/>
      <c r="AU1061" s="161"/>
      <c r="AV1061" s="161"/>
      <c r="AW1061" s="161"/>
    </row>
    <row r="1062" spans="2:49" s="47" customFormat="1" ht="11.25" customHeight="1">
      <c r="B1062" s="60"/>
      <c r="C1062" s="43" t="s">
        <v>2284</v>
      </c>
      <c r="D1062" s="128"/>
      <c r="E1062" s="57"/>
      <c r="F1062" s="86">
        <f>SUM(F1064)</f>
        <v>656.1029534884516</v>
      </c>
      <c r="G1062" s="57"/>
      <c r="H1062" s="86">
        <f>SUM(H1064)</f>
        <v>1312.2059069769032</v>
      </c>
      <c r="I1062" s="57"/>
      <c r="J1062" s="86">
        <f>SUM(J1064)</f>
        <v>1419.8477977836023</v>
      </c>
      <c r="K1062" s="87"/>
      <c r="L1062" s="86">
        <f>SUM(L1064)</f>
        <v>2089</v>
      </c>
      <c r="M1062" s="48" t="s">
        <v>2288</v>
      </c>
      <c r="N1062" s="161"/>
      <c r="O1062" s="161"/>
      <c r="P1062" s="161"/>
      <c r="Q1062" s="161"/>
      <c r="R1062" s="161"/>
      <c r="S1062" s="161"/>
      <c r="T1062" s="161"/>
      <c r="U1062" s="161"/>
      <c r="V1062" s="161"/>
      <c r="W1062" s="161"/>
      <c r="X1062" s="161"/>
      <c r="Y1062" s="161"/>
      <c r="Z1062" s="161"/>
      <c r="AA1062" s="161"/>
      <c r="AB1062" s="161"/>
      <c r="AC1062" s="161"/>
      <c r="AD1062" s="161"/>
      <c r="AE1062" s="161"/>
      <c r="AF1062" s="161"/>
      <c r="AG1062" s="161"/>
      <c r="AH1062" s="161"/>
      <c r="AI1062" s="161"/>
      <c r="AJ1062" s="161"/>
      <c r="AK1062" s="161"/>
      <c r="AL1062" s="161"/>
      <c r="AM1062" s="161"/>
      <c r="AN1062" s="161"/>
      <c r="AO1062" s="161"/>
      <c r="AP1062" s="161"/>
      <c r="AQ1062" s="161"/>
      <c r="AR1062" s="161"/>
      <c r="AS1062" s="161"/>
      <c r="AT1062" s="161"/>
      <c r="AU1062" s="161"/>
      <c r="AV1062" s="161"/>
      <c r="AW1062" s="161"/>
    </row>
    <row r="1063" spans="2:49" s="47" customFormat="1" ht="11.25" customHeight="1">
      <c r="B1063" s="51" t="s">
        <v>1453</v>
      </c>
      <c r="C1063" s="52" t="s">
        <v>129</v>
      </c>
      <c r="D1063" s="44"/>
      <c r="E1063" s="57"/>
      <c r="F1063" s="58"/>
      <c r="G1063" s="57"/>
      <c r="H1063" s="58"/>
      <c r="I1063" s="57"/>
      <c r="J1063" s="58"/>
      <c r="K1063" s="59"/>
      <c r="L1063" s="58"/>
      <c r="M1063" s="56" t="s">
        <v>130</v>
      </c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  <c r="AG1063" s="161"/>
      <c r="AH1063" s="161"/>
      <c r="AI1063" s="161"/>
      <c r="AJ1063" s="161"/>
      <c r="AK1063" s="161"/>
      <c r="AL1063" s="161"/>
      <c r="AM1063" s="161"/>
      <c r="AN1063" s="161"/>
      <c r="AO1063" s="161"/>
      <c r="AP1063" s="161"/>
      <c r="AQ1063" s="161"/>
      <c r="AR1063" s="161"/>
      <c r="AS1063" s="161"/>
      <c r="AT1063" s="161"/>
      <c r="AU1063" s="161"/>
      <c r="AV1063" s="161"/>
      <c r="AW1063" s="161"/>
    </row>
    <row r="1064" spans="2:49" s="47" customFormat="1" ht="11.25" customHeight="1">
      <c r="B1064" s="51" t="s">
        <v>1454</v>
      </c>
      <c r="C1064" s="52" t="s">
        <v>1455</v>
      </c>
      <c r="D1064" s="44" t="s">
        <v>2305</v>
      </c>
      <c r="E1064" s="57" t="s">
        <v>1243</v>
      </c>
      <c r="F1064" s="53">
        <v>656.1029534884516</v>
      </c>
      <c r="G1064" s="57" t="s">
        <v>1243</v>
      </c>
      <c r="H1064" s="53">
        <v>1312.2059069769032</v>
      </c>
      <c r="I1064" s="57" t="s">
        <v>1243</v>
      </c>
      <c r="J1064" s="53">
        <v>1419.8477977836023</v>
      </c>
      <c r="K1064" s="54" t="s">
        <v>1243</v>
      </c>
      <c r="L1064" s="53">
        <v>2089</v>
      </c>
      <c r="M1064" s="56" t="s">
        <v>131</v>
      </c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  <c r="AG1064" s="161"/>
      <c r="AH1064" s="161"/>
      <c r="AI1064" s="161"/>
      <c r="AJ1064" s="161"/>
      <c r="AK1064" s="161"/>
      <c r="AL1064" s="161"/>
      <c r="AM1064" s="161"/>
      <c r="AN1064" s="161"/>
      <c r="AO1064" s="161"/>
      <c r="AP1064" s="161"/>
      <c r="AQ1064" s="161"/>
      <c r="AR1064" s="161"/>
      <c r="AS1064" s="161"/>
      <c r="AT1064" s="161"/>
      <c r="AU1064" s="161"/>
      <c r="AV1064" s="161"/>
      <c r="AW1064" s="161"/>
    </row>
    <row r="1065" spans="2:49" s="47" customFormat="1" ht="5.25" customHeight="1">
      <c r="B1065" s="51"/>
      <c r="C1065" s="52"/>
      <c r="D1065" s="44"/>
      <c r="E1065" s="57"/>
      <c r="F1065" s="53"/>
      <c r="G1065" s="57"/>
      <c r="H1065" s="53"/>
      <c r="I1065" s="57"/>
      <c r="J1065" s="53"/>
      <c r="K1065" s="54"/>
      <c r="L1065" s="53"/>
      <c r="M1065" s="56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1"/>
      <c r="AB1065" s="161"/>
      <c r="AC1065" s="161"/>
      <c r="AD1065" s="161"/>
      <c r="AE1065" s="161"/>
      <c r="AF1065" s="161"/>
      <c r="AG1065" s="161"/>
      <c r="AH1065" s="161"/>
      <c r="AI1065" s="161"/>
      <c r="AJ1065" s="161"/>
      <c r="AK1065" s="161"/>
      <c r="AL1065" s="161"/>
      <c r="AM1065" s="161"/>
      <c r="AN1065" s="161"/>
      <c r="AO1065" s="161"/>
      <c r="AP1065" s="161"/>
      <c r="AQ1065" s="161"/>
      <c r="AR1065" s="161"/>
      <c r="AS1065" s="161"/>
      <c r="AT1065" s="161"/>
      <c r="AU1065" s="161"/>
      <c r="AV1065" s="161"/>
      <c r="AW1065" s="161"/>
    </row>
    <row r="1066" spans="2:49" s="47" customFormat="1" ht="11.25" customHeight="1">
      <c r="B1066" s="78" t="s">
        <v>1452</v>
      </c>
      <c r="C1066" s="43" t="s">
        <v>1460</v>
      </c>
      <c r="D1066" s="80"/>
      <c r="E1066" s="57"/>
      <c r="F1066" s="58"/>
      <c r="G1066" s="57"/>
      <c r="H1066" s="58"/>
      <c r="I1066" s="57"/>
      <c r="J1066" s="58"/>
      <c r="K1066" s="59"/>
      <c r="L1066" s="58"/>
      <c r="M1066" s="48" t="s">
        <v>1330</v>
      </c>
      <c r="N1066" s="161"/>
      <c r="O1066" s="161"/>
      <c r="P1066" s="161"/>
      <c r="Q1066" s="161"/>
      <c r="R1066" s="161"/>
      <c r="S1066" s="161"/>
      <c r="T1066" s="161"/>
      <c r="U1066" s="161"/>
      <c r="V1066" s="161"/>
      <c r="W1066" s="161"/>
      <c r="X1066" s="161"/>
      <c r="Y1066" s="161"/>
      <c r="Z1066" s="161"/>
      <c r="AA1066" s="161"/>
      <c r="AB1066" s="161"/>
      <c r="AC1066" s="161"/>
      <c r="AD1066" s="161"/>
      <c r="AE1066" s="161"/>
      <c r="AF1066" s="161"/>
      <c r="AG1066" s="161"/>
      <c r="AH1066" s="161"/>
      <c r="AI1066" s="161"/>
      <c r="AJ1066" s="161"/>
      <c r="AK1066" s="161"/>
      <c r="AL1066" s="161"/>
      <c r="AM1066" s="161"/>
      <c r="AN1066" s="161"/>
      <c r="AO1066" s="161"/>
      <c r="AP1066" s="161"/>
      <c r="AQ1066" s="161"/>
      <c r="AR1066" s="161"/>
      <c r="AS1066" s="161"/>
      <c r="AT1066" s="161"/>
      <c r="AU1066" s="161"/>
      <c r="AV1066" s="161"/>
      <c r="AW1066" s="161"/>
    </row>
    <row r="1067" spans="2:49" s="47" customFormat="1" ht="11.25" customHeight="1">
      <c r="B1067" s="78" t="s">
        <v>1329</v>
      </c>
      <c r="C1067" s="43" t="s">
        <v>1462</v>
      </c>
      <c r="D1067" s="193" t="s">
        <v>2278</v>
      </c>
      <c r="E1067" s="57"/>
      <c r="F1067" s="53"/>
      <c r="G1067" s="57"/>
      <c r="H1067" s="53"/>
      <c r="I1067" s="57"/>
      <c r="J1067" s="53"/>
      <c r="K1067" s="54"/>
      <c r="L1067" s="53"/>
      <c r="M1067" s="48" t="s">
        <v>1456</v>
      </c>
      <c r="N1067" s="161"/>
      <c r="O1067" s="161"/>
      <c r="P1067" s="161"/>
      <c r="Q1067" s="161"/>
      <c r="R1067" s="161"/>
      <c r="S1067" s="161"/>
      <c r="T1067" s="161"/>
      <c r="U1067" s="161"/>
      <c r="V1067" s="161"/>
      <c r="W1067" s="161"/>
      <c r="X1067" s="161"/>
      <c r="Y1067" s="161"/>
      <c r="Z1067" s="161"/>
      <c r="AA1067" s="161"/>
      <c r="AB1067" s="161"/>
      <c r="AC1067" s="161"/>
      <c r="AD1067" s="161"/>
      <c r="AE1067" s="161"/>
      <c r="AF1067" s="161"/>
      <c r="AG1067" s="161"/>
      <c r="AH1067" s="161"/>
      <c r="AI1067" s="161"/>
      <c r="AJ1067" s="161"/>
      <c r="AK1067" s="161"/>
      <c r="AL1067" s="161"/>
      <c r="AM1067" s="161"/>
      <c r="AN1067" s="161"/>
      <c r="AO1067" s="161"/>
      <c r="AP1067" s="161"/>
      <c r="AQ1067" s="161"/>
      <c r="AR1067" s="161"/>
      <c r="AS1067" s="161"/>
      <c r="AT1067" s="161"/>
      <c r="AU1067" s="161"/>
      <c r="AV1067" s="161"/>
      <c r="AW1067" s="161"/>
    </row>
    <row r="1068" spans="2:49" s="47" customFormat="1" ht="11.25" customHeight="1">
      <c r="B1068" s="78"/>
      <c r="C1068" s="43" t="s">
        <v>1461</v>
      </c>
      <c r="D1068" s="193" t="s">
        <v>2278</v>
      </c>
      <c r="E1068" s="57"/>
      <c r="F1068" s="86">
        <f>SUM(F1075)</f>
        <v>16100.151382087706</v>
      </c>
      <c r="G1068" s="57"/>
      <c r="H1068" s="86">
        <f>SUM(H1075)</f>
        <v>19138.04474485455</v>
      </c>
      <c r="I1068" s="57"/>
      <c r="J1068" s="86">
        <f>SUM(J1075)</f>
        <v>22980.689386509566</v>
      </c>
      <c r="K1068" s="87"/>
      <c r="L1068" s="86">
        <f>SUM(L1075)</f>
        <v>30069</v>
      </c>
      <c r="M1068" s="48" t="s">
        <v>1331</v>
      </c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161"/>
      <c r="Z1068" s="161"/>
      <c r="AA1068" s="161"/>
      <c r="AB1068" s="161"/>
      <c r="AC1068" s="161"/>
      <c r="AD1068" s="161"/>
      <c r="AE1068" s="161"/>
      <c r="AF1068" s="161"/>
      <c r="AG1068" s="161"/>
      <c r="AH1068" s="161"/>
      <c r="AI1068" s="161"/>
      <c r="AJ1068" s="161"/>
      <c r="AK1068" s="161"/>
      <c r="AL1068" s="161"/>
      <c r="AM1068" s="161"/>
      <c r="AN1068" s="161"/>
      <c r="AO1068" s="161"/>
      <c r="AP1068" s="161"/>
      <c r="AQ1068" s="161"/>
      <c r="AR1068" s="161"/>
      <c r="AS1068" s="161"/>
      <c r="AT1068" s="161"/>
      <c r="AU1068" s="161"/>
      <c r="AV1068" s="161"/>
      <c r="AW1068" s="161"/>
    </row>
    <row r="1069" spans="2:49" s="47" customFormat="1" ht="11.25" customHeight="1">
      <c r="B1069" s="51" t="s">
        <v>1452</v>
      </c>
      <c r="C1069" s="52" t="s">
        <v>1457</v>
      </c>
      <c r="D1069" s="44"/>
      <c r="E1069" s="57"/>
      <c r="F1069" s="58"/>
      <c r="G1069" s="57"/>
      <c r="H1069" s="58"/>
      <c r="I1069" s="57"/>
      <c r="J1069" s="58"/>
      <c r="K1069" s="59"/>
      <c r="L1069" s="58"/>
      <c r="M1069" s="46"/>
      <c r="N1069" s="161"/>
      <c r="O1069" s="161"/>
      <c r="P1069" s="161"/>
      <c r="Q1069" s="161"/>
      <c r="R1069" s="161"/>
      <c r="S1069" s="161"/>
      <c r="T1069" s="161"/>
      <c r="U1069" s="161"/>
      <c r="V1069" s="161"/>
      <c r="W1069" s="161"/>
      <c r="X1069" s="161"/>
      <c r="Y1069" s="161"/>
      <c r="Z1069" s="161"/>
      <c r="AA1069" s="161"/>
      <c r="AB1069" s="161"/>
      <c r="AC1069" s="161"/>
      <c r="AD1069" s="161"/>
      <c r="AE1069" s="161"/>
      <c r="AF1069" s="161"/>
      <c r="AG1069" s="161"/>
      <c r="AH1069" s="161"/>
      <c r="AI1069" s="161"/>
      <c r="AJ1069" s="161"/>
      <c r="AK1069" s="161"/>
      <c r="AL1069" s="161"/>
      <c r="AM1069" s="161"/>
      <c r="AN1069" s="161"/>
      <c r="AO1069" s="161"/>
      <c r="AP1069" s="161"/>
      <c r="AQ1069" s="161"/>
      <c r="AR1069" s="161"/>
      <c r="AS1069" s="161"/>
      <c r="AT1069" s="161"/>
      <c r="AU1069" s="161"/>
      <c r="AV1069" s="161"/>
      <c r="AW1069" s="161"/>
    </row>
    <row r="1070" spans="2:49" s="47" customFormat="1" ht="11.25" customHeight="1">
      <c r="B1070" s="51" t="s">
        <v>1329</v>
      </c>
      <c r="C1070" s="52" t="s">
        <v>1458</v>
      </c>
      <c r="D1070" s="44"/>
      <c r="E1070" s="57"/>
      <c r="F1070" s="58"/>
      <c r="G1070" s="57"/>
      <c r="H1070" s="58"/>
      <c r="I1070" s="57"/>
      <c r="J1070" s="58"/>
      <c r="K1070" s="59"/>
      <c r="L1070" s="58"/>
      <c r="M1070" s="46"/>
      <c r="N1070" s="161"/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61"/>
      <c r="AF1070" s="161"/>
      <c r="AG1070" s="161"/>
      <c r="AH1070" s="161"/>
      <c r="AI1070" s="161"/>
      <c r="AJ1070" s="161"/>
      <c r="AK1070" s="161"/>
      <c r="AL1070" s="161"/>
      <c r="AM1070" s="161"/>
      <c r="AN1070" s="161"/>
      <c r="AO1070" s="161"/>
      <c r="AP1070" s="161"/>
      <c r="AQ1070" s="161"/>
      <c r="AR1070" s="161"/>
      <c r="AS1070" s="161"/>
      <c r="AT1070" s="161"/>
      <c r="AU1070" s="161"/>
      <c r="AV1070" s="161"/>
      <c r="AW1070" s="161"/>
    </row>
    <row r="1071" spans="2:49" s="47" customFormat="1" ht="11.25" customHeight="1">
      <c r="B1071" s="51"/>
      <c r="C1071" s="52" t="s">
        <v>694</v>
      </c>
      <c r="D1071" s="44"/>
      <c r="E1071" s="57"/>
      <c r="F1071" s="58"/>
      <c r="G1071" s="57"/>
      <c r="H1071" s="58"/>
      <c r="I1071" s="57"/>
      <c r="J1071" s="58"/>
      <c r="K1071" s="59"/>
      <c r="L1071" s="58"/>
      <c r="M1071" s="46"/>
      <c r="N1071" s="161"/>
      <c r="O1071" s="161"/>
      <c r="P1071" s="161"/>
      <c r="Q1071" s="161"/>
      <c r="R1071" s="161"/>
      <c r="S1071" s="161"/>
      <c r="T1071" s="161"/>
      <c r="U1071" s="161"/>
      <c r="V1071" s="161"/>
      <c r="W1071" s="161"/>
      <c r="X1071" s="161"/>
      <c r="Y1071" s="161"/>
      <c r="Z1071" s="161"/>
      <c r="AA1071" s="161"/>
      <c r="AB1071" s="161"/>
      <c r="AC1071" s="161"/>
      <c r="AD1071" s="161"/>
      <c r="AE1071" s="161"/>
      <c r="AF1071" s="161"/>
      <c r="AG1071" s="161"/>
      <c r="AH1071" s="161"/>
      <c r="AI1071" s="161"/>
      <c r="AJ1071" s="161"/>
      <c r="AK1071" s="161"/>
      <c r="AL1071" s="161"/>
      <c r="AM1071" s="161"/>
      <c r="AN1071" s="161"/>
      <c r="AO1071" s="161"/>
      <c r="AP1071" s="161"/>
      <c r="AQ1071" s="161"/>
      <c r="AR1071" s="161"/>
      <c r="AS1071" s="161"/>
      <c r="AT1071" s="161"/>
      <c r="AU1071" s="161"/>
      <c r="AV1071" s="161"/>
      <c r="AW1071" s="161"/>
    </row>
    <row r="1072" spans="2:49" s="47" customFormat="1" ht="11.25" customHeight="1">
      <c r="B1072" s="51"/>
      <c r="C1072" s="52" t="s">
        <v>1463</v>
      </c>
      <c r="D1072" s="44"/>
      <c r="E1072" s="57"/>
      <c r="F1072" s="58"/>
      <c r="G1072" s="57"/>
      <c r="H1072" s="58"/>
      <c r="I1072" s="57"/>
      <c r="J1072" s="58"/>
      <c r="K1072" s="59"/>
      <c r="L1072" s="58"/>
      <c r="M1072" s="56" t="s">
        <v>142</v>
      </c>
      <c r="N1072" s="161"/>
      <c r="O1072" s="161"/>
      <c r="P1072" s="161"/>
      <c r="Q1072" s="161"/>
      <c r="R1072" s="161"/>
      <c r="S1072" s="161"/>
      <c r="T1072" s="161"/>
      <c r="U1072" s="161"/>
      <c r="V1072" s="161"/>
      <c r="W1072" s="161"/>
      <c r="X1072" s="161"/>
      <c r="Y1072" s="161"/>
      <c r="Z1072" s="161"/>
      <c r="AA1072" s="161"/>
      <c r="AB1072" s="161"/>
      <c r="AC1072" s="161"/>
      <c r="AD1072" s="161"/>
      <c r="AE1072" s="161"/>
      <c r="AF1072" s="161"/>
      <c r="AG1072" s="161"/>
      <c r="AH1072" s="161"/>
      <c r="AI1072" s="161"/>
      <c r="AJ1072" s="161"/>
      <c r="AK1072" s="161"/>
      <c r="AL1072" s="161"/>
      <c r="AM1072" s="161"/>
      <c r="AN1072" s="161"/>
      <c r="AO1072" s="161"/>
      <c r="AP1072" s="161"/>
      <c r="AQ1072" s="161"/>
      <c r="AR1072" s="161"/>
      <c r="AS1072" s="161"/>
      <c r="AT1072" s="161"/>
      <c r="AU1072" s="161"/>
      <c r="AV1072" s="161"/>
      <c r="AW1072" s="161"/>
    </row>
    <row r="1073" spans="2:49" s="47" customFormat="1" ht="11.25" customHeight="1">
      <c r="B1073" s="51"/>
      <c r="C1073" s="52" t="s">
        <v>1464</v>
      </c>
      <c r="E1073" s="105"/>
      <c r="F1073" s="102"/>
      <c r="G1073" s="105"/>
      <c r="H1073" s="102"/>
      <c r="I1073" s="105"/>
      <c r="J1073" s="102"/>
      <c r="K1073" s="191"/>
      <c r="L1073" s="102"/>
      <c r="M1073" s="56" t="s">
        <v>994</v>
      </c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1"/>
      <c r="AB1073" s="161"/>
      <c r="AC1073" s="161"/>
      <c r="AD1073" s="161"/>
      <c r="AE1073" s="161"/>
      <c r="AF1073" s="161"/>
      <c r="AG1073" s="161"/>
      <c r="AH1073" s="161"/>
      <c r="AI1073" s="161"/>
      <c r="AJ1073" s="161"/>
      <c r="AK1073" s="161"/>
      <c r="AL1073" s="161"/>
      <c r="AM1073" s="161"/>
      <c r="AN1073" s="161"/>
      <c r="AO1073" s="161"/>
      <c r="AP1073" s="161"/>
      <c r="AQ1073" s="161"/>
      <c r="AR1073" s="161"/>
      <c r="AS1073" s="161"/>
      <c r="AT1073" s="161"/>
      <c r="AU1073" s="161"/>
      <c r="AV1073" s="161"/>
      <c r="AW1073" s="161"/>
    </row>
    <row r="1074" spans="2:49" s="47" customFormat="1" ht="11.25" customHeight="1">
      <c r="B1074" s="51"/>
      <c r="C1074" s="52" t="s">
        <v>1465</v>
      </c>
      <c r="D1074" s="44"/>
      <c r="E1074" s="57"/>
      <c r="F1074" s="53"/>
      <c r="G1074" s="57"/>
      <c r="H1074" s="53"/>
      <c r="I1074" s="57"/>
      <c r="J1074" s="53"/>
      <c r="K1074" s="54"/>
      <c r="L1074" s="53"/>
      <c r="M1074" s="56" t="s">
        <v>995</v>
      </c>
      <c r="N1074" s="161"/>
      <c r="O1074" s="161"/>
      <c r="P1074" s="161"/>
      <c r="Q1074" s="161"/>
      <c r="R1074" s="161"/>
      <c r="S1074" s="161"/>
      <c r="T1074" s="161"/>
      <c r="U1074" s="161"/>
      <c r="V1074" s="161"/>
      <c r="W1074" s="161"/>
      <c r="X1074" s="161"/>
      <c r="Y1074" s="161"/>
      <c r="Z1074" s="161"/>
      <c r="AA1074" s="161"/>
      <c r="AB1074" s="161"/>
      <c r="AC1074" s="161"/>
      <c r="AD1074" s="161"/>
      <c r="AE1074" s="161"/>
      <c r="AF1074" s="161"/>
      <c r="AG1074" s="161"/>
      <c r="AH1074" s="161"/>
      <c r="AI1074" s="161"/>
      <c r="AJ1074" s="161"/>
      <c r="AK1074" s="161"/>
      <c r="AL1074" s="161"/>
      <c r="AM1074" s="161"/>
      <c r="AN1074" s="161"/>
      <c r="AO1074" s="161"/>
      <c r="AP1074" s="161"/>
      <c r="AQ1074" s="161"/>
      <c r="AR1074" s="161"/>
      <c r="AS1074" s="161"/>
      <c r="AT1074" s="161"/>
      <c r="AU1074" s="161"/>
      <c r="AV1074" s="161"/>
      <c r="AW1074" s="161"/>
    </row>
    <row r="1075" spans="2:49" s="47" customFormat="1" ht="11.25" customHeight="1">
      <c r="B1075" s="51"/>
      <c r="C1075" s="52" t="s">
        <v>1466</v>
      </c>
      <c r="D1075" s="44" t="s">
        <v>2305</v>
      </c>
      <c r="E1075" s="57" t="s">
        <v>1243</v>
      </c>
      <c r="F1075" s="53">
        <v>16100.151382087706</v>
      </c>
      <c r="G1075" s="57" t="s">
        <v>1243</v>
      </c>
      <c r="H1075" s="53">
        <v>19138.04474485455</v>
      </c>
      <c r="I1075" s="57" t="s">
        <v>1243</v>
      </c>
      <c r="J1075" s="53">
        <v>22980.689386509566</v>
      </c>
      <c r="K1075" s="54" t="s">
        <v>1243</v>
      </c>
      <c r="L1075" s="53">
        <v>30069</v>
      </c>
      <c r="M1075" s="56" t="s">
        <v>996</v>
      </c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  <c r="AG1075" s="161"/>
      <c r="AH1075" s="161"/>
      <c r="AI1075" s="161"/>
      <c r="AJ1075" s="161"/>
      <c r="AK1075" s="161"/>
      <c r="AL1075" s="161"/>
      <c r="AM1075" s="161"/>
      <c r="AN1075" s="161"/>
      <c r="AO1075" s="161"/>
      <c r="AP1075" s="161"/>
      <c r="AQ1075" s="161"/>
      <c r="AR1075" s="161"/>
      <c r="AS1075" s="161"/>
      <c r="AT1075" s="161"/>
      <c r="AU1075" s="161"/>
      <c r="AV1075" s="161"/>
      <c r="AW1075" s="161"/>
    </row>
    <row r="1076" spans="2:49" s="47" customFormat="1" ht="5.25" customHeight="1">
      <c r="B1076" s="51"/>
      <c r="C1076" s="52"/>
      <c r="D1076" s="44"/>
      <c r="E1076" s="57"/>
      <c r="F1076" s="53"/>
      <c r="G1076" s="57"/>
      <c r="H1076" s="53"/>
      <c r="I1076" s="57"/>
      <c r="J1076" s="53"/>
      <c r="K1076" s="54"/>
      <c r="L1076" s="53"/>
      <c r="M1076" s="56"/>
      <c r="N1076" s="161"/>
      <c r="O1076" s="161"/>
      <c r="P1076" s="161"/>
      <c r="Q1076" s="161"/>
      <c r="R1076" s="161"/>
      <c r="S1076" s="161"/>
      <c r="T1076" s="161"/>
      <c r="U1076" s="161"/>
      <c r="V1076" s="161"/>
      <c r="W1076" s="161"/>
      <c r="X1076" s="161"/>
      <c r="Y1076" s="161"/>
      <c r="Z1076" s="161"/>
      <c r="AA1076" s="161"/>
      <c r="AB1076" s="161"/>
      <c r="AC1076" s="161"/>
      <c r="AD1076" s="161"/>
      <c r="AE1076" s="161"/>
      <c r="AF1076" s="161"/>
      <c r="AG1076" s="161"/>
      <c r="AH1076" s="161"/>
      <c r="AI1076" s="161"/>
      <c r="AJ1076" s="161"/>
      <c r="AK1076" s="161"/>
      <c r="AL1076" s="161"/>
      <c r="AM1076" s="161"/>
      <c r="AN1076" s="161"/>
      <c r="AO1076" s="161"/>
      <c r="AP1076" s="161"/>
      <c r="AQ1076" s="161"/>
      <c r="AR1076" s="161"/>
      <c r="AS1076" s="161"/>
      <c r="AT1076" s="161"/>
      <c r="AU1076" s="161"/>
      <c r="AV1076" s="161"/>
      <c r="AW1076" s="161"/>
    </row>
    <row r="1077" spans="2:49" s="47" customFormat="1" ht="11.25" customHeight="1">
      <c r="B1077" s="78" t="s">
        <v>1459</v>
      </c>
      <c r="C1077" s="43" t="s">
        <v>2289</v>
      </c>
      <c r="D1077" s="80"/>
      <c r="E1077" s="91"/>
      <c r="F1077" s="92"/>
      <c r="G1077" s="91"/>
      <c r="H1077" s="92"/>
      <c r="I1077" s="91"/>
      <c r="J1077" s="92"/>
      <c r="K1077" s="93"/>
      <c r="L1077" s="92"/>
      <c r="M1077" s="85" t="s">
        <v>2291</v>
      </c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1"/>
      <c r="Z1077" s="161"/>
      <c r="AA1077" s="161"/>
      <c r="AB1077" s="161"/>
      <c r="AC1077" s="161"/>
      <c r="AD1077" s="161"/>
      <c r="AE1077" s="161"/>
      <c r="AF1077" s="161"/>
      <c r="AG1077" s="161"/>
      <c r="AH1077" s="161"/>
      <c r="AI1077" s="161"/>
      <c r="AJ1077" s="161"/>
      <c r="AK1077" s="161"/>
      <c r="AL1077" s="161"/>
      <c r="AM1077" s="161"/>
      <c r="AN1077" s="161"/>
      <c r="AO1077" s="161"/>
      <c r="AP1077" s="161"/>
      <c r="AQ1077" s="161"/>
      <c r="AR1077" s="161"/>
      <c r="AS1077" s="161"/>
      <c r="AT1077" s="161"/>
      <c r="AU1077" s="161"/>
      <c r="AV1077" s="161"/>
      <c r="AW1077" s="161"/>
    </row>
    <row r="1078" spans="2:49" s="47" customFormat="1" ht="11.25" customHeight="1">
      <c r="B1078" s="222" t="s">
        <v>2278</v>
      </c>
      <c r="C1078" s="43" t="s">
        <v>2290</v>
      </c>
      <c r="D1078" s="193" t="s">
        <v>2278</v>
      </c>
      <c r="E1078" s="57"/>
      <c r="F1078" s="86">
        <f>SUM(F1079:F1091)</f>
        <v>10559.156907704768</v>
      </c>
      <c r="G1078" s="57"/>
      <c r="H1078" s="86">
        <f>SUM(H1079:H1091)</f>
        <v>12450.578703308196</v>
      </c>
      <c r="I1078" s="57"/>
      <c r="J1078" s="86">
        <f>SUM(J1079:J1091)</f>
        <v>13786.705030464365</v>
      </c>
      <c r="K1078" s="87"/>
      <c r="L1078" s="86">
        <f>SUM(L1079:L1091)</f>
        <v>12749</v>
      </c>
      <c r="M1078" s="85" t="s">
        <v>2292</v>
      </c>
      <c r="N1078" s="161"/>
      <c r="O1078" s="161"/>
      <c r="P1078" s="161"/>
      <c r="Q1078" s="161"/>
      <c r="R1078" s="161"/>
      <c r="S1078" s="161"/>
      <c r="T1078" s="161"/>
      <c r="U1078" s="161"/>
      <c r="V1078" s="161"/>
      <c r="W1078" s="161"/>
      <c r="X1078" s="161"/>
      <c r="Y1078" s="161"/>
      <c r="Z1078" s="161"/>
      <c r="AA1078" s="161"/>
      <c r="AB1078" s="161"/>
      <c r="AC1078" s="161"/>
      <c r="AD1078" s="161"/>
      <c r="AE1078" s="161"/>
      <c r="AF1078" s="161"/>
      <c r="AG1078" s="161"/>
      <c r="AH1078" s="161"/>
      <c r="AI1078" s="161"/>
      <c r="AJ1078" s="161"/>
      <c r="AK1078" s="161"/>
      <c r="AL1078" s="161"/>
      <c r="AM1078" s="161"/>
      <c r="AN1078" s="161"/>
      <c r="AO1078" s="161"/>
      <c r="AP1078" s="161"/>
      <c r="AQ1078" s="161"/>
      <c r="AR1078" s="161"/>
      <c r="AS1078" s="161"/>
      <c r="AT1078" s="161"/>
      <c r="AU1078" s="161"/>
      <c r="AV1078" s="161"/>
      <c r="AW1078" s="161"/>
    </row>
    <row r="1079" spans="2:49" s="47" customFormat="1" ht="11.25" customHeight="1">
      <c r="B1079" s="51" t="s">
        <v>444</v>
      </c>
      <c r="C1079" s="52" t="s">
        <v>143</v>
      </c>
      <c r="D1079" s="44" t="s">
        <v>2305</v>
      </c>
      <c r="E1079" s="57" t="s">
        <v>1243</v>
      </c>
      <c r="F1079" s="53">
        <v>7490.5087189931555</v>
      </c>
      <c r="G1079" s="57" t="s">
        <v>1243</v>
      </c>
      <c r="H1079" s="53">
        <v>8679.695322190975</v>
      </c>
      <c r="I1079" s="57" t="s">
        <v>1243</v>
      </c>
      <c r="J1079" s="53">
        <v>10227.68822807779</v>
      </c>
      <c r="K1079" s="54" t="s">
        <v>1243</v>
      </c>
      <c r="L1079" s="53">
        <v>10668</v>
      </c>
      <c r="M1079" s="61" t="s">
        <v>1448</v>
      </c>
      <c r="N1079" s="161"/>
      <c r="O1079" s="161"/>
      <c r="P1079" s="161"/>
      <c r="Q1079" s="161"/>
      <c r="R1079" s="161"/>
      <c r="S1079" s="161"/>
      <c r="T1079" s="161"/>
      <c r="U1079" s="161"/>
      <c r="V1079" s="161"/>
      <c r="W1079" s="161"/>
      <c r="X1079" s="161"/>
      <c r="Y1079" s="161"/>
      <c r="Z1079" s="161"/>
      <c r="AA1079" s="161"/>
      <c r="AB1079" s="161"/>
      <c r="AC1079" s="161"/>
      <c r="AD1079" s="161"/>
      <c r="AE1079" s="161"/>
      <c r="AF1079" s="161"/>
      <c r="AG1079" s="161"/>
      <c r="AH1079" s="161"/>
      <c r="AI1079" s="161"/>
      <c r="AJ1079" s="161"/>
      <c r="AK1079" s="161"/>
      <c r="AL1079" s="161"/>
      <c r="AM1079" s="161"/>
      <c r="AN1079" s="161"/>
      <c r="AO1079" s="161"/>
      <c r="AP1079" s="161"/>
      <c r="AQ1079" s="161"/>
      <c r="AR1079" s="161"/>
      <c r="AS1079" s="161"/>
      <c r="AT1079" s="161"/>
      <c r="AU1079" s="161"/>
      <c r="AV1079" s="161"/>
      <c r="AW1079" s="161"/>
    </row>
    <row r="1080" spans="2:49" s="47" customFormat="1" ht="11.25" customHeight="1">
      <c r="B1080" s="51" t="s">
        <v>445</v>
      </c>
      <c r="C1080" s="52" t="s">
        <v>144</v>
      </c>
      <c r="D1080" s="44"/>
      <c r="E1080" s="57"/>
      <c r="F1080" s="53"/>
      <c r="G1080" s="57"/>
      <c r="H1080" s="53"/>
      <c r="I1080" s="57"/>
      <c r="J1080" s="53"/>
      <c r="K1080" s="54"/>
      <c r="L1080" s="53"/>
      <c r="M1080" s="61" t="s">
        <v>145</v>
      </c>
      <c r="N1080" s="161"/>
      <c r="O1080" s="161"/>
      <c r="P1080" s="161"/>
      <c r="Q1080" s="161"/>
      <c r="R1080" s="161"/>
      <c r="S1080" s="161"/>
      <c r="T1080" s="161"/>
      <c r="U1080" s="161"/>
      <c r="V1080" s="161"/>
      <c r="W1080" s="161"/>
      <c r="X1080" s="161"/>
      <c r="Y1080" s="161"/>
      <c r="Z1080" s="161"/>
      <c r="AA1080" s="161"/>
      <c r="AB1080" s="161"/>
      <c r="AC1080" s="161"/>
      <c r="AD1080" s="161"/>
      <c r="AE1080" s="161"/>
      <c r="AF1080" s="161"/>
      <c r="AG1080" s="161"/>
      <c r="AH1080" s="161"/>
      <c r="AI1080" s="161"/>
      <c r="AJ1080" s="161"/>
      <c r="AK1080" s="161"/>
      <c r="AL1080" s="161"/>
      <c r="AM1080" s="161"/>
      <c r="AN1080" s="161"/>
      <c r="AO1080" s="161"/>
      <c r="AP1080" s="161"/>
      <c r="AQ1080" s="161"/>
      <c r="AR1080" s="161"/>
      <c r="AS1080" s="161"/>
      <c r="AT1080" s="161"/>
      <c r="AU1080" s="161"/>
      <c r="AV1080" s="161"/>
      <c r="AW1080" s="161"/>
    </row>
    <row r="1081" spans="2:49" s="47" customFormat="1" ht="11.25" customHeight="1">
      <c r="B1081" s="271"/>
      <c r="C1081" s="52" t="s">
        <v>146</v>
      </c>
      <c r="D1081" s="181"/>
      <c r="E1081" s="103"/>
      <c r="F1081" s="102"/>
      <c r="G1081" s="103"/>
      <c r="H1081" s="102"/>
      <c r="I1081" s="103"/>
      <c r="J1081" s="102"/>
      <c r="K1081" s="191"/>
      <c r="L1081" s="102"/>
      <c r="M1081" s="61" t="s">
        <v>147</v>
      </c>
      <c r="N1081" s="161"/>
      <c r="O1081" s="161"/>
      <c r="P1081" s="161"/>
      <c r="Q1081" s="161"/>
      <c r="R1081" s="161"/>
      <c r="S1081" s="161"/>
      <c r="T1081" s="161"/>
      <c r="U1081" s="161"/>
      <c r="V1081" s="161"/>
      <c r="W1081" s="161"/>
      <c r="X1081" s="161"/>
      <c r="Y1081" s="161"/>
      <c r="Z1081" s="161"/>
      <c r="AA1081" s="161"/>
      <c r="AB1081" s="161"/>
      <c r="AC1081" s="161"/>
      <c r="AD1081" s="161"/>
      <c r="AE1081" s="161"/>
      <c r="AF1081" s="161"/>
      <c r="AG1081" s="161"/>
      <c r="AH1081" s="161"/>
      <c r="AI1081" s="161"/>
      <c r="AJ1081" s="161"/>
      <c r="AK1081" s="161"/>
      <c r="AL1081" s="161"/>
      <c r="AM1081" s="161"/>
      <c r="AN1081" s="161"/>
      <c r="AO1081" s="161"/>
      <c r="AP1081" s="161"/>
      <c r="AQ1081" s="161"/>
      <c r="AR1081" s="161"/>
      <c r="AS1081" s="161"/>
      <c r="AT1081" s="161"/>
      <c r="AU1081" s="161"/>
      <c r="AV1081" s="161"/>
      <c r="AW1081" s="161"/>
    </row>
    <row r="1082" spans="2:49" s="47" customFormat="1" ht="11.25" customHeight="1">
      <c r="B1082" s="271"/>
      <c r="C1082" s="52" t="s">
        <v>1757</v>
      </c>
      <c r="D1082" s="44" t="s">
        <v>2305</v>
      </c>
      <c r="E1082" s="57" t="s">
        <v>1243</v>
      </c>
      <c r="F1082" s="53">
        <v>3068.6481887116124</v>
      </c>
      <c r="G1082" s="57" t="s">
        <v>1243</v>
      </c>
      <c r="H1082" s="53">
        <v>3770.883381117221</v>
      </c>
      <c r="I1082" s="57" t="s">
        <v>1243</v>
      </c>
      <c r="J1082" s="53">
        <v>3559.016802386575</v>
      </c>
      <c r="K1082" s="54" t="s">
        <v>1243</v>
      </c>
      <c r="L1082" s="53">
        <v>2081</v>
      </c>
      <c r="M1082" s="61" t="s">
        <v>1758</v>
      </c>
      <c r="N1082" s="161"/>
      <c r="O1082" s="161"/>
      <c r="P1082" s="161"/>
      <c r="Q1082" s="161"/>
      <c r="R1082" s="161"/>
      <c r="S1082" s="161"/>
      <c r="T1082" s="161"/>
      <c r="U1082" s="161"/>
      <c r="V1082" s="161"/>
      <c r="W1082" s="161"/>
      <c r="X1082" s="161"/>
      <c r="Y1082" s="161"/>
      <c r="Z1082" s="161"/>
      <c r="AA1082" s="161"/>
      <c r="AB1082" s="161"/>
      <c r="AC1082" s="161"/>
      <c r="AD1082" s="161"/>
      <c r="AE1082" s="161"/>
      <c r="AF1082" s="161"/>
      <c r="AG1082" s="161"/>
      <c r="AH1082" s="161"/>
      <c r="AI1082" s="161"/>
      <c r="AJ1082" s="161"/>
      <c r="AK1082" s="161"/>
      <c r="AL1082" s="161"/>
      <c r="AM1082" s="161"/>
      <c r="AN1082" s="161"/>
      <c r="AO1082" s="161"/>
      <c r="AP1082" s="161"/>
      <c r="AQ1082" s="161"/>
      <c r="AR1082" s="161"/>
      <c r="AS1082" s="161"/>
      <c r="AT1082" s="161"/>
      <c r="AU1082" s="161"/>
      <c r="AV1082" s="161"/>
      <c r="AW1082" s="161"/>
    </row>
    <row r="1083" spans="2:49" s="47" customFormat="1" ht="3" customHeight="1">
      <c r="B1083" s="141"/>
      <c r="C1083" s="142"/>
      <c r="D1083" s="143"/>
      <c r="E1083" s="144"/>
      <c r="F1083" s="145"/>
      <c r="G1083" s="108"/>
      <c r="H1083" s="109"/>
      <c r="I1083" s="108"/>
      <c r="J1083" s="109"/>
      <c r="K1083" s="199"/>
      <c r="L1083" s="109"/>
      <c r="M1083" s="149"/>
      <c r="N1083" s="161"/>
      <c r="O1083" s="161"/>
      <c r="P1083" s="161"/>
      <c r="Q1083" s="161"/>
      <c r="R1083" s="161"/>
      <c r="S1083" s="161"/>
      <c r="T1083" s="161"/>
      <c r="U1083" s="161"/>
      <c r="V1083" s="161"/>
      <c r="W1083" s="161"/>
      <c r="X1083" s="161"/>
      <c r="Y1083" s="161"/>
      <c r="Z1083" s="161"/>
      <c r="AA1083" s="161"/>
      <c r="AB1083" s="161"/>
      <c r="AC1083" s="161"/>
      <c r="AD1083" s="161"/>
      <c r="AE1083" s="161"/>
      <c r="AF1083" s="161"/>
      <c r="AG1083" s="161"/>
      <c r="AH1083" s="161"/>
      <c r="AI1083" s="161"/>
      <c r="AJ1083" s="161"/>
      <c r="AK1083" s="161"/>
      <c r="AL1083" s="161"/>
      <c r="AM1083" s="161"/>
      <c r="AN1083" s="161"/>
      <c r="AO1083" s="161"/>
      <c r="AP1083" s="161"/>
      <c r="AQ1083" s="161"/>
      <c r="AR1083" s="161"/>
      <c r="AS1083" s="161"/>
      <c r="AT1083" s="161"/>
      <c r="AU1083" s="161"/>
      <c r="AV1083" s="161"/>
      <c r="AW1083" s="161"/>
    </row>
    <row r="1084" spans="2:49" s="47" customFormat="1" ht="11.25" customHeight="1">
      <c r="B1084" s="113"/>
      <c r="C1084" s="114"/>
      <c r="D1084" s="115"/>
      <c r="E1084" s="116"/>
      <c r="F1084" s="116"/>
      <c r="G1084" s="117"/>
      <c r="H1084" s="117"/>
      <c r="I1084" s="117"/>
      <c r="J1084" s="117"/>
      <c r="K1084" s="117"/>
      <c r="L1084" s="117"/>
      <c r="M1084" s="118" t="s">
        <v>187</v>
      </c>
      <c r="N1084" s="161"/>
      <c r="O1084" s="161"/>
      <c r="P1084" s="161"/>
      <c r="Q1084" s="161"/>
      <c r="R1084" s="161"/>
      <c r="S1084" s="161"/>
      <c r="T1084" s="161"/>
      <c r="U1084" s="161"/>
      <c r="V1084" s="161"/>
      <c r="W1084" s="161"/>
      <c r="X1084" s="161"/>
      <c r="Y1084" s="161"/>
      <c r="Z1084" s="161"/>
      <c r="AA1084" s="161"/>
      <c r="AB1084" s="161"/>
      <c r="AC1084" s="161"/>
      <c r="AD1084" s="161"/>
      <c r="AE1084" s="161"/>
      <c r="AF1084" s="161"/>
      <c r="AG1084" s="161"/>
      <c r="AH1084" s="161"/>
      <c r="AI1084" s="161"/>
      <c r="AJ1084" s="161"/>
      <c r="AK1084" s="161"/>
      <c r="AL1084" s="161"/>
      <c r="AM1084" s="161"/>
      <c r="AN1084" s="161"/>
      <c r="AO1084" s="161"/>
      <c r="AP1084" s="161"/>
      <c r="AQ1084" s="161"/>
      <c r="AR1084" s="161"/>
      <c r="AS1084" s="161"/>
      <c r="AT1084" s="161"/>
      <c r="AU1084" s="161"/>
      <c r="AV1084" s="161"/>
      <c r="AW1084" s="161"/>
    </row>
    <row r="1085" spans="2:10" s="121" customFormat="1" ht="18.75" customHeight="1">
      <c r="B1085" s="14" t="s">
        <v>208</v>
      </c>
      <c r="C1085" s="119"/>
      <c r="D1085" s="119"/>
      <c r="E1085" s="119"/>
      <c r="F1085" s="119"/>
      <c r="G1085" s="119"/>
      <c r="H1085" s="119"/>
      <c r="I1085" s="120"/>
      <c r="J1085" s="120"/>
    </row>
    <row r="1086" spans="2:10" s="121" customFormat="1" ht="18.75" customHeight="1">
      <c r="B1086" s="15" t="s">
        <v>209</v>
      </c>
      <c r="C1086" s="15"/>
      <c r="D1086" s="15"/>
      <c r="E1086" s="15"/>
      <c r="F1086" s="15"/>
      <c r="G1086" s="15"/>
      <c r="H1086" s="15"/>
      <c r="I1086" s="16"/>
      <c r="J1086" s="16"/>
    </row>
    <row r="1087" spans="2:49" s="150" customFormat="1" ht="6" customHeight="1">
      <c r="B1087" s="122"/>
      <c r="C1087" s="123"/>
      <c r="D1087" s="123"/>
      <c r="E1087" s="124"/>
      <c r="F1087" s="124"/>
      <c r="G1087" s="123"/>
      <c r="H1087" s="123"/>
      <c r="I1087" s="123"/>
      <c r="J1087" s="123"/>
      <c r="K1087" s="125"/>
      <c r="L1087" s="123"/>
      <c r="M1087" s="126"/>
      <c r="N1087" s="124"/>
      <c r="O1087" s="124"/>
      <c r="P1087" s="124"/>
      <c r="Q1087" s="124"/>
      <c r="R1087" s="124"/>
      <c r="S1087" s="124"/>
      <c r="T1087" s="124"/>
      <c r="U1087" s="124"/>
      <c r="V1087" s="124"/>
      <c r="W1087" s="124"/>
      <c r="X1087" s="124"/>
      <c r="Y1087" s="124"/>
      <c r="Z1087" s="124"/>
      <c r="AA1087" s="124"/>
      <c r="AB1087" s="124"/>
      <c r="AC1087" s="124"/>
      <c r="AD1087" s="124"/>
      <c r="AE1087" s="124"/>
      <c r="AF1087" s="124"/>
      <c r="AG1087" s="124"/>
      <c r="AH1087" s="124"/>
      <c r="AI1087" s="124"/>
      <c r="AJ1087" s="124"/>
      <c r="AK1087" s="124"/>
      <c r="AL1087" s="124"/>
      <c r="AM1087" s="124"/>
      <c r="AN1087" s="124"/>
      <c r="AO1087" s="124"/>
      <c r="AP1087" s="124"/>
      <c r="AQ1087" s="124"/>
      <c r="AR1087" s="124"/>
      <c r="AS1087" s="124"/>
      <c r="AT1087" s="124"/>
      <c r="AU1087" s="124"/>
      <c r="AV1087" s="124"/>
      <c r="AW1087" s="124"/>
    </row>
    <row r="1088" spans="2:49" s="150" customFormat="1" ht="24.75" customHeight="1">
      <c r="B1088" s="18" t="s">
        <v>1625</v>
      </c>
      <c r="C1088" s="19" t="s">
        <v>2237</v>
      </c>
      <c r="D1088" s="20" t="s">
        <v>1627</v>
      </c>
      <c r="E1088" s="21" t="s">
        <v>1103</v>
      </c>
      <c r="F1088" s="22"/>
      <c r="G1088" s="21" t="s">
        <v>1787</v>
      </c>
      <c r="H1088" s="22"/>
      <c r="I1088" s="21" t="s">
        <v>721</v>
      </c>
      <c r="J1088" s="22"/>
      <c r="K1088" s="21" t="s">
        <v>1767</v>
      </c>
      <c r="L1088" s="22"/>
      <c r="M1088" s="23" t="s">
        <v>1386</v>
      </c>
      <c r="N1088" s="124"/>
      <c r="O1088" s="124"/>
      <c r="P1088" s="124"/>
      <c r="Q1088" s="124"/>
      <c r="R1088" s="124"/>
      <c r="S1088" s="124"/>
      <c r="T1088" s="124"/>
      <c r="U1088" s="124"/>
      <c r="V1088" s="124"/>
      <c r="W1088" s="124"/>
      <c r="X1088" s="124"/>
      <c r="Y1088" s="124"/>
      <c r="Z1088" s="124"/>
      <c r="AA1088" s="124"/>
      <c r="AB1088" s="124"/>
      <c r="AC1088" s="124"/>
      <c r="AD1088" s="124"/>
      <c r="AE1088" s="124"/>
      <c r="AF1088" s="124"/>
      <c r="AG1088" s="124"/>
      <c r="AH1088" s="124"/>
      <c r="AI1088" s="124"/>
      <c r="AJ1088" s="124"/>
      <c r="AK1088" s="124"/>
      <c r="AL1088" s="124"/>
      <c r="AM1088" s="124"/>
      <c r="AN1088" s="124"/>
      <c r="AO1088" s="124"/>
      <c r="AP1088" s="124"/>
      <c r="AQ1088" s="124"/>
      <c r="AR1088" s="124"/>
      <c r="AS1088" s="124"/>
      <c r="AT1088" s="124"/>
      <c r="AU1088" s="124"/>
      <c r="AV1088" s="124"/>
      <c r="AW1088" s="124"/>
    </row>
    <row r="1089" spans="2:49" s="150" customFormat="1" ht="15" customHeight="1">
      <c r="B1089" s="24" t="s">
        <v>1626</v>
      </c>
      <c r="C1089" s="25"/>
      <c r="D1089" s="26" t="s">
        <v>1628</v>
      </c>
      <c r="E1089" s="17" t="s">
        <v>1383</v>
      </c>
      <c r="F1089" s="27" t="s">
        <v>1385</v>
      </c>
      <c r="G1089" s="17" t="s">
        <v>1383</v>
      </c>
      <c r="H1089" s="27" t="s">
        <v>1385</v>
      </c>
      <c r="I1089" s="17" t="s">
        <v>1383</v>
      </c>
      <c r="J1089" s="27" t="s">
        <v>1385</v>
      </c>
      <c r="K1089" s="17" t="s">
        <v>1383</v>
      </c>
      <c r="L1089" s="27" t="s">
        <v>1385</v>
      </c>
      <c r="M1089" s="28"/>
      <c r="N1089" s="124"/>
      <c r="O1089" s="124"/>
      <c r="P1089" s="124"/>
      <c r="Q1089" s="124"/>
      <c r="R1089" s="124"/>
      <c r="S1089" s="124"/>
      <c r="T1089" s="124"/>
      <c r="U1089" s="124"/>
      <c r="V1089" s="124"/>
      <c r="W1089" s="124"/>
      <c r="X1089" s="124"/>
      <c r="Y1089" s="124"/>
      <c r="Z1089" s="124"/>
      <c r="AA1089" s="124"/>
      <c r="AB1089" s="124"/>
      <c r="AC1089" s="124"/>
      <c r="AD1089" s="124"/>
      <c r="AE1089" s="124"/>
      <c r="AF1089" s="124"/>
      <c r="AG1089" s="124"/>
      <c r="AH1089" s="124"/>
      <c r="AI1089" s="124"/>
      <c r="AJ1089" s="124"/>
      <c r="AK1089" s="124"/>
      <c r="AL1089" s="124"/>
      <c r="AM1089" s="124"/>
      <c r="AN1089" s="124"/>
      <c r="AO1089" s="124"/>
      <c r="AP1089" s="124"/>
      <c r="AQ1089" s="124"/>
      <c r="AR1089" s="124"/>
      <c r="AS1089" s="124"/>
      <c r="AT1089" s="124"/>
      <c r="AU1089" s="124"/>
      <c r="AV1089" s="124"/>
      <c r="AW1089" s="124"/>
    </row>
    <row r="1090" spans="2:49" s="150" customFormat="1" ht="24.75" customHeight="1">
      <c r="B1090" s="29"/>
      <c r="C1090" s="30"/>
      <c r="D1090" s="31"/>
      <c r="E1090" s="32" t="s">
        <v>1384</v>
      </c>
      <c r="F1090" s="33" t="s">
        <v>1768</v>
      </c>
      <c r="G1090" s="32" t="s">
        <v>1384</v>
      </c>
      <c r="H1090" s="33" t="s">
        <v>1768</v>
      </c>
      <c r="I1090" s="32" t="s">
        <v>1384</v>
      </c>
      <c r="J1090" s="33" t="s">
        <v>1768</v>
      </c>
      <c r="K1090" s="32" t="s">
        <v>1384</v>
      </c>
      <c r="L1090" s="33" t="s">
        <v>1768</v>
      </c>
      <c r="M1090" s="34"/>
      <c r="N1090" s="124"/>
      <c r="O1090" s="124"/>
      <c r="P1090" s="124"/>
      <c r="Q1090" s="124"/>
      <c r="R1090" s="124"/>
      <c r="S1090" s="124"/>
      <c r="T1090" s="124"/>
      <c r="U1090" s="124"/>
      <c r="V1090" s="124"/>
      <c r="W1090" s="124"/>
      <c r="X1090" s="124"/>
      <c r="Y1090" s="124"/>
      <c r="Z1090" s="124"/>
      <c r="AA1090" s="124"/>
      <c r="AB1090" s="124"/>
      <c r="AC1090" s="124"/>
      <c r="AD1090" s="124"/>
      <c r="AE1090" s="124"/>
      <c r="AF1090" s="124"/>
      <c r="AG1090" s="124"/>
      <c r="AH1090" s="124"/>
      <c r="AI1090" s="124"/>
      <c r="AJ1090" s="124"/>
      <c r="AK1090" s="124"/>
      <c r="AL1090" s="124"/>
      <c r="AM1090" s="124"/>
      <c r="AN1090" s="124"/>
      <c r="AO1090" s="124"/>
      <c r="AP1090" s="124"/>
      <c r="AQ1090" s="124"/>
      <c r="AR1090" s="124"/>
      <c r="AS1090" s="124"/>
      <c r="AT1090" s="124"/>
      <c r="AU1090" s="124"/>
      <c r="AV1090" s="124"/>
      <c r="AW1090" s="124"/>
    </row>
    <row r="1091" spans="2:49" s="47" customFormat="1" ht="5.25" customHeight="1">
      <c r="B1091" s="60"/>
      <c r="C1091" s="127"/>
      <c r="D1091" s="128"/>
      <c r="E1091" s="110"/>
      <c r="F1091" s="111"/>
      <c r="G1091" s="110"/>
      <c r="H1091" s="111"/>
      <c r="I1091" s="110"/>
      <c r="J1091" s="111"/>
      <c r="K1091" s="112"/>
      <c r="L1091" s="111"/>
      <c r="M1091" s="129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161"/>
      <c r="Z1091" s="161"/>
      <c r="AA1091" s="161"/>
      <c r="AB1091" s="161"/>
      <c r="AC1091" s="161"/>
      <c r="AD1091" s="161"/>
      <c r="AE1091" s="161"/>
      <c r="AF1091" s="161"/>
      <c r="AG1091" s="161"/>
      <c r="AH1091" s="161"/>
      <c r="AI1091" s="161"/>
      <c r="AJ1091" s="161"/>
      <c r="AK1091" s="161"/>
      <c r="AL1091" s="161"/>
      <c r="AM1091" s="161"/>
      <c r="AN1091" s="161"/>
      <c r="AO1091" s="161"/>
      <c r="AP1091" s="161"/>
      <c r="AQ1091" s="161"/>
      <c r="AR1091" s="161"/>
      <c r="AS1091" s="161"/>
      <c r="AT1091" s="161"/>
      <c r="AU1091" s="161"/>
      <c r="AV1091" s="161"/>
      <c r="AW1091" s="161"/>
    </row>
    <row r="1092" spans="2:49" s="47" customFormat="1" ht="11.25" customHeight="1">
      <c r="B1092" s="78" t="s">
        <v>1467</v>
      </c>
      <c r="C1092" s="43" t="s">
        <v>1468</v>
      </c>
      <c r="D1092" s="272"/>
      <c r="E1092" s="110"/>
      <c r="F1092" s="273" t="s">
        <v>2278</v>
      </c>
      <c r="G1092" s="110"/>
      <c r="H1092" s="273" t="s">
        <v>2278</v>
      </c>
      <c r="I1092" s="110"/>
      <c r="J1092" s="273" t="s">
        <v>2278</v>
      </c>
      <c r="K1092" s="274"/>
      <c r="L1092" s="273" t="s">
        <v>2278</v>
      </c>
      <c r="M1092" s="48" t="s">
        <v>1759</v>
      </c>
      <c r="N1092" s="161"/>
      <c r="O1092" s="161"/>
      <c r="P1092" s="161"/>
      <c r="Q1092" s="161"/>
      <c r="R1092" s="161"/>
      <c r="S1092" s="161"/>
      <c r="T1092" s="161"/>
      <c r="U1092" s="161"/>
      <c r="V1092" s="161"/>
      <c r="W1092" s="161"/>
      <c r="X1092" s="161"/>
      <c r="Y1092" s="161"/>
      <c r="Z1092" s="161"/>
      <c r="AA1092" s="161"/>
      <c r="AB1092" s="161"/>
      <c r="AC1092" s="161"/>
      <c r="AD1092" s="161"/>
      <c r="AE1092" s="161"/>
      <c r="AF1092" s="161"/>
      <c r="AG1092" s="161"/>
      <c r="AH1092" s="161"/>
      <c r="AI1092" s="161"/>
      <c r="AJ1092" s="161"/>
      <c r="AK1092" s="161"/>
      <c r="AL1092" s="161"/>
      <c r="AM1092" s="161"/>
      <c r="AN1092" s="161"/>
      <c r="AO1092" s="161"/>
      <c r="AP1092" s="161"/>
      <c r="AQ1092" s="161"/>
      <c r="AR1092" s="161"/>
      <c r="AS1092" s="161"/>
      <c r="AT1092" s="161"/>
      <c r="AU1092" s="161"/>
      <c r="AV1092" s="161"/>
      <c r="AW1092" s="161"/>
    </row>
    <row r="1093" spans="2:49" s="47" customFormat="1" ht="11.25" customHeight="1">
      <c r="B1093" s="78"/>
      <c r="C1093" s="43" t="s">
        <v>1469</v>
      </c>
      <c r="D1093" s="272"/>
      <c r="E1093" s="57"/>
      <c r="F1093" s="86">
        <f>SUM(F1095:F1099)</f>
        <v>19975.259451128873</v>
      </c>
      <c r="G1093" s="57"/>
      <c r="H1093" s="86">
        <f>SUM(H1095:H1099)</f>
        <v>20961.12248280293</v>
      </c>
      <c r="I1093" s="57"/>
      <c r="J1093" s="86">
        <f>SUM(J1095:J1099)</f>
        <v>22768.82280777892</v>
      </c>
      <c r="K1093" s="87"/>
      <c r="L1093" s="86">
        <f>SUM(L1095:L1099)</f>
        <v>25142</v>
      </c>
      <c r="M1093" s="48" t="s">
        <v>1760</v>
      </c>
      <c r="N1093" s="161"/>
      <c r="O1093" s="161"/>
      <c r="P1093" s="161"/>
      <c r="Q1093" s="161"/>
      <c r="R1093" s="161"/>
      <c r="S1093" s="161"/>
      <c r="T1093" s="161"/>
      <c r="U1093" s="161"/>
      <c r="V1093" s="161"/>
      <c r="W1093" s="161"/>
      <c r="X1093" s="161"/>
      <c r="Y1093" s="161"/>
      <c r="Z1093" s="161"/>
      <c r="AA1093" s="161"/>
      <c r="AB1093" s="161"/>
      <c r="AC1093" s="161"/>
      <c r="AD1093" s="161"/>
      <c r="AE1093" s="161"/>
      <c r="AF1093" s="161"/>
      <c r="AG1093" s="161"/>
      <c r="AH1093" s="161"/>
      <c r="AI1093" s="161"/>
      <c r="AJ1093" s="161"/>
      <c r="AK1093" s="161"/>
      <c r="AL1093" s="161"/>
      <c r="AM1093" s="161"/>
      <c r="AN1093" s="161"/>
      <c r="AO1093" s="161"/>
      <c r="AP1093" s="161"/>
      <c r="AQ1093" s="161"/>
      <c r="AR1093" s="161"/>
      <c r="AS1093" s="161"/>
      <c r="AT1093" s="161"/>
      <c r="AU1093" s="161"/>
      <c r="AV1093" s="161"/>
      <c r="AW1093" s="161"/>
    </row>
    <row r="1094" spans="2:49" s="47" customFormat="1" ht="11.25" customHeight="1">
      <c r="B1094" s="51" t="s">
        <v>1794</v>
      </c>
      <c r="C1094" s="52" t="s">
        <v>1470</v>
      </c>
      <c r="E1094" s="105"/>
      <c r="F1094" s="102"/>
      <c r="G1094" s="105"/>
      <c r="H1094" s="102"/>
      <c r="I1094" s="105"/>
      <c r="J1094" s="102"/>
      <c r="K1094" s="191"/>
      <c r="L1094" s="102"/>
      <c r="M1094" s="56" t="s">
        <v>1472</v>
      </c>
      <c r="N1094" s="161"/>
      <c r="O1094" s="161"/>
      <c r="P1094" s="161"/>
      <c r="Q1094" s="161"/>
      <c r="R1094" s="161"/>
      <c r="S1094" s="161"/>
      <c r="T1094" s="161"/>
      <c r="U1094" s="161"/>
      <c r="V1094" s="161"/>
      <c r="W1094" s="161"/>
      <c r="X1094" s="161"/>
      <c r="Y1094" s="161"/>
      <c r="Z1094" s="161"/>
      <c r="AA1094" s="161"/>
      <c r="AB1094" s="161"/>
      <c r="AC1094" s="161"/>
      <c r="AD1094" s="161"/>
      <c r="AE1094" s="161"/>
      <c r="AF1094" s="161"/>
      <c r="AG1094" s="161"/>
      <c r="AH1094" s="161"/>
      <c r="AI1094" s="161"/>
      <c r="AJ1094" s="161"/>
      <c r="AK1094" s="161"/>
      <c r="AL1094" s="161"/>
      <c r="AM1094" s="161"/>
      <c r="AN1094" s="161"/>
      <c r="AO1094" s="161"/>
      <c r="AP1094" s="161"/>
      <c r="AQ1094" s="161"/>
      <c r="AR1094" s="161"/>
      <c r="AS1094" s="161"/>
      <c r="AT1094" s="161"/>
      <c r="AU1094" s="161"/>
      <c r="AV1094" s="161"/>
      <c r="AW1094" s="161"/>
    </row>
    <row r="1095" spans="2:49" s="47" customFormat="1" ht="11.25" customHeight="1">
      <c r="B1095" s="51" t="s">
        <v>1795</v>
      </c>
      <c r="C1095" s="52" t="s">
        <v>1471</v>
      </c>
      <c r="D1095" s="44" t="s">
        <v>2305</v>
      </c>
      <c r="E1095" s="45" t="s">
        <v>1243</v>
      </c>
      <c r="F1095" s="53">
        <v>136.68811531009408</v>
      </c>
      <c r="G1095" s="45" t="s">
        <v>1243</v>
      </c>
      <c r="H1095" s="53">
        <v>85.4300720688088</v>
      </c>
      <c r="I1095" s="45" t="s">
        <v>1243</v>
      </c>
      <c r="J1095" s="53" t="s">
        <v>1243</v>
      </c>
      <c r="K1095" s="54" t="s">
        <v>1243</v>
      </c>
      <c r="L1095" s="53" t="s">
        <v>1243</v>
      </c>
      <c r="M1095" s="56" t="s">
        <v>1473</v>
      </c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1"/>
      <c r="AB1095" s="161"/>
      <c r="AC1095" s="161"/>
      <c r="AD1095" s="161"/>
      <c r="AE1095" s="161"/>
      <c r="AF1095" s="161"/>
      <c r="AG1095" s="161"/>
      <c r="AH1095" s="161"/>
      <c r="AI1095" s="161"/>
      <c r="AJ1095" s="161"/>
      <c r="AK1095" s="161"/>
      <c r="AL1095" s="161"/>
      <c r="AM1095" s="161"/>
      <c r="AN1095" s="161"/>
      <c r="AO1095" s="161"/>
      <c r="AP1095" s="161"/>
      <c r="AQ1095" s="161"/>
      <c r="AR1095" s="161"/>
      <c r="AS1095" s="161"/>
      <c r="AT1095" s="161"/>
      <c r="AU1095" s="161"/>
      <c r="AV1095" s="161"/>
      <c r="AW1095" s="161"/>
    </row>
    <row r="1096" spans="2:49" s="47" customFormat="1" ht="11.25" customHeight="1">
      <c r="B1096" s="51" t="s">
        <v>1796</v>
      </c>
      <c r="C1096" s="52" t="s">
        <v>125</v>
      </c>
      <c r="D1096" s="44" t="s">
        <v>2535</v>
      </c>
      <c r="E1096" s="57">
        <v>4930</v>
      </c>
      <c r="F1096" s="53">
        <v>804.751278888179</v>
      </c>
      <c r="G1096" s="57">
        <v>3285</v>
      </c>
      <c r="H1096" s="53">
        <v>572.381482861019</v>
      </c>
      <c r="I1096" s="57">
        <v>1934</v>
      </c>
      <c r="J1096" s="53">
        <v>413.4815488130346</v>
      </c>
      <c r="K1096" s="54">
        <v>1580</v>
      </c>
      <c r="L1096" s="53">
        <v>332</v>
      </c>
      <c r="M1096" s="56" t="s">
        <v>126</v>
      </c>
      <c r="N1096" s="161"/>
      <c r="O1096" s="161"/>
      <c r="P1096" s="161"/>
      <c r="Q1096" s="161"/>
      <c r="R1096" s="161"/>
      <c r="S1096" s="161"/>
      <c r="T1096" s="161"/>
      <c r="U1096" s="161"/>
      <c r="V1096" s="161"/>
      <c r="W1096" s="161"/>
      <c r="X1096" s="161"/>
      <c r="Y1096" s="161"/>
      <c r="Z1096" s="161"/>
      <c r="AA1096" s="161"/>
      <c r="AB1096" s="161"/>
      <c r="AC1096" s="161"/>
      <c r="AD1096" s="161"/>
      <c r="AE1096" s="161"/>
      <c r="AF1096" s="161"/>
      <c r="AG1096" s="161"/>
      <c r="AH1096" s="161"/>
      <c r="AI1096" s="161"/>
      <c r="AJ1096" s="161"/>
      <c r="AK1096" s="161"/>
      <c r="AL1096" s="161"/>
      <c r="AM1096" s="161"/>
      <c r="AN1096" s="161"/>
      <c r="AO1096" s="161"/>
      <c r="AP1096" s="161"/>
      <c r="AQ1096" s="161"/>
      <c r="AR1096" s="161"/>
      <c r="AS1096" s="161"/>
      <c r="AT1096" s="161"/>
      <c r="AU1096" s="161"/>
      <c r="AV1096" s="161"/>
      <c r="AW1096" s="161"/>
    </row>
    <row r="1097" spans="2:49" s="47" customFormat="1" ht="11.25" customHeight="1">
      <c r="B1097" s="51" t="s">
        <v>1797</v>
      </c>
      <c r="C1097" s="52" t="s">
        <v>127</v>
      </c>
      <c r="D1097" s="44" t="s">
        <v>2303</v>
      </c>
      <c r="E1097" s="57">
        <v>4000</v>
      </c>
      <c r="F1097" s="53">
        <v>68.34405765504704</v>
      </c>
      <c r="G1097" s="57">
        <v>3000</v>
      </c>
      <c r="H1097" s="53">
        <v>51.25804324128528</v>
      </c>
      <c r="I1097" s="57">
        <v>0</v>
      </c>
      <c r="J1097" s="53">
        <v>0</v>
      </c>
      <c r="K1097" s="54">
        <v>0</v>
      </c>
      <c r="L1097" s="53">
        <v>0</v>
      </c>
      <c r="M1097" s="56" t="s">
        <v>128</v>
      </c>
      <c r="N1097" s="161"/>
      <c r="O1097" s="161"/>
      <c r="P1097" s="161"/>
      <c r="Q1097" s="161"/>
      <c r="R1097" s="161"/>
      <c r="S1097" s="161"/>
      <c r="T1097" s="161"/>
      <c r="U1097" s="161"/>
      <c r="V1097" s="161"/>
      <c r="W1097" s="161"/>
      <c r="X1097" s="161"/>
      <c r="Y1097" s="161"/>
      <c r="Z1097" s="161"/>
      <c r="AA1097" s="161"/>
      <c r="AB1097" s="161"/>
      <c r="AC1097" s="161"/>
      <c r="AD1097" s="161"/>
      <c r="AE1097" s="161"/>
      <c r="AF1097" s="161"/>
      <c r="AG1097" s="161"/>
      <c r="AH1097" s="161"/>
      <c r="AI1097" s="161"/>
      <c r="AJ1097" s="161"/>
      <c r="AK1097" s="161"/>
      <c r="AL1097" s="161"/>
      <c r="AM1097" s="161"/>
      <c r="AN1097" s="161"/>
      <c r="AO1097" s="161"/>
      <c r="AP1097" s="161"/>
      <c r="AQ1097" s="161"/>
      <c r="AR1097" s="161"/>
      <c r="AS1097" s="161"/>
      <c r="AT1097" s="161"/>
      <c r="AU1097" s="161"/>
      <c r="AV1097" s="161"/>
      <c r="AW1097" s="161"/>
    </row>
    <row r="1098" spans="2:49" s="47" customFormat="1" ht="11.25" customHeight="1">
      <c r="B1098" s="51" t="s">
        <v>2200</v>
      </c>
      <c r="C1098" s="52" t="s">
        <v>123</v>
      </c>
      <c r="D1098" s="44" t="s">
        <v>2303</v>
      </c>
      <c r="E1098" s="57">
        <v>18590</v>
      </c>
      <c r="F1098" s="53">
        <v>18965.475999275553</v>
      </c>
      <c r="G1098" s="57">
        <v>18450</v>
      </c>
      <c r="H1098" s="53">
        <v>20252.052884631816</v>
      </c>
      <c r="I1098" s="57">
        <v>19375</v>
      </c>
      <c r="J1098" s="53">
        <v>22355.341258965887</v>
      </c>
      <c r="K1098" s="54">
        <v>21058</v>
      </c>
      <c r="L1098" s="53">
        <v>24810</v>
      </c>
      <c r="M1098" s="56" t="s">
        <v>124</v>
      </c>
      <c r="N1098" s="161"/>
      <c r="O1098" s="161"/>
      <c r="P1098" s="161"/>
      <c r="Q1098" s="161"/>
      <c r="R1098" s="161"/>
      <c r="S1098" s="161"/>
      <c r="T1098" s="161"/>
      <c r="U1098" s="161"/>
      <c r="V1098" s="161"/>
      <c r="W1098" s="161"/>
      <c r="X1098" s="161"/>
      <c r="Y1098" s="161"/>
      <c r="Z1098" s="161"/>
      <c r="AA1098" s="161"/>
      <c r="AB1098" s="161"/>
      <c r="AC1098" s="161"/>
      <c r="AD1098" s="161"/>
      <c r="AE1098" s="161"/>
      <c r="AF1098" s="161"/>
      <c r="AG1098" s="161"/>
      <c r="AH1098" s="161"/>
      <c r="AI1098" s="161"/>
      <c r="AJ1098" s="161"/>
      <c r="AK1098" s="161"/>
      <c r="AL1098" s="161"/>
      <c r="AM1098" s="161"/>
      <c r="AN1098" s="161"/>
      <c r="AO1098" s="161"/>
      <c r="AP1098" s="161"/>
      <c r="AQ1098" s="161"/>
      <c r="AR1098" s="161"/>
      <c r="AS1098" s="161"/>
      <c r="AT1098" s="161"/>
      <c r="AU1098" s="161"/>
      <c r="AV1098" s="161"/>
      <c r="AW1098" s="161"/>
    </row>
    <row r="1099" spans="2:49" s="47" customFormat="1" ht="5.25" customHeight="1">
      <c r="B1099" s="51"/>
      <c r="C1099" s="52"/>
      <c r="D1099" s="44"/>
      <c r="E1099" s="138" t="s">
        <v>2278</v>
      </c>
      <c r="F1099" s="139"/>
      <c r="G1099" s="138"/>
      <c r="H1099" s="139"/>
      <c r="I1099" s="138"/>
      <c r="J1099" s="139"/>
      <c r="K1099" s="140"/>
      <c r="L1099" s="139"/>
      <c r="M1099" s="56"/>
      <c r="N1099" s="161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161"/>
      <c r="AB1099" s="161"/>
      <c r="AC1099" s="161"/>
      <c r="AD1099" s="161"/>
      <c r="AE1099" s="161"/>
      <c r="AF1099" s="161"/>
      <c r="AG1099" s="161"/>
      <c r="AH1099" s="161"/>
      <c r="AI1099" s="161"/>
      <c r="AJ1099" s="161"/>
      <c r="AK1099" s="161"/>
      <c r="AL1099" s="161"/>
      <c r="AM1099" s="161"/>
      <c r="AN1099" s="161"/>
      <c r="AO1099" s="161"/>
      <c r="AP1099" s="161"/>
      <c r="AQ1099" s="161"/>
      <c r="AR1099" s="161"/>
      <c r="AS1099" s="161"/>
      <c r="AT1099" s="161"/>
      <c r="AU1099" s="161"/>
      <c r="AV1099" s="161"/>
      <c r="AW1099" s="161"/>
    </row>
    <row r="1100" spans="2:49" s="210" customFormat="1" ht="11.25" customHeight="1">
      <c r="B1100" s="68" t="s">
        <v>1474</v>
      </c>
      <c r="C1100" s="69" t="s">
        <v>2409</v>
      </c>
      <c r="D1100" s="64"/>
      <c r="E1100" s="255"/>
      <c r="F1100" s="256"/>
      <c r="G1100" s="255"/>
      <c r="H1100" s="256"/>
      <c r="I1100" s="255"/>
      <c r="J1100" s="256"/>
      <c r="K1100" s="257"/>
      <c r="L1100" s="256"/>
      <c r="M1100" s="213" t="s">
        <v>1479</v>
      </c>
      <c r="N1100" s="209"/>
      <c r="O1100" s="209"/>
      <c r="P1100" s="209"/>
      <c r="Q1100" s="209"/>
      <c r="R1100" s="209"/>
      <c r="S1100" s="209"/>
      <c r="T1100" s="209"/>
      <c r="U1100" s="209"/>
      <c r="V1100" s="209"/>
      <c r="W1100" s="209"/>
      <c r="X1100" s="209"/>
      <c r="Y1100" s="209"/>
      <c r="Z1100" s="209"/>
      <c r="AA1100" s="209"/>
      <c r="AB1100" s="209"/>
      <c r="AC1100" s="209"/>
      <c r="AD1100" s="209"/>
      <c r="AE1100" s="209"/>
      <c r="AF1100" s="209"/>
      <c r="AG1100" s="209"/>
      <c r="AH1100" s="209"/>
      <c r="AI1100" s="209"/>
      <c r="AJ1100" s="209"/>
      <c r="AK1100" s="209"/>
      <c r="AL1100" s="209"/>
      <c r="AM1100" s="209"/>
      <c r="AN1100" s="209"/>
      <c r="AO1100" s="209"/>
      <c r="AP1100" s="209"/>
      <c r="AQ1100" s="209"/>
      <c r="AR1100" s="209"/>
      <c r="AS1100" s="209"/>
      <c r="AT1100" s="209"/>
      <c r="AU1100" s="209"/>
      <c r="AV1100" s="209"/>
      <c r="AW1100" s="209"/>
    </row>
    <row r="1101" spans="2:49" s="210" customFormat="1" ht="11.25" customHeight="1">
      <c r="B1101" s="239"/>
      <c r="C1101" s="69" t="s">
        <v>1478</v>
      </c>
      <c r="D1101" s="64"/>
      <c r="E1101" s="75"/>
      <c r="F1101" s="76">
        <f>SUM(F1103+F1109+F1115+F1121+F1128+F1151+F1146)</f>
        <v>23381.977374699713</v>
      </c>
      <c r="G1101" s="75"/>
      <c r="H1101" s="76">
        <f>SUM(H1103+H1109+H1115+H1121+H1128+H1151+H1146)</f>
        <v>19766.56963063454</v>
      </c>
      <c r="I1101" s="75"/>
      <c r="J1101" s="76">
        <f>SUM(J1103+J1109+J1115+J1121+J1128+J1151+J1146)</f>
        <v>24198.181053660337</v>
      </c>
      <c r="K1101" s="77"/>
      <c r="L1101" s="76">
        <f>SUM(L1103+L1109+L1115+L1121+L1128+L1151+L1146)</f>
        <v>31042</v>
      </c>
      <c r="M1101" s="213" t="s">
        <v>1480</v>
      </c>
      <c r="N1101" s="209"/>
      <c r="O1101" s="209"/>
      <c r="P1101" s="209"/>
      <c r="Q1101" s="209"/>
      <c r="R1101" s="209"/>
      <c r="S1101" s="209"/>
      <c r="T1101" s="209"/>
      <c r="U1101" s="209"/>
      <c r="V1101" s="209"/>
      <c r="W1101" s="209"/>
      <c r="X1101" s="209"/>
      <c r="Y1101" s="209"/>
      <c r="Z1101" s="209"/>
      <c r="AA1101" s="209"/>
      <c r="AB1101" s="209"/>
      <c r="AC1101" s="209"/>
      <c r="AD1101" s="209"/>
      <c r="AE1101" s="209"/>
      <c r="AF1101" s="209"/>
      <c r="AG1101" s="209"/>
      <c r="AH1101" s="209"/>
      <c r="AI1101" s="209"/>
      <c r="AJ1101" s="209"/>
      <c r="AK1101" s="209"/>
      <c r="AL1101" s="209"/>
      <c r="AM1101" s="209"/>
      <c r="AN1101" s="209"/>
      <c r="AO1101" s="209"/>
      <c r="AP1101" s="209"/>
      <c r="AQ1101" s="209"/>
      <c r="AR1101" s="209"/>
      <c r="AS1101" s="209"/>
      <c r="AT1101" s="209"/>
      <c r="AU1101" s="209"/>
      <c r="AV1101" s="209"/>
      <c r="AW1101" s="209"/>
    </row>
    <row r="1102" spans="2:49" s="47" customFormat="1" ht="5.25" customHeight="1">
      <c r="B1102" s="62"/>
      <c r="C1102" s="63"/>
      <c r="D1102" s="64"/>
      <c r="E1102" s="57"/>
      <c r="F1102" s="258"/>
      <c r="G1102" s="57"/>
      <c r="H1102" s="258"/>
      <c r="I1102" s="57"/>
      <c r="J1102" s="258"/>
      <c r="K1102" s="259"/>
      <c r="L1102" s="258"/>
      <c r="M1102" s="208"/>
      <c r="N1102" s="161"/>
      <c r="O1102" s="161"/>
      <c r="P1102" s="161"/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161"/>
      <c r="AB1102" s="161"/>
      <c r="AC1102" s="161"/>
      <c r="AD1102" s="161"/>
      <c r="AE1102" s="161"/>
      <c r="AF1102" s="161"/>
      <c r="AG1102" s="161"/>
      <c r="AH1102" s="161"/>
      <c r="AI1102" s="161"/>
      <c r="AJ1102" s="161"/>
      <c r="AK1102" s="161"/>
      <c r="AL1102" s="161"/>
      <c r="AM1102" s="161"/>
      <c r="AN1102" s="161"/>
      <c r="AO1102" s="161"/>
      <c r="AP1102" s="161"/>
      <c r="AQ1102" s="161"/>
      <c r="AR1102" s="161"/>
      <c r="AS1102" s="161"/>
      <c r="AT1102" s="161"/>
      <c r="AU1102" s="161"/>
      <c r="AV1102" s="161"/>
      <c r="AW1102" s="161"/>
    </row>
    <row r="1103" spans="2:49" s="47" customFormat="1" ht="11.25" customHeight="1">
      <c r="B1103" s="78" t="s">
        <v>1483</v>
      </c>
      <c r="C1103" s="43" t="s">
        <v>1484</v>
      </c>
      <c r="D1103" s="193" t="s">
        <v>2278</v>
      </c>
      <c r="E1103" s="95"/>
      <c r="F1103" s="86">
        <f>SUM(F1104:F1105)</f>
        <v>2310</v>
      </c>
      <c r="G1103" s="57"/>
      <c r="H1103" s="86">
        <f>SUM(H1104:H1105)</f>
        <v>878</v>
      </c>
      <c r="I1103" s="57"/>
      <c r="J1103" s="86">
        <f>SUM(J1104:J1105)</f>
        <v>4457</v>
      </c>
      <c r="K1103" s="87"/>
      <c r="L1103" s="86">
        <f>SUM(L1104:L1105)</f>
        <v>3940</v>
      </c>
      <c r="M1103" s="48" t="s">
        <v>1485</v>
      </c>
      <c r="N1103" s="161"/>
      <c r="O1103" s="161"/>
      <c r="P1103" s="161"/>
      <c r="Q1103" s="161"/>
      <c r="R1103" s="161"/>
      <c r="S1103" s="161"/>
      <c r="T1103" s="161"/>
      <c r="U1103" s="161"/>
      <c r="V1103" s="161"/>
      <c r="W1103" s="161"/>
      <c r="X1103" s="161"/>
      <c r="Y1103" s="161"/>
      <c r="Z1103" s="161"/>
      <c r="AA1103" s="161"/>
      <c r="AB1103" s="161"/>
      <c r="AC1103" s="161"/>
      <c r="AD1103" s="161"/>
      <c r="AE1103" s="161"/>
      <c r="AF1103" s="161"/>
      <c r="AG1103" s="161"/>
      <c r="AH1103" s="161"/>
      <c r="AI1103" s="161"/>
      <c r="AJ1103" s="161"/>
      <c r="AK1103" s="161"/>
      <c r="AL1103" s="161"/>
      <c r="AM1103" s="161"/>
      <c r="AN1103" s="161"/>
      <c r="AO1103" s="161"/>
      <c r="AP1103" s="161"/>
      <c r="AQ1103" s="161"/>
      <c r="AR1103" s="161"/>
      <c r="AS1103" s="161"/>
      <c r="AT1103" s="161"/>
      <c r="AU1103" s="161"/>
      <c r="AV1103" s="161"/>
      <c r="AW1103" s="161"/>
    </row>
    <row r="1104" spans="2:49" s="47" customFormat="1" ht="11.25" customHeight="1">
      <c r="B1104" s="51" t="s">
        <v>1482</v>
      </c>
      <c r="C1104" s="52" t="s">
        <v>1481</v>
      </c>
      <c r="D1104" s="44"/>
      <c r="E1104" s="57"/>
      <c r="F1104" s="53"/>
      <c r="G1104" s="57"/>
      <c r="H1104" s="53"/>
      <c r="I1104" s="57"/>
      <c r="J1104" s="53"/>
      <c r="K1104" s="54"/>
      <c r="L1104" s="53"/>
      <c r="M1104" s="56" t="s">
        <v>210</v>
      </c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  <c r="Z1104" s="161"/>
      <c r="AA1104" s="161"/>
      <c r="AB1104" s="161"/>
      <c r="AC1104" s="161"/>
      <c r="AD1104" s="161"/>
      <c r="AE1104" s="161"/>
      <c r="AF1104" s="161"/>
      <c r="AG1104" s="161"/>
      <c r="AH1104" s="161"/>
      <c r="AI1104" s="161"/>
      <c r="AJ1104" s="161"/>
      <c r="AK1104" s="161"/>
      <c r="AL1104" s="161"/>
      <c r="AM1104" s="161"/>
      <c r="AN1104" s="161"/>
      <c r="AO1104" s="161"/>
      <c r="AP1104" s="161"/>
      <c r="AQ1104" s="161"/>
      <c r="AR1104" s="161"/>
      <c r="AS1104" s="161"/>
      <c r="AT1104" s="161"/>
      <c r="AU1104" s="161"/>
      <c r="AV1104" s="161"/>
      <c r="AW1104" s="161"/>
    </row>
    <row r="1105" spans="2:49" s="47" customFormat="1" ht="11.25" customHeight="1">
      <c r="B1105" s="51" t="s">
        <v>1487</v>
      </c>
      <c r="C1105" s="52" t="s">
        <v>1488</v>
      </c>
      <c r="D1105" s="44" t="s">
        <v>2305</v>
      </c>
      <c r="E1105" s="57" t="s">
        <v>1243</v>
      </c>
      <c r="F1105" s="53">
        <v>2310</v>
      </c>
      <c r="G1105" s="57" t="s">
        <v>1243</v>
      </c>
      <c r="H1105" s="53">
        <v>878</v>
      </c>
      <c r="I1105" s="57" t="s">
        <v>2305</v>
      </c>
      <c r="J1105" s="53">
        <v>4457</v>
      </c>
      <c r="K1105" s="54" t="s">
        <v>1243</v>
      </c>
      <c r="L1105" s="53">
        <v>3940</v>
      </c>
      <c r="M1105" s="56" t="s">
        <v>1486</v>
      </c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  <c r="Z1105" s="161"/>
      <c r="AA1105" s="161"/>
      <c r="AB1105" s="161"/>
      <c r="AC1105" s="161"/>
      <c r="AD1105" s="161"/>
      <c r="AE1105" s="161"/>
      <c r="AF1105" s="161"/>
      <c r="AG1105" s="161"/>
      <c r="AH1105" s="161"/>
      <c r="AI1105" s="161"/>
      <c r="AJ1105" s="161"/>
      <c r="AK1105" s="161"/>
      <c r="AL1105" s="161"/>
      <c r="AM1105" s="161"/>
      <c r="AN1105" s="161"/>
      <c r="AO1105" s="161"/>
      <c r="AP1105" s="161"/>
      <c r="AQ1105" s="161"/>
      <c r="AR1105" s="161"/>
      <c r="AS1105" s="161"/>
      <c r="AT1105" s="161"/>
      <c r="AU1105" s="161"/>
      <c r="AV1105" s="161"/>
      <c r="AW1105" s="161"/>
    </row>
    <row r="1106" spans="2:49" s="47" customFormat="1" ht="5.25" customHeight="1">
      <c r="B1106" s="51"/>
      <c r="C1106" s="52"/>
      <c r="D1106" s="254"/>
      <c r="E1106" s="57"/>
      <c r="F1106" s="53"/>
      <c r="G1106" s="57"/>
      <c r="H1106" s="53"/>
      <c r="I1106" s="57"/>
      <c r="J1106" s="53"/>
      <c r="K1106" s="54"/>
      <c r="L1106" s="53"/>
      <c r="M1106" s="56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  <c r="Z1106" s="161"/>
      <c r="AA1106" s="161"/>
      <c r="AB1106" s="161"/>
      <c r="AC1106" s="161"/>
      <c r="AD1106" s="161"/>
      <c r="AE1106" s="161"/>
      <c r="AF1106" s="161"/>
      <c r="AG1106" s="161"/>
      <c r="AH1106" s="161"/>
      <c r="AI1106" s="161"/>
      <c r="AJ1106" s="161"/>
      <c r="AK1106" s="161"/>
      <c r="AL1106" s="161"/>
      <c r="AM1106" s="161"/>
      <c r="AN1106" s="161"/>
      <c r="AO1106" s="161"/>
      <c r="AP1106" s="161"/>
      <c r="AQ1106" s="161"/>
      <c r="AR1106" s="161"/>
      <c r="AS1106" s="161"/>
      <c r="AT1106" s="161"/>
      <c r="AU1106" s="161"/>
      <c r="AV1106" s="161"/>
      <c r="AW1106" s="161"/>
    </row>
    <row r="1107" spans="2:49" s="150" customFormat="1" ht="11.25" customHeight="1">
      <c r="B1107" s="78" t="s">
        <v>1491</v>
      </c>
      <c r="C1107" s="43" t="s">
        <v>118</v>
      </c>
      <c r="D1107" s="275"/>
      <c r="E1107" s="98"/>
      <c r="F1107" s="99"/>
      <c r="G1107" s="98"/>
      <c r="H1107" s="99"/>
      <c r="I1107" s="98"/>
      <c r="J1107" s="99"/>
      <c r="K1107" s="100"/>
      <c r="L1107" s="99"/>
      <c r="M1107" s="48"/>
      <c r="N1107" s="124"/>
      <c r="O1107" s="124"/>
      <c r="P1107" s="124"/>
      <c r="Q1107" s="124"/>
      <c r="R1107" s="124"/>
      <c r="S1107" s="124"/>
      <c r="T1107" s="124"/>
      <c r="U1107" s="124"/>
      <c r="V1107" s="124"/>
      <c r="W1107" s="124"/>
      <c r="X1107" s="124"/>
      <c r="Y1107" s="124"/>
      <c r="Z1107" s="124"/>
      <c r="AA1107" s="124"/>
      <c r="AB1107" s="124"/>
      <c r="AC1107" s="124"/>
      <c r="AD1107" s="124"/>
      <c r="AE1107" s="124"/>
      <c r="AF1107" s="124"/>
      <c r="AG1107" s="124"/>
      <c r="AH1107" s="124"/>
      <c r="AI1107" s="124"/>
      <c r="AJ1107" s="124"/>
      <c r="AK1107" s="124"/>
      <c r="AL1107" s="124"/>
      <c r="AM1107" s="124"/>
      <c r="AN1107" s="124"/>
      <c r="AO1107" s="124"/>
      <c r="AP1107" s="124"/>
      <c r="AQ1107" s="124"/>
      <c r="AR1107" s="124"/>
      <c r="AS1107" s="124"/>
      <c r="AT1107" s="124"/>
      <c r="AU1107" s="124"/>
      <c r="AV1107" s="124"/>
      <c r="AW1107" s="124"/>
    </row>
    <row r="1108" spans="2:49" s="150" customFormat="1" ht="11.25" customHeight="1">
      <c r="B1108" s="78"/>
      <c r="C1108" s="43" t="s">
        <v>1489</v>
      </c>
      <c r="D1108" s="275"/>
      <c r="E1108" s="98"/>
      <c r="F1108" s="276"/>
      <c r="G1108" s="277"/>
      <c r="H1108" s="276"/>
      <c r="I1108" s="277"/>
      <c r="J1108" s="276"/>
      <c r="K1108" s="277"/>
      <c r="L1108" s="276"/>
      <c r="M1108" s="48" t="s">
        <v>2040</v>
      </c>
      <c r="N1108" s="124"/>
      <c r="O1108" s="124"/>
      <c r="P1108" s="124"/>
      <c r="Q1108" s="124"/>
      <c r="R1108" s="124"/>
      <c r="S1108" s="124"/>
      <c r="T1108" s="124"/>
      <c r="U1108" s="124"/>
      <c r="V1108" s="124"/>
      <c r="W1108" s="124"/>
      <c r="X1108" s="124"/>
      <c r="Y1108" s="124"/>
      <c r="Z1108" s="124"/>
      <c r="AA1108" s="124"/>
      <c r="AB1108" s="124"/>
      <c r="AC1108" s="124"/>
      <c r="AD1108" s="124"/>
      <c r="AE1108" s="124"/>
      <c r="AF1108" s="124"/>
      <c r="AG1108" s="124"/>
      <c r="AH1108" s="124"/>
      <c r="AI1108" s="124"/>
      <c r="AJ1108" s="124"/>
      <c r="AK1108" s="124"/>
      <c r="AL1108" s="124"/>
      <c r="AM1108" s="124"/>
      <c r="AN1108" s="124"/>
      <c r="AO1108" s="124"/>
      <c r="AP1108" s="124"/>
      <c r="AQ1108" s="124"/>
      <c r="AR1108" s="124"/>
      <c r="AS1108" s="124"/>
      <c r="AT1108" s="124"/>
      <c r="AU1108" s="124"/>
      <c r="AV1108" s="124"/>
      <c r="AW1108" s="124"/>
    </row>
    <row r="1109" spans="2:49" s="150" customFormat="1" ht="11.25" customHeight="1">
      <c r="B1109" s="78"/>
      <c r="C1109" s="43" t="s">
        <v>1490</v>
      </c>
      <c r="D1109" s="275"/>
      <c r="E1109" s="98"/>
      <c r="F1109" s="278">
        <f>SUM(F1111:F1113)</f>
        <v>2075.950751272054</v>
      </c>
      <c r="G1109" s="98"/>
      <c r="H1109" s="278">
        <f>SUM(H1111:H1113)</f>
        <v>2197.261453609762</v>
      </c>
      <c r="I1109" s="98"/>
      <c r="J1109" s="278">
        <f>SUM(J1111:J1113)</f>
        <v>1284.8682839148844</v>
      </c>
      <c r="K1109" s="279"/>
      <c r="L1109" s="278">
        <f>SUM(L1111:L1113)</f>
        <v>1511</v>
      </c>
      <c r="M1109" s="48" t="s">
        <v>1494</v>
      </c>
      <c r="N1109" s="124"/>
      <c r="O1109" s="124"/>
      <c r="P1109" s="124"/>
      <c r="Q1109" s="124"/>
      <c r="R1109" s="124"/>
      <c r="S1109" s="124"/>
      <c r="T1109" s="124"/>
      <c r="U1109" s="124"/>
      <c r="V1109" s="124"/>
      <c r="W1109" s="124"/>
      <c r="X1109" s="124"/>
      <c r="Y1109" s="124"/>
      <c r="Z1109" s="124"/>
      <c r="AA1109" s="124"/>
      <c r="AB1109" s="124"/>
      <c r="AC1109" s="124"/>
      <c r="AD1109" s="124"/>
      <c r="AE1109" s="124"/>
      <c r="AF1109" s="124"/>
      <c r="AG1109" s="124"/>
      <c r="AH1109" s="124"/>
      <c r="AI1109" s="124"/>
      <c r="AJ1109" s="124"/>
      <c r="AK1109" s="124"/>
      <c r="AL1109" s="124"/>
      <c r="AM1109" s="124"/>
      <c r="AN1109" s="124"/>
      <c r="AO1109" s="124"/>
      <c r="AP1109" s="124"/>
      <c r="AQ1109" s="124"/>
      <c r="AR1109" s="124"/>
      <c r="AS1109" s="124"/>
      <c r="AT1109" s="124"/>
      <c r="AU1109" s="124"/>
      <c r="AV1109" s="124"/>
      <c r="AW1109" s="124"/>
    </row>
    <row r="1110" spans="2:49" s="47" customFormat="1" ht="11.25" customHeight="1">
      <c r="B1110" s="51" t="s">
        <v>1495</v>
      </c>
      <c r="C1110" s="52" t="s">
        <v>1492</v>
      </c>
      <c r="E1110" s="105"/>
      <c r="F1110" s="102"/>
      <c r="G1110" s="105"/>
      <c r="H1110" s="102"/>
      <c r="I1110" s="105"/>
      <c r="J1110" s="102"/>
      <c r="K1110" s="191"/>
      <c r="L1110" s="102"/>
      <c r="M1110" s="46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  <c r="Z1110" s="161"/>
      <c r="AA1110" s="161"/>
      <c r="AB1110" s="161"/>
      <c r="AC1110" s="161"/>
      <c r="AD1110" s="161"/>
      <c r="AE1110" s="161"/>
      <c r="AF1110" s="161"/>
      <c r="AG1110" s="161"/>
      <c r="AH1110" s="161"/>
      <c r="AI1110" s="161"/>
      <c r="AJ1110" s="161"/>
      <c r="AK1110" s="161"/>
      <c r="AL1110" s="161"/>
      <c r="AM1110" s="161"/>
      <c r="AN1110" s="161"/>
      <c r="AO1110" s="161"/>
      <c r="AP1110" s="161"/>
      <c r="AQ1110" s="161"/>
      <c r="AR1110" s="161"/>
      <c r="AS1110" s="161"/>
      <c r="AT1110" s="161"/>
      <c r="AU1110" s="161"/>
      <c r="AV1110" s="161"/>
      <c r="AW1110" s="161"/>
    </row>
    <row r="1111" spans="2:49" s="47" customFormat="1" ht="11.25" customHeight="1">
      <c r="B1111" s="51" t="s">
        <v>1496</v>
      </c>
      <c r="C1111" s="52" t="s">
        <v>1493</v>
      </c>
      <c r="D1111" s="280" t="s">
        <v>2305</v>
      </c>
      <c r="E1111" s="57" t="s">
        <v>1243</v>
      </c>
      <c r="F1111" s="53">
        <v>1623.1713693073673</v>
      </c>
      <c r="G1111" s="57" t="s">
        <v>1243</v>
      </c>
      <c r="H1111" s="53">
        <v>1978.5604691136118</v>
      </c>
      <c r="I1111" s="57" t="s">
        <v>1243</v>
      </c>
      <c r="J1111" s="53">
        <v>1061.0414950946054</v>
      </c>
      <c r="K1111" s="54" t="s">
        <v>1243</v>
      </c>
      <c r="L1111" s="53">
        <v>1211</v>
      </c>
      <c r="M1111" s="56" t="s">
        <v>1782</v>
      </c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  <c r="Z1111" s="161"/>
      <c r="AA1111" s="161"/>
      <c r="AB1111" s="161"/>
      <c r="AC1111" s="161"/>
      <c r="AD1111" s="161"/>
      <c r="AE1111" s="161"/>
      <c r="AF1111" s="161"/>
      <c r="AG1111" s="161"/>
      <c r="AH1111" s="161"/>
      <c r="AI1111" s="161"/>
      <c r="AJ1111" s="161"/>
      <c r="AK1111" s="161"/>
      <c r="AL1111" s="161"/>
      <c r="AM1111" s="161"/>
      <c r="AN1111" s="161"/>
      <c r="AO1111" s="161"/>
      <c r="AP1111" s="161"/>
      <c r="AQ1111" s="161"/>
      <c r="AR1111" s="161"/>
      <c r="AS1111" s="161"/>
      <c r="AT1111" s="161"/>
      <c r="AU1111" s="161"/>
      <c r="AV1111" s="161"/>
      <c r="AW1111" s="161"/>
    </row>
    <row r="1112" spans="2:49" s="47" customFormat="1" ht="11.25" customHeight="1">
      <c r="B1112" s="51" t="s">
        <v>2267</v>
      </c>
      <c r="C1112" s="52" t="s">
        <v>2268</v>
      </c>
      <c r="D1112" s="44" t="s">
        <v>2535</v>
      </c>
      <c r="E1112" s="57">
        <v>6507</v>
      </c>
      <c r="F1112" s="53">
        <v>452.77938196468665</v>
      </c>
      <c r="G1112" s="57">
        <v>3805</v>
      </c>
      <c r="H1112" s="53">
        <v>218.70098449615054</v>
      </c>
      <c r="I1112" s="57">
        <v>4302</v>
      </c>
      <c r="J1112" s="53">
        <v>223.82678882027906</v>
      </c>
      <c r="K1112" s="54">
        <v>6485</v>
      </c>
      <c r="L1112" s="53">
        <v>300</v>
      </c>
      <c r="M1112" s="56" t="s">
        <v>935</v>
      </c>
      <c r="N1112" s="161"/>
      <c r="O1112" s="161"/>
      <c r="P1112" s="161"/>
      <c r="Q1112" s="161"/>
      <c r="R1112" s="161"/>
      <c r="S1112" s="161"/>
      <c r="T1112" s="161"/>
      <c r="U1112" s="161"/>
      <c r="V1112" s="161"/>
      <c r="W1112" s="161"/>
      <c r="X1112" s="161"/>
      <c r="Y1112" s="161"/>
      <c r="Z1112" s="161"/>
      <c r="AA1112" s="161"/>
      <c r="AB1112" s="161"/>
      <c r="AC1112" s="161"/>
      <c r="AD1112" s="161"/>
      <c r="AE1112" s="161"/>
      <c r="AF1112" s="161"/>
      <c r="AG1112" s="161"/>
      <c r="AH1112" s="161"/>
      <c r="AI1112" s="161"/>
      <c r="AJ1112" s="161"/>
      <c r="AK1112" s="161"/>
      <c r="AL1112" s="161"/>
      <c r="AM1112" s="161"/>
      <c r="AN1112" s="161"/>
      <c r="AO1112" s="161"/>
      <c r="AP1112" s="161"/>
      <c r="AQ1112" s="161"/>
      <c r="AR1112" s="161"/>
      <c r="AS1112" s="161"/>
      <c r="AT1112" s="161"/>
      <c r="AU1112" s="161"/>
      <c r="AV1112" s="161"/>
      <c r="AW1112" s="161"/>
    </row>
    <row r="1113" spans="2:49" s="47" customFormat="1" ht="5.25" customHeight="1">
      <c r="B1113" s="51"/>
      <c r="C1113" s="52"/>
      <c r="D1113" s="280"/>
      <c r="E1113" s="57"/>
      <c r="F1113" s="53"/>
      <c r="G1113" s="57"/>
      <c r="H1113" s="53"/>
      <c r="I1113" s="57"/>
      <c r="J1113" s="53"/>
      <c r="K1113" s="54"/>
      <c r="L1113" s="53"/>
      <c r="M1113" s="56"/>
      <c r="N1113" s="161"/>
      <c r="O1113" s="161"/>
      <c r="P1113" s="161"/>
      <c r="Q1113" s="161"/>
      <c r="R1113" s="161"/>
      <c r="S1113" s="161"/>
      <c r="T1113" s="161"/>
      <c r="U1113" s="161"/>
      <c r="V1113" s="161"/>
      <c r="W1113" s="161"/>
      <c r="X1113" s="161"/>
      <c r="Y1113" s="161"/>
      <c r="Z1113" s="161"/>
      <c r="AA1113" s="161"/>
      <c r="AB1113" s="161"/>
      <c r="AC1113" s="161"/>
      <c r="AD1113" s="161"/>
      <c r="AE1113" s="161"/>
      <c r="AF1113" s="161"/>
      <c r="AG1113" s="161"/>
      <c r="AH1113" s="161"/>
      <c r="AI1113" s="161"/>
      <c r="AJ1113" s="161"/>
      <c r="AK1113" s="161"/>
      <c r="AL1113" s="161"/>
      <c r="AM1113" s="161"/>
      <c r="AN1113" s="161"/>
      <c r="AO1113" s="161"/>
      <c r="AP1113" s="161"/>
      <c r="AQ1113" s="161"/>
      <c r="AR1113" s="161"/>
      <c r="AS1113" s="161"/>
      <c r="AT1113" s="161"/>
      <c r="AU1113" s="161"/>
      <c r="AV1113" s="161"/>
      <c r="AW1113" s="161"/>
    </row>
    <row r="1114" spans="2:49" s="47" customFormat="1" ht="11.25" customHeight="1">
      <c r="B1114" s="78" t="s">
        <v>1475</v>
      </c>
      <c r="C1114" s="43" t="s">
        <v>119</v>
      </c>
      <c r="D1114" s="280"/>
      <c r="E1114" s="57"/>
      <c r="F1114" s="53"/>
      <c r="G1114" s="57"/>
      <c r="H1114" s="53"/>
      <c r="I1114" s="57"/>
      <c r="J1114" s="53"/>
      <c r="K1114" s="54"/>
      <c r="L1114" s="53"/>
      <c r="M1114" s="48" t="s">
        <v>2041</v>
      </c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161"/>
      <c r="Z1114" s="161"/>
      <c r="AA1114" s="161"/>
      <c r="AB1114" s="161"/>
      <c r="AC1114" s="161"/>
      <c r="AD1114" s="161"/>
      <c r="AE1114" s="161"/>
      <c r="AF1114" s="161"/>
      <c r="AG1114" s="161"/>
      <c r="AH1114" s="161"/>
      <c r="AI1114" s="161"/>
      <c r="AJ1114" s="161"/>
      <c r="AK1114" s="161"/>
      <c r="AL1114" s="161"/>
      <c r="AM1114" s="161"/>
      <c r="AN1114" s="161"/>
      <c r="AO1114" s="161"/>
      <c r="AP1114" s="161"/>
      <c r="AQ1114" s="161"/>
      <c r="AR1114" s="161"/>
      <c r="AS1114" s="161"/>
      <c r="AT1114" s="161"/>
      <c r="AU1114" s="161"/>
      <c r="AV1114" s="161"/>
      <c r="AW1114" s="161"/>
    </row>
    <row r="1115" spans="2:49" s="47" customFormat="1" ht="11.25" customHeight="1">
      <c r="B1115" s="78"/>
      <c r="C1115" s="43" t="s">
        <v>2028</v>
      </c>
      <c r="D1115" s="280"/>
      <c r="E1115" s="57"/>
      <c r="F1115" s="49">
        <f>SUM(F1116:F1118)</f>
        <v>9730.485208637323</v>
      </c>
      <c r="G1115" s="57"/>
      <c r="H1115" s="49">
        <f>SUM(H1116:H1118)</f>
        <v>8864.224277859601</v>
      </c>
      <c r="I1115" s="57"/>
      <c r="J1115" s="49">
        <f>SUM(J1116:J1118)</f>
        <v>8700.198539487488</v>
      </c>
      <c r="K1115" s="50"/>
      <c r="L1115" s="49">
        <f>SUM(L1116:L1118)</f>
        <v>9870</v>
      </c>
      <c r="M1115" s="48" t="s">
        <v>2042</v>
      </c>
      <c r="N1115" s="161"/>
      <c r="O1115" s="161"/>
      <c r="P1115" s="161"/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1"/>
      <c r="AB1115" s="161"/>
      <c r="AC1115" s="161"/>
      <c r="AD1115" s="161"/>
      <c r="AE1115" s="161"/>
      <c r="AF1115" s="161"/>
      <c r="AG1115" s="161"/>
      <c r="AH1115" s="161"/>
      <c r="AI1115" s="161"/>
      <c r="AJ1115" s="161"/>
      <c r="AK1115" s="161"/>
      <c r="AL1115" s="161"/>
      <c r="AM1115" s="161"/>
      <c r="AN1115" s="161"/>
      <c r="AO1115" s="161"/>
      <c r="AP1115" s="161"/>
      <c r="AQ1115" s="161"/>
      <c r="AR1115" s="161"/>
      <c r="AS1115" s="161"/>
      <c r="AT1115" s="161"/>
      <c r="AU1115" s="161"/>
      <c r="AV1115" s="161"/>
      <c r="AW1115" s="161"/>
    </row>
    <row r="1116" spans="2:49" s="47" customFormat="1" ht="11.25" customHeight="1">
      <c r="B1116" s="51" t="s">
        <v>292</v>
      </c>
      <c r="C1116" s="52" t="s">
        <v>1315</v>
      </c>
      <c r="D1116" s="280" t="s">
        <v>2305</v>
      </c>
      <c r="E1116" s="57" t="s">
        <v>1243</v>
      </c>
      <c r="F1116" s="53">
        <v>2362.9957934232516</v>
      </c>
      <c r="G1116" s="57" t="s">
        <v>1243</v>
      </c>
      <c r="H1116" s="53">
        <v>1250.696255087361</v>
      </c>
      <c r="I1116" s="57" t="s">
        <v>1243</v>
      </c>
      <c r="J1116" s="53">
        <v>939.7307927568968</v>
      </c>
      <c r="K1116" s="54" t="s">
        <v>1243</v>
      </c>
      <c r="L1116" s="53">
        <v>2461</v>
      </c>
      <c r="M1116" s="56" t="s">
        <v>936</v>
      </c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61"/>
      <c r="AC1116" s="161"/>
      <c r="AD1116" s="161"/>
      <c r="AE1116" s="161"/>
      <c r="AF1116" s="161"/>
      <c r="AG1116" s="161"/>
      <c r="AH1116" s="161"/>
      <c r="AI1116" s="161"/>
      <c r="AJ1116" s="161"/>
      <c r="AK1116" s="161"/>
      <c r="AL1116" s="161"/>
      <c r="AM1116" s="161"/>
      <c r="AN1116" s="161"/>
      <c r="AO1116" s="161"/>
      <c r="AP1116" s="161"/>
      <c r="AQ1116" s="161"/>
      <c r="AR1116" s="161"/>
      <c r="AS1116" s="161"/>
      <c r="AT1116" s="161"/>
      <c r="AU1116" s="161"/>
      <c r="AV1116" s="161"/>
      <c r="AW1116" s="161"/>
    </row>
    <row r="1117" spans="2:49" s="47" customFormat="1" ht="11.25" customHeight="1">
      <c r="B1117" s="51" t="s">
        <v>2323</v>
      </c>
      <c r="C1117" s="52" t="s">
        <v>937</v>
      </c>
      <c r="D1117" s="280" t="s">
        <v>2535</v>
      </c>
      <c r="E1117" s="57">
        <v>2470</v>
      </c>
      <c r="F1117" s="53">
        <v>2532.147336119493</v>
      </c>
      <c r="G1117" s="57">
        <v>2700</v>
      </c>
      <c r="H1117" s="53">
        <v>3232.673927083725</v>
      </c>
      <c r="I1117" s="57">
        <v>2680</v>
      </c>
      <c r="J1117" s="53">
        <v>3668.36729463465</v>
      </c>
      <c r="K1117" s="54">
        <v>1575</v>
      </c>
      <c r="L1117" s="53">
        <v>2363</v>
      </c>
      <c r="M1117" s="56" t="s">
        <v>938</v>
      </c>
      <c r="N1117" s="161"/>
      <c r="O1117" s="161"/>
      <c r="P1117" s="161"/>
      <c r="Q1117" s="161"/>
      <c r="R1117" s="161"/>
      <c r="S1117" s="161"/>
      <c r="T1117" s="161"/>
      <c r="U1117" s="161"/>
      <c r="V1117" s="161"/>
      <c r="W1117" s="161"/>
      <c r="X1117" s="161"/>
      <c r="Y1117" s="161"/>
      <c r="Z1117" s="161"/>
      <c r="AA1117" s="161"/>
      <c r="AB1117" s="161"/>
      <c r="AC1117" s="161"/>
      <c r="AD1117" s="161"/>
      <c r="AE1117" s="161"/>
      <c r="AF1117" s="161"/>
      <c r="AG1117" s="161"/>
      <c r="AH1117" s="161"/>
      <c r="AI1117" s="161"/>
      <c r="AJ1117" s="161"/>
      <c r="AK1117" s="161"/>
      <c r="AL1117" s="161"/>
      <c r="AM1117" s="161"/>
      <c r="AN1117" s="161"/>
      <c r="AO1117" s="161"/>
      <c r="AP1117" s="161"/>
      <c r="AQ1117" s="161"/>
      <c r="AR1117" s="161"/>
      <c r="AS1117" s="161"/>
      <c r="AT1117" s="161"/>
      <c r="AU1117" s="161"/>
      <c r="AV1117" s="161"/>
      <c r="AW1117" s="161"/>
    </row>
    <row r="1118" spans="2:49" s="47" customFormat="1" ht="11.25" customHeight="1">
      <c r="B1118" s="51" t="s">
        <v>293</v>
      </c>
      <c r="C1118" s="52" t="s">
        <v>939</v>
      </c>
      <c r="D1118" s="280" t="s">
        <v>2305</v>
      </c>
      <c r="E1118" s="57" t="s">
        <v>1243</v>
      </c>
      <c r="F1118" s="53">
        <v>4835.342079094578</v>
      </c>
      <c r="G1118" s="57" t="s">
        <v>1243</v>
      </c>
      <c r="H1118" s="53">
        <v>4380.854095688515</v>
      </c>
      <c r="I1118" s="57" t="s">
        <v>1243</v>
      </c>
      <c r="J1118" s="53">
        <v>4092.100452095942</v>
      </c>
      <c r="K1118" s="54" t="s">
        <v>1243</v>
      </c>
      <c r="L1118" s="53">
        <v>5046</v>
      </c>
      <c r="M1118" s="56" t="s">
        <v>940</v>
      </c>
      <c r="N1118" s="161"/>
      <c r="O1118" s="161"/>
      <c r="P1118" s="161"/>
      <c r="Q1118" s="161"/>
      <c r="R1118" s="161"/>
      <c r="S1118" s="161"/>
      <c r="T1118" s="161"/>
      <c r="U1118" s="161"/>
      <c r="V1118" s="161"/>
      <c r="W1118" s="161"/>
      <c r="X1118" s="161"/>
      <c r="Y1118" s="161"/>
      <c r="Z1118" s="161"/>
      <c r="AA1118" s="161"/>
      <c r="AB1118" s="161"/>
      <c r="AC1118" s="161"/>
      <c r="AD1118" s="161"/>
      <c r="AE1118" s="161"/>
      <c r="AF1118" s="161"/>
      <c r="AG1118" s="161"/>
      <c r="AH1118" s="161"/>
      <c r="AI1118" s="161"/>
      <c r="AJ1118" s="161"/>
      <c r="AK1118" s="161"/>
      <c r="AL1118" s="161"/>
      <c r="AM1118" s="161"/>
      <c r="AN1118" s="161"/>
      <c r="AO1118" s="161"/>
      <c r="AP1118" s="161"/>
      <c r="AQ1118" s="161"/>
      <c r="AR1118" s="161"/>
      <c r="AS1118" s="161"/>
      <c r="AT1118" s="161"/>
      <c r="AU1118" s="161"/>
      <c r="AV1118" s="161"/>
      <c r="AW1118" s="161"/>
    </row>
    <row r="1119" spans="2:49" s="47" customFormat="1" ht="5.25" customHeight="1">
      <c r="B1119" s="60"/>
      <c r="C1119" s="52"/>
      <c r="D1119" s="280"/>
      <c r="E1119" s="57"/>
      <c r="F1119" s="53"/>
      <c r="G1119" s="57"/>
      <c r="H1119" s="53"/>
      <c r="I1119" s="57"/>
      <c r="J1119" s="53"/>
      <c r="K1119" s="54"/>
      <c r="L1119" s="53"/>
      <c r="M1119" s="56"/>
      <c r="N1119" s="161"/>
      <c r="O1119" s="161"/>
      <c r="P1119" s="161"/>
      <c r="Q1119" s="161"/>
      <c r="R1119" s="161"/>
      <c r="S1119" s="161"/>
      <c r="T1119" s="161"/>
      <c r="U1119" s="161"/>
      <c r="V1119" s="161"/>
      <c r="W1119" s="161"/>
      <c r="X1119" s="161"/>
      <c r="Y1119" s="161"/>
      <c r="Z1119" s="161"/>
      <c r="AA1119" s="161"/>
      <c r="AB1119" s="161"/>
      <c r="AC1119" s="161"/>
      <c r="AD1119" s="161"/>
      <c r="AE1119" s="161"/>
      <c r="AF1119" s="161"/>
      <c r="AG1119" s="161"/>
      <c r="AH1119" s="161"/>
      <c r="AI1119" s="161"/>
      <c r="AJ1119" s="161"/>
      <c r="AK1119" s="161"/>
      <c r="AL1119" s="161"/>
      <c r="AM1119" s="161"/>
      <c r="AN1119" s="161"/>
      <c r="AO1119" s="161"/>
      <c r="AP1119" s="161"/>
      <c r="AQ1119" s="161"/>
      <c r="AR1119" s="161"/>
      <c r="AS1119" s="161"/>
      <c r="AT1119" s="161"/>
      <c r="AU1119" s="161"/>
      <c r="AV1119" s="161"/>
      <c r="AW1119" s="161"/>
    </row>
    <row r="1120" spans="2:49" s="47" customFormat="1" ht="11.25" customHeight="1">
      <c r="B1120" s="78" t="s">
        <v>1476</v>
      </c>
      <c r="C1120" s="43" t="s">
        <v>2271</v>
      </c>
      <c r="D1120" s="280"/>
      <c r="E1120" s="57"/>
      <c r="F1120" s="53"/>
      <c r="G1120" s="57"/>
      <c r="H1120" s="53"/>
      <c r="I1120" s="57"/>
      <c r="J1120" s="53"/>
      <c r="K1120" s="54"/>
      <c r="L1120" s="53"/>
      <c r="M1120" s="48" t="s">
        <v>2272</v>
      </c>
      <c r="N1120" s="161"/>
      <c r="O1120" s="161"/>
      <c r="P1120" s="161"/>
      <c r="Q1120" s="161"/>
      <c r="R1120" s="161"/>
      <c r="S1120" s="161"/>
      <c r="T1120" s="161"/>
      <c r="U1120" s="161"/>
      <c r="V1120" s="161"/>
      <c r="W1120" s="161"/>
      <c r="X1120" s="161"/>
      <c r="Y1120" s="161"/>
      <c r="Z1120" s="161"/>
      <c r="AA1120" s="161"/>
      <c r="AB1120" s="161"/>
      <c r="AC1120" s="161"/>
      <c r="AD1120" s="161"/>
      <c r="AE1120" s="161"/>
      <c r="AF1120" s="161"/>
      <c r="AG1120" s="161"/>
      <c r="AH1120" s="161"/>
      <c r="AI1120" s="161"/>
      <c r="AJ1120" s="161"/>
      <c r="AK1120" s="161"/>
      <c r="AL1120" s="161"/>
      <c r="AM1120" s="161"/>
      <c r="AN1120" s="161"/>
      <c r="AO1120" s="161"/>
      <c r="AP1120" s="161"/>
      <c r="AQ1120" s="161"/>
      <c r="AR1120" s="161"/>
      <c r="AS1120" s="161"/>
      <c r="AT1120" s="161"/>
      <c r="AU1120" s="161"/>
      <c r="AV1120" s="161"/>
      <c r="AW1120" s="161"/>
    </row>
    <row r="1121" spans="2:49" s="47" customFormat="1" ht="11.25" customHeight="1">
      <c r="B1121" s="281" t="s">
        <v>2278</v>
      </c>
      <c r="C1121" s="43" t="s">
        <v>1501</v>
      </c>
      <c r="D1121" s="280"/>
      <c r="E1121" s="57"/>
      <c r="F1121" s="49">
        <f>SUM(F1122:F1126)</f>
        <v>3711.0823306690545</v>
      </c>
      <c r="G1121" s="57"/>
      <c r="H1121" s="49">
        <f>SUM(H1122:H1126)</f>
        <v>3699.1221205794213</v>
      </c>
      <c r="I1121" s="57"/>
      <c r="J1121" s="49">
        <f>SUM(J1122:J1126)</f>
        <v>5124.095722687152</v>
      </c>
      <c r="K1121" s="50"/>
      <c r="L1121" s="49">
        <f>SUM(L1122:L1126)</f>
        <v>7980</v>
      </c>
      <c r="M1121" s="48" t="s">
        <v>2273</v>
      </c>
      <c r="N1121" s="161"/>
      <c r="O1121" s="161"/>
      <c r="P1121" s="161"/>
      <c r="Q1121" s="161"/>
      <c r="R1121" s="161"/>
      <c r="S1121" s="161"/>
      <c r="T1121" s="161"/>
      <c r="U1121" s="161"/>
      <c r="V1121" s="161"/>
      <c r="W1121" s="161"/>
      <c r="X1121" s="161"/>
      <c r="Y1121" s="161"/>
      <c r="Z1121" s="161"/>
      <c r="AA1121" s="161"/>
      <c r="AB1121" s="161"/>
      <c r="AC1121" s="161"/>
      <c r="AD1121" s="161"/>
      <c r="AE1121" s="161"/>
      <c r="AF1121" s="161"/>
      <c r="AG1121" s="161"/>
      <c r="AH1121" s="161"/>
      <c r="AI1121" s="161"/>
      <c r="AJ1121" s="161"/>
      <c r="AK1121" s="161"/>
      <c r="AL1121" s="161"/>
      <c r="AM1121" s="161"/>
      <c r="AN1121" s="161"/>
      <c r="AO1121" s="161"/>
      <c r="AP1121" s="161"/>
      <c r="AQ1121" s="161"/>
      <c r="AR1121" s="161"/>
      <c r="AS1121" s="161"/>
      <c r="AT1121" s="161"/>
      <c r="AU1121" s="161"/>
      <c r="AV1121" s="161"/>
      <c r="AW1121" s="161"/>
    </row>
    <row r="1122" spans="2:49" s="47" customFormat="1" ht="11.25" customHeight="1">
      <c r="B1122" s="51" t="s">
        <v>2269</v>
      </c>
      <c r="C1122" s="52" t="s">
        <v>736</v>
      </c>
      <c r="D1122" s="44" t="s">
        <v>2305</v>
      </c>
      <c r="E1122" s="57" t="s">
        <v>1243</v>
      </c>
      <c r="F1122" s="53">
        <v>2603.9085966572925</v>
      </c>
      <c r="G1122" s="57" t="s">
        <v>1243</v>
      </c>
      <c r="H1122" s="53">
        <v>2620.994611071054</v>
      </c>
      <c r="I1122" s="57" t="s">
        <v>1243</v>
      </c>
      <c r="J1122" s="53">
        <v>2773.060139353534</v>
      </c>
      <c r="K1122" s="54" t="s">
        <v>1243</v>
      </c>
      <c r="L1122" s="53">
        <v>3336</v>
      </c>
      <c r="M1122" s="56" t="s">
        <v>737</v>
      </c>
      <c r="N1122" s="161"/>
      <c r="O1122" s="161"/>
      <c r="P1122" s="161"/>
      <c r="Q1122" s="161"/>
      <c r="R1122" s="161"/>
      <c r="S1122" s="161"/>
      <c r="T1122" s="161"/>
      <c r="U1122" s="161"/>
      <c r="V1122" s="161"/>
      <c r="W1122" s="161"/>
      <c r="X1122" s="161"/>
      <c r="Y1122" s="161"/>
      <c r="Z1122" s="161"/>
      <c r="AA1122" s="161"/>
      <c r="AB1122" s="161"/>
      <c r="AC1122" s="161"/>
      <c r="AD1122" s="161"/>
      <c r="AE1122" s="161"/>
      <c r="AF1122" s="161"/>
      <c r="AG1122" s="161"/>
      <c r="AH1122" s="161"/>
      <c r="AI1122" s="161"/>
      <c r="AJ1122" s="161"/>
      <c r="AK1122" s="161"/>
      <c r="AL1122" s="161"/>
      <c r="AM1122" s="161"/>
      <c r="AN1122" s="161"/>
      <c r="AO1122" s="161"/>
      <c r="AP1122" s="161"/>
      <c r="AQ1122" s="161"/>
      <c r="AR1122" s="161"/>
      <c r="AS1122" s="161"/>
      <c r="AT1122" s="161"/>
      <c r="AU1122" s="161"/>
      <c r="AV1122" s="161"/>
      <c r="AW1122" s="161"/>
    </row>
    <row r="1123" spans="2:49" s="47" customFormat="1" ht="11.25" customHeight="1">
      <c r="B1123" s="51" t="s">
        <v>2275</v>
      </c>
      <c r="C1123" s="52" t="s">
        <v>738</v>
      </c>
      <c r="D1123" s="44"/>
      <c r="E1123" s="57"/>
      <c r="F1123" s="53"/>
      <c r="G1123" s="57"/>
      <c r="H1123" s="53"/>
      <c r="I1123" s="57"/>
      <c r="J1123" s="53"/>
      <c r="K1123" s="54"/>
      <c r="L1123" s="53"/>
      <c r="M1123" s="56" t="s">
        <v>739</v>
      </c>
      <c r="N1123" s="161"/>
      <c r="O1123" s="161"/>
      <c r="P1123" s="161"/>
      <c r="Q1123" s="161"/>
      <c r="R1123" s="161"/>
      <c r="S1123" s="161"/>
      <c r="T1123" s="161"/>
      <c r="U1123" s="161"/>
      <c r="V1123" s="161"/>
      <c r="W1123" s="161"/>
      <c r="X1123" s="161"/>
      <c r="Y1123" s="161"/>
      <c r="Z1123" s="161"/>
      <c r="AA1123" s="161"/>
      <c r="AB1123" s="161"/>
      <c r="AC1123" s="161"/>
      <c r="AD1123" s="161"/>
      <c r="AE1123" s="161"/>
      <c r="AF1123" s="161"/>
      <c r="AG1123" s="161"/>
      <c r="AH1123" s="161"/>
      <c r="AI1123" s="161"/>
      <c r="AJ1123" s="161"/>
      <c r="AK1123" s="161"/>
      <c r="AL1123" s="161"/>
      <c r="AM1123" s="161"/>
      <c r="AN1123" s="161"/>
      <c r="AO1123" s="161"/>
      <c r="AP1123" s="161"/>
      <c r="AQ1123" s="161"/>
      <c r="AR1123" s="161"/>
      <c r="AS1123" s="161"/>
      <c r="AT1123" s="161"/>
      <c r="AU1123" s="161"/>
      <c r="AV1123" s="161"/>
      <c r="AW1123" s="161"/>
    </row>
    <row r="1124" spans="2:49" s="47" customFormat="1" ht="11.25" customHeight="1">
      <c r="B1124" s="51" t="s">
        <v>2274</v>
      </c>
      <c r="C1124" s="52" t="s">
        <v>740</v>
      </c>
      <c r="D1124" s="44" t="s">
        <v>2305</v>
      </c>
      <c r="E1124" s="57" t="s">
        <v>1243</v>
      </c>
      <c r="F1124" s="53">
        <v>743.2416269986365</v>
      </c>
      <c r="G1124" s="57" t="s">
        <v>1243</v>
      </c>
      <c r="H1124" s="53">
        <v>189.65475999275554</v>
      </c>
      <c r="I1124" s="57" t="s">
        <v>1243</v>
      </c>
      <c r="J1124" s="53">
        <v>360.51490413037317</v>
      </c>
      <c r="K1124" s="54" t="s">
        <v>1243</v>
      </c>
      <c r="L1124" s="53">
        <v>2293</v>
      </c>
      <c r="M1124" s="56" t="s">
        <v>741</v>
      </c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161"/>
      <c r="Z1124" s="161"/>
      <c r="AA1124" s="161"/>
      <c r="AB1124" s="161"/>
      <c r="AC1124" s="161"/>
      <c r="AD1124" s="161"/>
      <c r="AE1124" s="161"/>
      <c r="AF1124" s="161"/>
      <c r="AG1124" s="161"/>
      <c r="AH1124" s="161"/>
      <c r="AI1124" s="161"/>
      <c r="AJ1124" s="161"/>
      <c r="AK1124" s="161"/>
      <c r="AL1124" s="161"/>
      <c r="AM1124" s="161"/>
      <c r="AN1124" s="161"/>
      <c r="AO1124" s="161"/>
      <c r="AP1124" s="161"/>
      <c r="AQ1124" s="161"/>
      <c r="AR1124" s="161"/>
      <c r="AS1124" s="161"/>
      <c r="AT1124" s="161"/>
      <c r="AU1124" s="161"/>
      <c r="AV1124" s="161"/>
      <c r="AW1124" s="161"/>
    </row>
    <row r="1125" spans="2:49" s="47" customFormat="1" ht="11.25" customHeight="1">
      <c r="B1125" s="51" t="s">
        <v>2270</v>
      </c>
      <c r="C1125" s="52" t="s">
        <v>2065</v>
      </c>
      <c r="D1125" s="44" t="s">
        <v>2305</v>
      </c>
      <c r="E1125" s="57" t="s">
        <v>1243</v>
      </c>
      <c r="F1125" s="53">
        <v>363.9321070131255</v>
      </c>
      <c r="G1125" s="57" t="s">
        <v>1243</v>
      </c>
      <c r="H1125" s="53">
        <v>888.4727495156116</v>
      </c>
      <c r="I1125" s="57" t="s">
        <v>1243</v>
      </c>
      <c r="J1125" s="53">
        <v>1990.5206792032452</v>
      </c>
      <c r="K1125" s="54" t="s">
        <v>1243</v>
      </c>
      <c r="L1125" s="53">
        <v>2351</v>
      </c>
      <c r="M1125" s="56" t="s">
        <v>2066</v>
      </c>
      <c r="N1125" s="161"/>
      <c r="O1125" s="161"/>
      <c r="P1125" s="161"/>
      <c r="Q1125" s="161"/>
      <c r="R1125" s="161"/>
      <c r="S1125" s="161"/>
      <c r="T1125" s="161"/>
      <c r="U1125" s="161"/>
      <c r="V1125" s="161"/>
      <c r="W1125" s="161"/>
      <c r="X1125" s="161"/>
      <c r="Y1125" s="161"/>
      <c r="Z1125" s="161"/>
      <c r="AA1125" s="161"/>
      <c r="AB1125" s="161"/>
      <c r="AC1125" s="161"/>
      <c r="AD1125" s="161"/>
      <c r="AE1125" s="161"/>
      <c r="AF1125" s="161"/>
      <c r="AG1125" s="161"/>
      <c r="AH1125" s="161"/>
      <c r="AI1125" s="161"/>
      <c r="AJ1125" s="161"/>
      <c r="AK1125" s="161"/>
      <c r="AL1125" s="161"/>
      <c r="AM1125" s="161"/>
      <c r="AN1125" s="161"/>
      <c r="AO1125" s="161"/>
      <c r="AP1125" s="161"/>
      <c r="AQ1125" s="161"/>
      <c r="AR1125" s="161"/>
      <c r="AS1125" s="161"/>
      <c r="AT1125" s="161"/>
      <c r="AU1125" s="161"/>
      <c r="AV1125" s="161"/>
      <c r="AW1125" s="161"/>
    </row>
    <row r="1126" spans="2:49" s="47" customFormat="1" ht="5.25" customHeight="1">
      <c r="B1126" s="60"/>
      <c r="C1126" s="127"/>
      <c r="D1126" s="128"/>
      <c r="E1126" s="57" t="s">
        <v>2278</v>
      </c>
      <c r="F1126" s="53"/>
      <c r="G1126" s="57"/>
      <c r="H1126" s="53"/>
      <c r="I1126" s="57"/>
      <c r="J1126" s="53"/>
      <c r="K1126" s="54"/>
      <c r="L1126" s="53"/>
      <c r="M1126" s="129"/>
      <c r="N1126" s="161"/>
      <c r="O1126" s="161"/>
      <c r="P1126" s="161"/>
      <c r="Q1126" s="161"/>
      <c r="R1126" s="161"/>
      <c r="S1126" s="161"/>
      <c r="T1126" s="161"/>
      <c r="U1126" s="161"/>
      <c r="V1126" s="161"/>
      <c r="W1126" s="161"/>
      <c r="X1126" s="161"/>
      <c r="Y1126" s="161"/>
      <c r="Z1126" s="161"/>
      <c r="AA1126" s="161"/>
      <c r="AB1126" s="161"/>
      <c r="AC1126" s="161"/>
      <c r="AD1126" s="161"/>
      <c r="AE1126" s="161"/>
      <c r="AF1126" s="161"/>
      <c r="AG1126" s="161"/>
      <c r="AH1126" s="161"/>
      <c r="AI1126" s="161"/>
      <c r="AJ1126" s="161"/>
      <c r="AK1126" s="161"/>
      <c r="AL1126" s="161"/>
      <c r="AM1126" s="161"/>
      <c r="AN1126" s="161"/>
      <c r="AO1126" s="161"/>
      <c r="AP1126" s="161"/>
      <c r="AQ1126" s="161"/>
      <c r="AR1126" s="161"/>
      <c r="AS1126" s="161"/>
      <c r="AT1126" s="161"/>
      <c r="AU1126" s="161"/>
      <c r="AV1126" s="161"/>
      <c r="AW1126" s="161"/>
    </row>
    <row r="1127" spans="2:49" s="47" customFormat="1" ht="11.25" customHeight="1">
      <c r="B1127" s="78" t="s">
        <v>1477</v>
      </c>
      <c r="C1127" s="43" t="s">
        <v>2030</v>
      </c>
      <c r="D1127" s="128"/>
      <c r="E1127" s="57"/>
      <c r="F1127" s="53"/>
      <c r="G1127" s="57"/>
      <c r="H1127" s="53"/>
      <c r="I1127" s="57"/>
      <c r="J1127" s="53"/>
      <c r="K1127" s="54"/>
      <c r="L1127" s="53"/>
      <c r="M1127" s="48" t="s">
        <v>2037</v>
      </c>
      <c r="N1127" s="161"/>
      <c r="O1127" s="161"/>
      <c r="P1127" s="161"/>
      <c r="Q1127" s="161"/>
      <c r="R1127" s="161"/>
      <c r="S1127" s="161"/>
      <c r="T1127" s="161"/>
      <c r="U1127" s="161"/>
      <c r="V1127" s="161"/>
      <c r="W1127" s="161"/>
      <c r="X1127" s="161"/>
      <c r="Y1127" s="161"/>
      <c r="Z1127" s="161"/>
      <c r="AA1127" s="161"/>
      <c r="AB1127" s="161"/>
      <c r="AC1127" s="161"/>
      <c r="AD1127" s="161"/>
      <c r="AE1127" s="161"/>
      <c r="AF1127" s="161"/>
      <c r="AG1127" s="161"/>
      <c r="AH1127" s="161"/>
      <c r="AI1127" s="161"/>
      <c r="AJ1127" s="161"/>
      <c r="AK1127" s="161"/>
      <c r="AL1127" s="161"/>
      <c r="AM1127" s="161"/>
      <c r="AN1127" s="161"/>
      <c r="AO1127" s="161"/>
      <c r="AP1127" s="161"/>
      <c r="AQ1127" s="161"/>
      <c r="AR1127" s="161"/>
      <c r="AS1127" s="161"/>
      <c r="AT1127" s="161"/>
      <c r="AU1127" s="161"/>
      <c r="AV1127" s="161"/>
      <c r="AW1127" s="161"/>
    </row>
    <row r="1128" spans="2:49" s="47" customFormat="1" ht="11.25" customHeight="1">
      <c r="B1128" s="78"/>
      <c r="C1128" s="43" t="s">
        <v>955</v>
      </c>
      <c r="D1128" s="128"/>
      <c r="E1128" s="57"/>
      <c r="F1128" s="49">
        <f>SUM(F1129:F1143)</f>
        <v>3765.757576793092</v>
      </c>
      <c r="G1128" s="57"/>
      <c r="H1128" s="49">
        <f>SUM(H1129:H1143)</f>
        <v>2520.1871260298594</v>
      </c>
      <c r="I1128" s="57"/>
      <c r="J1128" s="49">
        <f>SUM(J1129:J1143)</f>
        <v>3058.396580063355</v>
      </c>
      <c r="K1128" s="50"/>
      <c r="L1128" s="49">
        <f>SUM(L1129:L1143)</f>
        <v>4161</v>
      </c>
      <c r="M1128" s="48" t="s">
        <v>2038</v>
      </c>
      <c r="N1128" s="161"/>
      <c r="O1128" s="161"/>
      <c r="P1128" s="161"/>
      <c r="Q1128" s="161"/>
      <c r="R1128" s="161"/>
      <c r="S1128" s="161"/>
      <c r="T1128" s="161"/>
      <c r="U1128" s="161"/>
      <c r="V1128" s="161"/>
      <c r="W1128" s="161"/>
      <c r="X1128" s="161"/>
      <c r="Y1128" s="161"/>
      <c r="Z1128" s="161"/>
      <c r="AA1128" s="161"/>
      <c r="AB1128" s="161"/>
      <c r="AC1128" s="161"/>
      <c r="AD1128" s="161"/>
      <c r="AE1128" s="161"/>
      <c r="AF1128" s="161"/>
      <c r="AG1128" s="161"/>
      <c r="AH1128" s="161"/>
      <c r="AI1128" s="161"/>
      <c r="AJ1128" s="161"/>
      <c r="AK1128" s="161"/>
      <c r="AL1128" s="161"/>
      <c r="AM1128" s="161"/>
      <c r="AN1128" s="161"/>
      <c r="AO1128" s="161"/>
      <c r="AP1128" s="161"/>
      <c r="AQ1128" s="161"/>
      <c r="AR1128" s="161"/>
      <c r="AS1128" s="161"/>
      <c r="AT1128" s="161"/>
      <c r="AU1128" s="161"/>
      <c r="AV1128" s="161"/>
      <c r="AW1128" s="161"/>
    </row>
    <row r="1129" spans="2:49" s="47" customFormat="1" ht="11.25" customHeight="1">
      <c r="B1129" s="51" t="s">
        <v>2199</v>
      </c>
      <c r="C1129" s="52" t="s">
        <v>951</v>
      </c>
      <c r="D1129" s="44" t="s">
        <v>2305</v>
      </c>
      <c r="E1129" s="57" t="s">
        <v>1243</v>
      </c>
      <c r="F1129" s="53">
        <v>557.0040698886334</v>
      </c>
      <c r="G1129" s="57" t="s">
        <v>1243</v>
      </c>
      <c r="H1129" s="53">
        <v>996.1146403223106</v>
      </c>
      <c r="I1129" s="57" t="s">
        <v>1243</v>
      </c>
      <c r="J1129" s="53">
        <v>1187.4780017564424</v>
      </c>
      <c r="K1129" s="54" t="s">
        <v>1243</v>
      </c>
      <c r="L1129" s="53">
        <v>2953</v>
      </c>
      <c r="M1129" s="56" t="s">
        <v>952</v>
      </c>
      <c r="N1129" s="161"/>
      <c r="O1129" s="161"/>
      <c r="P1129" s="161"/>
      <c r="Q1129" s="161"/>
      <c r="R1129" s="161"/>
      <c r="S1129" s="161"/>
      <c r="T1129" s="161"/>
      <c r="U1129" s="161"/>
      <c r="V1129" s="161"/>
      <c r="W1129" s="161"/>
      <c r="X1129" s="161"/>
      <c r="Y1129" s="161"/>
      <c r="Z1129" s="161"/>
      <c r="AA1129" s="161"/>
      <c r="AB1129" s="161"/>
      <c r="AC1129" s="161"/>
      <c r="AD1129" s="161"/>
      <c r="AE1129" s="161"/>
      <c r="AF1129" s="161"/>
      <c r="AG1129" s="161"/>
      <c r="AH1129" s="161"/>
      <c r="AI1129" s="161"/>
      <c r="AJ1129" s="161"/>
      <c r="AK1129" s="161"/>
      <c r="AL1129" s="161"/>
      <c r="AM1129" s="161"/>
      <c r="AN1129" s="161"/>
      <c r="AO1129" s="161"/>
      <c r="AP1129" s="161"/>
      <c r="AQ1129" s="161"/>
      <c r="AR1129" s="161"/>
      <c r="AS1129" s="161"/>
      <c r="AT1129" s="161"/>
      <c r="AU1129" s="161"/>
      <c r="AV1129" s="161"/>
      <c r="AW1129" s="161"/>
    </row>
    <row r="1130" spans="2:49" s="47" customFormat="1" ht="3" customHeight="1">
      <c r="B1130" s="60"/>
      <c r="C1130" s="127"/>
      <c r="D1130" s="128"/>
      <c r="E1130" s="144"/>
      <c r="F1130" s="145"/>
      <c r="G1130" s="108"/>
      <c r="H1130" s="109"/>
      <c r="I1130" s="108"/>
      <c r="J1130" s="109"/>
      <c r="K1130" s="199"/>
      <c r="L1130" s="109"/>
      <c r="M1130" s="264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1"/>
      <c r="AA1130" s="161"/>
      <c r="AB1130" s="161"/>
      <c r="AC1130" s="161"/>
      <c r="AD1130" s="161"/>
      <c r="AE1130" s="161"/>
      <c r="AF1130" s="161"/>
      <c r="AG1130" s="161"/>
      <c r="AH1130" s="161"/>
      <c r="AI1130" s="161"/>
      <c r="AJ1130" s="161"/>
      <c r="AK1130" s="161"/>
      <c r="AL1130" s="161"/>
      <c r="AM1130" s="161"/>
      <c r="AN1130" s="161"/>
      <c r="AO1130" s="161"/>
      <c r="AP1130" s="161"/>
      <c r="AQ1130" s="161"/>
      <c r="AR1130" s="161"/>
      <c r="AS1130" s="161"/>
      <c r="AT1130" s="161"/>
      <c r="AU1130" s="161"/>
      <c r="AV1130" s="161"/>
      <c r="AW1130" s="161"/>
    </row>
    <row r="1131" spans="2:49" s="47" customFormat="1" ht="11.25" customHeight="1">
      <c r="B1131" s="113"/>
      <c r="C1131" s="114"/>
      <c r="D1131" s="115"/>
      <c r="E1131" s="116"/>
      <c r="F1131" s="116"/>
      <c r="G1131" s="117"/>
      <c r="H1131" s="117"/>
      <c r="I1131" s="117"/>
      <c r="J1131" s="117"/>
      <c r="K1131" s="117"/>
      <c r="L1131" s="117"/>
      <c r="M1131" s="118" t="s">
        <v>187</v>
      </c>
      <c r="N1131" s="161"/>
      <c r="O1131" s="161"/>
      <c r="P1131" s="161"/>
      <c r="Q1131" s="161"/>
      <c r="R1131" s="161"/>
      <c r="S1131" s="161"/>
      <c r="T1131" s="161"/>
      <c r="U1131" s="161"/>
      <c r="V1131" s="161"/>
      <c r="W1131" s="161"/>
      <c r="X1131" s="161"/>
      <c r="Y1131" s="161"/>
      <c r="Z1131" s="161"/>
      <c r="AA1131" s="161"/>
      <c r="AB1131" s="161"/>
      <c r="AC1131" s="161"/>
      <c r="AD1131" s="161"/>
      <c r="AE1131" s="161"/>
      <c r="AF1131" s="161"/>
      <c r="AG1131" s="161"/>
      <c r="AH1131" s="161"/>
      <c r="AI1131" s="161"/>
      <c r="AJ1131" s="161"/>
      <c r="AK1131" s="161"/>
      <c r="AL1131" s="161"/>
      <c r="AM1131" s="161"/>
      <c r="AN1131" s="161"/>
      <c r="AO1131" s="161"/>
      <c r="AP1131" s="161"/>
      <c r="AQ1131" s="161"/>
      <c r="AR1131" s="161"/>
      <c r="AS1131" s="161"/>
      <c r="AT1131" s="161"/>
      <c r="AU1131" s="161"/>
      <c r="AV1131" s="161"/>
      <c r="AW1131" s="161"/>
    </row>
    <row r="1132" spans="2:10" s="121" customFormat="1" ht="18.75" customHeight="1">
      <c r="B1132" s="14" t="s">
        <v>208</v>
      </c>
      <c r="C1132" s="119"/>
      <c r="D1132" s="119"/>
      <c r="E1132" s="119"/>
      <c r="F1132" s="119"/>
      <c r="G1132" s="119"/>
      <c r="H1132" s="119"/>
      <c r="I1132" s="120"/>
      <c r="J1132" s="120"/>
    </row>
    <row r="1133" spans="2:10" s="121" customFormat="1" ht="18.75" customHeight="1">
      <c r="B1133" s="15" t="s">
        <v>209</v>
      </c>
      <c r="C1133" s="15"/>
      <c r="D1133" s="15"/>
      <c r="E1133" s="15"/>
      <c r="F1133" s="15"/>
      <c r="G1133" s="15"/>
      <c r="H1133" s="15"/>
      <c r="I1133" s="16"/>
      <c r="J1133" s="16"/>
    </row>
    <row r="1134" spans="2:49" s="150" customFormat="1" ht="6" customHeight="1">
      <c r="B1134" s="122"/>
      <c r="C1134" s="123"/>
      <c r="D1134" s="123"/>
      <c r="E1134" s="124"/>
      <c r="F1134" s="124"/>
      <c r="G1134" s="123"/>
      <c r="H1134" s="123"/>
      <c r="I1134" s="123"/>
      <c r="J1134" s="123"/>
      <c r="K1134" s="125"/>
      <c r="L1134" s="123"/>
      <c r="M1134" s="126"/>
      <c r="N1134" s="124"/>
      <c r="O1134" s="124"/>
      <c r="P1134" s="124"/>
      <c r="Q1134" s="124"/>
      <c r="R1134" s="124"/>
      <c r="S1134" s="124"/>
      <c r="T1134" s="124"/>
      <c r="U1134" s="124"/>
      <c r="V1134" s="124"/>
      <c r="W1134" s="124"/>
      <c r="X1134" s="124"/>
      <c r="Y1134" s="124"/>
      <c r="Z1134" s="124"/>
      <c r="AA1134" s="124"/>
      <c r="AB1134" s="124"/>
      <c r="AC1134" s="124"/>
      <c r="AD1134" s="124"/>
      <c r="AE1134" s="124"/>
      <c r="AF1134" s="124"/>
      <c r="AG1134" s="124"/>
      <c r="AH1134" s="124"/>
      <c r="AI1134" s="124"/>
      <c r="AJ1134" s="124"/>
      <c r="AK1134" s="124"/>
      <c r="AL1134" s="124"/>
      <c r="AM1134" s="124"/>
      <c r="AN1134" s="124"/>
      <c r="AO1134" s="124"/>
      <c r="AP1134" s="124"/>
      <c r="AQ1134" s="124"/>
      <c r="AR1134" s="124"/>
      <c r="AS1134" s="124"/>
      <c r="AT1134" s="124"/>
      <c r="AU1134" s="124"/>
      <c r="AV1134" s="124"/>
      <c r="AW1134" s="124"/>
    </row>
    <row r="1135" spans="2:49" s="150" customFormat="1" ht="24.75" customHeight="1">
      <c r="B1135" s="18" t="s">
        <v>1625</v>
      </c>
      <c r="C1135" s="19" t="s">
        <v>2237</v>
      </c>
      <c r="D1135" s="20" t="s">
        <v>1627</v>
      </c>
      <c r="E1135" s="21" t="s">
        <v>1103</v>
      </c>
      <c r="F1135" s="22"/>
      <c r="G1135" s="21" t="s">
        <v>1787</v>
      </c>
      <c r="H1135" s="22"/>
      <c r="I1135" s="21" t="s">
        <v>721</v>
      </c>
      <c r="J1135" s="22"/>
      <c r="K1135" s="21" t="s">
        <v>1767</v>
      </c>
      <c r="L1135" s="22"/>
      <c r="M1135" s="23" t="s">
        <v>1386</v>
      </c>
      <c r="N1135" s="124"/>
      <c r="O1135" s="124"/>
      <c r="P1135" s="124"/>
      <c r="Q1135" s="124"/>
      <c r="R1135" s="124"/>
      <c r="S1135" s="124"/>
      <c r="T1135" s="124"/>
      <c r="U1135" s="124"/>
      <c r="V1135" s="124"/>
      <c r="W1135" s="124"/>
      <c r="X1135" s="124"/>
      <c r="Y1135" s="124"/>
      <c r="Z1135" s="124"/>
      <c r="AA1135" s="124"/>
      <c r="AB1135" s="124"/>
      <c r="AC1135" s="124"/>
      <c r="AD1135" s="124"/>
      <c r="AE1135" s="124"/>
      <c r="AF1135" s="124"/>
      <c r="AG1135" s="124"/>
      <c r="AH1135" s="124"/>
      <c r="AI1135" s="124"/>
      <c r="AJ1135" s="124"/>
      <c r="AK1135" s="124"/>
      <c r="AL1135" s="124"/>
      <c r="AM1135" s="124"/>
      <c r="AN1135" s="124"/>
      <c r="AO1135" s="124"/>
      <c r="AP1135" s="124"/>
      <c r="AQ1135" s="124"/>
      <c r="AR1135" s="124"/>
      <c r="AS1135" s="124"/>
      <c r="AT1135" s="124"/>
      <c r="AU1135" s="124"/>
      <c r="AV1135" s="124"/>
      <c r="AW1135" s="124"/>
    </row>
    <row r="1136" spans="2:49" s="150" customFormat="1" ht="15" customHeight="1">
      <c r="B1136" s="24" t="s">
        <v>1626</v>
      </c>
      <c r="C1136" s="25"/>
      <c r="D1136" s="26" t="s">
        <v>1628</v>
      </c>
      <c r="E1136" s="17" t="s">
        <v>1383</v>
      </c>
      <c r="F1136" s="27" t="s">
        <v>1385</v>
      </c>
      <c r="G1136" s="17" t="s">
        <v>1383</v>
      </c>
      <c r="H1136" s="27" t="s">
        <v>1385</v>
      </c>
      <c r="I1136" s="17" t="s">
        <v>1383</v>
      </c>
      <c r="J1136" s="27" t="s">
        <v>1385</v>
      </c>
      <c r="K1136" s="17" t="s">
        <v>1383</v>
      </c>
      <c r="L1136" s="27" t="s">
        <v>1385</v>
      </c>
      <c r="M1136" s="28"/>
      <c r="N1136" s="124"/>
      <c r="O1136" s="124"/>
      <c r="P1136" s="124"/>
      <c r="Q1136" s="124"/>
      <c r="R1136" s="124"/>
      <c r="S1136" s="124"/>
      <c r="T1136" s="124"/>
      <c r="U1136" s="124"/>
      <c r="V1136" s="124"/>
      <c r="W1136" s="124"/>
      <c r="X1136" s="124"/>
      <c r="Y1136" s="124"/>
      <c r="Z1136" s="124"/>
      <c r="AA1136" s="124"/>
      <c r="AB1136" s="124"/>
      <c r="AC1136" s="124"/>
      <c r="AD1136" s="124"/>
      <c r="AE1136" s="124"/>
      <c r="AF1136" s="124"/>
      <c r="AG1136" s="124"/>
      <c r="AH1136" s="124"/>
      <c r="AI1136" s="124"/>
      <c r="AJ1136" s="124"/>
      <c r="AK1136" s="124"/>
      <c r="AL1136" s="124"/>
      <c r="AM1136" s="124"/>
      <c r="AN1136" s="124"/>
      <c r="AO1136" s="124"/>
      <c r="AP1136" s="124"/>
      <c r="AQ1136" s="124"/>
      <c r="AR1136" s="124"/>
      <c r="AS1136" s="124"/>
      <c r="AT1136" s="124"/>
      <c r="AU1136" s="124"/>
      <c r="AV1136" s="124"/>
      <c r="AW1136" s="124"/>
    </row>
    <row r="1137" spans="2:49" s="150" customFormat="1" ht="24.75" customHeight="1">
      <c r="B1137" s="29"/>
      <c r="C1137" s="30"/>
      <c r="D1137" s="31"/>
      <c r="E1137" s="32" t="s">
        <v>1384</v>
      </c>
      <c r="F1137" s="33" t="s">
        <v>1768</v>
      </c>
      <c r="G1137" s="32" t="s">
        <v>1384</v>
      </c>
      <c r="H1137" s="33" t="s">
        <v>1768</v>
      </c>
      <c r="I1137" s="32" t="s">
        <v>1384</v>
      </c>
      <c r="J1137" s="33" t="s">
        <v>1768</v>
      </c>
      <c r="K1137" s="32" t="s">
        <v>1384</v>
      </c>
      <c r="L1137" s="33" t="s">
        <v>1768</v>
      </c>
      <c r="M1137" s="34"/>
      <c r="N1137" s="124"/>
      <c r="O1137" s="124"/>
      <c r="P1137" s="124"/>
      <c r="Q1137" s="124"/>
      <c r="R1137" s="124"/>
      <c r="S1137" s="124"/>
      <c r="T1137" s="124"/>
      <c r="U1137" s="124"/>
      <c r="V1137" s="124"/>
      <c r="W1137" s="124"/>
      <c r="X1137" s="124"/>
      <c r="Y1137" s="124"/>
      <c r="Z1137" s="124"/>
      <c r="AA1137" s="124"/>
      <c r="AB1137" s="124"/>
      <c r="AC1137" s="124"/>
      <c r="AD1137" s="124"/>
      <c r="AE1137" s="124"/>
      <c r="AF1137" s="124"/>
      <c r="AG1137" s="124"/>
      <c r="AH1137" s="124"/>
      <c r="AI1137" s="124"/>
      <c r="AJ1137" s="124"/>
      <c r="AK1137" s="124"/>
      <c r="AL1137" s="124"/>
      <c r="AM1137" s="124"/>
      <c r="AN1137" s="124"/>
      <c r="AO1137" s="124"/>
      <c r="AP1137" s="124"/>
      <c r="AQ1137" s="124"/>
      <c r="AR1137" s="124"/>
      <c r="AS1137" s="124"/>
      <c r="AT1137" s="124"/>
      <c r="AU1137" s="124"/>
      <c r="AV1137" s="124"/>
      <c r="AW1137" s="124"/>
    </row>
    <row r="1138" spans="2:49" s="47" customFormat="1" ht="5.25" customHeight="1">
      <c r="B1138" s="60"/>
      <c r="C1138" s="127"/>
      <c r="D1138" s="128"/>
      <c r="E1138" s="110"/>
      <c r="F1138" s="111"/>
      <c r="G1138" s="110"/>
      <c r="H1138" s="111"/>
      <c r="I1138" s="110"/>
      <c r="J1138" s="111"/>
      <c r="K1138" s="112"/>
      <c r="L1138" s="111"/>
      <c r="M1138" s="129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  <c r="AI1138" s="161"/>
      <c r="AJ1138" s="161"/>
      <c r="AK1138" s="161"/>
      <c r="AL1138" s="161"/>
      <c r="AM1138" s="161"/>
      <c r="AN1138" s="161"/>
      <c r="AO1138" s="161"/>
      <c r="AP1138" s="161"/>
      <c r="AQ1138" s="161"/>
      <c r="AR1138" s="161"/>
      <c r="AS1138" s="161"/>
      <c r="AT1138" s="161"/>
      <c r="AU1138" s="161"/>
      <c r="AV1138" s="161"/>
      <c r="AW1138" s="161"/>
    </row>
    <row r="1139" spans="2:49" s="47" customFormat="1" ht="11.25" customHeight="1">
      <c r="B1139" s="51" t="s">
        <v>2036</v>
      </c>
      <c r="C1139" s="52" t="s">
        <v>171</v>
      </c>
      <c r="D1139" s="44"/>
      <c r="E1139" s="110"/>
      <c r="F1139" s="111"/>
      <c r="G1139" s="110"/>
      <c r="H1139" s="111"/>
      <c r="I1139" s="110"/>
      <c r="J1139" s="111"/>
      <c r="K1139" s="112"/>
      <c r="L1139" s="111"/>
      <c r="M1139" s="56" t="s">
        <v>963</v>
      </c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161"/>
      <c r="Z1139" s="161"/>
      <c r="AA1139" s="161"/>
      <c r="AB1139" s="161"/>
      <c r="AC1139" s="161"/>
      <c r="AD1139" s="161"/>
      <c r="AE1139" s="161"/>
      <c r="AF1139" s="161"/>
      <c r="AG1139" s="161"/>
      <c r="AH1139" s="161"/>
      <c r="AI1139" s="161"/>
      <c r="AJ1139" s="161"/>
      <c r="AK1139" s="161"/>
      <c r="AL1139" s="161"/>
      <c r="AM1139" s="161"/>
      <c r="AN1139" s="161"/>
      <c r="AO1139" s="161"/>
      <c r="AP1139" s="161"/>
      <c r="AQ1139" s="161"/>
      <c r="AR1139" s="161"/>
      <c r="AS1139" s="161"/>
      <c r="AT1139" s="161"/>
      <c r="AU1139" s="161"/>
      <c r="AV1139" s="161"/>
      <c r="AW1139" s="161"/>
    </row>
    <row r="1140" spans="2:49" s="47" customFormat="1" ht="11.25" customHeight="1">
      <c r="B1140" s="51" t="s">
        <v>2324</v>
      </c>
      <c r="C1140" s="52" t="s">
        <v>962</v>
      </c>
      <c r="D1140" s="44" t="s">
        <v>2305</v>
      </c>
      <c r="E1140" s="57" t="s">
        <v>1243</v>
      </c>
      <c r="F1140" s="53">
        <v>2414.2538366645367</v>
      </c>
      <c r="G1140" s="57" t="s">
        <v>1243</v>
      </c>
      <c r="H1140" s="53">
        <v>907.2673653707495</v>
      </c>
      <c r="I1140" s="57" t="s">
        <v>1243</v>
      </c>
      <c r="J1140" s="53">
        <v>1754.7336802933328</v>
      </c>
      <c r="K1140" s="54" t="s">
        <v>1243</v>
      </c>
      <c r="L1140" s="53">
        <v>1027</v>
      </c>
      <c r="M1140" s="56" t="s">
        <v>964</v>
      </c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1"/>
      <c r="Y1140" s="161"/>
      <c r="Z1140" s="161"/>
      <c r="AA1140" s="161"/>
      <c r="AB1140" s="161"/>
      <c r="AC1140" s="161"/>
      <c r="AD1140" s="161"/>
      <c r="AE1140" s="161"/>
      <c r="AF1140" s="161"/>
      <c r="AG1140" s="161"/>
      <c r="AH1140" s="161"/>
      <c r="AI1140" s="161"/>
      <c r="AJ1140" s="161"/>
      <c r="AK1140" s="161"/>
      <c r="AL1140" s="161"/>
      <c r="AM1140" s="161"/>
      <c r="AN1140" s="161"/>
      <c r="AO1140" s="161"/>
      <c r="AP1140" s="161"/>
      <c r="AQ1140" s="161"/>
      <c r="AR1140" s="161"/>
      <c r="AS1140" s="161"/>
      <c r="AT1140" s="161"/>
      <c r="AU1140" s="161"/>
      <c r="AV1140" s="161"/>
      <c r="AW1140" s="161"/>
    </row>
    <row r="1141" spans="2:49" s="47" customFormat="1" ht="11.25" customHeight="1">
      <c r="B1141" s="51" t="s">
        <v>2325</v>
      </c>
      <c r="C1141" s="52" t="s">
        <v>953</v>
      </c>
      <c r="D1141" s="128"/>
      <c r="E1141" s="57"/>
      <c r="F1141" s="53"/>
      <c r="G1141" s="57"/>
      <c r="H1141" s="53"/>
      <c r="I1141" s="57"/>
      <c r="J1141" s="53"/>
      <c r="K1141" s="54"/>
      <c r="L1141" s="53"/>
      <c r="M1141" s="56" t="s">
        <v>954</v>
      </c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161"/>
      <c r="Z1141" s="161"/>
      <c r="AA1141" s="161"/>
      <c r="AB1141" s="161"/>
      <c r="AC1141" s="161"/>
      <c r="AD1141" s="161"/>
      <c r="AE1141" s="161"/>
      <c r="AF1141" s="161"/>
      <c r="AG1141" s="161"/>
      <c r="AH1141" s="161"/>
      <c r="AI1141" s="161"/>
      <c r="AJ1141" s="161"/>
      <c r="AK1141" s="161"/>
      <c r="AL1141" s="161"/>
      <c r="AM1141" s="161"/>
      <c r="AN1141" s="161"/>
      <c r="AO1141" s="161"/>
      <c r="AP1141" s="161"/>
      <c r="AQ1141" s="161"/>
      <c r="AR1141" s="161"/>
      <c r="AS1141" s="161"/>
      <c r="AT1141" s="161"/>
      <c r="AU1141" s="161"/>
      <c r="AV1141" s="161"/>
      <c r="AW1141" s="161"/>
    </row>
    <row r="1142" spans="2:49" s="47" customFormat="1" ht="11.25" customHeight="1">
      <c r="B1142" s="51" t="s">
        <v>2278</v>
      </c>
      <c r="C1142" s="52" t="s">
        <v>955</v>
      </c>
      <c r="D1142" s="44" t="s">
        <v>2305</v>
      </c>
      <c r="E1142" s="57" t="s">
        <v>1243</v>
      </c>
      <c r="F1142" s="53">
        <v>794.4996702399219</v>
      </c>
      <c r="G1142" s="57" t="s">
        <v>1243</v>
      </c>
      <c r="H1142" s="53">
        <v>616.8051203367995</v>
      </c>
      <c r="I1142" s="57" t="s">
        <v>1243</v>
      </c>
      <c r="J1142" s="53">
        <v>116.18489801357997</v>
      </c>
      <c r="K1142" s="54" t="s">
        <v>1243</v>
      </c>
      <c r="L1142" s="53">
        <v>181</v>
      </c>
      <c r="M1142" s="56" t="s">
        <v>950</v>
      </c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  <c r="AG1142" s="161"/>
      <c r="AH1142" s="161"/>
      <c r="AI1142" s="161"/>
      <c r="AJ1142" s="161"/>
      <c r="AK1142" s="161"/>
      <c r="AL1142" s="161"/>
      <c r="AM1142" s="161"/>
      <c r="AN1142" s="161"/>
      <c r="AO1142" s="161"/>
      <c r="AP1142" s="161"/>
      <c r="AQ1142" s="161"/>
      <c r="AR1142" s="161"/>
      <c r="AS1142" s="161"/>
      <c r="AT1142" s="161"/>
      <c r="AU1142" s="161"/>
      <c r="AV1142" s="161"/>
      <c r="AW1142" s="161"/>
    </row>
    <row r="1143" spans="2:49" s="47" customFormat="1" ht="5.25" customHeight="1">
      <c r="B1143" s="60"/>
      <c r="C1143" s="52"/>
      <c r="D1143" s="44"/>
      <c r="E1143" s="57"/>
      <c r="F1143" s="53"/>
      <c r="G1143" s="57"/>
      <c r="H1143" s="53"/>
      <c r="I1143" s="57"/>
      <c r="J1143" s="53"/>
      <c r="K1143" s="54"/>
      <c r="L1143" s="53"/>
      <c r="M1143" s="56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1"/>
      <c r="AB1143" s="161"/>
      <c r="AC1143" s="161"/>
      <c r="AD1143" s="161"/>
      <c r="AE1143" s="161"/>
      <c r="AF1143" s="161"/>
      <c r="AG1143" s="161"/>
      <c r="AH1143" s="161"/>
      <c r="AI1143" s="161"/>
      <c r="AJ1143" s="161"/>
      <c r="AK1143" s="161"/>
      <c r="AL1143" s="161"/>
      <c r="AM1143" s="161"/>
      <c r="AN1143" s="161"/>
      <c r="AO1143" s="161"/>
      <c r="AP1143" s="161"/>
      <c r="AQ1143" s="161"/>
      <c r="AR1143" s="161"/>
      <c r="AS1143" s="161"/>
      <c r="AT1143" s="161"/>
      <c r="AU1143" s="161"/>
      <c r="AV1143" s="161"/>
      <c r="AW1143" s="161"/>
    </row>
    <row r="1144" spans="2:49" s="47" customFormat="1" ht="11.25" customHeight="1">
      <c r="B1144" s="78" t="s">
        <v>1498</v>
      </c>
      <c r="C1144" s="43" t="s">
        <v>1499</v>
      </c>
      <c r="D1144" s="44"/>
      <c r="E1144" s="57"/>
      <c r="F1144" s="53"/>
      <c r="G1144" s="57"/>
      <c r="H1144" s="53"/>
      <c r="I1144" s="57"/>
      <c r="J1144" s="53"/>
      <c r="K1144" s="54"/>
      <c r="L1144" s="53"/>
      <c r="M1144" s="48" t="s">
        <v>1502</v>
      </c>
      <c r="N1144" s="161"/>
      <c r="O1144" s="161"/>
      <c r="P1144" s="161"/>
      <c r="Q1144" s="161"/>
      <c r="R1144" s="161"/>
      <c r="S1144" s="161"/>
      <c r="T1144" s="161"/>
      <c r="U1144" s="161"/>
      <c r="V1144" s="161"/>
      <c r="W1144" s="161"/>
      <c r="X1144" s="161"/>
      <c r="Y1144" s="161"/>
      <c r="Z1144" s="161"/>
      <c r="AA1144" s="161"/>
      <c r="AB1144" s="161"/>
      <c r="AC1144" s="161"/>
      <c r="AD1144" s="161"/>
      <c r="AE1144" s="161"/>
      <c r="AF1144" s="161"/>
      <c r="AG1144" s="161"/>
      <c r="AH1144" s="161"/>
      <c r="AI1144" s="161"/>
      <c r="AJ1144" s="161"/>
      <c r="AK1144" s="161"/>
      <c r="AL1144" s="161"/>
      <c r="AM1144" s="161"/>
      <c r="AN1144" s="161"/>
      <c r="AO1144" s="161"/>
      <c r="AP1144" s="161"/>
      <c r="AQ1144" s="161"/>
      <c r="AR1144" s="161"/>
      <c r="AS1144" s="161"/>
      <c r="AT1144" s="161"/>
      <c r="AU1144" s="161"/>
      <c r="AV1144" s="161"/>
      <c r="AW1144" s="161"/>
    </row>
    <row r="1145" spans="2:49" s="47" customFormat="1" ht="11.25" customHeight="1">
      <c r="B1145" s="51"/>
      <c r="C1145" s="43" t="s">
        <v>1500</v>
      </c>
      <c r="D1145" s="44"/>
      <c r="F1145" s="46"/>
      <c r="H1145" s="46"/>
      <c r="J1145" s="46"/>
      <c r="L1145" s="46"/>
      <c r="M1145" s="48" t="s">
        <v>1514</v>
      </c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161"/>
      <c r="Z1145" s="161"/>
      <c r="AA1145" s="161"/>
      <c r="AB1145" s="161"/>
      <c r="AC1145" s="161"/>
      <c r="AD1145" s="161"/>
      <c r="AE1145" s="161"/>
      <c r="AF1145" s="161"/>
      <c r="AG1145" s="161"/>
      <c r="AH1145" s="161"/>
      <c r="AI1145" s="161"/>
      <c r="AJ1145" s="161"/>
      <c r="AK1145" s="161"/>
      <c r="AL1145" s="161"/>
      <c r="AM1145" s="161"/>
      <c r="AN1145" s="161"/>
      <c r="AO1145" s="161"/>
      <c r="AP1145" s="161"/>
      <c r="AQ1145" s="161"/>
      <c r="AR1145" s="161"/>
      <c r="AS1145" s="161"/>
      <c r="AT1145" s="161"/>
      <c r="AU1145" s="161"/>
      <c r="AV1145" s="161"/>
      <c r="AW1145" s="161"/>
    </row>
    <row r="1146" spans="2:49" s="47" customFormat="1" ht="11.25" customHeight="1">
      <c r="B1146" s="51"/>
      <c r="C1146" s="43" t="s">
        <v>1501</v>
      </c>
      <c r="D1146" s="44"/>
      <c r="E1146" s="57"/>
      <c r="F1146" s="49">
        <f>SUM(F1148:F1149)</f>
        <v>239</v>
      </c>
      <c r="G1146" s="57"/>
      <c r="H1146" s="49">
        <f>SUM(H1148:H1149)</f>
        <v>123</v>
      </c>
      <c r="I1146" s="57"/>
      <c r="J1146" s="49">
        <f>SUM(J1148:J1149)</f>
        <v>384.4353243096396</v>
      </c>
      <c r="K1146" s="50"/>
      <c r="L1146" s="49">
        <f>SUM(L1148:L1149)</f>
        <v>2216</v>
      </c>
      <c r="M1146" s="48" t="s">
        <v>1513</v>
      </c>
      <c r="N1146" s="161"/>
      <c r="O1146" s="161"/>
      <c r="P1146" s="161"/>
      <c r="Q1146" s="161"/>
      <c r="R1146" s="161"/>
      <c r="S1146" s="161"/>
      <c r="T1146" s="161"/>
      <c r="U1146" s="161"/>
      <c r="V1146" s="161"/>
      <c r="W1146" s="161"/>
      <c r="X1146" s="161"/>
      <c r="Y1146" s="161"/>
      <c r="Z1146" s="161"/>
      <c r="AA1146" s="161"/>
      <c r="AB1146" s="161"/>
      <c r="AC1146" s="161"/>
      <c r="AD1146" s="161"/>
      <c r="AE1146" s="161"/>
      <c r="AF1146" s="161"/>
      <c r="AG1146" s="161"/>
      <c r="AH1146" s="161"/>
      <c r="AI1146" s="161"/>
      <c r="AJ1146" s="161"/>
      <c r="AK1146" s="161"/>
      <c r="AL1146" s="161"/>
      <c r="AM1146" s="161"/>
      <c r="AN1146" s="161"/>
      <c r="AO1146" s="161"/>
      <c r="AP1146" s="161"/>
      <c r="AQ1146" s="161"/>
      <c r="AR1146" s="161"/>
      <c r="AS1146" s="161"/>
      <c r="AT1146" s="161"/>
      <c r="AU1146" s="161"/>
      <c r="AV1146" s="161"/>
      <c r="AW1146" s="161"/>
    </row>
    <row r="1147" spans="2:49" s="47" customFormat="1" ht="11.25" customHeight="1">
      <c r="B1147" s="51" t="s">
        <v>1504</v>
      </c>
      <c r="C1147" s="52" t="s">
        <v>1505</v>
      </c>
      <c r="D1147" s="44"/>
      <c r="E1147" s="57"/>
      <c r="F1147" s="53"/>
      <c r="G1147" s="57"/>
      <c r="H1147" s="53"/>
      <c r="I1147" s="57"/>
      <c r="J1147" s="53"/>
      <c r="K1147" s="54"/>
      <c r="L1147" s="53"/>
      <c r="M1147" s="56" t="s">
        <v>1507</v>
      </c>
      <c r="N1147" s="161"/>
      <c r="O1147" s="161"/>
      <c r="P1147" s="161"/>
      <c r="Q1147" s="161"/>
      <c r="R1147" s="161"/>
      <c r="S1147" s="161"/>
      <c r="T1147" s="161"/>
      <c r="U1147" s="161"/>
      <c r="V1147" s="161"/>
      <c r="W1147" s="161"/>
      <c r="X1147" s="161"/>
      <c r="Y1147" s="161"/>
      <c r="Z1147" s="161"/>
      <c r="AA1147" s="161"/>
      <c r="AB1147" s="161"/>
      <c r="AC1147" s="161"/>
      <c r="AD1147" s="161"/>
      <c r="AE1147" s="161"/>
      <c r="AF1147" s="161"/>
      <c r="AG1147" s="161"/>
      <c r="AH1147" s="161"/>
      <c r="AI1147" s="161"/>
      <c r="AJ1147" s="161"/>
      <c r="AK1147" s="161"/>
      <c r="AL1147" s="161"/>
      <c r="AM1147" s="161"/>
      <c r="AN1147" s="161"/>
      <c r="AO1147" s="161"/>
      <c r="AP1147" s="161"/>
      <c r="AQ1147" s="161"/>
      <c r="AR1147" s="161"/>
      <c r="AS1147" s="161"/>
      <c r="AT1147" s="161"/>
      <c r="AU1147" s="161"/>
      <c r="AV1147" s="161"/>
      <c r="AW1147" s="161"/>
    </row>
    <row r="1148" spans="2:49" s="47" customFormat="1" ht="11.25" customHeight="1">
      <c r="B1148" s="51" t="s">
        <v>1503</v>
      </c>
      <c r="C1148" s="52" t="s">
        <v>1506</v>
      </c>
      <c r="D1148" s="44" t="s">
        <v>2305</v>
      </c>
      <c r="E1148" s="57" t="s">
        <v>1243</v>
      </c>
      <c r="F1148" s="53">
        <v>239</v>
      </c>
      <c r="G1148" s="57" t="s">
        <v>1243</v>
      </c>
      <c r="H1148" s="53">
        <v>123</v>
      </c>
      <c r="I1148" s="57" t="s">
        <v>1243</v>
      </c>
      <c r="J1148" s="53">
        <v>384.4353243096396</v>
      </c>
      <c r="K1148" s="54" t="s">
        <v>1243</v>
      </c>
      <c r="L1148" s="53">
        <v>2216</v>
      </c>
      <c r="M1148" s="56" t="s">
        <v>2273</v>
      </c>
      <c r="N1148" s="161"/>
      <c r="O1148" s="161"/>
      <c r="P1148" s="161"/>
      <c r="Q1148" s="161"/>
      <c r="R1148" s="161"/>
      <c r="S1148" s="161"/>
      <c r="T1148" s="161"/>
      <c r="U1148" s="161"/>
      <c r="V1148" s="161"/>
      <c r="W1148" s="161"/>
      <c r="X1148" s="161"/>
      <c r="Y1148" s="161"/>
      <c r="Z1148" s="161"/>
      <c r="AA1148" s="161"/>
      <c r="AB1148" s="161"/>
      <c r="AC1148" s="161"/>
      <c r="AD1148" s="161"/>
      <c r="AE1148" s="161"/>
      <c r="AF1148" s="161"/>
      <c r="AG1148" s="161"/>
      <c r="AH1148" s="161"/>
      <c r="AI1148" s="161"/>
      <c r="AJ1148" s="161"/>
      <c r="AK1148" s="161"/>
      <c r="AL1148" s="161"/>
      <c r="AM1148" s="161"/>
      <c r="AN1148" s="161"/>
      <c r="AO1148" s="161"/>
      <c r="AP1148" s="161"/>
      <c r="AQ1148" s="161"/>
      <c r="AR1148" s="161"/>
      <c r="AS1148" s="161"/>
      <c r="AT1148" s="161"/>
      <c r="AU1148" s="161"/>
      <c r="AV1148" s="161"/>
      <c r="AW1148" s="161"/>
    </row>
    <row r="1149" spans="2:49" s="47" customFormat="1" ht="5.25" customHeight="1">
      <c r="B1149" s="51"/>
      <c r="C1149" s="52"/>
      <c r="D1149" s="44"/>
      <c r="E1149" s="57"/>
      <c r="F1149" s="53"/>
      <c r="G1149" s="57"/>
      <c r="H1149" s="53"/>
      <c r="I1149" s="57"/>
      <c r="J1149" s="53"/>
      <c r="K1149" s="54"/>
      <c r="L1149" s="53"/>
      <c r="M1149" s="56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  <c r="AG1149" s="161"/>
      <c r="AH1149" s="161"/>
      <c r="AI1149" s="161"/>
      <c r="AJ1149" s="161"/>
      <c r="AK1149" s="161"/>
      <c r="AL1149" s="161"/>
      <c r="AM1149" s="161"/>
      <c r="AN1149" s="161"/>
      <c r="AO1149" s="161"/>
      <c r="AP1149" s="161"/>
      <c r="AQ1149" s="161"/>
      <c r="AR1149" s="161"/>
      <c r="AS1149" s="161"/>
      <c r="AT1149" s="161"/>
      <c r="AU1149" s="161"/>
      <c r="AV1149" s="161"/>
      <c r="AW1149" s="161"/>
    </row>
    <row r="1150" spans="2:49" s="47" customFormat="1" ht="11.25" customHeight="1">
      <c r="B1150" s="78" t="s">
        <v>2327</v>
      </c>
      <c r="C1150" s="43" t="s">
        <v>1196</v>
      </c>
      <c r="D1150" s="44"/>
      <c r="E1150" s="57"/>
      <c r="F1150" s="53"/>
      <c r="G1150" s="57"/>
      <c r="H1150" s="53"/>
      <c r="I1150" s="57"/>
      <c r="J1150" s="53"/>
      <c r="K1150" s="54"/>
      <c r="L1150" s="53"/>
      <c r="M1150" s="48" t="s">
        <v>695</v>
      </c>
      <c r="N1150" s="161"/>
      <c r="O1150" s="161"/>
      <c r="P1150" s="161"/>
      <c r="Q1150" s="161"/>
      <c r="R1150" s="161"/>
      <c r="S1150" s="161"/>
      <c r="T1150" s="161"/>
      <c r="U1150" s="161"/>
      <c r="V1150" s="161"/>
      <c r="W1150" s="161"/>
      <c r="X1150" s="161"/>
      <c r="Y1150" s="161"/>
      <c r="Z1150" s="161"/>
      <c r="AA1150" s="161"/>
      <c r="AB1150" s="161"/>
      <c r="AC1150" s="161"/>
      <c r="AD1150" s="161"/>
      <c r="AE1150" s="161"/>
      <c r="AF1150" s="161"/>
      <c r="AG1150" s="161"/>
      <c r="AH1150" s="161"/>
      <c r="AI1150" s="161"/>
      <c r="AJ1150" s="161"/>
      <c r="AK1150" s="161"/>
      <c r="AL1150" s="161"/>
      <c r="AM1150" s="161"/>
      <c r="AN1150" s="161"/>
      <c r="AO1150" s="161"/>
      <c r="AP1150" s="161"/>
      <c r="AQ1150" s="161"/>
      <c r="AR1150" s="161"/>
      <c r="AS1150" s="161"/>
      <c r="AT1150" s="161"/>
      <c r="AU1150" s="161"/>
      <c r="AV1150" s="161"/>
      <c r="AW1150" s="161"/>
    </row>
    <row r="1151" spans="2:49" s="47" customFormat="1" ht="11.25" customHeight="1">
      <c r="B1151" s="78" t="s">
        <v>2278</v>
      </c>
      <c r="C1151" s="43" t="s">
        <v>1574</v>
      </c>
      <c r="D1151" s="80"/>
      <c r="E1151" s="45"/>
      <c r="F1151" s="86">
        <f>SUM(F1153)</f>
        <v>1549.7015073281916</v>
      </c>
      <c r="G1151" s="45"/>
      <c r="H1151" s="86">
        <f>SUM(H1153)</f>
        <v>1484.774652555897</v>
      </c>
      <c r="I1151" s="45"/>
      <c r="J1151" s="86">
        <f>SUM(J1153)</f>
        <v>1189.1866031978186</v>
      </c>
      <c r="K1151" s="87"/>
      <c r="L1151" s="86">
        <f>SUM(L1153)</f>
        <v>1364</v>
      </c>
      <c r="M1151" s="48" t="s">
        <v>1197</v>
      </c>
      <c r="N1151" s="161"/>
      <c r="O1151" s="161"/>
      <c r="P1151" s="161"/>
      <c r="Q1151" s="161"/>
      <c r="R1151" s="161"/>
      <c r="S1151" s="161"/>
      <c r="T1151" s="161"/>
      <c r="U1151" s="161"/>
      <c r="V1151" s="161"/>
      <c r="W1151" s="161"/>
      <c r="X1151" s="161"/>
      <c r="Y1151" s="161"/>
      <c r="Z1151" s="161"/>
      <c r="AA1151" s="161"/>
      <c r="AB1151" s="161"/>
      <c r="AC1151" s="161"/>
      <c r="AD1151" s="161"/>
      <c r="AE1151" s="161"/>
      <c r="AF1151" s="161"/>
      <c r="AG1151" s="161"/>
      <c r="AH1151" s="161"/>
      <c r="AI1151" s="161"/>
      <c r="AJ1151" s="161"/>
      <c r="AK1151" s="161"/>
      <c r="AL1151" s="161"/>
      <c r="AM1151" s="161"/>
      <c r="AN1151" s="161"/>
      <c r="AO1151" s="161"/>
      <c r="AP1151" s="161"/>
      <c r="AQ1151" s="161"/>
      <c r="AR1151" s="161"/>
      <c r="AS1151" s="161"/>
      <c r="AT1151" s="161"/>
      <c r="AU1151" s="161"/>
      <c r="AV1151" s="161"/>
      <c r="AW1151" s="161"/>
    </row>
    <row r="1152" spans="2:49" s="47" customFormat="1" ht="11.25" customHeight="1">
      <c r="B1152" s="51" t="s">
        <v>2327</v>
      </c>
      <c r="C1152" s="52" t="s">
        <v>1764</v>
      </c>
      <c r="D1152" s="128"/>
      <c r="E1152" s="57"/>
      <c r="F1152" s="53"/>
      <c r="G1152" s="57"/>
      <c r="H1152" s="53"/>
      <c r="I1152" s="57"/>
      <c r="J1152" s="53"/>
      <c r="K1152" s="54"/>
      <c r="L1152" s="53"/>
      <c r="M1152" s="56" t="s">
        <v>2223</v>
      </c>
      <c r="N1152" s="161"/>
      <c r="O1152" s="161"/>
      <c r="P1152" s="161"/>
      <c r="Q1152" s="161"/>
      <c r="R1152" s="161"/>
      <c r="S1152" s="161"/>
      <c r="T1152" s="161"/>
      <c r="U1152" s="161"/>
      <c r="V1152" s="161"/>
      <c r="W1152" s="161"/>
      <c r="X1152" s="161"/>
      <c r="Y1152" s="161"/>
      <c r="Z1152" s="161"/>
      <c r="AA1152" s="161"/>
      <c r="AB1152" s="161"/>
      <c r="AC1152" s="161"/>
      <c r="AD1152" s="161"/>
      <c r="AE1152" s="161"/>
      <c r="AF1152" s="161"/>
      <c r="AG1152" s="161"/>
      <c r="AH1152" s="161"/>
      <c r="AI1152" s="161"/>
      <c r="AJ1152" s="161"/>
      <c r="AK1152" s="161"/>
      <c r="AL1152" s="161"/>
      <c r="AM1152" s="161"/>
      <c r="AN1152" s="161"/>
      <c r="AO1152" s="161"/>
      <c r="AP1152" s="161"/>
      <c r="AQ1152" s="161"/>
      <c r="AR1152" s="161"/>
      <c r="AS1152" s="161"/>
      <c r="AT1152" s="161"/>
      <c r="AU1152" s="161"/>
      <c r="AV1152" s="161"/>
      <c r="AW1152" s="161"/>
    </row>
    <row r="1153" spans="2:49" s="47" customFormat="1" ht="11.25" customHeight="1">
      <c r="B1153" s="51" t="s">
        <v>2278</v>
      </c>
      <c r="C1153" s="52" t="s">
        <v>464</v>
      </c>
      <c r="D1153" s="44" t="s">
        <v>2305</v>
      </c>
      <c r="E1153" s="57" t="s">
        <v>1243</v>
      </c>
      <c r="F1153" s="53">
        <v>1549.7015073281916</v>
      </c>
      <c r="G1153" s="57" t="s">
        <v>1243</v>
      </c>
      <c r="H1153" s="53">
        <v>1484.774652555897</v>
      </c>
      <c r="I1153" s="57" t="s">
        <v>1243</v>
      </c>
      <c r="J1153" s="53">
        <v>1189.1866031978186</v>
      </c>
      <c r="K1153" s="54" t="s">
        <v>1243</v>
      </c>
      <c r="L1153" s="53">
        <v>1364</v>
      </c>
      <c r="M1153" s="56" t="s">
        <v>1765</v>
      </c>
      <c r="N1153" s="161"/>
      <c r="O1153" s="161"/>
      <c r="P1153" s="161"/>
      <c r="Q1153" s="161"/>
      <c r="R1153" s="161"/>
      <c r="S1153" s="161"/>
      <c r="T1153" s="161"/>
      <c r="U1153" s="161"/>
      <c r="V1153" s="161"/>
      <c r="W1153" s="161"/>
      <c r="X1153" s="161"/>
      <c r="Y1153" s="161"/>
      <c r="Z1153" s="161"/>
      <c r="AA1153" s="161"/>
      <c r="AB1153" s="161"/>
      <c r="AC1153" s="161"/>
      <c r="AD1153" s="161"/>
      <c r="AE1153" s="161"/>
      <c r="AF1153" s="161"/>
      <c r="AG1153" s="161"/>
      <c r="AH1153" s="161"/>
      <c r="AI1153" s="161"/>
      <c r="AJ1153" s="161"/>
      <c r="AK1153" s="161"/>
      <c r="AL1153" s="161"/>
      <c r="AM1153" s="161"/>
      <c r="AN1153" s="161"/>
      <c r="AO1153" s="161"/>
      <c r="AP1153" s="161"/>
      <c r="AQ1153" s="161"/>
      <c r="AR1153" s="161"/>
      <c r="AS1153" s="161"/>
      <c r="AT1153" s="161"/>
      <c r="AU1153" s="161"/>
      <c r="AV1153" s="161"/>
      <c r="AW1153" s="161"/>
    </row>
    <row r="1154" spans="2:49" s="47" customFormat="1" ht="11.25" customHeight="1">
      <c r="B1154" s="51"/>
      <c r="C1154" s="52"/>
      <c r="D1154" s="44"/>
      <c r="E1154" s="57"/>
      <c r="F1154" s="53"/>
      <c r="G1154" s="57"/>
      <c r="H1154" s="53"/>
      <c r="I1154" s="57"/>
      <c r="J1154" s="53"/>
      <c r="K1154" s="54"/>
      <c r="L1154" s="53"/>
      <c r="M1154" s="56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  <c r="AI1154" s="161"/>
      <c r="AJ1154" s="161"/>
      <c r="AK1154" s="161"/>
      <c r="AL1154" s="161"/>
      <c r="AM1154" s="161"/>
      <c r="AN1154" s="161"/>
      <c r="AO1154" s="161"/>
      <c r="AP1154" s="161"/>
      <c r="AQ1154" s="161"/>
      <c r="AR1154" s="161"/>
      <c r="AS1154" s="161"/>
      <c r="AT1154" s="161"/>
      <c r="AU1154" s="161"/>
      <c r="AV1154" s="161"/>
      <c r="AW1154" s="161"/>
    </row>
    <row r="1155" spans="2:49" s="210" customFormat="1" ht="11.25" customHeight="1">
      <c r="B1155" s="68" t="s">
        <v>1497</v>
      </c>
      <c r="C1155" s="69" t="s">
        <v>2264</v>
      </c>
      <c r="D1155" s="64"/>
      <c r="E1155" s="282"/>
      <c r="F1155" s="258"/>
      <c r="G1155" s="282"/>
      <c r="H1155" s="258"/>
      <c r="I1155" s="282"/>
      <c r="J1155" s="258"/>
      <c r="K1155" s="259"/>
      <c r="L1155" s="258"/>
      <c r="M1155" s="213" t="s">
        <v>1515</v>
      </c>
      <c r="N1155" s="209"/>
      <c r="O1155" s="209"/>
      <c r="P1155" s="209"/>
      <c r="Q1155" s="209"/>
      <c r="R1155" s="209"/>
      <c r="S1155" s="209"/>
      <c r="T1155" s="209"/>
      <c r="U1155" s="209"/>
      <c r="V1155" s="209"/>
      <c r="W1155" s="209"/>
      <c r="X1155" s="209"/>
      <c r="Y1155" s="209"/>
      <c r="Z1155" s="209"/>
      <c r="AA1155" s="209"/>
      <c r="AB1155" s="209"/>
      <c r="AC1155" s="209"/>
      <c r="AD1155" s="209"/>
      <c r="AE1155" s="209"/>
      <c r="AF1155" s="209"/>
      <c r="AG1155" s="209"/>
      <c r="AH1155" s="209"/>
      <c r="AI1155" s="209"/>
      <c r="AJ1155" s="209"/>
      <c r="AK1155" s="209"/>
      <c r="AL1155" s="209"/>
      <c r="AM1155" s="209"/>
      <c r="AN1155" s="209"/>
      <c r="AO1155" s="209"/>
      <c r="AP1155" s="209"/>
      <c r="AQ1155" s="209"/>
      <c r="AR1155" s="209"/>
      <c r="AS1155" s="209"/>
      <c r="AT1155" s="209"/>
      <c r="AU1155" s="209"/>
      <c r="AV1155" s="209"/>
      <c r="AW1155" s="209"/>
    </row>
    <row r="1156" spans="2:49" s="210" customFormat="1" ht="11.25" customHeight="1">
      <c r="B1156" s="62"/>
      <c r="C1156" s="69" t="s">
        <v>2265</v>
      </c>
      <c r="D1156" s="64"/>
      <c r="E1156" s="255"/>
      <c r="F1156" s="256"/>
      <c r="G1156" s="255"/>
      <c r="H1156" s="256"/>
      <c r="I1156" s="255"/>
      <c r="J1156" s="256"/>
      <c r="K1156" s="257"/>
      <c r="L1156" s="256"/>
      <c r="M1156" s="213" t="s">
        <v>1517</v>
      </c>
      <c r="N1156" s="209"/>
      <c r="O1156" s="209"/>
      <c r="P1156" s="209"/>
      <c r="Q1156" s="209"/>
      <c r="R1156" s="209"/>
      <c r="S1156" s="209"/>
      <c r="T1156" s="209"/>
      <c r="U1156" s="209"/>
      <c r="V1156" s="209"/>
      <c r="W1156" s="209"/>
      <c r="X1156" s="209"/>
      <c r="Y1156" s="209"/>
      <c r="Z1156" s="209"/>
      <c r="AA1156" s="209"/>
      <c r="AB1156" s="209"/>
      <c r="AC1156" s="209"/>
      <c r="AD1156" s="209"/>
      <c r="AE1156" s="209"/>
      <c r="AF1156" s="209"/>
      <c r="AG1156" s="209"/>
      <c r="AH1156" s="209"/>
      <c r="AI1156" s="209"/>
      <c r="AJ1156" s="209"/>
      <c r="AK1156" s="209"/>
      <c r="AL1156" s="209"/>
      <c r="AM1156" s="209"/>
      <c r="AN1156" s="209"/>
      <c r="AO1156" s="209"/>
      <c r="AP1156" s="209"/>
      <c r="AQ1156" s="209"/>
      <c r="AR1156" s="209"/>
      <c r="AS1156" s="209"/>
      <c r="AT1156" s="209"/>
      <c r="AU1156" s="209"/>
      <c r="AV1156" s="209"/>
      <c r="AW1156" s="209"/>
    </row>
    <row r="1157" spans="2:49" s="210" customFormat="1" ht="11.25" customHeight="1">
      <c r="B1157" s="239"/>
      <c r="C1157" s="69" t="s">
        <v>2266</v>
      </c>
      <c r="D1157" s="74"/>
      <c r="E1157" s="70"/>
      <c r="F1157" s="76">
        <f>SUM(F1161+F1171)</f>
        <v>16658.864053417718</v>
      </c>
      <c r="G1157" s="70"/>
      <c r="H1157" s="76">
        <f>SUM(H1161+H1171)</f>
        <v>17509.74757122305</v>
      </c>
      <c r="I1157" s="70"/>
      <c r="J1157" s="76">
        <f>SUM(J1161+J1171)</f>
        <v>21461.742705126147</v>
      </c>
      <c r="K1157" s="77"/>
      <c r="L1157" s="76">
        <f>SUM(L1161+L1171)</f>
        <v>24079</v>
      </c>
      <c r="M1157" s="213" t="s">
        <v>1516</v>
      </c>
      <c r="N1157" s="209"/>
      <c r="O1157" s="209"/>
      <c r="P1157" s="209"/>
      <c r="Q1157" s="209"/>
      <c r="R1157" s="209"/>
      <c r="S1157" s="209"/>
      <c r="T1157" s="209"/>
      <c r="U1157" s="209"/>
      <c r="V1157" s="209"/>
      <c r="W1157" s="209"/>
      <c r="X1157" s="209"/>
      <c r="Y1157" s="209"/>
      <c r="Z1157" s="209"/>
      <c r="AA1157" s="209"/>
      <c r="AB1157" s="209"/>
      <c r="AC1157" s="209"/>
      <c r="AD1157" s="209"/>
      <c r="AE1157" s="209"/>
      <c r="AF1157" s="209"/>
      <c r="AG1157" s="209"/>
      <c r="AH1157" s="209"/>
      <c r="AI1157" s="209"/>
      <c r="AJ1157" s="209"/>
      <c r="AK1157" s="209"/>
      <c r="AL1157" s="209"/>
      <c r="AM1157" s="209"/>
      <c r="AN1157" s="209"/>
      <c r="AO1157" s="209"/>
      <c r="AP1157" s="209"/>
      <c r="AQ1157" s="209"/>
      <c r="AR1157" s="209"/>
      <c r="AS1157" s="209"/>
      <c r="AT1157" s="209"/>
      <c r="AU1157" s="209"/>
      <c r="AV1157" s="209"/>
      <c r="AW1157" s="209"/>
    </row>
    <row r="1158" spans="2:49" s="47" customFormat="1" ht="5.25" customHeight="1">
      <c r="B1158" s="78"/>
      <c r="C1158" s="79"/>
      <c r="D1158" s="80"/>
      <c r="E1158" s="57"/>
      <c r="F1158" s="92"/>
      <c r="G1158" s="57"/>
      <c r="H1158" s="92"/>
      <c r="I1158" s="57"/>
      <c r="J1158" s="92"/>
      <c r="K1158" s="93"/>
      <c r="L1158" s="92"/>
      <c r="M1158" s="188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  <c r="AG1158" s="161"/>
      <c r="AH1158" s="161"/>
      <c r="AI1158" s="161"/>
      <c r="AJ1158" s="161"/>
      <c r="AK1158" s="161"/>
      <c r="AL1158" s="161"/>
      <c r="AM1158" s="161"/>
      <c r="AN1158" s="161"/>
      <c r="AO1158" s="161"/>
      <c r="AP1158" s="161"/>
      <c r="AQ1158" s="161"/>
      <c r="AR1158" s="161"/>
      <c r="AS1158" s="161"/>
      <c r="AT1158" s="161"/>
      <c r="AU1158" s="161"/>
      <c r="AV1158" s="161"/>
      <c r="AW1158" s="161"/>
    </row>
    <row r="1159" spans="2:49" s="47" customFormat="1" ht="11.25" customHeight="1">
      <c r="B1159" s="222" t="s">
        <v>2279</v>
      </c>
      <c r="C1159" s="43" t="s">
        <v>1508</v>
      </c>
      <c r="D1159" s="80"/>
      <c r="E1159" s="57"/>
      <c r="F1159" s="92"/>
      <c r="G1159" s="57"/>
      <c r="H1159" s="92"/>
      <c r="I1159" s="57"/>
      <c r="J1159" s="92"/>
      <c r="K1159" s="93"/>
      <c r="L1159" s="92"/>
      <c r="M1159" s="48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  <c r="AI1159" s="161"/>
      <c r="AJ1159" s="161"/>
      <c r="AK1159" s="161"/>
      <c r="AL1159" s="161"/>
      <c r="AM1159" s="161"/>
      <c r="AN1159" s="161"/>
      <c r="AO1159" s="161"/>
      <c r="AP1159" s="161"/>
      <c r="AQ1159" s="161"/>
      <c r="AR1159" s="161"/>
      <c r="AS1159" s="161"/>
      <c r="AT1159" s="161"/>
      <c r="AU1159" s="161"/>
      <c r="AV1159" s="161"/>
      <c r="AW1159" s="161"/>
    </row>
    <row r="1160" spans="2:49" s="47" customFormat="1" ht="11.25" customHeight="1">
      <c r="B1160" s="78"/>
      <c r="C1160" s="43" t="s">
        <v>1509</v>
      </c>
      <c r="D1160" s="193"/>
      <c r="E1160" s="57"/>
      <c r="F1160" s="86" t="s">
        <v>2278</v>
      </c>
      <c r="G1160" s="57"/>
      <c r="H1160" s="86" t="s">
        <v>2278</v>
      </c>
      <c r="I1160" s="57"/>
      <c r="J1160" s="86" t="s">
        <v>2278</v>
      </c>
      <c r="K1160" s="87"/>
      <c r="L1160" s="86" t="s">
        <v>2278</v>
      </c>
      <c r="M1160" s="48" t="s">
        <v>1511</v>
      </c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  <c r="AI1160" s="161"/>
      <c r="AJ1160" s="161"/>
      <c r="AK1160" s="161"/>
      <c r="AL1160" s="161"/>
      <c r="AM1160" s="161"/>
      <c r="AN1160" s="161"/>
      <c r="AO1160" s="161"/>
      <c r="AP1160" s="161"/>
      <c r="AQ1160" s="161"/>
      <c r="AR1160" s="161"/>
      <c r="AS1160" s="161"/>
      <c r="AT1160" s="161"/>
      <c r="AU1160" s="161"/>
      <c r="AV1160" s="161"/>
      <c r="AW1160" s="161"/>
    </row>
    <row r="1161" spans="2:49" s="47" customFormat="1" ht="11.25" customHeight="1">
      <c r="B1161" s="78"/>
      <c r="C1161" s="43" t="s">
        <v>1510</v>
      </c>
      <c r="D1161" s="193"/>
      <c r="E1161" s="57"/>
      <c r="F1161" s="86">
        <f>SUM(F1163:F1169)</f>
        <v>8449.034127605191</v>
      </c>
      <c r="G1161" s="57"/>
      <c r="H1161" s="86">
        <f>SUM(H1163:H1169)</f>
        <v>8912.065118218134</v>
      </c>
      <c r="I1161" s="57"/>
      <c r="J1161" s="86">
        <f>SUM(J1163:J1169)</f>
        <v>11478.384483165151</v>
      </c>
      <c r="K1161" s="87"/>
      <c r="L1161" s="86">
        <f>SUM(L1163:L1169)</f>
        <v>13368</v>
      </c>
      <c r="M1161" s="48" t="s">
        <v>1512</v>
      </c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  <c r="AG1161" s="161"/>
      <c r="AH1161" s="161"/>
      <c r="AI1161" s="161"/>
      <c r="AJ1161" s="161"/>
      <c r="AK1161" s="161"/>
      <c r="AL1161" s="161"/>
      <c r="AM1161" s="161"/>
      <c r="AN1161" s="161"/>
      <c r="AO1161" s="161"/>
      <c r="AP1161" s="161"/>
      <c r="AQ1161" s="161"/>
      <c r="AR1161" s="161"/>
      <c r="AS1161" s="161"/>
      <c r="AT1161" s="161"/>
      <c r="AU1161" s="161"/>
      <c r="AV1161" s="161"/>
      <c r="AW1161" s="161"/>
    </row>
    <row r="1162" spans="2:49" s="47" customFormat="1" ht="11.25" customHeight="1">
      <c r="B1162" s="51" t="s">
        <v>450</v>
      </c>
      <c r="C1162" s="52" t="s">
        <v>608</v>
      </c>
      <c r="D1162" s="44"/>
      <c r="E1162" s="95"/>
      <c r="F1162" s="58"/>
      <c r="G1162" s="95"/>
      <c r="H1162" s="58"/>
      <c r="I1162" s="95"/>
      <c r="J1162" s="58"/>
      <c r="K1162" s="59"/>
      <c r="L1162" s="58"/>
      <c r="M1162" s="56" t="s">
        <v>1025</v>
      </c>
      <c r="N1162" s="161"/>
      <c r="O1162" s="161"/>
      <c r="P1162" s="161"/>
      <c r="Q1162" s="161"/>
      <c r="R1162" s="161"/>
      <c r="S1162" s="161"/>
      <c r="T1162" s="161"/>
      <c r="U1162" s="161"/>
      <c r="V1162" s="161"/>
      <c r="W1162" s="161"/>
      <c r="X1162" s="161"/>
      <c r="Y1162" s="161"/>
      <c r="Z1162" s="161"/>
      <c r="AA1162" s="161"/>
      <c r="AB1162" s="161"/>
      <c r="AC1162" s="161"/>
      <c r="AD1162" s="161"/>
      <c r="AE1162" s="161"/>
      <c r="AF1162" s="161"/>
      <c r="AG1162" s="161"/>
      <c r="AH1162" s="161"/>
      <c r="AI1162" s="161"/>
      <c r="AJ1162" s="161"/>
      <c r="AK1162" s="161"/>
      <c r="AL1162" s="161"/>
      <c r="AM1162" s="161"/>
      <c r="AN1162" s="161"/>
      <c r="AO1162" s="161"/>
      <c r="AP1162" s="161"/>
      <c r="AQ1162" s="161"/>
      <c r="AR1162" s="161"/>
      <c r="AS1162" s="161"/>
      <c r="AT1162" s="161"/>
      <c r="AU1162" s="161"/>
      <c r="AV1162" s="161"/>
      <c r="AW1162" s="161"/>
    </row>
    <row r="1163" spans="2:49" s="47" customFormat="1" ht="11.25" customHeight="1">
      <c r="B1163" s="51"/>
      <c r="C1163" s="52" t="s">
        <v>609</v>
      </c>
      <c r="D1163" s="44" t="s">
        <v>2305</v>
      </c>
      <c r="E1163" s="57" t="s">
        <v>2305</v>
      </c>
      <c r="F1163" s="53">
        <v>6906.1670260425035</v>
      </c>
      <c r="G1163" s="57" t="s">
        <v>1243</v>
      </c>
      <c r="H1163" s="53">
        <v>7505.886131965542</v>
      </c>
      <c r="I1163" s="57" t="s">
        <v>1243</v>
      </c>
      <c r="J1163" s="53">
        <v>10801.778312380186</v>
      </c>
      <c r="K1163" s="54" t="s">
        <v>1243</v>
      </c>
      <c r="L1163" s="53">
        <v>12832</v>
      </c>
      <c r="M1163" s="56" t="s">
        <v>610</v>
      </c>
      <c r="N1163" s="161"/>
      <c r="O1163" s="161"/>
      <c r="P1163" s="161"/>
      <c r="Q1163" s="161"/>
      <c r="R1163" s="161"/>
      <c r="S1163" s="161"/>
      <c r="T1163" s="161"/>
      <c r="U1163" s="161"/>
      <c r="V1163" s="161"/>
      <c r="W1163" s="161"/>
      <c r="X1163" s="161"/>
      <c r="Y1163" s="161"/>
      <c r="Z1163" s="161"/>
      <c r="AA1163" s="161"/>
      <c r="AB1163" s="161"/>
      <c r="AC1163" s="161"/>
      <c r="AD1163" s="161"/>
      <c r="AE1163" s="161"/>
      <c r="AF1163" s="161"/>
      <c r="AG1163" s="161"/>
      <c r="AH1163" s="161"/>
      <c r="AI1163" s="161"/>
      <c r="AJ1163" s="161"/>
      <c r="AK1163" s="161"/>
      <c r="AL1163" s="161"/>
      <c r="AM1163" s="161"/>
      <c r="AN1163" s="161"/>
      <c r="AO1163" s="161"/>
      <c r="AP1163" s="161"/>
      <c r="AQ1163" s="161"/>
      <c r="AR1163" s="161"/>
      <c r="AS1163" s="161"/>
      <c r="AT1163" s="161"/>
      <c r="AU1163" s="161"/>
      <c r="AV1163" s="161"/>
      <c r="AW1163" s="161"/>
    </row>
    <row r="1164" spans="2:49" s="47" customFormat="1" ht="11.25" customHeight="1">
      <c r="B1164" s="51" t="s">
        <v>451</v>
      </c>
      <c r="C1164" s="52" t="s">
        <v>605</v>
      </c>
      <c r="D1164" s="128"/>
      <c r="E1164" s="95"/>
      <c r="F1164" s="58"/>
      <c r="G1164" s="95"/>
      <c r="H1164" s="58"/>
      <c r="I1164" s="95"/>
      <c r="J1164" s="58"/>
      <c r="K1164" s="59"/>
      <c r="L1164" s="58"/>
      <c r="M1164" s="56" t="s">
        <v>606</v>
      </c>
      <c r="N1164" s="161"/>
      <c r="O1164" s="161"/>
      <c r="P1164" s="161"/>
      <c r="Q1164" s="161"/>
      <c r="R1164" s="161"/>
      <c r="S1164" s="161"/>
      <c r="T1164" s="161"/>
      <c r="U1164" s="161"/>
      <c r="V1164" s="161"/>
      <c r="W1164" s="161"/>
      <c r="X1164" s="161"/>
      <c r="Y1164" s="161"/>
      <c r="Z1164" s="161"/>
      <c r="AA1164" s="161"/>
      <c r="AB1164" s="161"/>
      <c r="AC1164" s="161"/>
      <c r="AD1164" s="161"/>
      <c r="AE1164" s="161"/>
      <c r="AF1164" s="161"/>
      <c r="AG1164" s="161"/>
      <c r="AH1164" s="161"/>
      <c r="AI1164" s="161"/>
      <c r="AJ1164" s="161"/>
      <c r="AK1164" s="161"/>
      <c r="AL1164" s="161"/>
      <c r="AM1164" s="161"/>
      <c r="AN1164" s="161"/>
      <c r="AO1164" s="161"/>
      <c r="AP1164" s="161"/>
      <c r="AQ1164" s="161"/>
      <c r="AR1164" s="161"/>
      <c r="AS1164" s="161"/>
      <c r="AT1164" s="161"/>
      <c r="AU1164" s="161"/>
      <c r="AV1164" s="161"/>
      <c r="AW1164" s="161"/>
    </row>
    <row r="1165" spans="2:49" s="47" customFormat="1" ht="11.25" customHeight="1">
      <c r="B1165" s="51" t="s">
        <v>2278</v>
      </c>
      <c r="C1165" s="52" t="s">
        <v>696</v>
      </c>
      <c r="D1165" s="44" t="s">
        <v>2305</v>
      </c>
      <c r="E1165" s="57" t="s">
        <v>2305</v>
      </c>
      <c r="F1165" s="53">
        <v>321.2170709787211</v>
      </c>
      <c r="G1165" s="57" t="s">
        <v>1243</v>
      </c>
      <c r="H1165" s="53">
        <v>381.01812142688726</v>
      </c>
      <c r="I1165" s="57" t="s">
        <v>1243</v>
      </c>
      <c r="J1165" s="53">
        <v>543.335258357624</v>
      </c>
      <c r="K1165" s="54" t="s">
        <v>1243</v>
      </c>
      <c r="L1165" s="53">
        <v>536</v>
      </c>
      <c r="M1165" s="56" t="s">
        <v>607</v>
      </c>
      <c r="N1165" s="161"/>
      <c r="O1165" s="161"/>
      <c r="P1165" s="161"/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1"/>
      <c r="AB1165" s="161"/>
      <c r="AC1165" s="161"/>
      <c r="AD1165" s="161"/>
      <c r="AE1165" s="161"/>
      <c r="AF1165" s="161"/>
      <c r="AG1165" s="161"/>
      <c r="AH1165" s="161"/>
      <c r="AI1165" s="161"/>
      <c r="AJ1165" s="161"/>
      <c r="AK1165" s="161"/>
      <c r="AL1165" s="161"/>
      <c r="AM1165" s="161"/>
      <c r="AN1165" s="161"/>
      <c r="AO1165" s="161"/>
      <c r="AP1165" s="161"/>
      <c r="AQ1165" s="161"/>
      <c r="AR1165" s="161"/>
      <c r="AS1165" s="161"/>
      <c r="AT1165" s="161"/>
      <c r="AU1165" s="161"/>
      <c r="AV1165" s="161"/>
      <c r="AW1165" s="161"/>
    </row>
    <row r="1166" spans="2:49" s="47" customFormat="1" ht="11.25" customHeight="1">
      <c r="B1166" s="51" t="s">
        <v>452</v>
      </c>
      <c r="C1166" s="52" t="s">
        <v>1204</v>
      </c>
      <c r="D1166" s="128"/>
      <c r="E1166" s="57"/>
      <c r="F1166" s="53"/>
      <c r="G1166" s="57"/>
      <c r="H1166" s="53"/>
      <c r="I1166" s="57"/>
      <c r="J1166" s="53"/>
      <c r="K1166" s="54"/>
      <c r="L1166" s="53"/>
      <c r="M1166" s="129"/>
      <c r="N1166" s="161"/>
      <c r="O1166" s="161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61"/>
      <c r="AC1166" s="161"/>
      <c r="AD1166" s="161"/>
      <c r="AE1166" s="161"/>
      <c r="AF1166" s="161"/>
      <c r="AG1166" s="161"/>
      <c r="AH1166" s="161"/>
      <c r="AI1166" s="161"/>
      <c r="AJ1166" s="161"/>
      <c r="AK1166" s="161"/>
      <c r="AL1166" s="161"/>
      <c r="AM1166" s="161"/>
      <c r="AN1166" s="161"/>
      <c r="AO1166" s="161"/>
      <c r="AP1166" s="161"/>
      <c r="AQ1166" s="161"/>
      <c r="AR1166" s="161"/>
      <c r="AS1166" s="161"/>
      <c r="AT1166" s="161"/>
      <c r="AU1166" s="161"/>
      <c r="AV1166" s="161"/>
      <c r="AW1166" s="161"/>
    </row>
    <row r="1167" spans="2:49" s="47" customFormat="1" ht="11.25" customHeight="1">
      <c r="B1167" s="60"/>
      <c r="C1167" s="52" t="s">
        <v>1205</v>
      </c>
      <c r="D1167" s="128"/>
      <c r="E1167" s="95"/>
      <c r="F1167" s="58"/>
      <c r="G1167" s="95"/>
      <c r="H1167" s="58"/>
      <c r="I1167" s="95"/>
      <c r="J1167" s="58"/>
      <c r="K1167" s="59"/>
      <c r="L1167" s="58"/>
      <c r="M1167" s="56" t="s">
        <v>1206</v>
      </c>
      <c r="N1167" s="161"/>
      <c r="O1167" s="161"/>
      <c r="P1167" s="161"/>
      <c r="Q1167" s="161"/>
      <c r="R1167" s="161"/>
      <c r="S1167" s="161"/>
      <c r="T1167" s="161"/>
      <c r="U1167" s="161"/>
      <c r="V1167" s="161"/>
      <c r="W1167" s="161"/>
      <c r="X1167" s="161"/>
      <c r="Y1167" s="161"/>
      <c r="Z1167" s="161"/>
      <c r="AA1167" s="161"/>
      <c r="AB1167" s="161"/>
      <c r="AC1167" s="161"/>
      <c r="AD1167" s="161"/>
      <c r="AE1167" s="161"/>
      <c r="AF1167" s="161"/>
      <c r="AG1167" s="161"/>
      <c r="AH1167" s="161"/>
      <c r="AI1167" s="161"/>
      <c r="AJ1167" s="161"/>
      <c r="AK1167" s="161"/>
      <c r="AL1167" s="161"/>
      <c r="AM1167" s="161"/>
      <c r="AN1167" s="161"/>
      <c r="AO1167" s="161"/>
      <c r="AP1167" s="161"/>
      <c r="AQ1167" s="161"/>
      <c r="AR1167" s="161"/>
      <c r="AS1167" s="161"/>
      <c r="AT1167" s="161"/>
      <c r="AU1167" s="161"/>
      <c r="AV1167" s="161"/>
      <c r="AW1167" s="161"/>
    </row>
    <row r="1168" spans="2:49" s="47" customFormat="1" ht="11.25" customHeight="1">
      <c r="B1168" s="60"/>
      <c r="C1168" s="52" t="s">
        <v>1207</v>
      </c>
      <c r="D1168" s="44" t="s">
        <v>2535</v>
      </c>
      <c r="E1168" s="57">
        <v>113</v>
      </c>
      <c r="F1168" s="53">
        <v>1221.6500305839659</v>
      </c>
      <c r="G1168" s="57">
        <v>95</v>
      </c>
      <c r="H1168" s="53">
        <v>1025.1608648257056</v>
      </c>
      <c r="I1168" s="57">
        <v>13</v>
      </c>
      <c r="J1168" s="53">
        <v>133.27091242734173</v>
      </c>
      <c r="K1168" s="54">
        <v>0</v>
      </c>
      <c r="L1168" s="53">
        <v>0</v>
      </c>
      <c r="M1168" s="56" t="s">
        <v>1208</v>
      </c>
      <c r="N1168" s="161"/>
      <c r="O1168" s="161"/>
      <c r="P1168" s="161"/>
      <c r="Q1168" s="161"/>
      <c r="R1168" s="161"/>
      <c r="S1168" s="161"/>
      <c r="T1168" s="161"/>
      <c r="U1168" s="161"/>
      <c r="V1168" s="161"/>
      <c r="W1168" s="161"/>
      <c r="X1168" s="161"/>
      <c r="Y1168" s="161"/>
      <c r="Z1168" s="161"/>
      <c r="AA1168" s="161"/>
      <c r="AB1168" s="161"/>
      <c r="AC1168" s="161"/>
      <c r="AD1168" s="161"/>
      <c r="AE1168" s="161"/>
      <c r="AF1168" s="161"/>
      <c r="AG1168" s="161"/>
      <c r="AH1168" s="161"/>
      <c r="AI1168" s="161"/>
      <c r="AJ1168" s="161"/>
      <c r="AK1168" s="161"/>
      <c r="AL1168" s="161"/>
      <c r="AM1168" s="161"/>
      <c r="AN1168" s="161"/>
      <c r="AO1168" s="161"/>
      <c r="AP1168" s="161"/>
      <c r="AQ1168" s="161"/>
      <c r="AR1168" s="161"/>
      <c r="AS1168" s="161"/>
      <c r="AT1168" s="161"/>
      <c r="AU1168" s="161"/>
      <c r="AV1168" s="161"/>
      <c r="AW1168" s="161"/>
    </row>
    <row r="1169" spans="2:49" s="47" customFormat="1" ht="5.25" customHeight="1">
      <c r="B1169" s="51" t="s">
        <v>2278</v>
      </c>
      <c r="C1169" s="127"/>
      <c r="D1169" s="128"/>
      <c r="E1169" s="110"/>
      <c r="F1169" s="111"/>
      <c r="G1169" s="110"/>
      <c r="H1169" s="111"/>
      <c r="I1169" s="110"/>
      <c r="J1169" s="111"/>
      <c r="K1169" s="112"/>
      <c r="L1169" s="111"/>
      <c r="M1169" s="129"/>
      <c r="N1169" s="161"/>
      <c r="O1169" s="161"/>
      <c r="P1169" s="161"/>
      <c r="Q1169" s="161"/>
      <c r="R1169" s="161"/>
      <c r="S1169" s="161"/>
      <c r="T1169" s="161"/>
      <c r="U1169" s="161"/>
      <c r="V1169" s="161"/>
      <c r="W1169" s="161"/>
      <c r="X1169" s="161"/>
      <c r="Y1169" s="161"/>
      <c r="Z1169" s="161"/>
      <c r="AA1169" s="161"/>
      <c r="AB1169" s="161"/>
      <c r="AC1169" s="161"/>
      <c r="AD1169" s="161"/>
      <c r="AE1169" s="161"/>
      <c r="AF1169" s="161"/>
      <c r="AG1169" s="161"/>
      <c r="AH1169" s="161"/>
      <c r="AI1169" s="161"/>
      <c r="AJ1169" s="161"/>
      <c r="AK1169" s="161"/>
      <c r="AL1169" s="161"/>
      <c r="AM1169" s="161"/>
      <c r="AN1169" s="161"/>
      <c r="AO1169" s="161"/>
      <c r="AP1169" s="161"/>
      <c r="AQ1169" s="161"/>
      <c r="AR1169" s="161"/>
      <c r="AS1169" s="161"/>
      <c r="AT1169" s="161"/>
      <c r="AU1169" s="161"/>
      <c r="AV1169" s="161"/>
      <c r="AW1169" s="161"/>
    </row>
    <row r="1170" spans="2:49" s="47" customFormat="1" ht="11.25" customHeight="1">
      <c r="B1170" s="222" t="s">
        <v>1518</v>
      </c>
      <c r="C1170" s="43" t="s">
        <v>1519</v>
      </c>
      <c r="D1170" s="80"/>
      <c r="E1170" s="130"/>
      <c r="F1170" s="131"/>
      <c r="G1170" s="130"/>
      <c r="H1170" s="131"/>
      <c r="I1170" s="130"/>
      <c r="J1170" s="131"/>
      <c r="K1170" s="132"/>
      <c r="L1170" s="131"/>
      <c r="M1170" s="48" t="s">
        <v>2280</v>
      </c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1"/>
      <c r="AB1170" s="161"/>
      <c r="AC1170" s="161"/>
      <c r="AD1170" s="161"/>
      <c r="AE1170" s="161"/>
      <c r="AF1170" s="161"/>
      <c r="AG1170" s="161"/>
      <c r="AH1170" s="161"/>
      <c r="AI1170" s="161"/>
      <c r="AJ1170" s="161"/>
      <c r="AK1170" s="161"/>
      <c r="AL1170" s="161"/>
      <c r="AM1170" s="161"/>
      <c r="AN1170" s="161"/>
      <c r="AO1170" s="161"/>
      <c r="AP1170" s="161"/>
      <c r="AQ1170" s="161"/>
      <c r="AR1170" s="161"/>
      <c r="AS1170" s="161"/>
      <c r="AT1170" s="161"/>
      <c r="AU1170" s="161"/>
      <c r="AV1170" s="161"/>
      <c r="AW1170" s="161"/>
    </row>
    <row r="1171" spans="2:49" s="47" customFormat="1" ht="11.25" customHeight="1">
      <c r="B1171" s="60"/>
      <c r="C1171" s="43" t="s">
        <v>1520</v>
      </c>
      <c r="D1171" s="128"/>
      <c r="E1171" s="57"/>
      <c r="F1171" s="86">
        <f>SUM(F1172:F1178)</f>
        <v>8209.829925812526</v>
      </c>
      <c r="G1171" s="57"/>
      <c r="H1171" s="86">
        <f>SUM(H1172:H1178)</f>
        <v>8597.682453004918</v>
      </c>
      <c r="I1171" s="57"/>
      <c r="J1171" s="86">
        <f>SUM(J1172:J1178)</f>
        <v>9983.358221960996</v>
      </c>
      <c r="K1171" s="87"/>
      <c r="L1171" s="86">
        <f>SUM(L1172:L1178)</f>
        <v>10711</v>
      </c>
      <c r="M1171" s="48" t="s">
        <v>2281</v>
      </c>
      <c r="N1171" s="161"/>
      <c r="O1171" s="161"/>
      <c r="P1171" s="161"/>
      <c r="Q1171" s="161"/>
      <c r="R1171" s="161"/>
      <c r="S1171" s="161"/>
      <c r="T1171" s="161"/>
      <c r="U1171" s="161"/>
      <c r="V1171" s="161"/>
      <c r="W1171" s="161"/>
      <c r="X1171" s="161"/>
      <c r="Y1171" s="161"/>
      <c r="Z1171" s="161"/>
      <c r="AA1171" s="161"/>
      <c r="AB1171" s="161"/>
      <c r="AC1171" s="161"/>
      <c r="AD1171" s="161"/>
      <c r="AE1171" s="161"/>
      <c r="AF1171" s="161"/>
      <c r="AG1171" s="161"/>
      <c r="AH1171" s="161"/>
      <c r="AI1171" s="161"/>
      <c r="AJ1171" s="161"/>
      <c r="AK1171" s="161"/>
      <c r="AL1171" s="161"/>
      <c r="AM1171" s="161"/>
      <c r="AN1171" s="161"/>
      <c r="AO1171" s="161"/>
      <c r="AP1171" s="161"/>
      <c r="AQ1171" s="161"/>
      <c r="AR1171" s="161"/>
      <c r="AS1171" s="161"/>
      <c r="AT1171" s="161"/>
      <c r="AU1171" s="161"/>
      <c r="AV1171" s="161"/>
      <c r="AW1171" s="161"/>
    </row>
    <row r="1172" spans="2:49" s="47" customFormat="1" ht="11.25" customHeight="1">
      <c r="B1172" s="51" t="s">
        <v>73</v>
      </c>
      <c r="C1172" s="52" t="s">
        <v>603</v>
      </c>
      <c r="D1172" s="44" t="s">
        <v>2305</v>
      </c>
      <c r="E1172" s="57" t="s">
        <v>2305</v>
      </c>
      <c r="F1172" s="53">
        <v>1327.5833199492888</v>
      </c>
      <c r="G1172" s="57" t="s">
        <v>1243</v>
      </c>
      <c r="H1172" s="53">
        <v>1486.483253997273</v>
      </c>
      <c r="I1172" s="57" t="s">
        <v>1243</v>
      </c>
      <c r="J1172" s="53">
        <v>2019.56690370664</v>
      </c>
      <c r="K1172" s="54" t="s">
        <v>1243</v>
      </c>
      <c r="L1172" s="53">
        <v>1894</v>
      </c>
      <c r="M1172" s="56" t="s">
        <v>604</v>
      </c>
      <c r="N1172" s="161"/>
      <c r="O1172" s="161"/>
      <c r="P1172" s="161"/>
      <c r="Q1172" s="161"/>
      <c r="R1172" s="161"/>
      <c r="S1172" s="161"/>
      <c r="T1172" s="161"/>
      <c r="U1172" s="161"/>
      <c r="V1172" s="161"/>
      <c r="W1172" s="161"/>
      <c r="X1172" s="161"/>
      <c r="Y1172" s="161"/>
      <c r="Z1172" s="161"/>
      <c r="AA1172" s="161"/>
      <c r="AB1172" s="161"/>
      <c r="AC1172" s="161"/>
      <c r="AD1172" s="161"/>
      <c r="AE1172" s="161"/>
      <c r="AF1172" s="161"/>
      <c r="AG1172" s="161"/>
      <c r="AH1172" s="161"/>
      <c r="AI1172" s="161"/>
      <c r="AJ1172" s="161"/>
      <c r="AK1172" s="161"/>
      <c r="AL1172" s="161"/>
      <c r="AM1172" s="161"/>
      <c r="AN1172" s="161"/>
      <c r="AO1172" s="161"/>
      <c r="AP1172" s="161"/>
      <c r="AQ1172" s="161"/>
      <c r="AR1172" s="161"/>
      <c r="AS1172" s="161"/>
      <c r="AT1172" s="161"/>
      <c r="AU1172" s="161"/>
      <c r="AV1172" s="161"/>
      <c r="AW1172" s="161"/>
    </row>
    <row r="1173" spans="2:49" s="47" customFormat="1" ht="11.25" customHeight="1">
      <c r="B1173" s="51" t="s">
        <v>453</v>
      </c>
      <c r="C1173" s="52" t="s">
        <v>1198</v>
      </c>
      <c r="D1173" s="44"/>
      <c r="E1173" s="57"/>
      <c r="F1173" s="53"/>
      <c r="G1173" s="57"/>
      <c r="H1173" s="53"/>
      <c r="I1173" s="57"/>
      <c r="J1173" s="53"/>
      <c r="K1173" s="54"/>
      <c r="L1173" s="53"/>
      <c r="M1173" s="56"/>
      <c r="N1173" s="161"/>
      <c r="O1173" s="161"/>
      <c r="P1173" s="161"/>
      <c r="Q1173" s="161"/>
      <c r="R1173" s="161"/>
      <c r="S1173" s="161"/>
      <c r="T1173" s="161"/>
      <c r="U1173" s="161"/>
      <c r="V1173" s="161"/>
      <c r="W1173" s="161"/>
      <c r="X1173" s="161"/>
      <c r="Y1173" s="161"/>
      <c r="Z1173" s="161"/>
      <c r="AA1173" s="161"/>
      <c r="AB1173" s="161"/>
      <c r="AC1173" s="161"/>
      <c r="AD1173" s="161"/>
      <c r="AE1173" s="161"/>
      <c r="AF1173" s="161"/>
      <c r="AG1173" s="161"/>
      <c r="AH1173" s="161"/>
      <c r="AI1173" s="161"/>
      <c r="AJ1173" s="161"/>
      <c r="AK1173" s="161"/>
      <c r="AL1173" s="161"/>
      <c r="AM1173" s="161"/>
      <c r="AN1173" s="161"/>
      <c r="AO1173" s="161"/>
      <c r="AP1173" s="161"/>
      <c r="AQ1173" s="161"/>
      <c r="AR1173" s="161"/>
      <c r="AS1173" s="161"/>
      <c r="AT1173" s="161"/>
      <c r="AU1173" s="161"/>
      <c r="AV1173" s="161"/>
      <c r="AW1173" s="161"/>
    </row>
    <row r="1174" spans="2:49" s="47" customFormat="1" ht="11.25" customHeight="1">
      <c r="B1174" s="51"/>
      <c r="C1174" s="52" t="s">
        <v>1199</v>
      </c>
      <c r="D1174" s="44"/>
      <c r="E1174" s="57"/>
      <c r="F1174" s="53"/>
      <c r="G1174" s="57"/>
      <c r="H1174" s="53"/>
      <c r="I1174" s="57"/>
      <c r="J1174" s="53"/>
      <c r="K1174" s="54"/>
      <c r="L1174" s="53"/>
      <c r="M1174" s="56" t="s">
        <v>1200</v>
      </c>
      <c r="N1174" s="161"/>
      <c r="O1174" s="161"/>
      <c r="P1174" s="161"/>
      <c r="Q1174" s="161"/>
      <c r="R1174" s="161"/>
      <c r="S1174" s="161"/>
      <c r="T1174" s="161"/>
      <c r="U1174" s="161"/>
      <c r="V1174" s="161"/>
      <c r="W1174" s="161"/>
      <c r="X1174" s="161"/>
      <c r="Y1174" s="161"/>
      <c r="Z1174" s="161"/>
      <c r="AA1174" s="161"/>
      <c r="AB1174" s="161"/>
      <c r="AC1174" s="161"/>
      <c r="AD1174" s="161"/>
      <c r="AE1174" s="161"/>
      <c r="AF1174" s="161"/>
      <c r="AG1174" s="161"/>
      <c r="AH1174" s="161"/>
      <c r="AI1174" s="161"/>
      <c r="AJ1174" s="161"/>
      <c r="AK1174" s="161"/>
      <c r="AL1174" s="161"/>
      <c r="AM1174" s="161"/>
      <c r="AN1174" s="161"/>
      <c r="AO1174" s="161"/>
      <c r="AP1174" s="161"/>
      <c r="AQ1174" s="161"/>
      <c r="AR1174" s="161"/>
      <c r="AS1174" s="161"/>
      <c r="AT1174" s="161"/>
      <c r="AU1174" s="161"/>
      <c r="AV1174" s="161"/>
      <c r="AW1174" s="161"/>
    </row>
    <row r="1175" spans="2:49" s="47" customFormat="1" ht="11.25" customHeight="1">
      <c r="B1175" s="51"/>
      <c r="C1175" s="52" t="s">
        <v>1201</v>
      </c>
      <c r="D1175" s="44"/>
      <c r="E1175" s="95"/>
      <c r="F1175" s="58"/>
      <c r="G1175" s="95"/>
      <c r="H1175" s="58"/>
      <c r="I1175" s="95"/>
      <c r="J1175" s="58"/>
      <c r="K1175" s="59"/>
      <c r="L1175" s="58"/>
      <c r="M1175" s="56" t="s">
        <v>1521</v>
      </c>
      <c r="N1175" s="161"/>
      <c r="O1175" s="161"/>
      <c r="P1175" s="161"/>
      <c r="Q1175" s="161"/>
      <c r="R1175" s="161"/>
      <c r="S1175" s="161"/>
      <c r="T1175" s="161"/>
      <c r="U1175" s="161"/>
      <c r="V1175" s="161"/>
      <c r="W1175" s="161"/>
      <c r="X1175" s="161"/>
      <c r="Y1175" s="161"/>
      <c r="Z1175" s="161"/>
      <c r="AA1175" s="161"/>
      <c r="AB1175" s="161"/>
      <c r="AC1175" s="161"/>
      <c r="AD1175" s="161"/>
      <c r="AE1175" s="161"/>
      <c r="AF1175" s="161"/>
      <c r="AG1175" s="161"/>
      <c r="AH1175" s="161"/>
      <c r="AI1175" s="161"/>
      <c r="AJ1175" s="161"/>
      <c r="AK1175" s="161"/>
      <c r="AL1175" s="161"/>
      <c r="AM1175" s="161"/>
      <c r="AN1175" s="161"/>
      <c r="AO1175" s="161"/>
      <c r="AP1175" s="161"/>
      <c r="AQ1175" s="161"/>
      <c r="AR1175" s="161"/>
      <c r="AS1175" s="161"/>
      <c r="AT1175" s="161"/>
      <c r="AU1175" s="161"/>
      <c r="AV1175" s="161"/>
      <c r="AW1175" s="161"/>
    </row>
    <row r="1176" spans="2:49" s="47" customFormat="1" ht="11.25" customHeight="1">
      <c r="B1176" s="51"/>
      <c r="C1176" s="52" t="s">
        <v>278</v>
      </c>
      <c r="D1176" s="44" t="s">
        <v>2305</v>
      </c>
      <c r="E1176" s="57" t="s">
        <v>2305</v>
      </c>
      <c r="F1176" s="53">
        <v>6882.246605863237</v>
      </c>
      <c r="G1176" s="57" t="s">
        <v>1243</v>
      </c>
      <c r="H1176" s="53">
        <v>7111.199199007645</v>
      </c>
      <c r="I1176" s="57" t="s">
        <v>2305</v>
      </c>
      <c r="J1176" s="53">
        <v>7963.791318254356</v>
      </c>
      <c r="K1176" s="54" t="s">
        <v>1243</v>
      </c>
      <c r="L1176" s="53">
        <v>8817</v>
      </c>
      <c r="M1176" s="56" t="s">
        <v>1522</v>
      </c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1"/>
      <c r="AB1176" s="161"/>
      <c r="AC1176" s="161"/>
      <c r="AD1176" s="161"/>
      <c r="AE1176" s="161"/>
      <c r="AF1176" s="161"/>
      <c r="AG1176" s="161"/>
      <c r="AH1176" s="161"/>
      <c r="AI1176" s="161"/>
      <c r="AJ1176" s="161"/>
      <c r="AK1176" s="161"/>
      <c r="AL1176" s="161"/>
      <c r="AM1176" s="161"/>
      <c r="AN1176" s="161"/>
      <c r="AO1176" s="161"/>
      <c r="AP1176" s="161"/>
      <c r="AQ1176" s="161"/>
      <c r="AR1176" s="161"/>
      <c r="AS1176" s="161"/>
      <c r="AT1176" s="161"/>
      <c r="AU1176" s="161"/>
      <c r="AV1176" s="161"/>
      <c r="AW1176" s="161"/>
    </row>
    <row r="1177" spans="2:49" s="47" customFormat="1" ht="3" customHeight="1">
      <c r="B1177" s="141"/>
      <c r="C1177" s="142"/>
      <c r="D1177" s="143"/>
      <c r="E1177" s="144"/>
      <c r="F1177" s="145"/>
      <c r="G1177" s="146"/>
      <c r="H1177" s="147"/>
      <c r="I1177" s="146"/>
      <c r="J1177" s="147"/>
      <c r="K1177" s="148"/>
      <c r="L1177" s="147"/>
      <c r="M1177" s="149"/>
      <c r="N1177" s="161"/>
      <c r="O1177" s="161"/>
      <c r="P1177" s="161"/>
      <c r="Q1177" s="161"/>
      <c r="R1177" s="161"/>
      <c r="S1177" s="161"/>
      <c r="T1177" s="161"/>
      <c r="U1177" s="161"/>
      <c r="V1177" s="161"/>
      <c r="W1177" s="161"/>
      <c r="X1177" s="161"/>
      <c r="Y1177" s="161"/>
      <c r="Z1177" s="161"/>
      <c r="AA1177" s="161"/>
      <c r="AB1177" s="161"/>
      <c r="AC1177" s="161"/>
      <c r="AD1177" s="161"/>
      <c r="AE1177" s="161"/>
      <c r="AF1177" s="161"/>
      <c r="AG1177" s="161"/>
      <c r="AH1177" s="161"/>
      <c r="AI1177" s="161"/>
      <c r="AJ1177" s="161"/>
      <c r="AK1177" s="161"/>
      <c r="AL1177" s="161"/>
      <c r="AM1177" s="161"/>
      <c r="AN1177" s="161"/>
      <c r="AO1177" s="161"/>
      <c r="AP1177" s="161"/>
      <c r="AQ1177" s="161"/>
      <c r="AR1177" s="161"/>
      <c r="AS1177" s="161"/>
      <c r="AT1177" s="161"/>
      <c r="AU1177" s="161"/>
      <c r="AV1177" s="161"/>
      <c r="AW1177" s="161"/>
    </row>
    <row r="1178" spans="2:49" s="47" customFormat="1" ht="11.25" customHeight="1">
      <c r="B1178" s="113"/>
      <c r="C1178" s="114"/>
      <c r="D1178" s="115"/>
      <c r="E1178" s="116"/>
      <c r="F1178" s="116"/>
      <c r="G1178" s="117"/>
      <c r="H1178" s="117"/>
      <c r="I1178" s="117"/>
      <c r="J1178" s="117"/>
      <c r="K1178" s="117"/>
      <c r="L1178" s="117"/>
      <c r="M1178" s="118" t="s">
        <v>187</v>
      </c>
      <c r="N1178" s="161"/>
      <c r="O1178" s="161"/>
      <c r="P1178" s="161"/>
      <c r="Q1178" s="161"/>
      <c r="R1178" s="161"/>
      <c r="S1178" s="161"/>
      <c r="T1178" s="161"/>
      <c r="U1178" s="161"/>
      <c r="V1178" s="161"/>
      <c r="W1178" s="161"/>
      <c r="X1178" s="161"/>
      <c r="Y1178" s="161"/>
      <c r="Z1178" s="161"/>
      <c r="AA1178" s="161"/>
      <c r="AB1178" s="161"/>
      <c r="AC1178" s="161"/>
      <c r="AD1178" s="161"/>
      <c r="AE1178" s="161"/>
      <c r="AF1178" s="161"/>
      <c r="AG1178" s="161"/>
      <c r="AH1178" s="161"/>
      <c r="AI1178" s="161"/>
      <c r="AJ1178" s="161"/>
      <c r="AK1178" s="161"/>
      <c r="AL1178" s="161"/>
      <c r="AM1178" s="161"/>
      <c r="AN1178" s="161"/>
      <c r="AO1178" s="161"/>
      <c r="AP1178" s="161"/>
      <c r="AQ1178" s="161"/>
      <c r="AR1178" s="161"/>
      <c r="AS1178" s="161"/>
      <c r="AT1178" s="161"/>
      <c r="AU1178" s="161"/>
      <c r="AV1178" s="161"/>
      <c r="AW1178" s="161"/>
    </row>
    <row r="1179" spans="2:10" s="121" customFormat="1" ht="18.75" customHeight="1">
      <c r="B1179" s="14" t="s">
        <v>208</v>
      </c>
      <c r="C1179" s="119"/>
      <c r="D1179" s="119"/>
      <c r="E1179" s="119"/>
      <c r="F1179" s="119"/>
      <c r="G1179" s="119"/>
      <c r="H1179" s="119"/>
      <c r="I1179" s="120"/>
      <c r="J1179" s="120"/>
    </row>
    <row r="1180" spans="2:10" s="121" customFormat="1" ht="18.75" customHeight="1">
      <c r="B1180" s="15" t="s">
        <v>209</v>
      </c>
      <c r="C1180" s="15"/>
      <c r="D1180" s="15"/>
      <c r="E1180" s="15"/>
      <c r="F1180" s="15"/>
      <c r="G1180" s="15"/>
      <c r="H1180" s="15"/>
      <c r="I1180" s="16"/>
      <c r="J1180" s="16"/>
    </row>
    <row r="1181" spans="2:49" s="150" customFormat="1" ht="6" customHeight="1">
      <c r="B1181" s="122"/>
      <c r="C1181" s="123"/>
      <c r="D1181" s="123"/>
      <c r="E1181" s="124"/>
      <c r="F1181" s="124"/>
      <c r="G1181" s="123"/>
      <c r="H1181" s="123"/>
      <c r="I1181" s="123"/>
      <c r="J1181" s="123"/>
      <c r="K1181" s="125"/>
      <c r="L1181" s="123"/>
      <c r="M1181" s="126"/>
      <c r="N1181" s="124"/>
      <c r="O1181" s="124"/>
      <c r="P1181" s="124"/>
      <c r="Q1181" s="124"/>
      <c r="R1181" s="124"/>
      <c r="S1181" s="124"/>
      <c r="T1181" s="124"/>
      <c r="U1181" s="124"/>
      <c r="V1181" s="124"/>
      <c r="W1181" s="124"/>
      <c r="X1181" s="124"/>
      <c r="Y1181" s="124"/>
      <c r="Z1181" s="124"/>
      <c r="AA1181" s="124"/>
      <c r="AB1181" s="124"/>
      <c r="AC1181" s="124"/>
      <c r="AD1181" s="124"/>
      <c r="AE1181" s="124"/>
      <c r="AF1181" s="124"/>
      <c r="AG1181" s="124"/>
      <c r="AH1181" s="124"/>
      <c r="AI1181" s="124"/>
      <c r="AJ1181" s="124"/>
      <c r="AK1181" s="124"/>
      <c r="AL1181" s="124"/>
      <c r="AM1181" s="124"/>
      <c r="AN1181" s="124"/>
      <c r="AO1181" s="124"/>
      <c r="AP1181" s="124"/>
      <c r="AQ1181" s="124"/>
      <c r="AR1181" s="124"/>
      <c r="AS1181" s="124"/>
      <c r="AT1181" s="124"/>
      <c r="AU1181" s="124"/>
      <c r="AV1181" s="124"/>
      <c r="AW1181" s="124"/>
    </row>
    <row r="1182" spans="2:49" s="150" customFormat="1" ht="24.75" customHeight="1">
      <c r="B1182" s="18" t="s">
        <v>1625</v>
      </c>
      <c r="C1182" s="19" t="s">
        <v>2237</v>
      </c>
      <c r="D1182" s="20" t="s">
        <v>1627</v>
      </c>
      <c r="E1182" s="21" t="s">
        <v>1103</v>
      </c>
      <c r="F1182" s="22"/>
      <c r="G1182" s="21" t="s">
        <v>1787</v>
      </c>
      <c r="H1182" s="22"/>
      <c r="I1182" s="21" t="s">
        <v>721</v>
      </c>
      <c r="J1182" s="22"/>
      <c r="K1182" s="21" t="s">
        <v>1767</v>
      </c>
      <c r="L1182" s="22"/>
      <c r="M1182" s="23" t="s">
        <v>1386</v>
      </c>
      <c r="N1182" s="124"/>
      <c r="O1182" s="124"/>
      <c r="P1182" s="124"/>
      <c r="Q1182" s="124"/>
      <c r="R1182" s="124"/>
      <c r="S1182" s="124"/>
      <c r="T1182" s="124"/>
      <c r="U1182" s="124"/>
      <c r="V1182" s="124"/>
      <c r="W1182" s="124"/>
      <c r="X1182" s="124"/>
      <c r="Y1182" s="124"/>
      <c r="Z1182" s="124"/>
      <c r="AA1182" s="124"/>
      <c r="AB1182" s="124"/>
      <c r="AC1182" s="124"/>
      <c r="AD1182" s="124"/>
      <c r="AE1182" s="124"/>
      <c r="AF1182" s="124"/>
      <c r="AG1182" s="124"/>
      <c r="AH1182" s="124"/>
      <c r="AI1182" s="124"/>
      <c r="AJ1182" s="124"/>
      <c r="AK1182" s="124"/>
      <c r="AL1182" s="124"/>
      <c r="AM1182" s="124"/>
      <c r="AN1182" s="124"/>
      <c r="AO1182" s="124"/>
      <c r="AP1182" s="124"/>
      <c r="AQ1182" s="124"/>
      <c r="AR1182" s="124"/>
      <c r="AS1182" s="124"/>
      <c r="AT1182" s="124"/>
      <c r="AU1182" s="124"/>
      <c r="AV1182" s="124"/>
      <c r="AW1182" s="124"/>
    </row>
    <row r="1183" spans="2:49" s="150" customFormat="1" ht="15" customHeight="1">
      <c r="B1183" s="24" t="s">
        <v>1626</v>
      </c>
      <c r="C1183" s="25"/>
      <c r="D1183" s="26" t="s">
        <v>1628</v>
      </c>
      <c r="E1183" s="17" t="s">
        <v>1383</v>
      </c>
      <c r="F1183" s="27" t="s">
        <v>1385</v>
      </c>
      <c r="G1183" s="17" t="s">
        <v>1383</v>
      </c>
      <c r="H1183" s="27" t="s">
        <v>1385</v>
      </c>
      <c r="I1183" s="17" t="s">
        <v>1383</v>
      </c>
      <c r="J1183" s="27" t="s">
        <v>1385</v>
      </c>
      <c r="K1183" s="17" t="s">
        <v>1383</v>
      </c>
      <c r="L1183" s="27" t="s">
        <v>1385</v>
      </c>
      <c r="M1183" s="28"/>
      <c r="N1183" s="124"/>
      <c r="O1183" s="124"/>
      <c r="P1183" s="124"/>
      <c r="Q1183" s="124"/>
      <c r="R1183" s="124"/>
      <c r="S1183" s="124"/>
      <c r="T1183" s="124"/>
      <c r="U1183" s="124"/>
      <c r="V1183" s="124"/>
      <c r="W1183" s="124"/>
      <c r="X1183" s="124"/>
      <c r="Y1183" s="124"/>
      <c r="Z1183" s="124"/>
      <c r="AA1183" s="124"/>
      <c r="AB1183" s="124"/>
      <c r="AC1183" s="124"/>
      <c r="AD1183" s="124"/>
      <c r="AE1183" s="124"/>
      <c r="AF1183" s="124"/>
      <c r="AG1183" s="124"/>
      <c r="AH1183" s="124"/>
      <c r="AI1183" s="124"/>
      <c r="AJ1183" s="124"/>
      <c r="AK1183" s="124"/>
      <c r="AL1183" s="124"/>
      <c r="AM1183" s="124"/>
      <c r="AN1183" s="124"/>
      <c r="AO1183" s="124"/>
      <c r="AP1183" s="124"/>
      <c r="AQ1183" s="124"/>
      <c r="AR1183" s="124"/>
      <c r="AS1183" s="124"/>
      <c r="AT1183" s="124"/>
      <c r="AU1183" s="124"/>
      <c r="AV1183" s="124"/>
      <c r="AW1183" s="124"/>
    </row>
    <row r="1184" spans="2:49" s="150" customFormat="1" ht="24.75" customHeight="1">
      <c r="B1184" s="29"/>
      <c r="C1184" s="30"/>
      <c r="D1184" s="31"/>
      <c r="E1184" s="32" t="s">
        <v>1384</v>
      </c>
      <c r="F1184" s="33" t="s">
        <v>1768</v>
      </c>
      <c r="G1184" s="32" t="s">
        <v>1384</v>
      </c>
      <c r="H1184" s="33" t="s">
        <v>1768</v>
      </c>
      <c r="I1184" s="32" t="s">
        <v>1384</v>
      </c>
      <c r="J1184" s="33" t="s">
        <v>1768</v>
      </c>
      <c r="K1184" s="32" t="s">
        <v>1384</v>
      </c>
      <c r="L1184" s="33" t="s">
        <v>1768</v>
      </c>
      <c r="M1184" s="34"/>
      <c r="N1184" s="124"/>
      <c r="O1184" s="124"/>
      <c r="P1184" s="124"/>
      <c r="Q1184" s="124"/>
      <c r="R1184" s="124"/>
      <c r="S1184" s="124"/>
      <c r="T1184" s="124"/>
      <c r="U1184" s="124"/>
      <c r="V1184" s="124"/>
      <c r="W1184" s="124"/>
      <c r="X1184" s="124"/>
      <c r="Y1184" s="124"/>
      <c r="Z1184" s="124"/>
      <c r="AA1184" s="124"/>
      <c r="AB1184" s="124"/>
      <c r="AC1184" s="124"/>
      <c r="AD1184" s="124"/>
      <c r="AE1184" s="124"/>
      <c r="AF1184" s="124"/>
      <c r="AG1184" s="124"/>
      <c r="AH1184" s="124"/>
      <c r="AI1184" s="124"/>
      <c r="AJ1184" s="124"/>
      <c r="AK1184" s="124"/>
      <c r="AL1184" s="124"/>
      <c r="AM1184" s="124"/>
      <c r="AN1184" s="124"/>
      <c r="AO1184" s="124"/>
      <c r="AP1184" s="124"/>
      <c r="AQ1184" s="124"/>
      <c r="AR1184" s="124"/>
      <c r="AS1184" s="124"/>
      <c r="AT1184" s="124"/>
      <c r="AU1184" s="124"/>
      <c r="AV1184" s="124"/>
      <c r="AW1184" s="124"/>
    </row>
    <row r="1185" spans="2:49" s="47" customFormat="1" ht="5.25" customHeight="1">
      <c r="B1185" s="60"/>
      <c r="C1185" s="127"/>
      <c r="D1185" s="128"/>
      <c r="E1185" s="283"/>
      <c r="F1185" s="284"/>
      <c r="G1185" s="283"/>
      <c r="H1185" s="284"/>
      <c r="I1185" s="283"/>
      <c r="J1185" s="284"/>
      <c r="K1185" s="285"/>
      <c r="L1185" s="284"/>
      <c r="M1185" s="286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  <c r="AG1185" s="161"/>
      <c r="AH1185" s="161"/>
      <c r="AI1185" s="161"/>
      <c r="AJ1185" s="161"/>
      <c r="AK1185" s="161"/>
      <c r="AL1185" s="161"/>
      <c r="AM1185" s="161"/>
      <c r="AN1185" s="161"/>
      <c r="AO1185" s="161"/>
      <c r="AP1185" s="161"/>
      <c r="AQ1185" s="161"/>
      <c r="AR1185" s="161"/>
      <c r="AS1185" s="161"/>
      <c r="AT1185" s="161"/>
      <c r="AU1185" s="161"/>
      <c r="AV1185" s="161"/>
      <c r="AW1185" s="161"/>
    </row>
    <row r="1186" spans="2:49" s="210" customFormat="1" ht="11.25" customHeight="1">
      <c r="B1186" s="68" t="s">
        <v>1529</v>
      </c>
      <c r="C1186" s="69" t="s">
        <v>2306</v>
      </c>
      <c r="D1186" s="64"/>
      <c r="E1186" s="287"/>
      <c r="F1186" s="288"/>
      <c r="G1186" s="287"/>
      <c r="H1186" s="288"/>
      <c r="I1186" s="287"/>
      <c r="J1186" s="288"/>
      <c r="K1186" s="289"/>
      <c r="L1186" s="288"/>
      <c r="M1186" s="213" t="s">
        <v>2309</v>
      </c>
      <c r="N1186" s="209"/>
      <c r="O1186" s="209"/>
      <c r="P1186" s="209"/>
      <c r="Q1186" s="209"/>
      <c r="R1186" s="209"/>
      <c r="S1186" s="209"/>
      <c r="T1186" s="209"/>
      <c r="U1186" s="209"/>
      <c r="V1186" s="209"/>
      <c r="W1186" s="209"/>
      <c r="X1186" s="209"/>
      <c r="Y1186" s="209"/>
      <c r="Z1186" s="209"/>
      <c r="AA1186" s="209"/>
      <c r="AB1186" s="209"/>
      <c r="AC1186" s="209"/>
      <c r="AD1186" s="209"/>
      <c r="AE1186" s="209"/>
      <c r="AF1186" s="209"/>
      <c r="AG1186" s="209"/>
      <c r="AH1186" s="209"/>
      <c r="AI1186" s="209"/>
      <c r="AJ1186" s="209"/>
      <c r="AK1186" s="209"/>
      <c r="AL1186" s="209"/>
      <c r="AM1186" s="209"/>
      <c r="AN1186" s="209"/>
      <c r="AO1186" s="209"/>
      <c r="AP1186" s="209"/>
      <c r="AQ1186" s="209"/>
      <c r="AR1186" s="209"/>
      <c r="AS1186" s="209"/>
      <c r="AT1186" s="209"/>
      <c r="AU1186" s="209"/>
      <c r="AV1186" s="209"/>
      <c r="AW1186" s="209"/>
    </row>
    <row r="1187" spans="2:49" s="210" customFormat="1" ht="11.25" customHeight="1">
      <c r="B1187" s="239"/>
      <c r="C1187" s="69" t="s">
        <v>2307</v>
      </c>
      <c r="D1187" s="74"/>
      <c r="E1187" s="70"/>
      <c r="F1187" s="76">
        <f>SUM(F1190+F1194)</f>
        <v>3412.0770784282236</v>
      </c>
      <c r="G1187" s="70"/>
      <c r="H1187" s="76">
        <f>SUM(H1190+H1194)</f>
        <v>3820.4328229171297</v>
      </c>
      <c r="I1187" s="70"/>
      <c r="J1187" s="76">
        <f>SUM(J1190+J1194)</f>
        <v>4016.92198867539</v>
      </c>
      <c r="K1187" s="77"/>
      <c r="L1187" s="76">
        <f>SUM(L1190+L1194)</f>
        <v>2405</v>
      </c>
      <c r="M1187" s="213" t="s">
        <v>2308</v>
      </c>
      <c r="N1187" s="209"/>
      <c r="O1187" s="209"/>
      <c r="P1187" s="209"/>
      <c r="Q1187" s="209"/>
      <c r="R1187" s="209"/>
      <c r="S1187" s="209"/>
      <c r="T1187" s="209"/>
      <c r="U1187" s="209"/>
      <c r="V1187" s="209"/>
      <c r="W1187" s="209"/>
      <c r="X1187" s="209"/>
      <c r="Y1187" s="209"/>
      <c r="Z1187" s="209"/>
      <c r="AA1187" s="209"/>
      <c r="AB1187" s="209"/>
      <c r="AC1187" s="209"/>
      <c r="AD1187" s="209"/>
      <c r="AE1187" s="209"/>
      <c r="AF1187" s="209"/>
      <c r="AG1187" s="209"/>
      <c r="AH1187" s="209"/>
      <c r="AI1187" s="209"/>
      <c r="AJ1187" s="209"/>
      <c r="AK1187" s="209"/>
      <c r="AL1187" s="209"/>
      <c r="AM1187" s="209"/>
      <c r="AN1187" s="209"/>
      <c r="AO1187" s="209"/>
      <c r="AP1187" s="209"/>
      <c r="AQ1187" s="209"/>
      <c r="AR1187" s="209"/>
      <c r="AS1187" s="209"/>
      <c r="AT1187" s="209"/>
      <c r="AU1187" s="209"/>
      <c r="AV1187" s="209"/>
      <c r="AW1187" s="209"/>
    </row>
    <row r="1188" spans="2:49" s="47" customFormat="1" ht="5.25" customHeight="1">
      <c r="B1188" s="78"/>
      <c r="C1188" s="79"/>
      <c r="D1188" s="80"/>
      <c r="E1188" s="57"/>
      <c r="F1188" s="92" t="s">
        <v>2278</v>
      </c>
      <c r="G1188" s="57"/>
      <c r="H1188" s="92"/>
      <c r="I1188" s="57"/>
      <c r="J1188" s="92"/>
      <c r="K1188" s="93"/>
      <c r="L1188" s="92"/>
      <c r="M1188" s="188"/>
      <c r="N1188" s="161"/>
      <c r="O1188" s="161"/>
      <c r="P1188" s="161"/>
      <c r="Q1188" s="161"/>
      <c r="R1188" s="161"/>
      <c r="S1188" s="161"/>
      <c r="T1188" s="161"/>
      <c r="U1188" s="161"/>
      <c r="V1188" s="161"/>
      <c r="W1188" s="161"/>
      <c r="X1188" s="161"/>
      <c r="Y1188" s="161"/>
      <c r="Z1188" s="161"/>
      <c r="AA1188" s="161"/>
      <c r="AB1188" s="161"/>
      <c r="AC1188" s="161"/>
      <c r="AD1188" s="161"/>
      <c r="AE1188" s="161"/>
      <c r="AF1188" s="161"/>
      <c r="AG1188" s="161"/>
      <c r="AH1188" s="161"/>
      <c r="AI1188" s="161"/>
      <c r="AJ1188" s="161"/>
      <c r="AK1188" s="161"/>
      <c r="AL1188" s="161"/>
      <c r="AM1188" s="161"/>
      <c r="AN1188" s="161"/>
      <c r="AO1188" s="161"/>
      <c r="AP1188" s="161"/>
      <c r="AQ1188" s="161"/>
      <c r="AR1188" s="161"/>
      <c r="AS1188" s="161"/>
      <c r="AT1188" s="161"/>
      <c r="AU1188" s="161"/>
      <c r="AV1188" s="161"/>
      <c r="AW1188" s="161"/>
    </row>
    <row r="1189" spans="2:49" s="47" customFormat="1" ht="11.25" customHeight="1">
      <c r="B1189" s="78" t="s">
        <v>1523</v>
      </c>
      <c r="C1189" s="43" t="s">
        <v>1531</v>
      </c>
      <c r="D1189" s="128"/>
      <c r="E1189" s="57"/>
      <c r="F1189" s="46"/>
      <c r="H1189" s="46"/>
      <c r="J1189" s="46"/>
      <c r="L1189" s="46"/>
      <c r="M1189" s="48" t="s">
        <v>1533</v>
      </c>
      <c r="N1189" s="161"/>
      <c r="O1189" s="161"/>
      <c r="P1189" s="161"/>
      <c r="Q1189" s="161"/>
      <c r="R1189" s="161"/>
      <c r="S1189" s="161"/>
      <c r="T1189" s="161"/>
      <c r="U1189" s="161"/>
      <c r="V1189" s="161"/>
      <c r="W1189" s="161"/>
      <c r="X1189" s="161"/>
      <c r="Y1189" s="161"/>
      <c r="Z1189" s="161"/>
      <c r="AA1189" s="161"/>
      <c r="AB1189" s="161"/>
      <c r="AC1189" s="161"/>
      <c r="AD1189" s="161"/>
      <c r="AE1189" s="161"/>
      <c r="AF1189" s="161"/>
      <c r="AG1189" s="161"/>
      <c r="AH1189" s="161"/>
      <c r="AI1189" s="161"/>
      <c r="AJ1189" s="161"/>
      <c r="AK1189" s="161"/>
      <c r="AL1189" s="161"/>
      <c r="AM1189" s="161"/>
      <c r="AN1189" s="161"/>
      <c r="AO1189" s="161"/>
      <c r="AP1189" s="161"/>
      <c r="AQ1189" s="161"/>
      <c r="AR1189" s="161"/>
      <c r="AS1189" s="161"/>
      <c r="AT1189" s="161"/>
      <c r="AU1189" s="161"/>
      <c r="AV1189" s="161"/>
      <c r="AW1189" s="161"/>
    </row>
    <row r="1190" spans="2:49" s="47" customFormat="1" ht="11.25" customHeight="1">
      <c r="B1190" s="78"/>
      <c r="C1190" s="43" t="s">
        <v>1532</v>
      </c>
      <c r="D1190" s="128"/>
      <c r="E1190" s="57"/>
      <c r="F1190" s="49">
        <f>SUM(F1191:F1192)</f>
        <v>3207.0449054630826</v>
      </c>
      <c r="G1190" s="57"/>
      <c r="H1190" s="49">
        <f>SUM(H1191:H1192)</f>
        <v>3741.8371566138258</v>
      </c>
      <c r="I1190" s="57"/>
      <c r="J1190" s="49">
        <f>SUM(J1191:J1192)</f>
        <v>3941.743525254838</v>
      </c>
      <c r="K1190" s="50"/>
      <c r="L1190" s="49">
        <f>SUM(L1191:L1192)</f>
        <v>2356</v>
      </c>
      <c r="M1190" s="48" t="s">
        <v>1534</v>
      </c>
      <c r="N1190" s="161"/>
      <c r="O1190" s="161"/>
      <c r="P1190" s="161"/>
      <c r="Q1190" s="161"/>
      <c r="R1190" s="161"/>
      <c r="S1190" s="161"/>
      <c r="T1190" s="161"/>
      <c r="U1190" s="161"/>
      <c r="V1190" s="161"/>
      <c r="W1190" s="161"/>
      <c r="X1190" s="161"/>
      <c r="Y1190" s="161"/>
      <c r="Z1190" s="161"/>
      <c r="AA1190" s="161"/>
      <c r="AB1190" s="161"/>
      <c r="AC1190" s="161"/>
      <c r="AD1190" s="161"/>
      <c r="AE1190" s="161"/>
      <c r="AF1190" s="161"/>
      <c r="AG1190" s="161"/>
      <c r="AH1190" s="161"/>
      <c r="AI1190" s="161"/>
      <c r="AJ1190" s="161"/>
      <c r="AK1190" s="161"/>
      <c r="AL1190" s="161"/>
      <c r="AM1190" s="161"/>
      <c r="AN1190" s="161"/>
      <c r="AO1190" s="161"/>
      <c r="AP1190" s="161"/>
      <c r="AQ1190" s="161"/>
      <c r="AR1190" s="161"/>
      <c r="AS1190" s="161"/>
      <c r="AT1190" s="161"/>
      <c r="AU1190" s="161"/>
      <c r="AV1190" s="161"/>
      <c r="AW1190" s="161"/>
    </row>
    <row r="1191" spans="2:49" s="47" customFormat="1" ht="11.25" customHeight="1">
      <c r="B1191" s="51" t="s">
        <v>454</v>
      </c>
      <c r="C1191" s="52" t="s">
        <v>992</v>
      </c>
      <c r="D1191" s="44" t="s">
        <v>2535</v>
      </c>
      <c r="E1191" s="57">
        <v>275</v>
      </c>
      <c r="F1191" s="53">
        <v>3207.0449054630826</v>
      </c>
      <c r="G1191" s="57">
        <v>280</v>
      </c>
      <c r="H1191" s="53">
        <v>3741.8371566138258</v>
      </c>
      <c r="I1191" s="57">
        <v>232</v>
      </c>
      <c r="J1191" s="53">
        <v>3941.743525254838</v>
      </c>
      <c r="K1191" s="54">
        <v>125</v>
      </c>
      <c r="L1191" s="53">
        <v>2356</v>
      </c>
      <c r="M1191" s="56" t="s">
        <v>993</v>
      </c>
      <c r="N1191" s="161"/>
      <c r="O1191" s="161"/>
      <c r="P1191" s="161"/>
      <c r="Q1191" s="161"/>
      <c r="R1191" s="161"/>
      <c r="S1191" s="161"/>
      <c r="T1191" s="161"/>
      <c r="U1191" s="161"/>
      <c r="V1191" s="161"/>
      <c r="W1191" s="161"/>
      <c r="X1191" s="161"/>
      <c r="Y1191" s="161"/>
      <c r="Z1191" s="161"/>
      <c r="AA1191" s="161"/>
      <c r="AB1191" s="161"/>
      <c r="AC1191" s="161"/>
      <c r="AD1191" s="161"/>
      <c r="AE1191" s="161"/>
      <c r="AF1191" s="161"/>
      <c r="AG1191" s="161"/>
      <c r="AH1191" s="161"/>
      <c r="AI1191" s="161"/>
      <c r="AJ1191" s="161"/>
      <c r="AK1191" s="161"/>
      <c r="AL1191" s="161"/>
      <c r="AM1191" s="161"/>
      <c r="AN1191" s="161"/>
      <c r="AO1191" s="161"/>
      <c r="AP1191" s="161"/>
      <c r="AQ1191" s="161"/>
      <c r="AR1191" s="161"/>
      <c r="AS1191" s="161"/>
      <c r="AT1191" s="161"/>
      <c r="AU1191" s="161"/>
      <c r="AV1191" s="161"/>
      <c r="AW1191" s="161"/>
    </row>
    <row r="1192" spans="2:49" s="47" customFormat="1" ht="6" customHeight="1">
      <c r="B1192" s="51"/>
      <c r="C1192" s="52"/>
      <c r="D1192" s="44"/>
      <c r="E1192" s="57"/>
      <c r="F1192" s="53"/>
      <c r="G1192" s="57"/>
      <c r="H1192" s="53"/>
      <c r="I1192" s="57"/>
      <c r="J1192" s="53"/>
      <c r="K1192" s="54"/>
      <c r="L1192" s="53"/>
      <c r="M1192" s="56"/>
      <c r="N1192" s="161"/>
      <c r="O1192" s="161"/>
      <c r="P1192" s="161"/>
      <c r="Q1192" s="161"/>
      <c r="R1192" s="161"/>
      <c r="S1192" s="161"/>
      <c r="T1192" s="161"/>
      <c r="U1192" s="161"/>
      <c r="V1192" s="161"/>
      <c r="W1192" s="161"/>
      <c r="X1192" s="161"/>
      <c r="Y1192" s="161"/>
      <c r="Z1192" s="161"/>
      <c r="AA1192" s="161"/>
      <c r="AB1192" s="161"/>
      <c r="AC1192" s="161"/>
      <c r="AD1192" s="161"/>
      <c r="AE1192" s="161"/>
      <c r="AF1192" s="161"/>
      <c r="AG1192" s="161"/>
      <c r="AH1192" s="161"/>
      <c r="AI1192" s="161"/>
      <c r="AJ1192" s="161"/>
      <c r="AK1192" s="161"/>
      <c r="AL1192" s="161"/>
      <c r="AM1192" s="161"/>
      <c r="AN1192" s="161"/>
      <c r="AO1192" s="161"/>
      <c r="AP1192" s="161"/>
      <c r="AQ1192" s="161"/>
      <c r="AR1192" s="161"/>
      <c r="AS1192" s="161"/>
      <c r="AT1192" s="161"/>
      <c r="AU1192" s="161"/>
      <c r="AV1192" s="161"/>
      <c r="AW1192" s="161"/>
    </row>
    <row r="1193" spans="2:49" s="47" customFormat="1" ht="11.25" customHeight="1">
      <c r="B1193" s="78" t="s">
        <v>1528</v>
      </c>
      <c r="C1193" s="43" t="s">
        <v>1535</v>
      </c>
      <c r="D1193" s="44"/>
      <c r="E1193" s="57"/>
      <c r="F1193" s="46"/>
      <c r="H1193" s="46"/>
      <c r="J1193" s="46"/>
      <c r="L1193" s="46"/>
      <c r="M1193" s="48" t="s">
        <v>1537</v>
      </c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1"/>
      <c r="Z1193" s="161"/>
      <c r="AA1193" s="161"/>
      <c r="AB1193" s="161"/>
      <c r="AC1193" s="161"/>
      <c r="AD1193" s="161"/>
      <c r="AE1193" s="161"/>
      <c r="AF1193" s="161"/>
      <c r="AG1193" s="161"/>
      <c r="AH1193" s="161"/>
      <c r="AI1193" s="161"/>
      <c r="AJ1193" s="161"/>
      <c r="AK1193" s="161"/>
      <c r="AL1193" s="161"/>
      <c r="AM1193" s="161"/>
      <c r="AN1193" s="161"/>
      <c r="AO1193" s="161"/>
      <c r="AP1193" s="161"/>
      <c r="AQ1193" s="161"/>
      <c r="AR1193" s="161"/>
      <c r="AS1193" s="161"/>
      <c r="AT1193" s="161"/>
      <c r="AU1193" s="161"/>
      <c r="AV1193" s="161"/>
      <c r="AW1193" s="161"/>
    </row>
    <row r="1194" spans="2:49" s="47" customFormat="1" ht="11.25" customHeight="1">
      <c r="B1194" s="78"/>
      <c r="C1194" s="43" t="s">
        <v>1536</v>
      </c>
      <c r="D1194" s="44"/>
      <c r="E1194" s="57"/>
      <c r="F1194" s="49">
        <f>SUM(F1196:F1197)</f>
        <v>205.03217296514111</v>
      </c>
      <c r="G1194" s="57"/>
      <c r="H1194" s="49">
        <f>SUM(H1196:H1197)</f>
        <v>78.5956663033041</v>
      </c>
      <c r="I1194" s="57"/>
      <c r="J1194" s="49">
        <f>SUM(J1196:J1197)</f>
        <v>75.17846342055175</v>
      </c>
      <c r="K1194" s="54"/>
      <c r="L1194" s="49">
        <f>SUM(L1196:L1197)</f>
        <v>49</v>
      </c>
      <c r="M1194" s="48" t="s">
        <v>1538</v>
      </c>
      <c r="N1194" s="161"/>
      <c r="O1194" s="161"/>
      <c r="P1194" s="161"/>
      <c r="Q1194" s="161"/>
      <c r="R1194" s="161"/>
      <c r="S1194" s="161"/>
      <c r="T1194" s="161"/>
      <c r="U1194" s="161"/>
      <c r="V1194" s="161"/>
      <c r="W1194" s="161"/>
      <c r="X1194" s="161"/>
      <c r="Y1194" s="161"/>
      <c r="Z1194" s="161"/>
      <c r="AA1194" s="161"/>
      <c r="AB1194" s="161"/>
      <c r="AC1194" s="161"/>
      <c r="AD1194" s="161"/>
      <c r="AE1194" s="161"/>
      <c r="AF1194" s="161"/>
      <c r="AG1194" s="161"/>
      <c r="AH1194" s="161"/>
      <c r="AI1194" s="161"/>
      <c r="AJ1194" s="161"/>
      <c r="AK1194" s="161"/>
      <c r="AL1194" s="161"/>
      <c r="AM1194" s="161"/>
      <c r="AN1194" s="161"/>
      <c r="AO1194" s="161"/>
      <c r="AP1194" s="161"/>
      <c r="AQ1194" s="161"/>
      <c r="AR1194" s="161"/>
      <c r="AS1194" s="161"/>
      <c r="AT1194" s="161"/>
      <c r="AU1194" s="161"/>
      <c r="AV1194" s="161"/>
      <c r="AW1194" s="161"/>
    </row>
    <row r="1195" spans="2:49" s="47" customFormat="1" ht="11.25" customHeight="1">
      <c r="B1195" s="51" t="s">
        <v>1659</v>
      </c>
      <c r="C1195" s="52" t="s">
        <v>1235</v>
      </c>
      <c r="D1195" s="44"/>
      <c r="E1195" s="138"/>
      <c r="F1195" s="139"/>
      <c r="G1195" s="138"/>
      <c r="H1195" s="139"/>
      <c r="I1195" s="138"/>
      <c r="J1195" s="139"/>
      <c r="K1195" s="140"/>
      <c r="L1195" s="139"/>
      <c r="M1195" s="56" t="s">
        <v>1236</v>
      </c>
      <c r="N1195" s="161"/>
      <c r="O1195" s="161"/>
      <c r="P1195" s="161"/>
      <c r="Q1195" s="161"/>
      <c r="R1195" s="161"/>
      <c r="S1195" s="161"/>
      <c r="T1195" s="161"/>
      <c r="U1195" s="161"/>
      <c r="V1195" s="161"/>
      <c r="W1195" s="161"/>
      <c r="X1195" s="161"/>
      <c r="Y1195" s="161"/>
      <c r="Z1195" s="161"/>
      <c r="AA1195" s="161"/>
      <c r="AB1195" s="161"/>
      <c r="AC1195" s="161"/>
      <c r="AD1195" s="161"/>
      <c r="AE1195" s="161"/>
      <c r="AF1195" s="161"/>
      <c r="AG1195" s="161"/>
      <c r="AH1195" s="161"/>
      <c r="AI1195" s="161"/>
      <c r="AJ1195" s="161"/>
      <c r="AK1195" s="161"/>
      <c r="AL1195" s="161"/>
      <c r="AM1195" s="161"/>
      <c r="AN1195" s="161"/>
      <c r="AO1195" s="161"/>
      <c r="AP1195" s="161"/>
      <c r="AQ1195" s="161"/>
      <c r="AR1195" s="161"/>
      <c r="AS1195" s="161"/>
      <c r="AT1195" s="161"/>
      <c r="AU1195" s="161"/>
      <c r="AV1195" s="161"/>
      <c r="AW1195" s="161"/>
    </row>
    <row r="1196" spans="2:49" s="47" customFormat="1" ht="11.25" customHeight="1">
      <c r="B1196" s="51"/>
      <c r="C1196" s="52" t="s">
        <v>1237</v>
      </c>
      <c r="D1196" s="44" t="s">
        <v>2305</v>
      </c>
      <c r="E1196" s="45" t="s">
        <v>1243</v>
      </c>
      <c r="F1196" s="53">
        <v>205.03217296514111</v>
      </c>
      <c r="G1196" s="45" t="s">
        <v>1243</v>
      </c>
      <c r="H1196" s="53">
        <v>78.5956663033041</v>
      </c>
      <c r="I1196" s="45" t="s">
        <v>1243</v>
      </c>
      <c r="J1196" s="53">
        <v>75.17846342055175</v>
      </c>
      <c r="K1196" s="54" t="s">
        <v>1243</v>
      </c>
      <c r="L1196" s="53">
        <v>49</v>
      </c>
      <c r="M1196" s="56" t="s">
        <v>1238</v>
      </c>
      <c r="N1196" s="161"/>
      <c r="O1196" s="161"/>
      <c r="P1196" s="161"/>
      <c r="Q1196" s="161"/>
      <c r="R1196" s="161"/>
      <c r="S1196" s="161"/>
      <c r="T1196" s="161"/>
      <c r="U1196" s="161"/>
      <c r="V1196" s="161"/>
      <c r="W1196" s="161"/>
      <c r="X1196" s="161"/>
      <c r="Y1196" s="161"/>
      <c r="Z1196" s="161"/>
      <c r="AA1196" s="161"/>
      <c r="AB1196" s="161"/>
      <c r="AC1196" s="161"/>
      <c r="AD1196" s="161"/>
      <c r="AE1196" s="161"/>
      <c r="AF1196" s="161"/>
      <c r="AG1196" s="161"/>
      <c r="AH1196" s="161"/>
      <c r="AI1196" s="161"/>
      <c r="AJ1196" s="161"/>
      <c r="AK1196" s="161"/>
      <c r="AL1196" s="161"/>
      <c r="AM1196" s="161"/>
      <c r="AN1196" s="161"/>
      <c r="AO1196" s="161"/>
      <c r="AP1196" s="161"/>
      <c r="AQ1196" s="161"/>
      <c r="AR1196" s="161"/>
      <c r="AS1196" s="161"/>
      <c r="AT1196" s="161"/>
      <c r="AU1196" s="161"/>
      <c r="AV1196" s="161"/>
      <c r="AW1196" s="161"/>
    </row>
    <row r="1197" spans="2:49" s="47" customFormat="1" ht="5.25" customHeight="1">
      <c r="B1197" s="78"/>
      <c r="C1197" s="79"/>
      <c r="D1197" s="80"/>
      <c r="E1197" s="57" t="s">
        <v>2278</v>
      </c>
      <c r="F1197" s="53"/>
      <c r="G1197" s="57"/>
      <c r="H1197" s="53"/>
      <c r="I1197" s="57"/>
      <c r="J1197" s="53"/>
      <c r="K1197" s="54"/>
      <c r="L1197" s="53"/>
      <c r="M1197" s="188"/>
      <c r="N1197" s="161"/>
      <c r="O1197" s="161"/>
      <c r="P1197" s="161"/>
      <c r="Q1197" s="161"/>
      <c r="R1197" s="161"/>
      <c r="S1197" s="161"/>
      <c r="T1197" s="161"/>
      <c r="U1197" s="161"/>
      <c r="V1197" s="161"/>
      <c r="W1197" s="161"/>
      <c r="X1197" s="161"/>
      <c r="Y1197" s="161"/>
      <c r="Z1197" s="161"/>
      <c r="AA1197" s="161"/>
      <c r="AB1197" s="161"/>
      <c r="AC1197" s="161"/>
      <c r="AD1197" s="161"/>
      <c r="AE1197" s="161"/>
      <c r="AF1197" s="161"/>
      <c r="AG1197" s="161"/>
      <c r="AH1197" s="161"/>
      <c r="AI1197" s="161"/>
      <c r="AJ1197" s="161"/>
      <c r="AK1197" s="161"/>
      <c r="AL1197" s="161"/>
      <c r="AM1197" s="161"/>
      <c r="AN1197" s="161"/>
      <c r="AO1197" s="161"/>
      <c r="AP1197" s="161"/>
      <c r="AQ1197" s="161"/>
      <c r="AR1197" s="161"/>
      <c r="AS1197" s="161"/>
      <c r="AT1197" s="161"/>
      <c r="AU1197" s="161"/>
      <c r="AV1197" s="161"/>
      <c r="AW1197" s="161"/>
    </row>
    <row r="1198" spans="2:49" s="295" customFormat="1" ht="11.25" customHeight="1">
      <c r="B1198" s="68" t="s">
        <v>1530</v>
      </c>
      <c r="C1198" s="69" t="s">
        <v>876</v>
      </c>
      <c r="D1198" s="290"/>
      <c r="E1198" s="291"/>
      <c r="F1198" s="292">
        <f>SUM(F1200+F1210+F1216+F1219+F1234)</f>
        <v>73449.35876187906</v>
      </c>
      <c r="G1198" s="291"/>
      <c r="H1198" s="292">
        <f>SUM(H1200+H1210+H1216+H1219+H1234)</f>
        <v>71120.53505795987</v>
      </c>
      <c r="I1198" s="291"/>
      <c r="J1198" s="292">
        <f>SUM(J1200+J1210+J1216+J1219+J1234)</f>
        <v>70085.42153931322</v>
      </c>
      <c r="K1198" s="293"/>
      <c r="L1198" s="292">
        <f>SUM(L1200+L1210+L1216+L1219+L1234)</f>
        <v>70601</v>
      </c>
      <c r="M1198" s="69" t="s">
        <v>877</v>
      </c>
      <c r="N1198" s="294"/>
      <c r="O1198" s="294"/>
      <c r="P1198" s="294"/>
      <c r="Q1198" s="294"/>
      <c r="R1198" s="294"/>
      <c r="S1198" s="294"/>
      <c r="T1198" s="294"/>
      <c r="U1198" s="294"/>
      <c r="V1198" s="294"/>
      <c r="W1198" s="294"/>
      <c r="X1198" s="294"/>
      <c r="Y1198" s="294"/>
      <c r="Z1198" s="294"/>
      <c r="AA1198" s="294"/>
      <c r="AB1198" s="294"/>
      <c r="AC1198" s="294"/>
      <c r="AD1198" s="294"/>
      <c r="AE1198" s="294"/>
      <c r="AF1198" s="294"/>
      <c r="AG1198" s="294"/>
      <c r="AH1198" s="294"/>
      <c r="AI1198" s="294"/>
      <c r="AJ1198" s="294"/>
      <c r="AK1198" s="294"/>
      <c r="AL1198" s="294"/>
      <c r="AM1198" s="294"/>
      <c r="AN1198" s="294"/>
      <c r="AO1198" s="294"/>
      <c r="AP1198" s="294"/>
      <c r="AQ1198" s="294"/>
      <c r="AR1198" s="294"/>
      <c r="AS1198" s="294"/>
      <c r="AT1198" s="294"/>
      <c r="AU1198" s="294"/>
      <c r="AV1198" s="294"/>
      <c r="AW1198" s="294"/>
    </row>
    <row r="1199" spans="2:49" s="47" customFormat="1" ht="5.25" customHeight="1">
      <c r="B1199" s="78"/>
      <c r="C1199" s="79"/>
      <c r="D1199" s="80"/>
      <c r="E1199" s="57"/>
      <c r="F1199" s="92"/>
      <c r="G1199" s="57"/>
      <c r="H1199" s="92"/>
      <c r="I1199" s="57"/>
      <c r="J1199" s="92"/>
      <c r="K1199" s="93"/>
      <c r="L1199" s="92"/>
      <c r="M1199" s="188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161"/>
      <c r="Z1199" s="161"/>
      <c r="AA1199" s="161"/>
      <c r="AB1199" s="161"/>
      <c r="AC1199" s="161"/>
      <c r="AD1199" s="161"/>
      <c r="AE1199" s="161"/>
      <c r="AF1199" s="161"/>
      <c r="AG1199" s="161"/>
      <c r="AH1199" s="161"/>
      <c r="AI1199" s="161"/>
      <c r="AJ1199" s="161"/>
      <c r="AK1199" s="161"/>
      <c r="AL1199" s="161"/>
      <c r="AM1199" s="161"/>
      <c r="AN1199" s="161"/>
      <c r="AO1199" s="161"/>
      <c r="AP1199" s="161"/>
      <c r="AQ1199" s="161"/>
      <c r="AR1199" s="161"/>
      <c r="AS1199" s="161"/>
      <c r="AT1199" s="161"/>
      <c r="AU1199" s="161"/>
      <c r="AV1199" s="161"/>
      <c r="AW1199" s="161"/>
    </row>
    <row r="1200" spans="2:49" s="47" customFormat="1" ht="11.25" customHeight="1">
      <c r="B1200" s="78" t="s">
        <v>1524</v>
      </c>
      <c r="C1200" s="43" t="s">
        <v>220</v>
      </c>
      <c r="D1200" s="44"/>
      <c r="E1200" s="57"/>
      <c r="F1200" s="49">
        <f>SUM(F1201:F1208)</f>
        <v>7116.3250033317745</v>
      </c>
      <c r="G1200" s="57"/>
      <c r="H1200" s="49">
        <f>SUM(H1201:H1208)</f>
        <v>8120.982711537497</v>
      </c>
      <c r="I1200" s="57"/>
      <c r="J1200" s="49">
        <f>SUM(J1201:J1208)</f>
        <v>8406.618107074632</v>
      </c>
      <c r="K1200" s="50"/>
      <c r="L1200" s="49">
        <f>SUM(L1201:L1208)</f>
        <v>6790</v>
      </c>
      <c r="M1200" s="48" t="s">
        <v>318</v>
      </c>
      <c r="N1200" s="161"/>
      <c r="O1200" s="161"/>
      <c r="P1200" s="161"/>
      <c r="Q1200" s="161"/>
      <c r="R1200" s="161"/>
      <c r="S1200" s="161"/>
      <c r="T1200" s="161"/>
      <c r="U1200" s="161"/>
      <c r="V1200" s="161"/>
      <c r="W1200" s="161"/>
      <c r="X1200" s="161"/>
      <c r="Y1200" s="161"/>
      <c r="Z1200" s="161"/>
      <c r="AA1200" s="161"/>
      <c r="AB1200" s="161"/>
      <c r="AC1200" s="161"/>
      <c r="AD1200" s="161"/>
      <c r="AE1200" s="161"/>
      <c r="AF1200" s="161"/>
      <c r="AG1200" s="161"/>
      <c r="AH1200" s="161"/>
      <c r="AI1200" s="161"/>
      <c r="AJ1200" s="161"/>
      <c r="AK1200" s="161"/>
      <c r="AL1200" s="161"/>
      <c r="AM1200" s="161"/>
      <c r="AN1200" s="161"/>
      <c r="AO1200" s="161"/>
      <c r="AP1200" s="161"/>
      <c r="AQ1200" s="161"/>
      <c r="AR1200" s="161"/>
      <c r="AS1200" s="161"/>
      <c r="AT1200" s="161"/>
      <c r="AU1200" s="161"/>
      <c r="AV1200" s="161"/>
      <c r="AW1200" s="161"/>
    </row>
    <row r="1201" spans="2:49" s="47" customFormat="1" ht="11.25" customHeight="1">
      <c r="B1201" s="51" t="s">
        <v>74</v>
      </c>
      <c r="C1201" s="52" t="s">
        <v>1540</v>
      </c>
      <c r="D1201" s="44" t="s">
        <v>2535</v>
      </c>
      <c r="E1201" s="57">
        <v>7900</v>
      </c>
      <c r="F1201" s="53">
        <v>580.9244900678999</v>
      </c>
      <c r="G1201" s="57">
        <v>8880</v>
      </c>
      <c r="H1201" s="53">
        <v>683.4405765504704</v>
      </c>
      <c r="I1201" s="57">
        <v>11100</v>
      </c>
      <c r="J1201" s="53">
        <v>854.3007206880881</v>
      </c>
      <c r="K1201" s="140">
        <v>12200</v>
      </c>
      <c r="L1201" s="53">
        <v>910</v>
      </c>
      <c r="M1201" s="56" t="s">
        <v>1539</v>
      </c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  <c r="AG1201" s="161"/>
      <c r="AH1201" s="161"/>
      <c r="AI1201" s="161"/>
      <c r="AJ1201" s="161"/>
      <c r="AK1201" s="161"/>
      <c r="AL1201" s="161"/>
      <c r="AM1201" s="161"/>
      <c r="AN1201" s="161"/>
      <c r="AO1201" s="161"/>
      <c r="AP1201" s="161"/>
      <c r="AQ1201" s="161"/>
      <c r="AR1201" s="161"/>
      <c r="AS1201" s="161"/>
      <c r="AT1201" s="161"/>
      <c r="AU1201" s="161"/>
      <c r="AV1201" s="161"/>
      <c r="AW1201" s="161"/>
    </row>
    <row r="1202" spans="2:49" s="47" customFormat="1" ht="11.25" customHeight="1">
      <c r="B1202" s="51" t="s">
        <v>2252</v>
      </c>
      <c r="C1202" s="52" t="s">
        <v>1176</v>
      </c>
      <c r="D1202" s="44" t="s">
        <v>2278</v>
      </c>
      <c r="E1202" s="57"/>
      <c r="F1202" s="53"/>
      <c r="G1202" s="57"/>
      <c r="H1202" s="53"/>
      <c r="I1202" s="57"/>
      <c r="J1202" s="53"/>
      <c r="K1202" s="54"/>
      <c r="L1202" s="53"/>
      <c r="M1202" s="56" t="s">
        <v>1177</v>
      </c>
      <c r="N1202" s="161"/>
      <c r="O1202" s="161"/>
      <c r="P1202" s="161"/>
      <c r="Q1202" s="161"/>
      <c r="R1202" s="161"/>
      <c r="S1202" s="161"/>
      <c r="T1202" s="161"/>
      <c r="U1202" s="161"/>
      <c r="V1202" s="161"/>
      <c r="W1202" s="161"/>
      <c r="X1202" s="161"/>
      <c r="Y1202" s="161"/>
      <c r="Z1202" s="161"/>
      <c r="AA1202" s="161"/>
      <c r="AB1202" s="161"/>
      <c r="AC1202" s="161"/>
      <c r="AD1202" s="161"/>
      <c r="AE1202" s="161"/>
      <c r="AF1202" s="161"/>
      <c r="AG1202" s="161"/>
      <c r="AH1202" s="161"/>
      <c r="AI1202" s="161"/>
      <c r="AJ1202" s="161"/>
      <c r="AK1202" s="161"/>
      <c r="AL1202" s="161"/>
      <c r="AM1202" s="161"/>
      <c r="AN1202" s="161"/>
      <c r="AO1202" s="161"/>
      <c r="AP1202" s="161"/>
      <c r="AQ1202" s="161"/>
      <c r="AR1202" s="161"/>
      <c r="AS1202" s="161"/>
      <c r="AT1202" s="161"/>
      <c r="AU1202" s="161"/>
      <c r="AV1202" s="161"/>
      <c r="AW1202" s="161"/>
    </row>
    <row r="1203" spans="2:49" s="47" customFormat="1" ht="11.25" customHeight="1">
      <c r="B1203" s="60"/>
      <c r="C1203" s="52" t="s">
        <v>1178</v>
      </c>
      <c r="D1203" s="44" t="s">
        <v>2303</v>
      </c>
      <c r="E1203" s="57">
        <v>6230</v>
      </c>
      <c r="F1203" s="53">
        <v>287.0450421511976</v>
      </c>
      <c r="G1203" s="57">
        <v>6735</v>
      </c>
      <c r="H1203" s="53">
        <v>345.13749115798754</v>
      </c>
      <c r="I1203" s="57">
        <v>6863</v>
      </c>
      <c r="J1203" s="53">
        <v>375.89231710275874</v>
      </c>
      <c r="K1203" s="54">
        <v>1754</v>
      </c>
      <c r="L1203" s="53">
        <v>100</v>
      </c>
      <c r="M1203" s="56" t="s">
        <v>1175</v>
      </c>
      <c r="N1203" s="161"/>
      <c r="O1203" s="161"/>
      <c r="P1203" s="161"/>
      <c r="Q1203" s="161"/>
      <c r="R1203" s="161"/>
      <c r="S1203" s="161"/>
      <c r="T1203" s="161"/>
      <c r="U1203" s="161"/>
      <c r="V1203" s="161"/>
      <c r="W1203" s="161"/>
      <c r="X1203" s="161"/>
      <c r="Y1203" s="161"/>
      <c r="Z1203" s="161"/>
      <c r="AA1203" s="161"/>
      <c r="AB1203" s="161"/>
      <c r="AC1203" s="161"/>
      <c r="AD1203" s="161"/>
      <c r="AE1203" s="161"/>
      <c r="AF1203" s="161"/>
      <c r="AG1203" s="161"/>
      <c r="AH1203" s="161"/>
      <c r="AI1203" s="161"/>
      <c r="AJ1203" s="161"/>
      <c r="AK1203" s="161"/>
      <c r="AL1203" s="161"/>
      <c r="AM1203" s="161"/>
      <c r="AN1203" s="161"/>
      <c r="AO1203" s="161"/>
      <c r="AP1203" s="161"/>
      <c r="AQ1203" s="161"/>
      <c r="AR1203" s="161"/>
      <c r="AS1203" s="161"/>
      <c r="AT1203" s="161"/>
      <c r="AU1203" s="161"/>
      <c r="AV1203" s="161"/>
      <c r="AW1203" s="161"/>
    </row>
    <row r="1204" spans="2:49" s="47" customFormat="1" ht="11.25" customHeight="1">
      <c r="B1204" s="51" t="s">
        <v>2253</v>
      </c>
      <c r="C1204" s="52" t="s">
        <v>1179</v>
      </c>
      <c r="D1204" s="44" t="s">
        <v>2303</v>
      </c>
      <c r="E1204" s="57">
        <v>25450</v>
      </c>
      <c r="F1204" s="53">
        <v>1674.4294125486526</v>
      </c>
      <c r="G1204" s="57">
        <v>18100</v>
      </c>
      <c r="H1204" s="53">
        <v>1081.5447123911194</v>
      </c>
      <c r="I1204" s="57">
        <v>20770</v>
      </c>
      <c r="J1204" s="53">
        <v>1242.15324788048</v>
      </c>
      <c r="K1204" s="140">
        <v>19200</v>
      </c>
      <c r="L1204" s="53">
        <v>1154</v>
      </c>
      <c r="M1204" s="56" t="s">
        <v>1180</v>
      </c>
      <c r="N1204" s="161"/>
      <c r="O1204" s="161"/>
      <c r="P1204" s="161"/>
      <c r="Q1204" s="161"/>
      <c r="R1204" s="161"/>
      <c r="S1204" s="161"/>
      <c r="T1204" s="161"/>
      <c r="U1204" s="161"/>
      <c r="V1204" s="161"/>
      <c r="W1204" s="161"/>
      <c r="X1204" s="161"/>
      <c r="Y1204" s="161"/>
      <c r="Z1204" s="161"/>
      <c r="AA1204" s="161"/>
      <c r="AB1204" s="161"/>
      <c r="AC1204" s="161"/>
      <c r="AD1204" s="161"/>
      <c r="AE1204" s="161"/>
      <c r="AF1204" s="161"/>
      <c r="AG1204" s="161"/>
      <c r="AH1204" s="161"/>
      <c r="AI1204" s="161"/>
      <c r="AJ1204" s="161"/>
      <c r="AK1204" s="161"/>
      <c r="AL1204" s="161"/>
      <c r="AM1204" s="161"/>
      <c r="AN1204" s="161"/>
      <c r="AO1204" s="161"/>
      <c r="AP1204" s="161"/>
      <c r="AQ1204" s="161"/>
      <c r="AR1204" s="161"/>
      <c r="AS1204" s="161"/>
      <c r="AT1204" s="161"/>
      <c r="AU1204" s="161"/>
      <c r="AV1204" s="161"/>
      <c r="AW1204" s="161"/>
    </row>
    <row r="1205" spans="2:49" s="47" customFormat="1" ht="11.25" customHeight="1">
      <c r="B1205" s="51" t="s">
        <v>2254</v>
      </c>
      <c r="C1205" s="52" t="s">
        <v>1932</v>
      </c>
      <c r="D1205" s="44" t="s">
        <v>2303</v>
      </c>
      <c r="E1205" s="57">
        <v>17890</v>
      </c>
      <c r="F1205" s="53">
        <v>550.1696641231287</v>
      </c>
      <c r="G1205" s="57">
        <v>30975</v>
      </c>
      <c r="H1205" s="53">
        <v>1031.9952705912103</v>
      </c>
      <c r="I1205" s="57">
        <v>27182</v>
      </c>
      <c r="J1205" s="53">
        <v>1088.3791181566241</v>
      </c>
      <c r="K1205" s="54">
        <v>19799</v>
      </c>
      <c r="L1205" s="53">
        <v>764</v>
      </c>
      <c r="M1205" s="56" t="s">
        <v>1181</v>
      </c>
      <c r="N1205" s="161"/>
      <c r="O1205" s="161"/>
      <c r="P1205" s="161"/>
      <c r="Q1205" s="161"/>
      <c r="R1205" s="161"/>
      <c r="S1205" s="161"/>
      <c r="T1205" s="161"/>
      <c r="U1205" s="161"/>
      <c r="V1205" s="161"/>
      <c r="W1205" s="161"/>
      <c r="X1205" s="161"/>
      <c r="Y1205" s="161"/>
      <c r="Z1205" s="161"/>
      <c r="AA1205" s="161"/>
      <c r="AB1205" s="161"/>
      <c r="AC1205" s="161"/>
      <c r="AD1205" s="161"/>
      <c r="AE1205" s="161"/>
      <c r="AF1205" s="161"/>
      <c r="AG1205" s="161"/>
      <c r="AH1205" s="161"/>
      <c r="AI1205" s="161"/>
      <c r="AJ1205" s="161"/>
      <c r="AK1205" s="161"/>
      <c r="AL1205" s="161"/>
      <c r="AM1205" s="161"/>
      <c r="AN1205" s="161"/>
      <c r="AO1205" s="161"/>
      <c r="AP1205" s="161"/>
      <c r="AQ1205" s="161"/>
      <c r="AR1205" s="161"/>
      <c r="AS1205" s="161"/>
      <c r="AT1205" s="161"/>
      <c r="AU1205" s="161"/>
      <c r="AV1205" s="161"/>
      <c r="AW1205" s="161"/>
    </row>
    <row r="1206" spans="2:49" s="47" customFormat="1" ht="11.25" customHeight="1">
      <c r="B1206" s="51" t="s">
        <v>2255</v>
      </c>
      <c r="C1206" s="52" t="s">
        <v>2194</v>
      </c>
      <c r="D1206" s="44" t="s">
        <v>2278</v>
      </c>
      <c r="E1206" s="57" t="s">
        <v>2278</v>
      </c>
      <c r="F1206" s="53" t="s">
        <v>2278</v>
      </c>
      <c r="G1206" s="57" t="s">
        <v>2278</v>
      </c>
      <c r="H1206" s="53" t="s">
        <v>2278</v>
      </c>
      <c r="I1206" s="54" t="s">
        <v>2278</v>
      </c>
      <c r="J1206" s="53" t="s">
        <v>2278</v>
      </c>
      <c r="K1206" s="54" t="s">
        <v>2278</v>
      </c>
      <c r="L1206" s="53" t="s">
        <v>2278</v>
      </c>
      <c r="M1206" s="56" t="s">
        <v>2196</v>
      </c>
      <c r="N1206" s="161"/>
      <c r="O1206" s="161"/>
      <c r="P1206" s="161"/>
      <c r="Q1206" s="161"/>
      <c r="R1206" s="161"/>
      <c r="S1206" s="161"/>
      <c r="T1206" s="161"/>
      <c r="U1206" s="161"/>
      <c r="V1206" s="161"/>
      <c r="W1206" s="161"/>
      <c r="X1206" s="161"/>
      <c r="Y1206" s="161"/>
      <c r="Z1206" s="161"/>
      <c r="AA1206" s="161"/>
      <c r="AB1206" s="161"/>
      <c r="AC1206" s="161"/>
      <c r="AD1206" s="161"/>
      <c r="AE1206" s="161"/>
      <c r="AF1206" s="161"/>
      <c r="AG1206" s="161"/>
      <c r="AH1206" s="161"/>
      <c r="AI1206" s="161"/>
      <c r="AJ1206" s="161"/>
      <c r="AK1206" s="161"/>
      <c r="AL1206" s="161"/>
      <c r="AM1206" s="161"/>
      <c r="AN1206" s="161"/>
      <c r="AO1206" s="161"/>
      <c r="AP1206" s="161"/>
      <c r="AQ1206" s="161"/>
      <c r="AR1206" s="161"/>
      <c r="AS1206" s="161"/>
      <c r="AT1206" s="161"/>
      <c r="AU1206" s="161"/>
      <c r="AV1206" s="161"/>
      <c r="AW1206" s="161"/>
    </row>
    <row r="1207" spans="2:49" s="47" customFormat="1" ht="11.25" customHeight="1">
      <c r="B1207" s="271" t="s">
        <v>2278</v>
      </c>
      <c r="C1207" s="52" t="s">
        <v>2195</v>
      </c>
      <c r="D1207" s="44" t="s">
        <v>2305</v>
      </c>
      <c r="E1207" s="138" t="s">
        <v>1243</v>
      </c>
      <c r="F1207" s="53">
        <v>4023.756394440895</v>
      </c>
      <c r="G1207" s="138" t="s">
        <v>1243</v>
      </c>
      <c r="H1207" s="53">
        <v>4978.86466084671</v>
      </c>
      <c r="I1207" s="138" t="s">
        <v>1243</v>
      </c>
      <c r="J1207" s="53">
        <v>4845.89270324668</v>
      </c>
      <c r="K1207" s="140" t="s">
        <v>1243</v>
      </c>
      <c r="L1207" s="139">
        <v>3862</v>
      </c>
      <c r="M1207" s="56" t="s">
        <v>2197</v>
      </c>
      <c r="N1207" s="161"/>
      <c r="O1207" s="161"/>
      <c r="P1207" s="161"/>
      <c r="Q1207" s="161"/>
      <c r="R1207" s="161"/>
      <c r="S1207" s="161"/>
      <c r="T1207" s="161"/>
      <c r="U1207" s="161"/>
      <c r="V1207" s="161"/>
      <c r="W1207" s="161"/>
      <c r="X1207" s="161"/>
      <c r="Y1207" s="161"/>
      <c r="Z1207" s="161"/>
      <c r="AA1207" s="161"/>
      <c r="AB1207" s="161"/>
      <c r="AC1207" s="161"/>
      <c r="AD1207" s="161"/>
      <c r="AE1207" s="161"/>
      <c r="AF1207" s="161"/>
      <c r="AG1207" s="161"/>
      <c r="AH1207" s="161"/>
      <c r="AI1207" s="161"/>
      <c r="AJ1207" s="161"/>
      <c r="AK1207" s="161"/>
      <c r="AL1207" s="161"/>
      <c r="AM1207" s="161"/>
      <c r="AN1207" s="161"/>
      <c r="AO1207" s="161"/>
      <c r="AP1207" s="161"/>
      <c r="AQ1207" s="161"/>
      <c r="AR1207" s="161"/>
      <c r="AS1207" s="161"/>
      <c r="AT1207" s="161"/>
      <c r="AU1207" s="161"/>
      <c r="AV1207" s="161"/>
      <c r="AW1207" s="161"/>
    </row>
    <row r="1208" spans="2:49" s="47" customFormat="1" ht="5.25" customHeight="1">
      <c r="B1208" s="271"/>
      <c r="C1208" s="52"/>
      <c r="D1208" s="44"/>
      <c r="E1208" s="138"/>
      <c r="F1208" s="139"/>
      <c r="G1208" s="138"/>
      <c r="H1208" s="139"/>
      <c r="I1208" s="138"/>
      <c r="J1208" s="139"/>
      <c r="K1208" s="140"/>
      <c r="L1208" s="139"/>
      <c r="M1208" s="56"/>
      <c r="N1208" s="161"/>
      <c r="O1208" s="161"/>
      <c r="P1208" s="161"/>
      <c r="Q1208" s="161"/>
      <c r="R1208" s="161"/>
      <c r="S1208" s="161"/>
      <c r="T1208" s="161"/>
      <c r="U1208" s="161"/>
      <c r="V1208" s="161"/>
      <c r="W1208" s="161"/>
      <c r="X1208" s="161"/>
      <c r="Y1208" s="161"/>
      <c r="Z1208" s="161"/>
      <c r="AA1208" s="161"/>
      <c r="AB1208" s="161"/>
      <c r="AC1208" s="161"/>
      <c r="AD1208" s="161"/>
      <c r="AE1208" s="161"/>
      <c r="AF1208" s="161"/>
      <c r="AG1208" s="161"/>
      <c r="AH1208" s="161"/>
      <c r="AI1208" s="161"/>
      <c r="AJ1208" s="161"/>
      <c r="AK1208" s="161"/>
      <c r="AL1208" s="161"/>
      <c r="AM1208" s="161"/>
      <c r="AN1208" s="161"/>
      <c r="AO1208" s="161"/>
      <c r="AP1208" s="161"/>
      <c r="AQ1208" s="161"/>
      <c r="AR1208" s="161"/>
      <c r="AS1208" s="161"/>
      <c r="AT1208" s="161"/>
      <c r="AU1208" s="161"/>
      <c r="AV1208" s="161"/>
      <c r="AW1208" s="161"/>
    </row>
    <row r="1209" spans="2:49" s="47" customFormat="1" ht="11.25" customHeight="1">
      <c r="B1209" s="78" t="s">
        <v>1525</v>
      </c>
      <c r="C1209" s="43" t="s">
        <v>1541</v>
      </c>
      <c r="D1209" s="44"/>
      <c r="E1209" s="138"/>
      <c r="G1209" s="84"/>
      <c r="H1209" s="46"/>
      <c r="K1209" s="84"/>
      <c r="L1209" s="46"/>
      <c r="M1209" s="181"/>
      <c r="N1209" s="161"/>
      <c r="O1209" s="161"/>
      <c r="P1209" s="161"/>
      <c r="Q1209" s="161"/>
      <c r="R1209" s="161"/>
      <c r="S1209" s="161"/>
      <c r="T1209" s="161"/>
      <c r="U1209" s="161"/>
      <c r="V1209" s="161"/>
      <c r="W1209" s="161"/>
      <c r="X1209" s="161"/>
      <c r="Y1209" s="161"/>
      <c r="Z1209" s="161"/>
      <c r="AA1209" s="161"/>
      <c r="AB1209" s="161"/>
      <c r="AC1209" s="161"/>
      <c r="AD1209" s="161"/>
      <c r="AE1209" s="161"/>
      <c r="AF1209" s="161"/>
      <c r="AG1209" s="161"/>
      <c r="AH1209" s="161"/>
      <c r="AI1209" s="161"/>
      <c r="AJ1209" s="161"/>
      <c r="AK1209" s="161"/>
      <c r="AL1209" s="161"/>
      <c r="AM1209" s="161"/>
      <c r="AN1209" s="161"/>
      <c r="AO1209" s="161"/>
      <c r="AP1209" s="161"/>
      <c r="AQ1209" s="161"/>
      <c r="AR1209" s="161"/>
      <c r="AS1209" s="161"/>
      <c r="AT1209" s="161"/>
      <c r="AU1209" s="161"/>
      <c r="AV1209" s="161"/>
      <c r="AW1209" s="161"/>
    </row>
    <row r="1210" spans="2:49" s="47" customFormat="1" ht="11.25" customHeight="1">
      <c r="B1210" s="78"/>
      <c r="C1210" s="43" t="s">
        <v>1542</v>
      </c>
      <c r="D1210" s="44"/>
      <c r="E1210" s="138"/>
      <c r="F1210" s="86">
        <f>SUM(F1211:F1215)</f>
        <v>6754.101497760024</v>
      </c>
      <c r="G1210" s="138"/>
      <c r="H1210" s="86">
        <f>SUM(H1211:H1215)</f>
        <v>7464.879697372513</v>
      </c>
      <c r="I1210" s="138"/>
      <c r="J1210" s="86">
        <f>SUM(J1211:J1215)</f>
        <v>12395.903457184157</v>
      </c>
      <c r="K1210" s="87"/>
      <c r="L1210" s="86">
        <f>SUM(L1211:L1215)</f>
        <v>16908</v>
      </c>
      <c r="M1210" s="48" t="s">
        <v>319</v>
      </c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1"/>
      <c r="AB1210" s="161"/>
      <c r="AC1210" s="161"/>
      <c r="AD1210" s="161"/>
      <c r="AE1210" s="161"/>
      <c r="AF1210" s="161"/>
      <c r="AG1210" s="161"/>
      <c r="AH1210" s="161"/>
      <c r="AI1210" s="161"/>
      <c r="AJ1210" s="161"/>
      <c r="AK1210" s="161"/>
      <c r="AL1210" s="161"/>
      <c r="AM1210" s="161"/>
      <c r="AN1210" s="161"/>
      <c r="AO1210" s="161"/>
      <c r="AP1210" s="161"/>
      <c r="AQ1210" s="161"/>
      <c r="AR1210" s="161"/>
      <c r="AS1210" s="161"/>
      <c r="AT1210" s="161"/>
      <c r="AU1210" s="161"/>
      <c r="AV1210" s="161"/>
      <c r="AW1210" s="161"/>
    </row>
    <row r="1211" spans="2:49" s="47" customFormat="1" ht="11.25" customHeight="1">
      <c r="B1211" s="51" t="s">
        <v>2256</v>
      </c>
      <c r="C1211" s="52" t="s">
        <v>1182</v>
      </c>
      <c r="D1211" s="44" t="s">
        <v>2305</v>
      </c>
      <c r="E1211" s="57" t="s">
        <v>2305</v>
      </c>
      <c r="F1211" s="53">
        <v>2019.56690370664</v>
      </c>
      <c r="G1211" s="57" t="s">
        <v>1243</v>
      </c>
      <c r="H1211" s="53">
        <v>2074.2421498306776</v>
      </c>
      <c r="I1211" s="57" t="s">
        <v>1243</v>
      </c>
      <c r="J1211" s="53">
        <v>2824.318182594819</v>
      </c>
      <c r="K1211" s="54" t="s">
        <v>1243</v>
      </c>
      <c r="L1211" s="53">
        <v>3631</v>
      </c>
      <c r="M1211" s="56" t="s">
        <v>1183</v>
      </c>
      <c r="N1211" s="161"/>
      <c r="O1211" s="161"/>
      <c r="P1211" s="161"/>
      <c r="Q1211" s="161"/>
      <c r="R1211" s="161"/>
      <c r="S1211" s="161"/>
      <c r="T1211" s="161"/>
      <c r="U1211" s="161"/>
      <c r="V1211" s="161"/>
      <c r="W1211" s="161"/>
      <c r="X1211" s="161"/>
      <c r="Y1211" s="161"/>
      <c r="Z1211" s="161"/>
      <c r="AA1211" s="161"/>
      <c r="AB1211" s="161"/>
      <c r="AC1211" s="161"/>
      <c r="AD1211" s="161"/>
      <c r="AE1211" s="161"/>
      <c r="AF1211" s="161"/>
      <c r="AG1211" s="161"/>
      <c r="AH1211" s="161"/>
      <c r="AI1211" s="161"/>
      <c r="AJ1211" s="161"/>
      <c r="AK1211" s="161"/>
      <c r="AL1211" s="161"/>
      <c r="AM1211" s="161"/>
      <c r="AN1211" s="161"/>
      <c r="AO1211" s="161"/>
      <c r="AP1211" s="161"/>
      <c r="AQ1211" s="161"/>
      <c r="AR1211" s="161"/>
      <c r="AS1211" s="161"/>
      <c r="AT1211" s="161"/>
      <c r="AU1211" s="161"/>
      <c r="AV1211" s="161"/>
      <c r="AW1211" s="161"/>
    </row>
    <row r="1212" spans="2:49" s="47" customFormat="1" ht="11.25" customHeight="1">
      <c r="B1212" s="51" t="s">
        <v>2257</v>
      </c>
      <c r="C1212" s="52" t="s">
        <v>1184</v>
      </c>
      <c r="D1212" s="44" t="s">
        <v>2305</v>
      </c>
      <c r="E1212" s="57" t="s">
        <v>2305</v>
      </c>
      <c r="F1212" s="53">
        <v>4300.549827943835</v>
      </c>
      <c r="G1212" s="57" t="s">
        <v>1243</v>
      </c>
      <c r="H1212" s="53">
        <v>4828.507673329073</v>
      </c>
      <c r="I1212" s="57" t="s">
        <v>1243</v>
      </c>
      <c r="J1212" s="53">
        <v>7341.860393593429</v>
      </c>
      <c r="K1212" s="54" t="s">
        <v>1243</v>
      </c>
      <c r="L1212" s="53">
        <v>7614</v>
      </c>
      <c r="M1212" s="56" t="s">
        <v>1185</v>
      </c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  <c r="AI1212" s="161"/>
      <c r="AJ1212" s="161"/>
      <c r="AK1212" s="161"/>
      <c r="AL1212" s="161"/>
      <c r="AM1212" s="161"/>
      <c r="AN1212" s="161"/>
      <c r="AO1212" s="161"/>
      <c r="AP1212" s="161"/>
      <c r="AQ1212" s="161"/>
      <c r="AR1212" s="161"/>
      <c r="AS1212" s="161"/>
      <c r="AT1212" s="161"/>
      <c r="AU1212" s="161"/>
      <c r="AV1212" s="161"/>
      <c r="AW1212" s="161"/>
    </row>
    <row r="1213" spans="2:49" s="47" customFormat="1" ht="11.25" customHeight="1">
      <c r="B1213" s="51" t="s">
        <v>2258</v>
      </c>
      <c r="C1213" s="52" t="s">
        <v>600</v>
      </c>
      <c r="D1213" s="44"/>
      <c r="E1213" s="95"/>
      <c r="F1213" s="58"/>
      <c r="G1213" s="95"/>
      <c r="H1213" s="58"/>
      <c r="I1213" s="95"/>
      <c r="J1213" s="58"/>
      <c r="K1213" s="59"/>
      <c r="L1213" s="58"/>
      <c r="M1213" s="56" t="s">
        <v>601</v>
      </c>
      <c r="N1213" s="161"/>
      <c r="O1213" s="161"/>
      <c r="P1213" s="161"/>
      <c r="Q1213" s="161"/>
      <c r="R1213" s="161"/>
      <c r="S1213" s="161"/>
      <c r="T1213" s="161"/>
      <c r="U1213" s="161"/>
      <c r="V1213" s="161"/>
      <c r="W1213" s="161"/>
      <c r="X1213" s="161"/>
      <c r="Y1213" s="161"/>
      <c r="Z1213" s="161"/>
      <c r="AA1213" s="161"/>
      <c r="AB1213" s="161"/>
      <c r="AC1213" s="161"/>
      <c r="AD1213" s="161"/>
      <c r="AE1213" s="161"/>
      <c r="AF1213" s="161"/>
      <c r="AG1213" s="161"/>
      <c r="AH1213" s="161"/>
      <c r="AI1213" s="161"/>
      <c r="AJ1213" s="161"/>
      <c r="AK1213" s="161"/>
      <c r="AL1213" s="161"/>
      <c r="AM1213" s="161"/>
      <c r="AN1213" s="161"/>
      <c r="AO1213" s="161"/>
      <c r="AP1213" s="161"/>
      <c r="AQ1213" s="161"/>
      <c r="AR1213" s="161"/>
      <c r="AS1213" s="161"/>
      <c r="AT1213" s="161"/>
      <c r="AU1213" s="161"/>
      <c r="AV1213" s="161"/>
      <c r="AW1213" s="161"/>
    </row>
    <row r="1214" spans="2:49" s="47" customFormat="1" ht="11.25" customHeight="1">
      <c r="B1214" s="51"/>
      <c r="C1214" s="52" t="s">
        <v>602</v>
      </c>
      <c r="D1214" s="44" t="s">
        <v>2305</v>
      </c>
      <c r="E1214" s="57" t="s">
        <v>2305</v>
      </c>
      <c r="F1214" s="53">
        <v>433.98476610954873</v>
      </c>
      <c r="G1214" s="57" t="s">
        <v>1243</v>
      </c>
      <c r="H1214" s="53">
        <v>562.1298742127619</v>
      </c>
      <c r="I1214" s="57" t="s">
        <v>1243</v>
      </c>
      <c r="J1214" s="53">
        <v>2229.7248809959096</v>
      </c>
      <c r="K1214" s="54" t="s">
        <v>1243</v>
      </c>
      <c r="L1214" s="53">
        <v>5663</v>
      </c>
      <c r="M1214" s="56" t="s">
        <v>1697</v>
      </c>
      <c r="N1214" s="161"/>
      <c r="O1214" s="161"/>
      <c r="P1214" s="161"/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1"/>
      <c r="AB1214" s="161"/>
      <c r="AC1214" s="161"/>
      <c r="AD1214" s="161"/>
      <c r="AE1214" s="161"/>
      <c r="AF1214" s="161"/>
      <c r="AG1214" s="161"/>
      <c r="AH1214" s="161"/>
      <c r="AI1214" s="161"/>
      <c r="AJ1214" s="161"/>
      <c r="AK1214" s="161"/>
      <c r="AL1214" s="161"/>
      <c r="AM1214" s="161"/>
      <c r="AN1214" s="161"/>
      <c r="AO1214" s="161"/>
      <c r="AP1214" s="161"/>
      <c r="AQ1214" s="161"/>
      <c r="AR1214" s="161"/>
      <c r="AS1214" s="161"/>
      <c r="AT1214" s="161"/>
      <c r="AU1214" s="161"/>
      <c r="AV1214" s="161"/>
      <c r="AW1214" s="161"/>
    </row>
    <row r="1215" spans="2:49" s="47" customFormat="1" ht="5.25" customHeight="1">
      <c r="B1215" s="51"/>
      <c r="C1215" s="52"/>
      <c r="D1215" s="44"/>
      <c r="E1215" s="57"/>
      <c r="F1215" s="53"/>
      <c r="G1215" s="57"/>
      <c r="H1215" s="53"/>
      <c r="I1215" s="57"/>
      <c r="J1215" s="53"/>
      <c r="K1215" s="54"/>
      <c r="L1215" s="53"/>
      <c r="M1215" s="56"/>
      <c r="N1215" s="161"/>
      <c r="O1215" s="161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61"/>
      <c r="AC1215" s="161"/>
      <c r="AD1215" s="161"/>
      <c r="AE1215" s="161"/>
      <c r="AF1215" s="161"/>
      <c r="AG1215" s="161"/>
      <c r="AH1215" s="161"/>
      <c r="AI1215" s="161"/>
      <c r="AJ1215" s="161"/>
      <c r="AK1215" s="161"/>
      <c r="AL1215" s="161"/>
      <c r="AM1215" s="161"/>
      <c r="AN1215" s="161"/>
      <c r="AO1215" s="161"/>
      <c r="AP1215" s="161"/>
      <c r="AQ1215" s="161"/>
      <c r="AR1215" s="161"/>
      <c r="AS1215" s="161"/>
      <c r="AT1215" s="161"/>
      <c r="AU1215" s="161"/>
      <c r="AV1215" s="161"/>
      <c r="AW1215" s="161"/>
    </row>
    <row r="1216" spans="2:49" s="47" customFormat="1" ht="11.25" customHeight="1">
      <c r="B1216" s="78" t="s">
        <v>1526</v>
      </c>
      <c r="C1216" s="43" t="s">
        <v>539</v>
      </c>
      <c r="D1216" s="44"/>
      <c r="E1216" s="57"/>
      <c r="F1216" s="49">
        <f>SUM(F1217:F1218)</f>
        <v>5857.085741037531</v>
      </c>
      <c r="G1216" s="57"/>
      <c r="H1216" s="49">
        <f>SUM(H1217:H1218)</f>
        <v>5687.9341983412905</v>
      </c>
      <c r="I1216" s="57"/>
      <c r="J1216" s="49">
        <f>SUM(J1217:J1218)</f>
        <v>4187.782132813008</v>
      </c>
      <c r="K1216" s="50"/>
      <c r="L1216" s="49">
        <f>SUM(L1217:L1218)</f>
        <v>3867</v>
      </c>
      <c r="M1216" s="48" t="s">
        <v>320</v>
      </c>
      <c r="N1216" s="161"/>
      <c r="O1216" s="161"/>
      <c r="P1216" s="161"/>
      <c r="Q1216" s="161"/>
      <c r="R1216" s="161"/>
      <c r="S1216" s="161"/>
      <c r="T1216" s="161"/>
      <c r="U1216" s="161"/>
      <c r="V1216" s="161"/>
      <c r="W1216" s="161"/>
      <c r="X1216" s="161"/>
      <c r="Y1216" s="161"/>
      <c r="Z1216" s="161"/>
      <c r="AA1216" s="161"/>
      <c r="AB1216" s="161"/>
      <c r="AC1216" s="161"/>
      <c r="AD1216" s="161"/>
      <c r="AE1216" s="161"/>
      <c r="AF1216" s="161"/>
      <c r="AG1216" s="161"/>
      <c r="AH1216" s="161"/>
      <c r="AI1216" s="161"/>
      <c r="AJ1216" s="161"/>
      <c r="AK1216" s="161"/>
      <c r="AL1216" s="161"/>
      <c r="AM1216" s="161"/>
      <c r="AN1216" s="161"/>
      <c r="AO1216" s="161"/>
      <c r="AP1216" s="161"/>
      <c r="AQ1216" s="161"/>
      <c r="AR1216" s="161"/>
      <c r="AS1216" s="161"/>
      <c r="AT1216" s="161"/>
      <c r="AU1216" s="161"/>
      <c r="AV1216" s="161"/>
      <c r="AW1216" s="161"/>
    </row>
    <row r="1217" spans="2:49" s="47" customFormat="1" ht="11.25" customHeight="1">
      <c r="B1217" s="51" t="s">
        <v>2259</v>
      </c>
      <c r="C1217" s="52" t="s">
        <v>1933</v>
      </c>
      <c r="D1217" s="44" t="s">
        <v>2305</v>
      </c>
      <c r="E1217" s="57" t="s">
        <v>2305</v>
      </c>
      <c r="F1217" s="53">
        <v>5857.085741037531</v>
      </c>
      <c r="G1217" s="57" t="s">
        <v>1243</v>
      </c>
      <c r="H1217" s="53">
        <v>5687.9341983412905</v>
      </c>
      <c r="I1217" s="57" t="s">
        <v>1243</v>
      </c>
      <c r="J1217" s="53">
        <v>4187.782132813008</v>
      </c>
      <c r="K1217" s="54" t="s">
        <v>1243</v>
      </c>
      <c r="L1217" s="53">
        <v>3867</v>
      </c>
      <c r="M1217" s="56" t="s">
        <v>1934</v>
      </c>
      <c r="N1217" s="161"/>
      <c r="O1217" s="161"/>
      <c r="P1217" s="161"/>
      <c r="Q1217" s="161"/>
      <c r="R1217" s="161"/>
      <c r="S1217" s="161"/>
      <c r="T1217" s="161"/>
      <c r="U1217" s="161"/>
      <c r="V1217" s="161"/>
      <c r="W1217" s="161"/>
      <c r="X1217" s="161"/>
      <c r="Y1217" s="161"/>
      <c r="Z1217" s="161"/>
      <c r="AA1217" s="161"/>
      <c r="AB1217" s="161"/>
      <c r="AC1217" s="161"/>
      <c r="AD1217" s="161"/>
      <c r="AE1217" s="161"/>
      <c r="AF1217" s="161"/>
      <c r="AG1217" s="161"/>
      <c r="AH1217" s="161"/>
      <c r="AI1217" s="161"/>
      <c r="AJ1217" s="161"/>
      <c r="AK1217" s="161"/>
      <c r="AL1217" s="161"/>
      <c r="AM1217" s="161"/>
      <c r="AN1217" s="161"/>
      <c r="AO1217" s="161"/>
      <c r="AP1217" s="161"/>
      <c r="AQ1217" s="161"/>
      <c r="AR1217" s="161"/>
      <c r="AS1217" s="161"/>
      <c r="AT1217" s="161"/>
      <c r="AU1217" s="161"/>
      <c r="AV1217" s="161"/>
      <c r="AW1217" s="161"/>
    </row>
    <row r="1218" spans="2:49" s="47" customFormat="1" ht="5.25" customHeight="1">
      <c r="B1218" s="51"/>
      <c r="C1218" s="52"/>
      <c r="D1218" s="44"/>
      <c r="E1218" s="57"/>
      <c r="F1218" s="53"/>
      <c r="G1218" s="57"/>
      <c r="H1218" s="53"/>
      <c r="I1218" s="57"/>
      <c r="J1218" s="53"/>
      <c r="K1218" s="54"/>
      <c r="L1218" s="53"/>
      <c r="M1218" s="56"/>
      <c r="N1218" s="161"/>
      <c r="O1218" s="161"/>
      <c r="P1218" s="161"/>
      <c r="Q1218" s="161"/>
      <c r="R1218" s="161"/>
      <c r="S1218" s="161"/>
      <c r="T1218" s="161"/>
      <c r="U1218" s="161"/>
      <c r="V1218" s="161"/>
      <c r="W1218" s="161"/>
      <c r="X1218" s="161"/>
      <c r="Y1218" s="161"/>
      <c r="Z1218" s="161"/>
      <c r="AA1218" s="161"/>
      <c r="AB1218" s="161"/>
      <c r="AC1218" s="161"/>
      <c r="AD1218" s="161"/>
      <c r="AE1218" s="161"/>
      <c r="AF1218" s="161"/>
      <c r="AG1218" s="161"/>
      <c r="AH1218" s="161"/>
      <c r="AI1218" s="161"/>
      <c r="AJ1218" s="161"/>
      <c r="AK1218" s="161"/>
      <c r="AL1218" s="161"/>
      <c r="AM1218" s="161"/>
      <c r="AN1218" s="161"/>
      <c r="AO1218" s="161"/>
      <c r="AP1218" s="161"/>
      <c r="AQ1218" s="161"/>
      <c r="AR1218" s="161"/>
      <c r="AS1218" s="161"/>
      <c r="AT1218" s="161"/>
      <c r="AU1218" s="161"/>
      <c r="AV1218" s="161"/>
      <c r="AW1218" s="161"/>
    </row>
    <row r="1219" spans="2:49" s="47" customFormat="1" ht="11.25" customHeight="1">
      <c r="B1219" s="78" t="s">
        <v>1527</v>
      </c>
      <c r="C1219" s="43" t="s">
        <v>541</v>
      </c>
      <c r="D1219" s="44"/>
      <c r="E1219" s="57"/>
      <c r="F1219" s="49">
        <f>SUM(F1220:F1225)</f>
        <v>11679.99945324754</v>
      </c>
      <c r="G1219" s="57"/>
      <c r="H1219" s="49">
        <f>SUM(H1220:H1225)</f>
        <v>13622.679292092253</v>
      </c>
      <c r="I1219" s="57"/>
      <c r="J1219" s="49">
        <f>SUM(J1220:J1225)</f>
        <v>14195.060774953272</v>
      </c>
      <c r="K1219" s="50"/>
      <c r="L1219" s="49">
        <f>SUM(L1220:L1225)</f>
        <v>14193</v>
      </c>
      <c r="M1219" s="48" t="s">
        <v>322</v>
      </c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1"/>
      <c r="AB1219" s="161"/>
      <c r="AC1219" s="161"/>
      <c r="AD1219" s="161"/>
      <c r="AE1219" s="161"/>
      <c r="AF1219" s="161"/>
      <c r="AG1219" s="161"/>
      <c r="AH1219" s="161"/>
      <c r="AI1219" s="161"/>
      <c r="AJ1219" s="161"/>
      <c r="AK1219" s="161"/>
      <c r="AL1219" s="161"/>
      <c r="AM1219" s="161"/>
      <c r="AN1219" s="161"/>
      <c r="AO1219" s="161"/>
      <c r="AP1219" s="161"/>
      <c r="AQ1219" s="161"/>
      <c r="AR1219" s="161"/>
      <c r="AS1219" s="161"/>
      <c r="AT1219" s="161"/>
      <c r="AU1219" s="161"/>
      <c r="AV1219" s="161"/>
      <c r="AW1219" s="161"/>
    </row>
    <row r="1220" spans="2:49" s="47" customFormat="1" ht="11.25" customHeight="1">
      <c r="B1220" s="51" t="s">
        <v>2410</v>
      </c>
      <c r="C1220" s="52" t="s">
        <v>1097</v>
      </c>
      <c r="D1220" s="44" t="s">
        <v>2305</v>
      </c>
      <c r="E1220" s="57" t="s">
        <v>1243</v>
      </c>
      <c r="F1220" s="53">
        <v>2058.864736858292</v>
      </c>
      <c r="G1220" s="57" t="s">
        <v>1243</v>
      </c>
      <c r="H1220" s="53">
        <v>2333.9495689198566</v>
      </c>
      <c r="I1220" s="57" t="s">
        <v>1243</v>
      </c>
      <c r="J1220" s="53">
        <v>2045.1959253272828</v>
      </c>
      <c r="K1220" s="54" t="s">
        <v>1243</v>
      </c>
      <c r="L1220" s="53">
        <v>1867</v>
      </c>
      <c r="M1220" s="56" t="s">
        <v>2349</v>
      </c>
      <c r="N1220" s="161"/>
      <c r="O1220" s="161"/>
      <c r="P1220" s="161"/>
      <c r="Q1220" s="161"/>
      <c r="R1220" s="161"/>
      <c r="S1220" s="161"/>
      <c r="T1220" s="161"/>
      <c r="U1220" s="161"/>
      <c r="V1220" s="161"/>
      <c r="W1220" s="161"/>
      <c r="X1220" s="161"/>
      <c r="Y1220" s="161"/>
      <c r="Z1220" s="161"/>
      <c r="AA1220" s="161"/>
      <c r="AB1220" s="161"/>
      <c r="AC1220" s="161"/>
      <c r="AD1220" s="161"/>
      <c r="AE1220" s="161"/>
      <c r="AF1220" s="161"/>
      <c r="AG1220" s="161"/>
      <c r="AH1220" s="161"/>
      <c r="AI1220" s="161"/>
      <c r="AJ1220" s="161"/>
      <c r="AK1220" s="161"/>
      <c r="AL1220" s="161"/>
      <c r="AM1220" s="161"/>
      <c r="AN1220" s="161"/>
      <c r="AO1220" s="161"/>
      <c r="AP1220" s="161"/>
      <c r="AQ1220" s="161"/>
      <c r="AR1220" s="161"/>
      <c r="AS1220" s="161"/>
      <c r="AT1220" s="161"/>
      <c r="AU1220" s="161"/>
      <c r="AV1220" s="161"/>
      <c r="AW1220" s="161"/>
    </row>
    <row r="1221" spans="2:49" s="47" customFormat="1" ht="11.25" customHeight="1">
      <c r="B1221" s="51" t="s">
        <v>1664</v>
      </c>
      <c r="C1221" s="52" t="s">
        <v>173</v>
      </c>
      <c r="D1221" s="44"/>
      <c r="E1221" s="57"/>
      <c r="F1221" s="53"/>
      <c r="G1221" s="57"/>
      <c r="H1221" s="53"/>
      <c r="I1221" s="57"/>
      <c r="J1221" s="53"/>
      <c r="K1221" s="54"/>
      <c r="L1221" s="53"/>
      <c r="M1221" s="56" t="s">
        <v>1095</v>
      </c>
      <c r="N1221" s="161"/>
      <c r="O1221" s="161"/>
      <c r="P1221" s="161"/>
      <c r="Q1221" s="161"/>
      <c r="R1221" s="161"/>
      <c r="S1221" s="161"/>
      <c r="T1221" s="161"/>
      <c r="U1221" s="161"/>
      <c r="V1221" s="161"/>
      <c r="W1221" s="161"/>
      <c r="X1221" s="161"/>
      <c r="Y1221" s="161"/>
      <c r="Z1221" s="161"/>
      <c r="AA1221" s="161"/>
      <c r="AB1221" s="161"/>
      <c r="AC1221" s="161"/>
      <c r="AD1221" s="161"/>
      <c r="AE1221" s="161"/>
      <c r="AF1221" s="161"/>
      <c r="AG1221" s="161"/>
      <c r="AH1221" s="161"/>
      <c r="AI1221" s="161"/>
      <c r="AJ1221" s="161"/>
      <c r="AK1221" s="161"/>
      <c r="AL1221" s="161"/>
      <c r="AM1221" s="161"/>
      <c r="AN1221" s="161"/>
      <c r="AO1221" s="161"/>
      <c r="AP1221" s="161"/>
      <c r="AQ1221" s="161"/>
      <c r="AR1221" s="161"/>
      <c r="AS1221" s="161"/>
      <c r="AT1221" s="161"/>
      <c r="AU1221" s="161"/>
      <c r="AV1221" s="161"/>
      <c r="AW1221" s="161"/>
    </row>
    <row r="1222" spans="2:49" s="47" customFormat="1" ht="11.25" customHeight="1">
      <c r="B1222" s="51"/>
      <c r="C1222" s="52" t="s">
        <v>1543</v>
      </c>
      <c r="D1222" s="44" t="s">
        <v>2305</v>
      </c>
      <c r="E1222" s="57" t="s">
        <v>1243</v>
      </c>
      <c r="F1222" s="53">
        <v>341.7202882752352</v>
      </c>
      <c r="G1222" s="57" t="s">
        <v>1243</v>
      </c>
      <c r="H1222" s="53">
        <v>256.2902162064264</v>
      </c>
      <c r="I1222" s="57" t="s">
        <v>1243</v>
      </c>
      <c r="J1222" s="53">
        <v>341.7202882752352</v>
      </c>
      <c r="K1222" s="54" t="s">
        <v>1243</v>
      </c>
      <c r="L1222" s="53">
        <v>361</v>
      </c>
      <c r="M1222" s="56" t="s">
        <v>1096</v>
      </c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161"/>
      <c r="Z1222" s="161"/>
      <c r="AA1222" s="161"/>
      <c r="AB1222" s="161"/>
      <c r="AC1222" s="161"/>
      <c r="AD1222" s="161"/>
      <c r="AE1222" s="161"/>
      <c r="AF1222" s="161"/>
      <c r="AG1222" s="161"/>
      <c r="AH1222" s="161"/>
      <c r="AI1222" s="161"/>
      <c r="AJ1222" s="161"/>
      <c r="AK1222" s="161"/>
      <c r="AL1222" s="161"/>
      <c r="AM1222" s="161"/>
      <c r="AN1222" s="161"/>
      <c r="AO1222" s="161"/>
      <c r="AP1222" s="161"/>
      <c r="AQ1222" s="161"/>
      <c r="AR1222" s="161"/>
      <c r="AS1222" s="161"/>
      <c r="AT1222" s="161"/>
      <c r="AU1222" s="161"/>
      <c r="AV1222" s="161"/>
      <c r="AW1222" s="161"/>
    </row>
    <row r="1223" spans="2:49" s="47" customFormat="1" ht="11.25" customHeight="1">
      <c r="B1223" s="51" t="s">
        <v>2411</v>
      </c>
      <c r="C1223" s="52" t="s">
        <v>914</v>
      </c>
      <c r="D1223" s="44" t="s">
        <v>2535</v>
      </c>
      <c r="E1223" s="57">
        <v>53130</v>
      </c>
      <c r="F1223" s="53">
        <v>9258.911210817498</v>
      </c>
      <c r="G1223" s="57">
        <v>53750</v>
      </c>
      <c r="H1223" s="53">
        <v>11022.187898317712</v>
      </c>
      <c r="I1223" s="57">
        <v>46214</v>
      </c>
      <c r="J1223" s="53">
        <v>11808.144561350753</v>
      </c>
      <c r="K1223" s="54">
        <v>45781</v>
      </c>
      <c r="L1223" s="53">
        <v>11965</v>
      </c>
      <c r="M1223" s="56" t="s">
        <v>1937</v>
      </c>
      <c r="N1223" s="161"/>
      <c r="O1223" s="161"/>
      <c r="P1223" s="161"/>
      <c r="Q1223" s="161"/>
      <c r="R1223" s="161"/>
      <c r="S1223" s="161"/>
      <c r="T1223" s="161"/>
      <c r="U1223" s="161"/>
      <c r="V1223" s="161"/>
      <c r="W1223" s="161"/>
      <c r="X1223" s="161"/>
      <c r="Y1223" s="161"/>
      <c r="Z1223" s="161"/>
      <c r="AA1223" s="161"/>
      <c r="AB1223" s="161"/>
      <c r="AC1223" s="161"/>
      <c r="AD1223" s="161"/>
      <c r="AE1223" s="161"/>
      <c r="AF1223" s="161"/>
      <c r="AG1223" s="161"/>
      <c r="AH1223" s="161"/>
      <c r="AI1223" s="161"/>
      <c r="AJ1223" s="161"/>
      <c r="AK1223" s="161"/>
      <c r="AL1223" s="161"/>
      <c r="AM1223" s="161"/>
      <c r="AN1223" s="161"/>
      <c r="AO1223" s="161"/>
      <c r="AP1223" s="161"/>
      <c r="AQ1223" s="161"/>
      <c r="AR1223" s="161"/>
      <c r="AS1223" s="161"/>
      <c r="AT1223" s="161"/>
      <c r="AU1223" s="161"/>
      <c r="AV1223" s="161"/>
      <c r="AW1223" s="161"/>
    </row>
    <row r="1224" spans="2:49" s="47" customFormat="1" ht="11.25" customHeight="1">
      <c r="B1224" s="51" t="s">
        <v>2412</v>
      </c>
      <c r="C1224" s="52" t="s">
        <v>172</v>
      </c>
      <c r="D1224" s="44" t="s">
        <v>2303</v>
      </c>
      <c r="E1224" s="57">
        <v>200</v>
      </c>
      <c r="F1224" s="53">
        <v>20.503217296514112</v>
      </c>
      <c r="G1224" s="57">
        <v>147</v>
      </c>
      <c r="H1224" s="53">
        <v>10.251608648257056</v>
      </c>
      <c r="I1224" s="57">
        <v>0</v>
      </c>
      <c r="J1224" s="53">
        <v>0</v>
      </c>
      <c r="K1224" s="54">
        <v>0</v>
      </c>
      <c r="L1224" s="53">
        <v>0</v>
      </c>
      <c r="M1224" s="56" t="s">
        <v>1936</v>
      </c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1"/>
      <c r="AB1224" s="161"/>
      <c r="AC1224" s="161"/>
      <c r="AD1224" s="161"/>
      <c r="AE1224" s="161"/>
      <c r="AF1224" s="161"/>
      <c r="AG1224" s="161"/>
      <c r="AH1224" s="161"/>
      <c r="AI1224" s="161"/>
      <c r="AJ1224" s="161"/>
      <c r="AK1224" s="161"/>
      <c r="AL1224" s="161"/>
      <c r="AM1224" s="161"/>
      <c r="AN1224" s="161"/>
      <c r="AO1224" s="161"/>
      <c r="AP1224" s="161"/>
      <c r="AQ1224" s="161"/>
      <c r="AR1224" s="161"/>
      <c r="AS1224" s="161"/>
      <c r="AT1224" s="161"/>
      <c r="AU1224" s="161"/>
      <c r="AV1224" s="161"/>
      <c r="AW1224" s="161"/>
    </row>
    <row r="1225" spans="2:49" s="47" customFormat="1" ht="3" customHeight="1">
      <c r="B1225" s="141"/>
      <c r="C1225" s="142"/>
      <c r="D1225" s="143"/>
      <c r="E1225" s="144"/>
      <c r="F1225" s="145"/>
      <c r="G1225" s="146"/>
      <c r="H1225" s="147"/>
      <c r="I1225" s="146"/>
      <c r="J1225" s="147"/>
      <c r="K1225" s="148"/>
      <c r="L1225" s="147"/>
      <c r="M1225" s="149"/>
      <c r="N1225" s="161"/>
      <c r="O1225" s="161"/>
      <c r="P1225" s="161"/>
      <c r="Q1225" s="161"/>
      <c r="R1225" s="161"/>
      <c r="S1225" s="161"/>
      <c r="T1225" s="161"/>
      <c r="U1225" s="161"/>
      <c r="V1225" s="161"/>
      <c r="W1225" s="161"/>
      <c r="X1225" s="161"/>
      <c r="Y1225" s="161"/>
      <c r="Z1225" s="161"/>
      <c r="AA1225" s="161"/>
      <c r="AB1225" s="161"/>
      <c r="AC1225" s="161"/>
      <c r="AD1225" s="161"/>
      <c r="AE1225" s="161"/>
      <c r="AF1225" s="161"/>
      <c r="AG1225" s="161"/>
      <c r="AH1225" s="161"/>
      <c r="AI1225" s="161"/>
      <c r="AJ1225" s="161"/>
      <c r="AK1225" s="161"/>
      <c r="AL1225" s="161"/>
      <c r="AM1225" s="161"/>
      <c r="AN1225" s="161"/>
      <c r="AO1225" s="161"/>
      <c r="AP1225" s="161"/>
      <c r="AQ1225" s="161"/>
      <c r="AR1225" s="161"/>
      <c r="AS1225" s="161"/>
      <c r="AT1225" s="161"/>
      <c r="AU1225" s="161"/>
      <c r="AV1225" s="161"/>
      <c r="AW1225" s="161"/>
    </row>
    <row r="1226" spans="2:49" s="47" customFormat="1" ht="11.25" customHeight="1">
      <c r="B1226" s="113"/>
      <c r="C1226" s="114"/>
      <c r="D1226" s="115"/>
      <c r="E1226" s="116"/>
      <c r="F1226" s="116"/>
      <c r="G1226" s="117"/>
      <c r="H1226" s="117"/>
      <c r="I1226" s="117"/>
      <c r="J1226" s="117"/>
      <c r="K1226" s="117"/>
      <c r="L1226" s="117"/>
      <c r="M1226" s="118" t="s">
        <v>187</v>
      </c>
      <c r="N1226" s="161"/>
      <c r="O1226" s="161"/>
      <c r="P1226" s="161"/>
      <c r="Q1226" s="161"/>
      <c r="R1226" s="161"/>
      <c r="S1226" s="161"/>
      <c r="T1226" s="161"/>
      <c r="U1226" s="161"/>
      <c r="V1226" s="161"/>
      <c r="W1226" s="161"/>
      <c r="X1226" s="161"/>
      <c r="Y1226" s="161"/>
      <c r="Z1226" s="161"/>
      <c r="AA1226" s="161"/>
      <c r="AB1226" s="161"/>
      <c r="AC1226" s="161"/>
      <c r="AD1226" s="161"/>
      <c r="AE1226" s="161"/>
      <c r="AF1226" s="161"/>
      <c r="AG1226" s="161"/>
      <c r="AH1226" s="161"/>
      <c r="AI1226" s="161"/>
      <c r="AJ1226" s="161"/>
      <c r="AK1226" s="161"/>
      <c r="AL1226" s="161"/>
      <c r="AM1226" s="161"/>
      <c r="AN1226" s="161"/>
      <c r="AO1226" s="161"/>
      <c r="AP1226" s="161"/>
      <c r="AQ1226" s="161"/>
      <c r="AR1226" s="161"/>
      <c r="AS1226" s="161"/>
      <c r="AT1226" s="161"/>
      <c r="AU1226" s="161"/>
      <c r="AV1226" s="161"/>
      <c r="AW1226" s="161"/>
    </row>
    <row r="1227" spans="2:10" s="121" customFormat="1" ht="18.75" customHeight="1">
      <c r="B1227" s="14" t="s">
        <v>208</v>
      </c>
      <c r="C1227" s="119"/>
      <c r="D1227" s="119"/>
      <c r="E1227" s="119"/>
      <c r="F1227" s="119"/>
      <c r="G1227" s="119"/>
      <c r="H1227" s="119"/>
      <c r="I1227" s="120"/>
      <c r="J1227" s="120"/>
    </row>
    <row r="1228" spans="2:10" s="121" customFormat="1" ht="18.75" customHeight="1">
      <c r="B1228" s="15" t="s">
        <v>209</v>
      </c>
      <c r="C1228" s="15"/>
      <c r="D1228" s="15"/>
      <c r="E1228" s="15"/>
      <c r="F1228" s="15"/>
      <c r="G1228" s="15"/>
      <c r="H1228" s="15"/>
      <c r="I1228" s="16"/>
      <c r="J1228" s="16"/>
    </row>
    <row r="1229" spans="2:49" s="150" customFormat="1" ht="6" customHeight="1">
      <c r="B1229" s="122"/>
      <c r="C1229" s="123"/>
      <c r="D1229" s="123"/>
      <c r="E1229" s="124"/>
      <c r="F1229" s="124"/>
      <c r="G1229" s="123"/>
      <c r="H1229" s="123"/>
      <c r="I1229" s="123"/>
      <c r="J1229" s="123"/>
      <c r="K1229" s="125"/>
      <c r="L1229" s="123"/>
      <c r="M1229" s="126"/>
      <c r="N1229" s="124"/>
      <c r="O1229" s="124"/>
      <c r="P1229" s="124"/>
      <c r="Q1229" s="124"/>
      <c r="R1229" s="124"/>
      <c r="S1229" s="124"/>
      <c r="T1229" s="124"/>
      <c r="U1229" s="124"/>
      <c r="V1229" s="124"/>
      <c r="W1229" s="124"/>
      <c r="X1229" s="124"/>
      <c r="Y1229" s="124"/>
      <c r="Z1229" s="124"/>
      <c r="AA1229" s="124"/>
      <c r="AB1229" s="124"/>
      <c r="AC1229" s="124"/>
      <c r="AD1229" s="124"/>
      <c r="AE1229" s="124"/>
      <c r="AF1229" s="124"/>
      <c r="AG1229" s="124"/>
      <c r="AH1229" s="124"/>
      <c r="AI1229" s="124"/>
      <c r="AJ1229" s="124"/>
      <c r="AK1229" s="124"/>
      <c r="AL1229" s="124"/>
      <c r="AM1229" s="124"/>
      <c r="AN1229" s="124"/>
      <c r="AO1229" s="124"/>
      <c r="AP1229" s="124"/>
      <c r="AQ1229" s="124"/>
      <c r="AR1229" s="124"/>
      <c r="AS1229" s="124"/>
      <c r="AT1229" s="124"/>
      <c r="AU1229" s="124"/>
      <c r="AV1229" s="124"/>
      <c r="AW1229" s="124"/>
    </row>
    <row r="1230" spans="2:49" s="150" customFormat="1" ht="24.75" customHeight="1">
      <c r="B1230" s="18" t="s">
        <v>1625</v>
      </c>
      <c r="C1230" s="19" t="s">
        <v>2237</v>
      </c>
      <c r="D1230" s="20" t="s">
        <v>1627</v>
      </c>
      <c r="E1230" s="21" t="s">
        <v>1103</v>
      </c>
      <c r="F1230" s="22"/>
      <c r="G1230" s="21" t="s">
        <v>1787</v>
      </c>
      <c r="H1230" s="22"/>
      <c r="I1230" s="21" t="s">
        <v>721</v>
      </c>
      <c r="J1230" s="22"/>
      <c r="K1230" s="21" t="s">
        <v>1767</v>
      </c>
      <c r="L1230" s="22"/>
      <c r="M1230" s="23" t="s">
        <v>1386</v>
      </c>
      <c r="N1230" s="124"/>
      <c r="O1230" s="124"/>
      <c r="P1230" s="124"/>
      <c r="Q1230" s="124"/>
      <c r="R1230" s="124"/>
      <c r="S1230" s="124"/>
      <c r="T1230" s="124"/>
      <c r="U1230" s="124"/>
      <c r="V1230" s="124"/>
      <c r="W1230" s="124"/>
      <c r="X1230" s="124"/>
      <c r="Y1230" s="124"/>
      <c r="Z1230" s="124"/>
      <c r="AA1230" s="124"/>
      <c r="AB1230" s="124"/>
      <c r="AC1230" s="124"/>
      <c r="AD1230" s="124"/>
      <c r="AE1230" s="124"/>
      <c r="AF1230" s="124"/>
      <c r="AG1230" s="124"/>
      <c r="AH1230" s="124"/>
      <c r="AI1230" s="124"/>
      <c r="AJ1230" s="124"/>
      <c r="AK1230" s="124"/>
      <c r="AL1230" s="124"/>
      <c r="AM1230" s="124"/>
      <c r="AN1230" s="124"/>
      <c r="AO1230" s="124"/>
      <c r="AP1230" s="124"/>
      <c r="AQ1230" s="124"/>
      <c r="AR1230" s="124"/>
      <c r="AS1230" s="124"/>
      <c r="AT1230" s="124"/>
      <c r="AU1230" s="124"/>
      <c r="AV1230" s="124"/>
      <c r="AW1230" s="124"/>
    </row>
    <row r="1231" spans="2:49" s="150" customFormat="1" ht="15" customHeight="1">
      <c r="B1231" s="24" t="s">
        <v>1626</v>
      </c>
      <c r="C1231" s="25"/>
      <c r="D1231" s="26" t="s">
        <v>1628</v>
      </c>
      <c r="E1231" s="17" t="s">
        <v>1383</v>
      </c>
      <c r="F1231" s="27" t="s">
        <v>1385</v>
      </c>
      <c r="G1231" s="17" t="s">
        <v>1383</v>
      </c>
      <c r="H1231" s="27" t="s">
        <v>1385</v>
      </c>
      <c r="I1231" s="17" t="s">
        <v>1383</v>
      </c>
      <c r="J1231" s="27" t="s">
        <v>1385</v>
      </c>
      <c r="K1231" s="17" t="s">
        <v>1383</v>
      </c>
      <c r="L1231" s="27" t="s">
        <v>1385</v>
      </c>
      <c r="M1231" s="28"/>
      <c r="N1231" s="124"/>
      <c r="O1231" s="124"/>
      <c r="P1231" s="124"/>
      <c r="Q1231" s="124"/>
      <c r="R1231" s="124"/>
      <c r="S1231" s="124"/>
      <c r="T1231" s="124"/>
      <c r="U1231" s="124"/>
      <c r="V1231" s="124"/>
      <c r="W1231" s="124"/>
      <c r="X1231" s="124"/>
      <c r="Y1231" s="124"/>
      <c r="Z1231" s="124"/>
      <c r="AA1231" s="124"/>
      <c r="AB1231" s="124"/>
      <c r="AC1231" s="124"/>
      <c r="AD1231" s="124"/>
      <c r="AE1231" s="124"/>
      <c r="AF1231" s="124"/>
      <c r="AG1231" s="124"/>
      <c r="AH1231" s="124"/>
      <c r="AI1231" s="124"/>
      <c r="AJ1231" s="124"/>
      <c r="AK1231" s="124"/>
      <c r="AL1231" s="124"/>
      <c r="AM1231" s="124"/>
      <c r="AN1231" s="124"/>
      <c r="AO1231" s="124"/>
      <c r="AP1231" s="124"/>
      <c r="AQ1231" s="124"/>
      <c r="AR1231" s="124"/>
      <c r="AS1231" s="124"/>
      <c r="AT1231" s="124"/>
      <c r="AU1231" s="124"/>
      <c r="AV1231" s="124"/>
      <c r="AW1231" s="124"/>
    </row>
    <row r="1232" spans="2:49" s="150" customFormat="1" ht="24.75" customHeight="1">
      <c r="B1232" s="29"/>
      <c r="C1232" s="30"/>
      <c r="D1232" s="31"/>
      <c r="E1232" s="32" t="s">
        <v>1384</v>
      </c>
      <c r="F1232" s="33" t="s">
        <v>1768</v>
      </c>
      <c r="G1232" s="32" t="s">
        <v>1384</v>
      </c>
      <c r="H1232" s="33" t="s">
        <v>1768</v>
      </c>
      <c r="I1232" s="32" t="s">
        <v>1384</v>
      </c>
      <c r="J1232" s="33" t="s">
        <v>1768</v>
      </c>
      <c r="K1232" s="32" t="s">
        <v>1384</v>
      </c>
      <c r="L1232" s="33" t="s">
        <v>1768</v>
      </c>
      <c r="M1232" s="34"/>
      <c r="N1232" s="124"/>
      <c r="O1232" s="124"/>
      <c r="P1232" s="124"/>
      <c r="Q1232" s="124"/>
      <c r="R1232" s="124"/>
      <c r="S1232" s="124"/>
      <c r="T1232" s="124"/>
      <c r="U1232" s="124"/>
      <c r="V1232" s="124"/>
      <c r="W1232" s="124"/>
      <c r="X1232" s="124"/>
      <c r="Y1232" s="124"/>
      <c r="Z1232" s="124"/>
      <c r="AA1232" s="124"/>
      <c r="AB1232" s="124"/>
      <c r="AC1232" s="124"/>
      <c r="AD1232" s="124"/>
      <c r="AE1232" s="124"/>
      <c r="AF1232" s="124"/>
      <c r="AG1232" s="124"/>
      <c r="AH1232" s="124"/>
      <c r="AI1232" s="124"/>
      <c r="AJ1232" s="124"/>
      <c r="AK1232" s="124"/>
      <c r="AL1232" s="124"/>
      <c r="AM1232" s="124"/>
      <c r="AN1232" s="124"/>
      <c r="AO1232" s="124"/>
      <c r="AP1232" s="124"/>
      <c r="AQ1232" s="124"/>
      <c r="AR1232" s="124"/>
      <c r="AS1232" s="124"/>
      <c r="AT1232" s="124"/>
      <c r="AU1232" s="124"/>
      <c r="AV1232" s="124"/>
      <c r="AW1232" s="124"/>
    </row>
    <row r="1233" spans="2:49" s="47" customFormat="1" ht="5.25" customHeight="1">
      <c r="B1233" s="60"/>
      <c r="C1233" s="127"/>
      <c r="D1233" s="128"/>
      <c r="E1233" s="283"/>
      <c r="F1233" s="284"/>
      <c r="G1233" s="283"/>
      <c r="H1233" s="284"/>
      <c r="I1233" s="283"/>
      <c r="J1233" s="284"/>
      <c r="K1233" s="285"/>
      <c r="L1233" s="284"/>
      <c r="M1233" s="286"/>
      <c r="N1233" s="161"/>
      <c r="O1233" s="161"/>
      <c r="P1233" s="161"/>
      <c r="Q1233" s="161"/>
      <c r="R1233" s="161"/>
      <c r="S1233" s="161"/>
      <c r="T1233" s="161"/>
      <c r="U1233" s="161"/>
      <c r="V1233" s="161"/>
      <c r="W1233" s="161"/>
      <c r="X1233" s="161"/>
      <c r="Y1233" s="161"/>
      <c r="Z1233" s="161"/>
      <c r="AA1233" s="161"/>
      <c r="AB1233" s="161"/>
      <c r="AC1233" s="161"/>
      <c r="AD1233" s="161"/>
      <c r="AE1233" s="161"/>
      <c r="AF1233" s="161"/>
      <c r="AG1233" s="161"/>
      <c r="AH1233" s="161"/>
      <c r="AI1233" s="161"/>
      <c r="AJ1233" s="161"/>
      <c r="AK1233" s="161"/>
      <c r="AL1233" s="161"/>
      <c r="AM1233" s="161"/>
      <c r="AN1233" s="161"/>
      <c r="AO1233" s="161"/>
      <c r="AP1233" s="161"/>
      <c r="AQ1233" s="161"/>
      <c r="AR1233" s="161"/>
      <c r="AS1233" s="161"/>
      <c r="AT1233" s="161"/>
      <c r="AU1233" s="161"/>
      <c r="AV1233" s="161"/>
      <c r="AW1233" s="161"/>
    </row>
    <row r="1234" spans="2:49" s="47" customFormat="1" ht="11.25" customHeight="1">
      <c r="B1234" s="78" t="s">
        <v>1544</v>
      </c>
      <c r="C1234" s="43" t="s">
        <v>540</v>
      </c>
      <c r="D1234" s="44"/>
      <c r="E1234" s="57"/>
      <c r="F1234" s="49">
        <f>SUM(F1235:F1239)</f>
        <v>42041.84706650219</v>
      </c>
      <c r="G1234" s="57"/>
      <c r="H1234" s="49">
        <f>SUM(H1235:H1239)</f>
        <v>36224.059158616314</v>
      </c>
      <c r="I1234" s="57"/>
      <c r="J1234" s="49">
        <f>SUM(J1235:J1239)</f>
        <v>30900.057067288148</v>
      </c>
      <c r="K1234" s="50"/>
      <c r="L1234" s="49">
        <f>SUM(L1235:L1239)</f>
        <v>28843</v>
      </c>
      <c r="M1234" s="48" t="s">
        <v>321</v>
      </c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1"/>
      <c r="AB1234" s="161"/>
      <c r="AC1234" s="161"/>
      <c r="AD1234" s="161"/>
      <c r="AE1234" s="161"/>
      <c r="AF1234" s="161"/>
      <c r="AG1234" s="161"/>
      <c r="AH1234" s="161"/>
      <c r="AI1234" s="161"/>
      <c r="AJ1234" s="161"/>
      <c r="AK1234" s="161"/>
      <c r="AL1234" s="161"/>
      <c r="AM1234" s="161"/>
      <c r="AN1234" s="161"/>
      <c r="AO1234" s="161"/>
      <c r="AP1234" s="161"/>
      <c r="AQ1234" s="161"/>
      <c r="AR1234" s="161"/>
      <c r="AS1234" s="161"/>
      <c r="AT1234" s="161"/>
      <c r="AU1234" s="161"/>
      <c r="AV1234" s="161"/>
      <c r="AW1234" s="161"/>
    </row>
    <row r="1235" spans="2:49" s="47" customFormat="1" ht="11.25" customHeight="1">
      <c r="B1235" s="51" t="s">
        <v>2260</v>
      </c>
      <c r="C1235" s="52" t="s">
        <v>1698</v>
      </c>
      <c r="D1235" s="44" t="s">
        <v>2305</v>
      </c>
      <c r="E1235" s="57" t="s">
        <v>2305</v>
      </c>
      <c r="F1235" s="53">
        <v>12845.265636266091</v>
      </c>
      <c r="G1235" s="57" t="s">
        <v>1243</v>
      </c>
      <c r="H1235" s="53">
        <v>12556.511992673519</v>
      </c>
      <c r="I1235" s="57" t="s">
        <v>1243</v>
      </c>
      <c r="J1235" s="53">
        <v>7119.742206214526</v>
      </c>
      <c r="K1235" s="54" t="s">
        <v>1243</v>
      </c>
      <c r="L1235" s="53">
        <v>4826</v>
      </c>
      <c r="M1235" s="56" t="s">
        <v>1699</v>
      </c>
      <c r="N1235" s="161"/>
      <c r="O1235" s="161"/>
      <c r="P1235" s="161"/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1"/>
      <c r="AB1235" s="161"/>
      <c r="AC1235" s="161"/>
      <c r="AD1235" s="161"/>
      <c r="AE1235" s="161"/>
      <c r="AF1235" s="161"/>
      <c r="AG1235" s="161"/>
      <c r="AH1235" s="161"/>
      <c r="AI1235" s="161"/>
      <c r="AJ1235" s="161"/>
      <c r="AK1235" s="161"/>
      <c r="AL1235" s="161"/>
      <c r="AM1235" s="161"/>
      <c r="AN1235" s="161"/>
      <c r="AO1235" s="161"/>
      <c r="AP1235" s="161"/>
      <c r="AQ1235" s="161"/>
      <c r="AR1235" s="161"/>
      <c r="AS1235" s="161"/>
      <c r="AT1235" s="161"/>
      <c r="AU1235" s="161"/>
      <c r="AV1235" s="161"/>
      <c r="AW1235" s="161"/>
    </row>
    <row r="1236" spans="2:49" s="47" customFormat="1" ht="11.25" customHeight="1">
      <c r="B1236" s="51" t="s">
        <v>2261</v>
      </c>
      <c r="C1236" s="52" t="s">
        <v>1700</v>
      </c>
      <c r="D1236" s="44" t="s">
        <v>2305</v>
      </c>
      <c r="E1236" s="57" t="s">
        <v>1243</v>
      </c>
      <c r="F1236" s="53">
        <v>28369.61833261003</v>
      </c>
      <c r="G1236" s="57" t="s">
        <v>1243</v>
      </c>
      <c r="H1236" s="53">
        <v>22606.505670848186</v>
      </c>
      <c r="I1236" s="57" t="s">
        <v>1243</v>
      </c>
      <c r="J1236" s="53">
        <v>23025.11302398535</v>
      </c>
      <c r="K1236" s="54" t="s">
        <v>1243</v>
      </c>
      <c r="L1236" s="53">
        <v>22956</v>
      </c>
      <c r="M1236" s="56" t="s">
        <v>913</v>
      </c>
      <c r="N1236" s="161"/>
      <c r="O1236" s="161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61"/>
      <c r="AC1236" s="161"/>
      <c r="AD1236" s="161"/>
      <c r="AE1236" s="161"/>
      <c r="AF1236" s="161"/>
      <c r="AG1236" s="161"/>
      <c r="AH1236" s="161"/>
      <c r="AI1236" s="161"/>
      <c r="AJ1236" s="161"/>
      <c r="AK1236" s="161"/>
      <c r="AL1236" s="161"/>
      <c r="AM1236" s="161"/>
      <c r="AN1236" s="161"/>
      <c r="AO1236" s="161"/>
      <c r="AP1236" s="161"/>
      <c r="AQ1236" s="161"/>
      <c r="AR1236" s="161"/>
      <c r="AS1236" s="161"/>
      <c r="AT1236" s="161"/>
      <c r="AU1236" s="161"/>
      <c r="AV1236" s="161"/>
      <c r="AW1236" s="161"/>
    </row>
    <row r="1237" spans="2:49" s="47" customFormat="1" ht="11.25" customHeight="1">
      <c r="B1237" s="51" t="s">
        <v>2262</v>
      </c>
      <c r="C1237" s="52" t="s">
        <v>2345</v>
      </c>
      <c r="D1237" s="44" t="s">
        <v>2305</v>
      </c>
      <c r="E1237" s="57" t="s">
        <v>1243</v>
      </c>
      <c r="F1237" s="53">
        <v>563.838475654138</v>
      </c>
      <c r="G1237" s="57" t="s">
        <v>1243</v>
      </c>
      <c r="H1237" s="53">
        <v>847.4663149225834</v>
      </c>
      <c r="I1237" s="57" t="s">
        <v>1243</v>
      </c>
      <c r="J1237" s="53">
        <v>715.9040039366178</v>
      </c>
      <c r="K1237" s="54" t="s">
        <v>1243</v>
      </c>
      <c r="L1237" s="53">
        <v>1039</v>
      </c>
      <c r="M1237" s="56" t="s">
        <v>1935</v>
      </c>
      <c r="N1237" s="161"/>
      <c r="O1237" s="161"/>
      <c r="P1237" s="161"/>
      <c r="Q1237" s="161"/>
      <c r="R1237" s="161"/>
      <c r="S1237" s="161"/>
      <c r="T1237" s="161"/>
      <c r="U1237" s="161"/>
      <c r="V1237" s="161"/>
      <c r="W1237" s="161"/>
      <c r="X1237" s="161"/>
      <c r="Y1237" s="161"/>
      <c r="Z1237" s="161"/>
      <c r="AA1237" s="161"/>
      <c r="AB1237" s="161"/>
      <c r="AC1237" s="161"/>
      <c r="AD1237" s="161"/>
      <c r="AE1237" s="161"/>
      <c r="AF1237" s="161"/>
      <c r="AG1237" s="161"/>
      <c r="AH1237" s="161"/>
      <c r="AI1237" s="161"/>
      <c r="AJ1237" s="161"/>
      <c r="AK1237" s="161"/>
      <c r="AL1237" s="161"/>
      <c r="AM1237" s="161"/>
      <c r="AN1237" s="161"/>
      <c r="AO1237" s="161"/>
      <c r="AP1237" s="161"/>
      <c r="AQ1237" s="161"/>
      <c r="AR1237" s="161"/>
      <c r="AS1237" s="161"/>
      <c r="AT1237" s="161"/>
      <c r="AU1237" s="161"/>
      <c r="AV1237" s="161"/>
      <c r="AW1237" s="161"/>
    </row>
    <row r="1238" spans="2:49" s="47" customFormat="1" ht="11.25" customHeight="1">
      <c r="B1238" s="51" t="s">
        <v>2263</v>
      </c>
      <c r="C1238" s="52" t="s">
        <v>1320</v>
      </c>
      <c r="D1238" s="44" t="s">
        <v>2305</v>
      </c>
      <c r="E1238" s="57" t="s">
        <v>1243</v>
      </c>
      <c r="F1238" s="53">
        <v>263.1246219719311</v>
      </c>
      <c r="G1238" s="57" t="s">
        <v>1243</v>
      </c>
      <c r="H1238" s="53">
        <v>213.57518017202202</v>
      </c>
      <c r="I1238" s="57" t="s">
        <v>1243</v>
      </c>
      <c r="J1238" s="53">
        <v>39.29783315165205</v>
      </c>
      <c r="K1238" s="54" t="s">
        <v>1243</v>
      </c>
      <c r="L1238" s="53">
        <v>22</v>
      </c>
      <c r="M1238" s="56" t="s">
        <v>351</v>
      </c>
      <c r="N1238" s="161"/>
      <c r="O1238" s="161"/>
      <c r="P1238" s="161"/>
      <c r="Q1238" s="161"/>
      <c r="R1238" s="161"/>
      <c r="S1238" s="161"/>
      <c r="T1238" s="161"/>
      <c r="U1238" s="161"/>
      <c r="V1238" s="161"/>
      <c r="W1238" s="161"/>
      <c r="X1238" s="161"/>
      <c r="Y1238" s="161"/>
      <c r="Z1238" s="161"/>
      <c r="AA1238" s="161"/>
      <c r="AB1238" s="161"/>
      <c r="AC1238" s="161"/>
      <c r="AD1238" s="161"/>
      <c r="AE1238" s="161"/>
      <c r="AF1238" s="161"/>
      <c r="AG1238" s="161"/>
      <c r="AH1238" s="161"/>
      <c r="AI1238" s="161"/>
      <c r="AJ1238" s="161"/>
      <c r="AK1238" s="161"/>
      <c r="AL1238" s="161"/>
      <c r="AM1238" s="161"/>
      <c r="AN1238" s="161"/>
      <c r="AO1238" s="161"/>
      <c r="AP1238" s="161"/>
      <c r="AQ1238" s="161"/>
      <c r="AR1238" s="161"/>
      <c r="AS1238" s="161"/>
      <c r="AT1238" s="161"/>
      <c r="AU1238" s="161"/>
      <c r="AV1238" s="161"/>
      <c r="AW1238" s="161"/>
    </row>
    <row r="1239" spans="2:49" s="47" customFormat="1" ht="5.25" customHeight="1">
      <c r="B1239" s="51"/>
      <c r="C1239" s="52"/>
      <c r="D1239" s="44"/>
      <c r="E1239" s="57"/>
      <c r="F1239" s="53"/>
      <c r="G1239" s="57"/>
      <c r="H1239" s="53"/>
      <c r="I1239" s="57"/>
      <c r="J1239" s="53"/>
      <c r="K1239" s="54"/>
      <c r="L1239" s="53"/>
      <c r="M1239" s="56"/>
      <c r="N1239" s="161"/>
      <c r="O1239" s="161"/>
      <c r="P1239" s="161"/>
      <c r="Q1239" s="161"/>
      <c r="R1239" s="161"/>
      <c r="S1239" s="161"/>
      <c r="T1239" s="161"/>
      <c r="U1239" s="161"/>
      <c r="V1239" s="161"/>
      <c r="W1239" s="161"/>
      <c r="X1239" s="161"/>
      <c r="Y1239" s="161"/>
      <c r="Z1239" s="161"/>
      <c r="AA1239" s="161"/>
      <c r="AB1239" s="161"/>
      <c r="AC1239" s="161"/>
      <c r="AD1239" s="161"/>
      <c r="AE1239" s="161"/>
      <c r="AF1239" s="161"/>
      <c r="AG1239" s="161"/>
      <c r="AH1239" s="161"/>
      <c r="AI1239" s="161"/>
      <c r="AJ1239" s="161"/>
      <c r="AK1239" s="161"/>
      <c r="AL1239" s="161"/>
      <c r="AM1239" s="161"/>
      <c r="AN1239" s="161"/>
      <c r="AO1239" s="161"/>
      <c r="AP1239" s="161"/>
      <c r="AQ1239" s="161"/>
      <c r="AR1239" s="161"/>
      <c r="AS1239" s="161"/>
      <c r="AT1239" s="161"/>
      <c r="AU1239" s="161"/>
      <c r="AV1239" s="161"/>
      <c r="AW1239" s="161"/>
    </row>
    <row r="1240" spans="2:49" s="210" customFormat="1" ht="11.25" customHeight="1">
      <c r="B1240" s="68" t="s">
        <v>1548</v>
      </c>
      <c r="C1240" s="69" t="s">
        <v>875</v>
      </c>
      <c r="D1240" s="64"/>
      <c r="E1240" s="70"/>
      <c r="F1240" s="76" t="s">
        <v>2278</v>
      </c>
      <c r="G1240" s="70"/>
      <c r="H1240" s="76" t="s">
        <v>2278</v>
      </c>
      <c r="I1240" s="70"/>
      <c r="J1240" s="76" t="s">
        <v>2278</v>
      </c>
      <c r="K1240" s="77"/>
      <c r="L1240" s="76" t="s">
        <v>2278</v>
      </c>
      <c r="M1240" s="213" t="s">
        <v>2278</v>
      </c>
      <c r="N1240" s="209"/>
      <c r="O1240" s="209"/>
      <c r="P1240" s="209"/>
      <c r="Q1240" s="209"/>
      <c r="R1240" s="209"/>
      <c r="S1240" s="209"/>
      <c r="T1240" s="209"/>
      <c r="U1240" s="209"/>
      <c r="V1240" s="209"/>
      <c r="W1240" s="209"/>
      <c r="X1240" s="209"/>
      <c r="Y1240" s="209"/>
      <c r="Z1240" s="209"/>
      <c r="AA1240" s="209"/>
      <c r="AB1240" s="209"/>
      <c r="AC1240" s="209"/>
      <c r="AD1240" s="209"/>
      <c r="AE1240" s="209"/>
      <c r="AF1240" s="209"/>
      <c r="AG1240" s="209"/>
      <c r="AH1240" s="209"/>
      <c r="AI1240" s="209"/>
      <c r="AJ1240" s="209"/>
      <c r="AK1240" s="209"/>
      <c r="AL1240" s="209"/>
      <c r="AM1240" s="209"/>
      <c r="AN1240" s="209"/>
      <c r="AO1240" s="209"/>
      <c r="AP1240" s="209"/>
      <c r="AQ1240" s="209"/>
      <c r="AR1240" s="209"/>
      <c r="AS1240" s="209"/>
      <c r="AT1240" s="209"/>
      <c r="AU1240" s="209"/>
      <c r="AV1240" s="209"/>
      <c r="AW1240" s="209"/>
    </row>
    <row r="1241" spans="2:49" s="210" customFormat="1" ht="11.25" customHeight="1">
      <c r="B1241" s="233"/>
      <c r="C1241" s="69" t="s">
        <v>878</v>
      </c>
      <c r="D1241" s="64"/>
      <c r="E1241" s="70"/>
      <c r="F1241" s="76">
        <f>SUM(F1244+F1251+F1257+F1264+F1270)</f>
        <v>32328.206381968106</v>
      </c>
      <c r="G1241" s="70"/>
      <c r="H1241" s="76">
        <f>SUM(H1244+H1251+H1257+H1264+H1270)</f>
        <v>34092.03000987572</v>
      </c>
      <c r="I1241" s="70"/>
      <c r="J1241" s="76">
        <f>SUM(J1244+J1251+J1257+J1264+J1270)</f>
        <v>38375.11641043341</v>
      </c>
      <c r="K1241" s="77"/>
      <c r="L1241" s="76">
        <f>SUM(L1244+L1251+L1257+L1264+L1270)</f>
        <v>36983</v>
      </c>
      <c r="M1241" s="213" t="s">
        <v>279</v>
      </c>
      <c r="N1241" s="209"/>
      <c r="O1241" s="209"/>
      <c r="P1241" s="209"/>
      <c r="Q1241" s="209"/>
      <c r="R1241" s="209"/>
      <c r="S1241" s="209"/>
      <c r="T1241" s="209"/>
      <c r="U1241" s="209"/>
      <c r="V1241" s="209"/>
      <c r="W1241" s="209"/>
      <c r="X1241" s="209"/>
      <c r="Y1241" s="209"/>
      <c r="Z1241" s="209"/>
      <c r="AA1241" s="209"/>
      <c r="AB1241" s="209"/>
      <c r="AC1241" s="209"/>
      <c r="AD1241" s="209"/>
      <c r="AE1241" s="209"/>
      <c r="AF1241" s="209"/>
      <c r="AG1241" s="209"/>
      <c r="AH1241" s="209"/>
      <c r="AI1241" s="209"/>
      <c r="AJ1241" s="209"/>
      <c r="AK1241" s="209"/>
      <c r="AL1241" s="209"/>
      <c r="AM1241" s="209"/>
      <c r="AN1241" s="209"/>
      <c r="AO1241" s="209"/>
      <c r="AP1241" s="209"/>
      <c r="AQ1241" s="209"/>
      <c r="AR1241" s="209"/>
      <c r="AS1241" s="209"/>
      <c r="AT1241" s="209"/>
      <c r="AU1241" s="209"/>
      <c r="AV1241" s="209"/>
      <c r="AW1241" s="209"/>
    </row>
    <row r="1242" spans="2:49" s="47" customFormat="1" ht="5.25" customHeight="1">
      <c r="B1242" s="51" t="s">
        <v>2278</v>
      </c>
      <c r="C1242" s="127"/>
      <c r="D1242" s="128"/>
      <c r="E1242" s="57"/>
      <c r="F1242" s="53"/>
      <c r="G1242" s="57"/>
      <c r="H1242" s="53"/>
      <c r="I1242" s="57"/>
      <c r="J1242" s="53"/>
      <c r="K1242" s="54"/>
      <c r="L1242" s="53"/>
      <c r="M1242" s="129"/>
      <c r="N1242" s="161"/>
      <c r="O1242" s="161"/>
      <c r="P1242" s="161"/>
      <c r="Q1242" s="161"/>
      <c r="R1242" s="161"/>
      <c r="S1242" s="161"/>
      <c r="T1242" s="161"/>
      <c r="U1242" s="161"/>
      <c r="V1242" s="161"/>
      <c r="W1242" s="161"/>
      <c r="X1242" s="161"/>
      <c r="Y1242" s="161"/>
      <c r="Z1242" s="161"/>
      <c r="AA1242" s="161"/>
      <c r="AB1242" s="161"/>
      <c r="AC1242" s="161"/>
      <c r="AD1242" s="161"/>
      <c r="AE1242" s="161"/>
      <c r="AF1242" s="161"/>
      <c r="AG1242" s="161"/>
      <c r="AH1242" s="161"/>
      <c r="AI1242" s="161"/>
      <c r="AJ1242" s="161"/>
      <c r="AK1242" s="161"/>
      <c r="AL1242" s="161"/>
      <c r="AM1242" s="161"/>
      <c r="AN1242" s="161"/>
      <c r="AO1242" s="161"/>
      <c r="AP1242" s="161"/>
      <c r="AQ1242" s="161"/>
      <c r="AR1242" s="161"/>
      <c r="AS1242" s="161"/>
      <c r="AT1242" s="161"/>
      <c r="AU1242" s="161"/>
      <c r="AV1242" s="161"/>
      <c r="AW1242" s="161"/>
    </row>
    <row r="1243" spans="2:49" s="47" customFormat="1" ht="11.25" customHeight="1">
      <c r="B1243" s="78" t="s">
        <v>1545</v>
      </c>
      <c r="C1243" s="43" t="s">
        <v>1550</v>
      </c>
      <c r="D1243" s="128"/>
      <c r="E1243" s="103"/>
      <c r="F1243" s="102"/>
      <c r="G1243" s="103"/>
      <c r="H1243" s="102"/>
      <c r="I1243" s="103"/>
      <c r="J1243" s="102"/>
      <c r="K1243" s="103"/>
      <c r="L1243" s="102"/>
      <c r="M1243" s="48" t="s">
        <v>1561</v>
      </c>
      <c r="N1243" s="161"/>
      <c r="O1243" s="161"/>
      <c r="P1243" s="161"/>
      <c r="Q1243" s="161"/>
      <c r="R1243" s="161"/>
      <c r="S1243" s="161"/>
      <c r="T1243" s="161"/>
      <c r="U1243" s="161"/>
      <c r="V1243" s="161"/>
      <c r="W1243" s="161"/>
      <c r="X1243" s="161"/>
      <c r="Y1243" s="161"/>
      <c r="Z1243" s="161"/>
      <c r="AA1243" s="161"/>
      <c r="AB1243" s="161"/>
      <c r="AC1243" s="161"/>
      <c r="AD1243" s="161"/>
      <c r="AE1243" s="161"/>
      <c r="AF1243" s="161"/>
      <c r="AG1243" s="161"/>
      <c r="AH1243" s="161"/>
      <c r="AI1243" s="161"/>
      <c r="AJ1243" s="161"/>
      <c r="AK1243" s="161"/>
      <c r="AL1243" s="161"/>
      <c r="AM1243" s="161"/>
      <c r="AN1243" s="161"/>
      <c r="AO1243" s="161"/>
      <c r="AP1243" s="161"/>
      <c r="AQ1243" s="161"/>
      <c r="AR1243" s="161"/>
      <c r="AS1243" s="161"/>
      <c r="AT1243" s="161"/>
      <c r="AU1243" s="161"/>
      <c r="AV1243" s="161"/>
      <c r="AW1243" s="161"/>
    </row>
    <row r="1244" spans="2:49" s="47" customFormat="1" ht="11.25" customHeight="1">
      <c r="B1244" s="51"/>
      <c r="C1244" s="43" t="s">
        <v>1551</v>
      </c>
      <c r="D1244" s="44"/>
      <c r="E1244" s="57"/>
      <c r="F1244" s="49">
        <f>SUM(F1245:F1249)</f>
        <v>17439.69491212663</v>
      </c>
      <c r="G1244" s="57"/>
      <c r="H1244" s="49">
        <f>SUM(H1245:H1249)</f>
        <v>17074.054203672127</v>
      </c>
      <c r="I1244" s="57"/>
      <c r="J1244" s="49">
        <f>SUM(J1245:J1249)</f>
        <v>20117.073370763097</v>
      </c>
      <c r="K1244" s="50"/>
      <c r="L1244" s="49">
        <f>SUM(L1245:L1249)</f>
        <v>20951</v>
      </c>
      <c r="M1244" s="48" t="s">
        <v>1238</v>
      </c>
      <c r="N1244" s="161"/>
      <c r="O1244" s="161"/>
      <c r="P1244" s="161"/>
      <c r="Q1244" s="161"/>
      <c r="R1244" s="161"/>
      <c r="S1244" s="161"/>
      <c r="T1244" s="161"/>
      <c r="U1244" s="161"/>
      <c r="V1244" s="161"/>
      <c r="W1244" s="161"/>
      <c r="X1244" s="161"/>
      <c r="Y1244" s="161"/>
      <c r="Z1244" s="161"/>
      <c r="AA1244" s="161"/>
      <c r="AB1244" s="161"/>
      <c r="AC1244" s="161"/>
      <c r="AD1244" s="161"/>
      <c r="AE1244" s="161"/>
      <c r="AF1244" s="161"/>
      <c r="AG1244" s="161"/>
      <c r="AH1244" s="161"/>
      <c r="AI1244" s="161"/>
      <c r="AJ1244" s="161"/>
      <c r="AK1244" s="161"/>
      <c r="AL1244" s="161"/>
      <c r="AM1244" s="161"/>
      <c r="AN1244" s="161"/>
      <c r="AO1244" s="161"/>
      <c r="AP1244" s="161"/>
      <c r="AQ1244" s="161"/>
      <c r="AR1244" s="161"/>
      <c r="AS1244" s="161"/>
      <c r="AT1244" s="161"/>
      <c r="AU1244" s="161"/>
      <c r="AV1244" s="161"/>
      <c r="AW1244" s="161"/>
    </row>
    <row r="1245" spans="2:49" s="47" customFormat="1" ht="11.25" customHeight="1">
      <c r="B1245" s="51" t="s">
        <v>1657</v>
      </c>
      <c r="C1245" s="52" t="s">
        <v>1549</v>
      </c>
      <c r="D1245" s="44" t="s">
        <v>2305</v>
      </c>
      <c r="E1245" s="45" t="s">
        <v>1243</v>
      </c>
      <c r="F1245" s="53">
        <v>570.6728814196427</v>
      </c>
      <c r="G1245" s="45" t="s">
        <v>1243</v>
      </c>
      <c r="H1245" s="53">
        <v>568.9642799782666</v>
      </c>
      <c r="I1245" s="45" t="s">
        <v>1243</v>
      </c>
      <c r="J1245" s="53">
        <v>661.2287578125802</v>
      </c>
      <c r="K1245" s="54" t="s">
        <v>1243</v>
      </c>
      <c r="L1245" s="53">
        <v>692</v>
      </c>
      <c r="M1245" s="56" t="s">
        <v>915</v>
      </c>
      <c r="N1245" s="161"/>
      <c r="O1245" s="161"/>
      <c r="P1245" s="161"/>
      <c r="Q1245" s="161"/>
      <c r="R1245" s="161"/>
      <c r="S1245" s="161"/>
      <c r="T1245" s="161"/>
      <c r="U1245" s="161"/>
      <c r="V1245" s="161"/>
      <c r="W1245" s="161"/>
      <c r="X1245" s="161"/>
      <c r="Y1245" s="161"/>
      <c r="Z1245" s="161"/>
      <c r="AA1245" s="161"/>
      <c r="AB1245" s="161"/>
      <c r="AC1245" s="161"/>
      <c r="AD1245" s="161"/>
      <c r="AE1245" s="161"/>
      <c r="AF1245" s="161"/>
      <c r="AG1245" s="161"/>
      <c r="AH1245" s="161"/>
      <c r="AI1245" s="161"/>
      <c r="AJ1245" s="161"/>
      <c r="AK1245" s="161"/>
      <c r="AL1245" s="161"/>
      <c r="AM1245" s="161"/>
      <c r="AN1245" s="161"/>
      <c r="AO1245" s="161"/>
      <c r="AP1245" s="161"/>
      <c r="AQ1245" s="161"/>
      <c r="AR1245" s="161"/>
      <c r="AS1245" s="161"/>
      <c r="AT1245" s="161"/>
      <c r="AU1245" s="161"/>
      <c r="AV1245" s="161"/>
      <c r="AW1245" s="161"/>
    </row>
    <row r="1246" spans="2:49" s="47" customFormat="1" ht="11.25" customHeight="1">
      <c r="B1246" s="51" t="s">
        <v>2413</v>
      </c>
      <c r="C1246" s="52" t="s">
        <v>916</v>
      </c>
      <c r="D1246" s="44" t="s">
        <v>2305</v>
      </c>
      <c r="E1246" s="45" t="s">
        <v>1243</v>
      </c>
      <c r="F1246" s="53">
        <v>12631.69045609407</v>
      </c>
      <c r="G1246" s="45" t="s">
        <v>1243</v>
      </c>
      <c r="H1246" s="53">
        <v>11809.85316279213</v>
      </c>
      <c r="I1246" s="45" t="s">
        <v>1243</v>
      </c>
      <c r="J1246" s="53">
        <v>13098.138649589766</v>
      </c>
      <c r="K1246" s="54" t="s">
        <v>1243</v>
      </c>
      <c r="L1246" s="53">
        <v>14692</v>
      </c>
      <c r="M1246" s="56" t="s">
        <v>917</v>
      </c>
      <c r="N1246" s="161"/>
      <c r="O1246" s="161"/>
      <c r="P1246" s="161"/>
      <c r="Q1246" s="161"/>
      <c r="R1246" s="161"/>
      <c r="S1246" s="161"/>
      <c r="T1246" s="161"/>
      <c r="U1246" s="161"/>
      <c r="V1246" s="161"/>
      <c r="W1246" s="161"/>
      <c r="X1246" s="161"/>
      <c r="Y1246" s="161"/>
      <c r="Z1246" s="161"/>
      <c r="AA1246" s="161"/>
      <c r="AB1246" s="161"/>
      <c r="AC1246" s="161"/>
      <c r="AD1246" s="161"/>
      <c r="AE1246" s="161"/>
      <c r="AF1246" s="161"/>
      <c r="AG1246" s="161"/>
      <c r="AH1246" s="161"/>
      <c r="AI1246" s="161"/>
      <c r="AJ1246" s="161"/>
      <c r="AK1246" s="161"/>
      <c r="AL1246" s="161"/>
      <c r="AM1246" s="161"/>
      <c r="AN1246" s="161"/>
      <c r="AO1246" s="161"/>
      <c r="AP1246" s="161"/>
      <c r="AQ1246" s="161"/>
      <c r="AR1246" s="161"/>
      <c r="AS1246" s="161"/>
      <c r="AT1246" s="161"/>
      <c r="AU1246" s="161"/>
      <c r="AV1246" s="161"/>
      <c r="AW1246" s="161"/>
    </row>
    <row r="1247" spans="2:49" s="47" customFormat="1" ht="11.25" customHeight="1">
      <c r="B1247" s="51" t="s">
        <v>2414</v>
      </c>
      <c r="C1247" s="52" t="s">
        <v>918</v>
      </c>
      <c r="D1247" s="44" t="s">
        <v>2305</v>
      </c>
      <c r="E1247" s="45" t="s">
        <v>1243</v>
      </c>
      <c r="F1247" s="53">
        <v>4186.073531371631</v>
      </c>
      <c r="G1247" s="45" t="s">
        <v>1243</v>
      </c>
      <c r="H1247" s="53">
        <v>4635.435710453566</v>
      </c>
      <c r="I1247" s="45" t="s">
        <v>1243</v>
      </c>
      <c r="J1247" s="53">
        <v>6272.275891291943</v>
      </c>
      <c r="K1247" s="54" t="s">
        <v>1243</v>
      </c>
      <c r="L1247" s="53">
        <v>5545</v>
      </c>
      <c r="M1247" s="56" t="s">
        <v>919</v>
      </c>
      <c r="N1247" s="161"/>
      <c r="O1247" s="161"/>
      <c r="P1247" s="161"/>
      <c r="Q1247" s="161"/>
      <c r="R1247" s="161"/>
      <c r="S1247" s="161"/>
      <c r="T1247" s="161"/>
      <c r="U1247" s="161"/>
      <c r="V1247" s="161"/>
      <c r="W1247" s="161"/>
      <c r="X1247" s="161"/>
      <c r="Y1247" s="161"/>
      <c r="Z1247" s="161"/>
      <c r="AA1247" s="161"/>
      <c r="AB1247" s="161"/>
      <c r="AC1247" s="161"/>
      <c r="AD1247" s="161"/>
      <c r="AE1247" s="161"/>
      <c r="AF1247" s="161"/>
      <c r="AG1247" s="161"/>
      <c r="AH1247" s="161"/>
      <c r="AI1247" s="161"/>
      <c r="AJ1247" s="161"/>
      <c r="AK1247" s="161"/>
      <c r="AL1247" s="161"/>
      <c r="AM1247" s="161"/>
      <c r="AN1247" s="161"/>
      <c r="AO1247" s="161"/>
      <c r="AP1247" s="161"/>
      <c r="AQ1247" s="161"/>
      <c r="AR1247" s="161"/>
      <c r="AS1247" s="161"/>
      <c r="AT1247" s="161"/>
      <c r="AU1247" s="161"/>
      <c r="AV1247" s="161"/>
      <c r="AW1247" s="161"/>
    </row>
    <row r="1248" spans="2:49" s="47" customFormat="1" ht="11.25" customHeight="1">
      <c r="B1248" s="51" t="s">
        <v>2415</v>
      </c>
      <c r="C1248" s="52" t="s">
        <v>1945</v>
      </c>
      <c r="D1248" s="44" t="s">
        <v>2305</v>
      </c>
      <c r="E1248" s="45" t="s">
        <v>1243</v>
      </c>
      <c r="F1248" s="53">
        <v>51.25804324128528</v>
      </c>
      <c r="G1248" s="45" t="s">
        <v>1243</v>
      </c>
      <c r="H1248" s="53">
        <v>59.801050448166166</v>
      </c>
      <c r="I1248" s="45" t="s">
        <v>1243</v>
      </c>
      <c r="J1248" s="53">
        <v>85.4300720688088</v>
      </c>
      <c r="K1248" s="54" t="s">
        <v>1243</v>
      </c>
      <c r="L1248" s="53">
        <v>22</v>
      </c>
      <c r="M1248" s="56" t="s">
        <v>1946</v>
      </c>
      <c r="N1248" s="161"/>
      <c r="O1248" s="161"/>
      <c r="P1248" s="161"/>
      <c r="Q1248" s="161"/>
      <c r="R1248" s="161"/>
      <c r="S1248" s="161"/>
      <c r="T1248" s="161"/>
      <c r="U1248" s="161"/>
      <c r="V1248" s="161"/>
      <c r="W1248" s="161"/>
      <c r="X1248" s="161"/>
      <c r="Y1248" s="161"/>
      <c r="Z1248" s="161"/>
      <c r="AA1248" s="161"/>
      <c r="AB1248" s="161"/>
      <c r="AC1248" s="161"/>
      <c r="AD1248" s="161"/>
      <c r="AE1248" s="161"/>
      <c r="AF1248" s="161"/>
      <c r="AG1248" s="161"/>
      <c r="AH1248" s="161"/>
      <c r="AI1248" s="161"/>
      <c r="AJ1248" s="161"/>
      <c r="AK1248" s="161"/>
      <c r="AL1248" s="161"/>
      <c r="AM1248" s="161"/>
      <c r="AN1248" s="161"/>
      <c r="AO1248" s="161"/>
      <c r="AP1248" s="161"/>
      <c r="AQ1248" s="161"/>
      <c r="AR1248" s="161"/>
      <c r="AS1248" s="161"/>
      <c r="AT1248" s="161"/>
      <c r="AU1248" s="161"/>
      <c r="AV1248" s="161"/>
      <c r="AW1248" s="161"/>
    </row>
    <row r="1249" spans="2:49" s="47" customFormat="1" ht="4.5" customHeight="1">
      <c r="B1249" s="60"/>
      <c r="C1249" s="127"/>
      <c r="D1249" s="128"/>
      <c r="E1249" s="57"/>
      <c r="F1249" s="53"/>
      <c r="G1249" s="57"/>
      <c r="H1249" s="53"/>
      <c r="I1249" s="57"/>
      <c r="J1249" s="53"/>
      <c r="K1249" s="54"/>
      <c r="L1249" s="53"/>
      <c r="M1249" s="129"/>
      <c r="N1249" s="161"/>
      <c r="O1249" s="161"/>
      <c r="P1249" s="161"/>
      <c r="Q1249" s="161"/>
      <c r="R1249" s="161"/>
      <c r="S1249" s="161"/>
      <c r="T1249" s="161"/>
      <c r="U1249" s="161"/>
      <c r="V1249" s="161"/>
      <c r="W1249" s="161"/>
      <c r="X1249" s="161"/>
      <c r="Y1249" s="161"/>
      <c r="Z1249" s="161"/>
      <c r="AA1249" s="161"/>
      <c r="AB1249" s="161"/>
      <c r="AC1249" s="161"/>
      <c r="AD1249" s="161"/>
      <c r="AE1249" s="161"/>
      <c r="AF1249" s="161"/>
      <c r="AG1249" s="161"/>
      <c r="AH1249" s="161"/>
      <c r="AI1249" s="161"/>
      <c r="AJ1249" s="161"/>
      <c r="AK1249" s="161"/>
      <c r="AL1249" s="161"/>
      <c r="AM1249" s="161"/>
      <c r="AN1249" s="161"/>
      <c r="AO1249" s="161"/>
      <c r="AP1249" s="161"/>
      <c r="AQ1249" s="161"/>
      <c r="AR1249" s="161"/>
      <c r="AS1249" s="161"/>
      <c r="AT1249" s="161"/>
      <c r="AU1249" s="161"/>
      <c r="AV1249" s="161"/>
      <c r="AW1249" s="161"/>
    </row>
    <row r="1250" spans="2:49" s="47" customFormat="1" ht="11.25" customHeight="1">
      <c r="B1250" s="78" t="s">
        <v>1552</v>
      </c>
      <c r="C1250" s="43" t="s">
        <v>1553</v>
      </c>
      <c r="D1250" s="128"/>
      <c r="E1250" s="57"/>
      <c r="F1250" s="102"/>
      <c r="G1250" s="103"/>
      <c r="H1250" s="102"/>
      <c r="I1250" s="103"/>
      <c r="J1250" s="102"/>
      <c r="K1250" s="103"/>
      <c r="L1250" s="102"/>
      <c r="M1250" s="48" t="s">
        <v>323</v>
      </c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1"/>
      <c r="AB1250" s="161"/>
      <c r="AC1250" s="161"/>
      <c r="AD1250" s="161"/>
      <c r="AE1250" s="161"/>
      <c r="AF1250" s="161"/>
      <c r="AG1250" s="161"/>
      <c r="AH1250" s="161"/>
      <c r="AI1250" s="161"/>
      <c r="AJ1250" s="161"/>
      <c r="AK1250" s="161"/>
      <c r="AL1250" s="161"/>
      <c r="AM1250" s="161"/>
      <c r="AN1250" s="161"/>
      <c r="AO1250" s="161"/>
      <c r="AP1250" s="161"/>
      <c r="AQ1250" s="161"/>
      <c r="AR1250" s="161"/>
      <c r="AS1250" s="161"/>
      <c r="AT1250" s="161"/>
      <c r="AU1250" s="161"/>
      <c r="AV1250" s="161"/>
      <c r="AW1250" s="161"/>
    </row>
    <row r="1251" spans="2:49" s="47" customFormat="1" ht="11.25" customHeight="1">
      <c r="B1251" s="78"/>
      <c r="C1251" s="43" t="s">
        <v>1554</v>
      </c>
      <c r="D1251" s="128"/>
      <c r="E1251" s="57"/>
      <c r="F1251" s="49">
        <f>SUM(F1254:F1255)</f>
        <v>144</v>
      </c>
      <c r="G1251" s="57"/>
      <c r="H1251" s="49">
        <f>SUM(H1254:H1255)</f>
        <v>178</v>
      </c>
      <c r="I1251" s="57"/>
      <c r="J1251" s="49">
        <f>SUM(J1254:J1255)</f>
        <v>193</v>
      </c>
      <c r="K1251" s="50"/>
      <c r="L1251" s="49">
        <f>SUM(L1254:L1255)</f>
        <v>474</v>
      </c>
      <c r="M1251" s="48" t="s">
        <v>1560</v>
      </c>
      <c r="N1251" s="161"/>
      <c r="O1251" s="161"/>
      <c r="P1251" s="161"/>
      <c r="Q1251" s="161"/>
      <c r="R1251" s="161"/>
      <c r="S1251" s="161"/>
      <c r="T1251" s="161"/>
      <c r="U1251" s="161"/>
      <c r="V1251" s="161"/>
      <c r="W1251" s="161"/>
      <c r="X1251" s="161"/>
      <c r="Y1251" s="161"/>
      <c r="Z1251" s="161"/>
      <c r="AA1251" s="161"/>
      <c r="AB1251" s="161"/>
      <c r="AC1251" s="161"/>
      <c r="AD1251" s="161"/>
      <c r="AE1251" s="161"/>
      <c r="AF1251" s="161"/>
      <c r="AG1251" s="161"/>
      <c r="AH1251" s="161"/>
      <c r="AI1251" s="161"/>
      <c r="AJ1251" s="161"/>
      <c r="AK1251" s="161"/>
      <c r="AL1251" s="161"/>
      <c r="AM1251" s="161"/>
      <c r="AN1251" s="161"/>
      <c r="AO1251" s="161"/>
      <c r="AP1251" s="161"/>
      <c r="AQ1251" s="161"/>
      <c r="AR1251" s="161"/>
      <c r="AS1251" s="161"/>
      <c r="AT1251" s="161"/>
      <c r="AU1251" s="161"/>
      <c r="AV1251" s="161"/>
      <c r="AW1251" s="161"/>
    </row>
    <row r="1252" spans="2:49" s="47" customFormat="1" ht="11.25" customHeight="1">
      <c r="B1252" s="51" t="s">
        <v>1555</v>
      </c>
      <c r="C1252" s="52" t="s">
        <v>1939</v>
      </c>
      <c r="D1252" s="128"/>
      <c r="E1252" s="57"/>
      <c r="F1252" s="53"/>
      <c r="G1252" s="57"/>
      <c r="H1252" s="53"/>
      <c r="I1252" s="57"/>
      <c r="J1252" s="53"/>
      <c r="K1252" s="54"/>
      <c r="L1252" s="53"/>
      <c r="M1252" s="56" t="s">
        <v>1938</v>
      </c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  <c r="AG1252" s="161"/>
      <c r="AH1252" s="161"/>
      <c r="AI1252" s="161"/>
      <c r="AJ1252" s="161"/>
      <c r="AK1252" s="161"/>
      <c r="AL1252" s="161"/>
      <c r="AM1252" s="161"/>
      <c r="AN1252" s="161"/>
      <c r="AO1252" s="161"/>
      <c r="AP1252" s="161"/>
      <c r="AQ1252" s="161"/>
      <c r="AR1252" s="161"/>
      <c r="AS1252" s="161"/>
      <c r="AT1252" s="161"/>
      <c r="AU1252" s="161"/>
      <c r="AV1252" s="161"/>
      <c r="AW1252" s="161"/>
    </row>
    <row r="1253" spans="2:49" s="47" customFormat="1" ht="11.25" customHeight="1">
      <c r="B1253" s="51" t="s">
        <v>2416</v>
      </c>
      <c r="C1253" s="52" t="s">
        <v>1557</v>
      </c>
      <c r="D1253" s="181"/>
      <c r="F1253" s="46"/>
      <c r="H1253" s="46"/>
      <c r="J1253" s="46"/>
      <c r="L1253" s="46"/>
      <c r="M1253" s="56" t="s">
        <v>1558</v>
      </c>
      <c r="N1253" s="161"/>
      <c r="O1253" s="161"/>
      <c r="P1253" s="161"/>
      <c r="Q1253" s="161"/>
      <c r="R1253" s="161"/>
      <c r="S1253" s="161"/>
      <c r="T1253" s="161"/>
      <c r="U1253" s="161"/>
      <c r="V1253" s="161"/>
      <c r="W1253" s="161"/>
      <c r="X1253" s="161"/>
      <c r="Y1253" s="161"/>
      <c r="Z1253" s="161"/>
      <c r="AA1253" s="161"/>
      <c r="AB1253" s="161"/>
      <c r="AC1253" s="161"/>
      <c r="AD1253" s="161"/>
      <c r="AE1253" s="161"/>
      <c r="AF1253" s="161"/>
      <c r="AG1253" s="161"/>
      <c r="AH1253" s="161"/>
      <c r="AI1253" s="161"/>
      <c r="AJ1253" s="161"/>
      <c r="AK1253" s="161"/>
      <c r="AL1253" s="161"/>
      <c r="AM1253" s="161"/>
      <c r="AN1253" s="161"/>
      <c r="AO1253" s="161"/>
      <c r="AP1253" s="161"/>
      <c r="AQ1253" s="161"/>
      <c r="AR1253" s="161"/>
      <c r="AS1253" s="161"/>
      <c r="AT1253" s="161"/>
      <c r="AU1253" s="161"/>
      <c r="AV1253" s="161"/>
      <c r="AW1253" s="161"/>
    </row>
    <row r="1254" spans="2:49" s="47" customFormat="1" ht="11.25" customHeight="1">
      <c r="B1254" s="51"/>
      <c r="C1254" s="52" t="s">
        <v>1556</v>
      </c>
      <c r="D1254" s="44" t="s">
        <v>2305</v>
      </c>
      <c r="E1254" s="45" t="s">
        <v>1243</v>
      </c>
      <c r="F1254" s="53">
        <v>144</v>
      </c>
      <c r="G1254" s="45" t="s">
        <v>1243</v>
      </c>
      <c r="H1254" s="53">
        <v>178</v>
      </c>
      <c r="I1254" s="45" t="s">
        <v>1243</v>
      </c>
      <c r="J1254" s="53">
        <v>193</v>
      </c>
      <c r="K1254" s="54" t="s">
        <v>1243</v>
      </c>
      <c r="L1254" s="53">
        <v>474</v>
      </c>
      <c r="M1254" s="56" t="s">
        <v>1559</v>
      </c>
      <c r="N1254" s="161"/>
      <c r="O1254" s="161"/>
      <c r="P1254" s="161"/>
      <c r="Q1254" s="161"/>
      <c r="R1254" s="161"/>
      <c r="S1254" s="161"/>
      <c r="T1254" s="161"/>
      <c r="U1254" s="161"/>
      <c r="V1254" s="161"/>
      <c r="W1254" s="161"/>
      <c r="X1254" s="161"/>
      <c r="Y1254" s="161"/>
      <c r="Z1254" s="161"/>
      <c r="AA1254" s="161"/>
      <c r="AB1254" s="161"/>
      <c r="AC1254" s="161"/>
      <c r="AD1254" s="161"/>
      <c r="AE1254" s="161"/>
      <c r="AF1254" s="161"/>
      <c r="AG1254" s="161"/>
      <c r="AH1254" s="161"/>
      <c r="AI1254" s="161"/>
      <c r="AJ1254" s="161"/>
      <c r="AK1254" s="161"/>
      <c r="AL1254" s="161"/>
      <c r="AM1254" s="161"/>
      <c r="AN1254" s="161"/>
      <c r="AO1254" s="161"/>
      <c r="AP1254" s="161"/>
      <c r="AQ1254" s="161"/>
      <c r="AR1254" s="161"/>
      <c r="AS1254" s="161"/>
      <c r="AT1254" s="161"/>
      <c r="AU1254" s="161"/>
      <c r="AV1254" s="161"/>
      <c r="AW1254" s="161"/>
    </row>
    <row r="1255" spans="2:49" s="47" customFormat="1" ht="5.25" customHeight="1">
      <c r="B1255" s="60" t="s">
        <v>2278</v>
      </c>
      <c r="C1255" s="127"/>
      <c r="D1255" s="128"/>
      <c r="E1255" s="57" t="s">
        <v>2278</v>
      </c>
      <c r="F1255" s="53"/>
      <c r="G1255" s="57"/>
      <c r="H1255" s="53"/>
      <c r="I1255" s="57"/>
      <c r="J1255" s="53"/>
      <c r="K1255" s="54"/>
      <c r="L1255" s="53"/>
      <c r="M1255" s="129"/>
      <c r="N1255" s="161"/>
      <c r="O1255" s="161"/>
      <c r="P1255" s="161"/>
      <c r="Q1255" s="161"/>
      <c r="R1255" s="161"/>
      <c r="S1255" s="161"/>
      <c r="T1255" s="161"/>
      <c r="U1255" s="161"/>
      <c r="V1255" s="161"/>
      <c r="W1255" s="161"/>
      <c r="X1255" s="161"/>
      <c r="Y1255" s="161"/>
      <c r="Z1255" s="161"/>
      <c r="AA1255" s="161"/>
      <c r="AB1255" s="161"/>
      <c r="AC1255" s="161"/>
      <c r="AD1255" s="161"/>
      <c r="AE1255" s="161"/>
      <c r="AF1255" s="161"/>
      <c r="AG1255" s="161"/>
      <c r="AH1255" s="161"/>
      <c r="AI1255" s="161"/>
      <c r="AJ1255" s="161"/>
      <c r="AK1255" s="161"/>
      <c r="AL1255" s="161"/>
      <c r="AM1255" s="161"/>
      <c r="AN1255" s="161"/>
      <c r="AO1255" s="161"/>
      <c r="AP1255" s="161"/>
      <c r="AQ1255" s="161"/>
      <c r="AR1255" s="161"/>
      <c r="AS1255" s="161"/>
      <c r="AT1255" s="161"/>
      <c r="AU1255" s="161"/>
      <c r="AV1255" s="161"/>
      <c r="AW1255" s="161"/>
    </row>
    <row r="1256" spans="2:49" s="47" customFormat="1" ht="11.25" customHeight="1">
      <c r="B1256" s="78" t="s">
        <v>1546</v>
      </c>
      <c r="C1256" s="43" t="s">
        <v>2293</v>
      </c>
      <c r="D1256" s="80"/>
      <c r="E1256" s="95"/>
      <c r="F1256" s="135"/>
      <c r="G1256" s="95"/>
      <c r="H1256" s="135"/>
      <c r="I1256" s="95"/>
      <c r="J1256" s="135"/>
      <c r="K1256" s="136"/>
      <c r="L1256" s="135"/>
      <c r="M1256" s="85" t="s">
        <v>2295</v>
      </c>
      <c r="N1256" s="161"/>
      <c r="O1256" s="161"/>
      <c r="P1256" s="161"/>
      <c r="Q1256" s="161"/>
      <c r="R1256" s="161"/>
      <c r="S1256" s="161"/>
      <c r="T1256" s="161"/>
      <c r="U1256" s="161"/>
      <c r="V1256" s="161"/>
      <c r="W1256" s="161"/>
      <c r="X1256" s="161"/>
      <c r="Y1256" s="161"/>
      <c r="Z1256" s="161"/>
      <c r="AA1256" s="161"/>
      <c r="AB1256" s="161"/>
      <c r="AC1256" s="161"/>
      <c r="AD1256" s="161"/>
      <c r="AE1256" s="161"/>
      <c r="AF1256" s="161"/>
      <c r="AG1256" s="161"/>
      <c r="AH1256" s="161"/>
      <c r="AI1256" s="161"/>
      <c r="AJ1256" s="161"/>
      <c r="AK1256" s="161"/>
      <c r="AL1256" s="161"/>
      <c r="AM1256" s="161"/>
      <c r="AN1256" s="161"/>
      <c r="AO1256" s="161"/>
      <c r="AP1256" s="161"/>
      <c r="AQ1256" s="161"/>
      <c r="AR1256" s="161"/>
      <c r="AS1256" s="161"/>
      <c r="AT1256" s="161"/>
      <c r="AU1256" s="161"/>
      <c r="AV1256" s="161"/>
      <c r="AW1256" s="161"/>
    </row>
    <row r="1257" spans="2:49" s="47" customFormat="1" ht="11.25" customHeight="1">
      <c r="B1257" s="60"/>
      <c r="C1257" s="43" t="s">
        <v>2294</v>
      </c>
      <c r="D1257" s="128"/>
      <c r="E1257" s="57"/>
      <c r="F1257" s="86">
        <f>SUM(F1258:F1263)</f>
        <v>6657.700847808035</v>
      </c>
      <c r="G1257" s="57"/>
      <c r="H1257" s="86">
        <f>SUM(H1258:H1263)</f>
        <v>7275.224937379758</v>
      </c>
      <c r="I1257" s="57"/>
      <c r="J1257" s="86">
        <f>SUM(J1258:J1263)</f>
        <v>8250.836360405554</v>
      </c>
      <c r="K1257" s="87"/>
      <c r="L1257" s="86">
        <f>SUM(L1258:L1263)</f>
        <v>8367</v>
      </c>
      <c r="M1257" s="85" t="s">
        <v>2296</v>
      </c>
      <c r="N1257" s="161"/>
      <c r="O1257" s="161"/>
      <c r="P1257" s="161"/>
      <c r="Q1257" s="161"/>
      <c r="R1257" s="161"/>
      <c r="S1257" s="161"/>
      <c r="T1257" s="161"/>
      <c r="U1257" s="161"/>
      <c r="V1257" s="161"/>
      <c r="W1257" s="161"/>
      <c r="X1257" s="161"/>
      <c r="Y1257" s="161"/>
      <c r="Z1257" s="161"/>
      <c r="AA1257" s="161"/>
      <c r="AB1257" s="161"/>
      <c r="AC1257" s="161"/>
      <c r="AD1257" s="161"/>
      <c r="AE1257" s="161"/>
      <c r="AF1257" s="161"/>
      <c r="AG1257" s="161"/>
      <c r="AH1257" s="161"/>
      <c r="AI1257" s="161"/>
      <c r="AJ1257" s="161"/>
      <c r="AK1257" s="161"/>
      <c r="AL1257" s="161"/>
      <c r="AM1257" s="161"/>
      <c r="AN1257" s="161"/>
      <c r="AO1257" s="161"/>
      <c r="AP1257" s="161"/>
      <c r="AQ1257" s="161"/>
      <c r="AR1257" s="161"/>
      <c r="AS1257" s="161"/>
      <c r="AT1257" s="161"/>
      <c r="AU1257" s="161"/>
      <c r="AV1257" s="161"/>
      <c r="AW1257" s="161"/>
    </row>
    <row r="1258" spans="2:49" s="47" customFormat="1" ht="11.25" customHeight="1">
      <c r="B1258" s="51" t="s">
        <v>446</v>
      </c>
      <c r="C1258" s="52" t="s">
        <v>1702</v>
      </c>
      <c r="D1258" s="44" t="s">
        <v>2305</v>
      </c>
      <c r="E1258" s="57" t="s">
        <v>2305</v>
      </c>
      <c r="F1258" s="53">
        <v>3519</v>
      </c>
      <c r="G1258" s="57" t="s">
        <v>1243</v>
      </c>
      <c r="H1258" s="53">
        <v>4042.5510102960325</v>
      </c>
      <c r="I1258" s="57" t="s">
        <v>1243</v>
      </c>
      <c r="J1258" s="53">
        <v>4972.030194404672</v>
      </c>
      <c r="K1258" s="54" t="s">
        <v>1243</v>
      </c>
      <c r="L1258" s="53">
        <v>5253</v>
      </c>
      <c r="M1258" s="61" t="s">
        <v>162</v>
      </c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1"/>
      <c r="AB1258" s="161"/>
      <c r="AC1258" s="161"/>
      <c r="AD1258" s="161"/>
      <c r="AE1258" s="161"/>
      <c r="AF1258" s="161"/>
      <c r="AG1258" s="161"/>
      <c r="AH1258" s="161"/>
      <c r="AI1258" s="161"/>
      <c r="AJ1258" s="161"/>
      <c r="AK1258" s="161"/>
      <c r="AL1258" s="161"/>
      <c r="AM1258" s="161"/>
      <c r="AN1258" s="161"/>
      <c r="AO1258" s="161"/>
      <c r="AP1258" s="161"/>
      <c r="AQ1258" s="161"/>
      <c r="AR1258" s="161"/>
      <c r="AS1258" s="161"/>
      <c r="AT1258" s="161"/>
      <c r="AU1258" s="161"/>
      <c r="AV1258" s="161"/>
      <c r="AW1258" s="161"/>
    </row>
    <row r="1259" spans="2:49" s="47" customFormat="1" ht="11.25" customHeight="1">
      <c r="B1259" s="51" t="s">
        <v>447</v>
      </c>
      <c r="C1259" s="47" t="s">
        <v>1766</v>
      </c>
      <c r="D1259" s="296" t="s">
        <v>2305</v>
      </c>
      <c r="E1259" s="180" t="s">
        <v>2305</v>
      </c>
      <c r="F1259" s="53">
        <v>35.8806302688997</v>
      </c>
      <c r="G1259" s="180" t="s">
        <v>1243</v>
      </c>
      <c r="H1259" s="53">
        <v>29.046224503394992</v>
      </c>
      <c r="I1259" s="180" t="s">
        <v>1243</v>
      </c>
      <c r="J1259" s="53">
        <v>30.75482594477117</v>
      </c>
      <c r="K1259" s="54" t="s">
        <v>1243</v>
      </c>
      <c r="L1259" s="103">
        <v>31</v>
      </c>
      <c r="M1259" s="61" t="s">
        <v>1274</v>
      </c>
      <c r="N1259" s="161"/>
      <c r="O1259" s="161"/>
      <c r="P1259" s="161"/>
      <c r="Q1259" s="161"/>
      <c r="R1259" s="161"/>
      <c r="S1259" s="161"/>
      <c r="T1259" s="161"/>
      <c r="U1259" s="161"/>
      <c r="V1259" s="161"/>
      <c r="W1259" s="161"/>
      <c r="X1259" s="161"/>
      <c r="Y1259" s="161"/>
      <c r="Z1259" s="161"/>
      <c r="AA1259" s="161"/>
      <c r="AB1259" s="161"/>
      <c r="AC1259" s="161"/>
      <c r="AD1259" s="161"/>
      <c r="AE1259" s="161"/>
      <c r="AF1259" s="161"/>
      <c r="AG1259" s="161"/>
      <c r="AH1259" s="161"/>
      <c r="AI1259" s="161"/>
      <c r="AJ1259" s="161"/>
      <c r="AK1259" s="161"/>
      <c r="AL1259" s="161"/>
      <c r="AM1259" s="161"/>
      <c r="AN1259" s="161"/>
      <c r="AO1259" s="161"/>
      <c r="AP1259" s="161"/>
      <c r="AQ1259" s="161"/>
      <c r="AR1259" s="161"/>
      <c r="AS1259" s="161"/>
      <c r="AT1259" s="161"/>
      <c r="AU1259" s="161"/>
      <c r="AV1259" s="161"/>
      <c r="AW1259" s="161"/>
    </row>
    <row r="1260" spans="2:49" s="47" customFormat="1" ht="11.25" customHeight="1">
      <c r="B1260" s="51" t="s">
        <v>448</v>
      </c>
      <c r="C1260" s="52" t="s">
        <v>1925</v>
      </c>
      <c r="D1260" s="44"/>
      <c r="E1260" s="95"/>
      <c r="F1260" s="58"/>
      <c r="G1260" s="95"/>
      <c r="H1260" s="58"/>
      <c r="I1260" s="95"/>
      <c r="J1260" s="58"/>
      <c r="K1260" s="59"/>
      <c r="L1260" s="58"/>
      <c r="M1260" s="56" t="s">
        <v>698</v>
      </c>
      <c r="N1260" s="161"/>
      <c r="O1260" s="161"/>
      <c r="P1260" s="161"/>
      <c r="Q1260" s="161"/>
      <c r="R1260" s="161"/>
      <c r="S1260" s="161"/>
      <c r="T1260" s="161"/>
      <c r="U1260" s="161"/>
      <c r="V1260" s="161"/>
      <c r="W1260" s="161"/>
      <c r="X1260" s="161"/>
      <c r="Y1260" s="161"/>
      <c r="Z1260" s="161"/>
      <c r="AA1260" s="161"/>
      <c r="AB1260" s="161"/>
      <c r="AC1260" s="161"/>
      <c r="AD1260" s="161"/>
      <c r="AE1260" s="161"/>
      <c r="AF1260" s="161"/>
      <c r="AG1260" s="161"/>
      <c r="AH1260" s="161"/>
      <c r="AI1260" s="161"/>
      <c r="AJ1260" s="161"/>
      <c r="AK1260" s="161"/>
      <c r="AL1260" s="161"/>
      <c r="AM1260" s="161"/>
      <c r="AN1260" s="161"/>
      <c r="AO1260" s="161"/>
      <c r="AP1260" s="161"/>
      <c r="AQ1260" s="161"/>
      <c r="AR1260" s="161"/>
      <c r="AS1260" s="161"/>
      <c r="AT1260" s="161"/>
      <c r="AU1260" s="161"/>
      <c r="AV1260" s="161"/>
      <c r="AW1260" s="161"/>
    </row>
    <row r="1261" spans="2:49" s="47" customFormat="1" ht="11.25" customHeight="1">
      <c r="B1261" s="51" t="s">
        <v>2278</v>
      </c>
      <c r="C1261" s="52" t="s">
        <v>1926</v>
      </c>
      <c r="D1261" s="44" t="s">
        <v>2535</v>
      </c>
      <c r="E1261" s="57">
        <v>480</v>
      </c>
      <c r="F1261" s="53">
        <v>170.8601441376176</v>
      </c>
      <c r="G1261" s="57">
        <v>325</v>
      </c>
      <c r="H1261" s="53">
        <v>119.60210089633233</v>
      </c>
      <c r="I1261" s="57">
        <v>0</v>
      </c>
      <c r="J1261" s="53">
        <v>0</v>
      </c>
      <c r="K1261" s="54">
        <v>0</v>
      </c>
      <c r="L1261" s="53">
        <v>0</v>
      </c>
      <c r="M1261" s="56" t="s">
        <v>1924</v>
      </c>
      <c r="N1261" s="161"/>
      <c r="O1261" s="161"/>
      <c r="P1261" s="161"/>
      <c r="Q1261" s="161"/>
      <c r="R1261" s="161"/>
      <c r="S1261" s="161"/>
      <c r="T1261" s="161"/>
      <c r="U1261" s="161"/>
      <c r="V1261" s="161"/>
      <c r="W1261" s="161"/>
      <c r="X1261" s="161"/>
      <c r="Y1261" s="161"/>
      <c r="Z1261" s="161"/>
      <c r="AA1261" s="161"/>
      <c r="AB1261" s="161"/>
      <c r="AC1261" s="161"/>
      <c r="AD1261" s="161"/>
      <c r="AE1261" s="161"/>
      <c r="AF1261" s="161"/>
      <c r="AG1261" s="161"/>
      <c r="AH1261" s="161"/>
      <c r="AI1261" s="161"/>
      <c r="AJ1261" s="161"/>
      <c r="AK1261" s="161"/>
      <c r="AL1261" s="161"/>
      <c r="AM1261" s="161"/>
      <c r="AN1261" s="161"/>
      <c r="AO1261" s="161"/>
      <c r="AP1261" s="161"/>
      <c r="AQ1261" s="161"/>
      <c r="AR1261" s="161"/>
      <c r="AS1261" s="161"/>
      <c r="AT1261" s="161"/>
      <c r="AU1261" s="161"/>
      <c r="AV1261" s="161"/>
      <c r="AW1261" s="161"/>
    </row>
    <row r="1262" spans="2:49" s="47" customFormat="1" ht="11.25" customHeight="1">
      <c r="B1262" s="51" t="s">
        <v>449</v>
      </c>
      <c r="C1262" s="52" t="s">
        <v>1927</v>
      </c>
      <c r="D1262" s="44" t="s">
        <v>2305</v>
      </c>
      <c r="E1262" s="57" t="s">
        <v>2305</v>
      </c>
      <c r="F1262" s="53">
        <v>2931.960073401518</v>
      </c>
      <c r="G1262" s="57" t="s">
        <v>1243</v>
      </c>
      <c r="H1262" s="53">
        <v>3084.0256016839976</v>
      </c>
      <c r="I1262" s="57" t="s">
        <v>1243</v>
      </c>
      <c r="J1262" s="53">
        <v>3248.051340056111</v>
      </c>
      <c r="K1262" s="54" t="s">
        <v>1243</v>
      </c>
      <c r="L1262" s="53">
        <v>3083</v>
      </c>
      <c r="M1262" s="56" t="s">
        <v>1928</v>
      </c>
      <c r="N1262" s="161"/>
      <c r="O1262" s="161"/>
      <c r="P1262" s="161"/>
      <c r="Q1262" s="161"/>
      <c r="R1262" s="161"/>
      <c r="S1262" s="161"/>
      <c r="T1262" s="161"/>
      <c r="U1262" s="161"/>
      <c r="V1262" s="161"/>
      <c r="W1262" s="161"/>
      <c r="X1262" s="161"/>
      <c r="Y1262" s="161"/>
      <c r="Z1262" s="161"/>
      <c r="AA1262" s="161"/>
      <c r="AB1262" s="161"/>
      <c r="AC1262" s="161"/>
      <c r="AD1262" s="161"/>
      <c r="AE1262" s="161"/>
      <c r="AF1262" s="161"/>
      <c r="AG1262" s="161"/>
      <c r="AH1262" s="161"/>
      <c r="AI1262" s="161"/>
      <c r="AJ1262" s="161"/>
      <c r="AK1262" s="161"/>
      <c r="AL1262" s="161"/>
      <c r="AM1262" s="161"/>
      <c r="AN1262" s="161"/>
      <c r="AO1262" s="161"/>
      <c r="AP1262" s="161"/>
      <c r="AQ1262" s="161"/>
      <c r="AR1262" s="161"/>
      <c r="AS1262" s="161"/>
      <c r="AT1262" s="161"/>
      <c r="AU1262" s="161"/>
      <c r="AV1262" s="161"/>
      <c r="AW1262" s="161"/>
    </row>
    <row r="1263" spans="2:49" s="47" customFormat="1" ht="5.25" customHeight="1">
      <c r="B1263" s="60"/>
      <c r="C1263" s="127"/>
      <c r="D1263" s="128"/>
      <c r="E1263" s="57"/>
      <c r="F1263" s="53"/>
      <c r="G1263" s="57"/>
      <c r="H1263" s="53"/>
      <c r="I1263" s="57"/>
      <c r="J1263" s="53"/>
      <c r="K1263" s="54"/>
      <c r="L1263" s="53"/>
      <c r="M1263" s="129"/>
      <c r="N1263" s="161"/>
      <c r="O1263" s="161"/>
      <c r="P1263" s="161"/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1"/>
      <c r="AB1263" s="161"/>
      <c r="AC1263" s="161"/>
      <c r="AD1263" s="161"/>
      <c r="AE1263" s="161"/>
      <c r="AF1263" s="161"/>
      <c r="AG1263" s="161"/>
      <c r="AH1263" s="161"/>
      <c r="AI1263" s="161"/>
      <c r="AJ1263" s="161"/>
      <c r="AK1263" s="161"/>
      <c r="AL1263" s="161"/>
      <c r="AM1263" s="161"/>
      <c r="AN1263" s="161"/>
      <c r="AO1263" s="161"/>
      <c r="AP1263" s="161"/>
      <c r="AQ1263" s="161"/>
      <c r="AR1263" s="161"/>
      <c r="AS1263" s="161"/>
      <c r="AT1263" s="161"/>
      <c r="AU1263" s="161"/>
      <c r="AV1263" s="161"/>
      <c r="AW1263" s="161"/>
    </row>
    <row r="1264" spans="2:49" s="47" customFormat="1" ht="11.25" customHeight="1">
      <c r="B1264" s="78" t="s">
        <v>1547</v>
      </c>
      <c r="C1264" s="43" t="s">
        <v>542</v>
      </c>
      <c r="D1264" s="128"/>
      <c r="E1264" s="57"/>
      <c r="F1264" s="49">
        <f>SUM(F1267:F1268)</f>
        <v>4474.827174964205</v>
      </c>
      <c r="G1264" s="57"/>
      <c r="H1264" s="49">
        <f>SUM(H1267:H1268)</f>
        <v>5554.663285913948</v>
      </c>
      <c r="I1264" s="57"/>
      <c r="J1264" s="49">
        <f>SUM(J1267:J1268)</f>
        <v>5706.728814196428</v>
      </c>
      <c r="K1264" s="50"/>
      <c r="L1264" s="49">
        <f>SUM(L1267:L1268)</f>
        <v>3414</v>
      </c>
      <c r="M1264" s="48" t="s">
        <v>324</v>
      </c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  <c r="AG1264" s="161"/>
      <c r="AH1264" s="161"/>
      <c r="AI1264" s="161"/>
      <c r="AJ1264" s="161"/>
      <c r="AK1264" s="161"/>
      <c r="AL1264" s="161"/>
      <c r="AM1264" s="161"/>
      <c r="AN1264" s="161"/>
      <c r="AO1264" s="161"/>
      <c r="AP1264" s="161"/>
      <c r="AQ1264" s="161"/>
      <c r="AR1264" s="161"/>
      <c r="AS1264" s="161"/>
      <c r="AT1264" s="161"/>
      <c r="AU1264" s="161"/>
      <c r="AV1264" s="161"/>
      <c r="AW1264" s="161"/>
    </row>
    <row r="1265" spans="2:49" s="47" customFormat="1" ht="11.25" customHeight="1">
      <c r="B1265" s="51" t="s">
        <v>2417</v>
      </c>
      <c r="C1265" s="52" t="s">
        <v>1565</v>
      </c>
      <c r="D1265" s="44"/>
      <c r="E1265" s="95"/>
      <c r="F1265" s="58"/>
      <c r="G1265" s="95"/>
      <c r="H1265" s="58"/>
      <c r="I1265" s="95"/>
      <c r="J1265" s="58"/>
      <c r="K1265" s="59"/>
      <c r="L1265" s="58"/>
      <c r="M1265" s="56" t="s">
        <v>1226</v>
      </c>
      <c r="N1265" s="161"/>
      <c r="O1265" s="161"/>
      <c r="P1265" s="161"/>
      <c r="Q1265" s="161"/>
      <c r="R1265" s="161"/>
      <c r="S1265" s="161"/>
      <c r="T1265" s="161"/>
      <c r="U1265" s="161"/>
      <c r="V1265" s="161"/>
      <c r="W1265" s="161"/>
      <c r="X1265" s="161"/>
      <c r="Y1265" s="161"/>
      <c r="Z1265" s="161"/>
      <c r="AA1265" s="161"/>
      <c r="AB1265" s="161"/>
      <c r="AC1265" s="161"/>
      <c r="AD1265" s="161"/>
      <c r="AE1265" s="161"/>
      <c r="AF1265" s="161"/>
      <c r="AG1265" s="161"/>
      <c r="AH1265" s="161"/>
      <c r="AI1265" s="161"/>
      <c r="AJ1265" s="161"/>
      <c r="AK1265" s="161"/>
      <c r="AL1265" s="161"/>
      <c r="AM1265" s="161"/>
      <c r="AN1265" s="161"/>
      <c r="AO1265" s="161"/>
      <c r="AP1265" s="161"/>
      <c r="AQ1265" s="161"/>
      <c r="AR1265" s="161"/>
      <c r="AS1265" s="161"/>
      <c r="AT1265" s="161"/>
      <c r="AU1265" s="161"/>
      <c r="AV1265" s="161"/>
      <c r="AW1265" s="161"/>
    </row>
    <row r="1266" spans="2:49" s="47" customFormat="1" ht="11.25" customHeight="1">
      <c r="B1266" s="51" t="s">
        <v>2418</v>
      </c>
      <c r="C1266" s="52" t="s">
        <v>1566</v>
      </c>
      <c r="D1266" s="44"/>
      <c r="E1266" s="95"/>
      <c r="F1266" s="58"/>
      <c r="G1266" s="95"/>
      <c r="H1266" s="58"/>
      <c r="I1266" s="95"/>
      <c r="J1266" s="58"/>
      <c r="K1266" s="59"/>
      <c r="L1266" s="58"/>
      <c r="M1266" s="56" t="s">
        <v>1227</v>
      </c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  <c r="AG1266" s="161"/>
      <c r="AH1266" s="161"/>
      <c r="AI1266" s="161"/>
      <c r="AJ1266" s="161"/>
      <c r="AK1266" s="161"/>
      <c r="AL1266" s="161"/>
      <c r="AM1266" s="161"/>
      <c r="AN1266" s="161"/>
      <c r="AO1266" s="161"/>
      <c r="AP1266" s="161"/>
      <c r="AQ1266" s="161"/>
      <c r="AR1266" s="161"/>
      <c r="AS1266" s="161"/>
      <c r="AT1266" s="161"/>
      <c r="AU1266" s="161"/>
      <c r="AV1266" s="161"/>
      <c r="AW1266" s="161"/>
    </row>
    <row r="1267" spans="2:49" s="47" customFormat="1" ht="11.25" customHeight="1">
      <c r="B1267" s="51"/>
      <c r="C1267" s="52" t="s">
        <v>697</v>
      </c>
      <c r="D1267" s="44" t="s">
        <v>2305</v>
      </c>
      <c r="E1267" s="45" t="s">
        <v>1243</v>
      </c>
      <c r="F1267" s="53">
        <v>4474.827174964205</v>
      </c>
      <c r="G1267" s="45" t="s">
        <v>1243</v>
      </c>
      <c r="H1267" s="53">
        <v>5554.663285913948</v>
      </c>
      <c r="I1267" s="45" t="s">
        <v>1243</v>
      </c>
      <c r="J1267" s="53">
        <v>5706.728814196428</v>
      </c>
      <c r="K1267" s="54" t="s">
        <v>1243</v>
      </c>
      <c r="L1267" s="53">
        <v>3414</v>
      </c>
      <c r="M1267" s="56" t="s">
        <v>1228</v>
      </c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  <c r="AG1267" s="161"/>
      <c r="AH1267" s="161"/>
      <c r="AI1267" s="161"/>
      <c r="AJ1267" s="161"/>
      <c r="AK1267" s="161"/>
      <c r="AL1267" s="161"/>
      <c r="AM1267" s="161"/>
      <c r="AN1267" s="161"/>
      <c r="AO1267" s="161"/>
      <c r="AP1267" s="161"/>
      <c r="AQ1267" s="161"/>
      <c r="AR1267" s="161"/>
      <c r="AS1267" s="161"/>
      <c r="AT1267" s="161"/>
      <c r="AU1267" s="161"/>
      <c r="AV1267" s="161"/>
      <c r="AW1267" s="161"/>
    </row>
    <row r="1268" spans="2:49" s="47" customFormat="1" ht="5.25" customHeight="1">
      <c r="B1268" s="51"/>
      <c r="C1268" s="297"/>
      <c r="D1268" s="44"/>
      <c r="E1268" s="45"/>
      <c r="F1268" s="54"/>
      <c r="G1268" s="45"/>
      <c r="H1268" s="54"/>
      <c r="I1268" s="45"/>
      <c r="J1268" s="53"/>
      <c r="K1268" s="54"/>
      <c r="L1268" s="53"/>
      <c r="M1268" s="56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  <c r="AG1268" s="161"/>
      <c r="AH1268" s="161"/>
      <c r="AI1268" s="161"/>
      <c r="AJ1268" s="161"/>
      <c r="AK1268" s="161"/>
      <c r="AL1268" s="161"/>
      <c r="AM1268" s="161"/>
      <c r="AN1268" s="161"/>
      <c r="AO1268" s="161"/>
      <c r="AP1268" s="161"/>
      <c r="AQ1268" s="161"/>
      <c r="AR1268" s="161"/>
      <c r="AS1268" s="161"/>
      <c r="AT1268" s="161"/>
      <c r="AU1268" s="161"/>
      <c r="AV1268" s="161"/>
      <c r="AW1268" s="161"/>
    </row>
    <row r="1269" spans="2:49" s="150" customFormat="1" ht="11.25" customHeight="1">
      <c r="B1269" s="78" t="s">
        <v>2072</v>
      </c>
      <c r="C1269" s="43" t="s">
        <v>2073</v>
      </c>
      <c r="D1269" s="37"/>
      <c r="E1269" s="277"/>
      <c r="F1269" s="276"/>
      <c r="G1269" s="277"/>
      <c r="H1269" s="276"/>
      <c r="I1269" s="277"/>
      <c r="J1269" s="276"/>
      <c r="K1269" s="277"/>
      <c r="L1269" s="276"/>
      <c r="M1269" s="48"/>
      <c r="N1269" s="124"/>
      <c r="O1269" s="124"/>
      <c r="P1269" s="124"/>
      <c r="Q1269" s="124"/>
      <c r="R1269" s="124"/>
      <c r="S1269" s="124"/>
      <c r="T1269" s="124"/>
      <c r="U1269" s="124"/>
      <c r="V1269" s="124"/>
      <c r="W1269" s="124"/>
      <c r="X1269" s="124"/>
      <c r="Y1269" s="124"/>
      <c r="Z1269" s="124"/>
      <c r="AA1269" s="124"/>
      <c r="AB1269" s="124"/>
      <c r="AC1269" s="124"/>
      <c r="AD1269" s="124"/>
      <c r="AE1269" s="124"/>
      <c r="AF1269" s="124"/>
      <c r="AG1269" s="124"/>
      <c r="AH1269" s="124"/>
      <c r="AI1269" s="124"/>
      <c r="AJ1269" s="124"/>
      <c r="AK1269" s="124"/>
      <c r="AL1269" s="124"/>
      <c r="AM1269" s="124"/>
      <c r="AN1269" s="124"/>
      <c r="AO1269" s="124"/>
      <c r="AP1269" s="124"/>
      <c r="AQ1269" s="124"/>
      <c r="AR1269" s="124"/>
      <c r="AS1269" s="124"/>
      <c r="AT1269" s="124"/>
      <c r="AU1269" s="124"/>
      <c r="AV1269" s="124"/>
      <c r="AW1269" s="124"/>
    </row>
    <row r="1270" spans="2:49" s="150" customFormat="1" ht="11.25" customHeight="1">
      <c r="B1270" s="78"/>
      <c r="C1270" s="43" t="s">
        <v>1240</v>
      </c>
      <c r="D1270" s="37"/>
      <c r="E1270" s="98"/>
      <c r="F1270" s="49">
        <f>SUM(F1271:F1286)</f>
        <v>3611.983447069236</v>
      </c>
      <c r="G1270" s="57"/>
      <c r="H1270" s="49">
        <f>SUM(H1271:H1286)</f>
        <v>4010.087582909885</v>
      </c>
      <c r="I1270" s="57"/>
      <c r="J1270" s="49">
        <f>SUM(J1271:J1286)</f>
        <v>4107.477865068327</v>
      </c>
      <c r="K1270" s="50"/>
      <c r="L1270" s="49">
        <f>SUM(L1271:L1286)</f>
        <v>3777</v>
      </c>
      <c r="M1270" s="48" t="s">
        <v>325</v>
      </c>
      <c r="N1270" s="124"/>
      <c r="O1270" s="124"/>
      <c r="P1270" s="124"/>
      <c r="Q1270" s="124"/>
      <c r="R1270" s="124"/>
      <c r="S1270" s="124"/>
      <c r="T1270" s="124"/>
      <c r="U1270" s="124"/>
      <c r="V1270" s="124"/>
      <c r="W1270" s="124"/>
      <c r="X1270" s="124"/>
      <c r="Y1270" s="124"/>
      <c r="Z1270" s="124"/>
      <c r="AA1270" s="124"/>
      <c r="AB1270" s="124"/>
      <c r="AC1270" s="124"/>
      <c r="AD1270" s="124"/>
      <c r="AE1270" s="124"/>
      <c r="AF1270" s="124"/>
      <c r="AG1270" s="124"/>
      <c r="AH1270" s="124"/>
      <c r="AI1270" s="124"/>
      <c r="AJ1270" s="124"/>
      <c r="AK1270" s="124"/>
      <c r="AL1270" s="124"/>
      <c r="AM1270" s="124"/>
      <c r="AN1270" s="124"/>
      <c r="AO1270" s="124"/>
      <c r="AP1270" s="124"/>
      <c r="AQ1270" s="124"/>
      <c r="AR1270" s="124"/>
      <c r="AS1270" s="124"/>
      <c r="AT1270" s="124"/>
      <c r="AU1270" s="124"/>
      <c r="AV1270" s="124"/>
      <c r="AW1270" s="124"/>
    </row>
    <row r="1271" spans="2:49" s="47" customFormat="1" ht="11.25" customHeight="1">
      <c r="B1271" s="51" t="s">
        <v>2419</v>
      </c>
      <c r="C1271" s="52" t="s">
        <v>1229</v>
      </c>
      <c r="D1271" s="44" t="s">
        <v>2535</v>
      </c>
      <c r="E1271" s="57">
        <v>62000</v>
      </c>
      <c r="F1271" s="53">
        <v>767.1620471779031</v>
      </c>
      <c r="G1271" s="57">
        <v>107460</v>
      </c>
      <c r="H1271" s="53">
        <v>1377.132761749198</v>
      </c>
      <c r="I1271" s="57">
        <v>133170</v>
      </c>
      <c r="J1271" s="53">
        <v>1474.52304390764</v>
      </c>
      <c r="K1271" s="54">
        <v>112950</v>
      </c>
      <c r="L1271" s="53">
        <v>1378</v>
      </c>
      <c r="M1271" s="56" t="s">
        <v>1230</v>
      </c>
      <c r="N1271" s="161"/>
      <c r="O1271" s="161"/>
      <c r="P1271" s="161"/>
      <c r="Q1271" s="161"/>
      <c r="R1271" s="161"/>
      <c r="S1271" s="161"/>
      <c r="T1271" s="161"/>
      <c r="U1271" s="161"/>
      <c r="V1271" s="161"/>
      <c r="W1271" s="161"/>
      <c r="X1271" s="161"/>
      <c r="Y1271" s="161"/>
      <c r="Z1271" s="161"/>
      <c r="AA1271" s="161"/>
      <c r="AB1271" s="161"/>
      <c r="AC1271" s="161"/>
      <c r="AD1271" s="161"/>
      <c r="AE1271" s="161"/>
      <c r="AF1271" s="161"/>
      <c r="AG1271" s="161"/>
      <c r="AH1271" s="161"/>
      <c r="AI1271" s="161"/>
      <c r="AJ1271" s="161"/>
      <c r="AK1271" s="161"/>
      <c r="AL1271" s="161"/>
      <c r="AM1271" s="161"/>
      <c r="AN1271" s="161"/>
      <c r="AO1271" s="161"/>
      <c r="AP1271" s="161"/>
      <c r="AQ1271" s="161"/>
      <c r="AR1271" s="161"/>
      <c r="AS1271" s="161"/>
      <c r="AT1271" s="161"/>
      <c r="AU1271" s="161"/>
      <c r="AV1271" s="161"/>
      <c r="AW1271" s="161"/>
    </row>
    <row r="1272" spans="2:49" s="47" customFormat="1" ht="3" customHeight="1">
      <c r="B1272" s="261"/>
      <c r="C1272" s="262"/>
      <c r="D1272" s="263"/>
      <c r="E1272" s="108" t="s">
        <v>2278</v>
      </c>
      <c r="F1272" s="109"/>
      <c r="G1272" s="108"/>
      <c r="H1272" s="109"/>
      <c r="I1272" s="108"/>
      <c r="J1272" s="109"/>
      <c r="K1272" s="199"/>
      <c r="L1272" s="109"/>
      <c r="M1272" s="264"/>
      <c r="N1272" s="161"/>
      <c r="O1272" s="161"/>
      <c r="P1272" s="161"/>
      <c r="Q1272" s="161"/>
      <c r="R1272" s="161"/>
      <c r="S1272" s="161"/>
      <c r="T1272" s="161"/>
      <c r="U1272" s="161"/>
      <c r="V1272" s="161"/>
      <c r="W1272" s="161"/>
      <c r="X1272" s="161"/>
      <c r="Y1272" s="161"/>
      <c r="Z1272" s="161"/>
      <c r="AA1272" s="161"/>
      <c r="AB1272" s="161"/>
      <c r="AC1272" s="161"/>
      <c r="AD1272" s="161"/>
      <c r="AE1272" s="161"/>
      <c r="AF1272" s="161"/>
      <c r="AG1272" s="161"/>
      <c r="AH1272" s="161"/>
      <c r="AI1272" s="161"/>
      <c r="AJ1272" s="161"/>
      <c r="AK1272" s="161"/>
      <c r="AL1272" s="161"/>
      <c r="AM1272" s="161"/>
      <c r="AN1272" s="161"/>
      <c r="AO1272" s="161"/>
      <c r="AP1272" s="161"/>
      <c r="AQ1272" s="161"/>
      <c r="AR1272" s="161"/>
      <c r="AS1272" s="161"/>
      <c r="AT1272" s="161"/>
      <c r="AU1272" s="161"/>
      <c r="AV1272" s="161"/>
      <c r="AW1272" s="161"/>
    </row>
    <row r="1273" spans="2:49" s="47" customFormat="1" ht="11.25" customHeight="1">
      <c r="B1273" s="113"/>
      <c r="C1273" s="114"/>
      <c r="D1273" s="115"/>
      <c r="E1273" s="116"/>
      <c r="F1273" s="116"/>
      <c r="G1273" s="117"/>
      <c r="H1273" s="117"/>
      <c r="I1273" s="117"/>
      <c r="J1273" s="117"/>
      <c r="K1273" s="117"/>
      <c r="L1273" s="117"/>
      <c r="M1273" s="118" t="s">
        <v>187</v>
      </c>
      <c r="N1273" s="161"/>
      <c r="O1273" s="161"/>
      <c r="P1273" s="161"/>
      <c r="Q1273" s="161"/>
      <c r="R1273" s="161"/>
      <c r="S1273" s="161"/>
      <c r="T1273" s="161"/>
      <c r="U1273" s="161"/>
      <c r="V1273" s="161"/>
      <c r="W1273" s="161"/>
      <c r="X1273" s="161"/>
      <c r="Y1273" s="161"/>
      <c r="Z1273" s="161"/>
      <c r="AA1273" s="161"/>
      <c r="AB1273" s="161"/>
      <c r="AC1273" s="161"/>
      <c r="AD1273" s="161"/>
      <c r="AE1273" s="161"/>
      <c r="AF1273" s="161"/>
      <c r="AG1273" s="161"/>
      <c r="AH1273" s="161"/>
      <c r="AI1273" s="161"/>
      <c r="AJ1273" s="161"/>
      <c r="AK1273" s="161"/>
      <c r="AL1273" s="161"/>
      <c r="AM1273" s="161"/>
      <c r="AN1273" s="161"/>
      <c r="AO1273" s="161"/>
      <c r="AP1273" s="161"/>
      <c r="AQ1273" s="161"/>
      <c r="AR1273" s="161"/>
      <c r="AS1273" s="161"/>
      <c r="AT1273" s="161"/>
      <c r="AU1273" s="161"/>
      <c r="AV1273" s="161"/>
      <c r="AW1273" s="161"/>
    </row>
    <row r="1274" spans="2:10" s="121" customFormat="1" ht="18.75" customHeight="1">
      <c r="B1274" s="14" t="s">
        <v>208</v>
      </c>
      <c r="C1274" s="119"/>
      <c r="D1274" s="119"/>
      <c r="E1274" s="119"/>
      <c r="F1274" s="119"/>
      <c r="G1274" s="119"/>
      <c r="H1274" s="119"/>
      <c r="I1274" s="120"/>
      <c r="J1274" s="120"/>
    </row>
    <row r="1275" spans="2:10" s="121" customFormat="1" ht="18.75" customHeight="1">
      <c r="B1275" s="15" t="s">
        <v>209</v>
      </c>
      <c r="C1275" s="15"/>
      <c r="D1275" s="15"/>
      <c r="E1275" s="15"/>
      <c r="F1275" s="15"/>
      <c r="G1275" s="15"/>
      <c r="H1275" s="15"/>
      <c r="I1275" s="16"/>
      <c r="J1275" s="16"/>
    </row>
    <row r="1276" spans="2:49" s="150" customFormat="1" ht="6" customHeight="1">
      <c r="B1276" s="122"/>
      <c r="C1276" s="123"/>
      <c r="D1276" s="123"/>
      <c r="E1276" s="124"/>
      <c r="F1276" s="124"/>
      <c r="G1276" s="123"/>
      <c r="H1276" s="123"/>
      <c r="I1276" s="123"/>
      <c r="J1276" s="123"/>
      <c r="K1276" s="125"/>
      <c r="L1276" s="123"/>
      <c r="M1276" s="126"/>
      <c r="N1276" s="124"/>
      <c r="O1276" s="124"/>
      <c r="P1276" s="124"/>
      <c r="Q1276" s="124"/>
      <c r="R1276" s="124"/>
      <c r="S1276" s="124"/>
      <c r="T1276" s="124"/>
      <c r="U1276" s="124"/>
      <c r="V1276" s="124"/>
      <c r="W1276" s="124"/>
      <c r="X1276" s="124"/>
      <c r="Y1276" s="124"/>
      <c r="Z1276" s="124"/>
      <c r="AA1276" s="124"/>
      <c r="AB1276" s="124"/>
      <c r="AC1276" s="124"/>
      <c r="AD1276" s="124"/>
      <c r="AE1276" s="124"/>
      <c r="AF1276" s="124"/>
      <c r="AG1276" s="124"/>
      <c r="AH1276" s="124"/>
      <c r="AI1276" s="124"/>
      <c r="AJ1276" s="124"/>
      <c r="AK1276" s="124"/>
      <c r="AL1276" s="124"/>
      <c r="AM1276" s="124"/>
      <c r="AN1276" s="124"/>
      <c r="AO1276" s="124"/>
      <c r="AP1276" s="124"/>
      <c r="AQ1276" s="124"/>
      <c r="AR1276" s="124"/>
      <c r="AS1276" s="124"/>
      <c r="AT1276" s="124"/>
      <c r="AU1276" s="124"/>
      <c r="AV1276" s="124"/>
      <c r="AW1276" s="124"/>
    </row>
    <row r="1277" spans="2:49" s="150" customFormat="1" ht="24.75" customHeight="1">
      <c r="B1277" s="18" t="s">
        <v>1625</v>
      </c>
      <c r="C1277" s="19" t="s">
        <v>2237</v>
      </c>
      <c r="D1277" s="20" t="s">
        <v>1627</v>
      </c>
      <c r="E1277" s="21" t="s">
        <v>1103</v>
      </c>
      <c r="F1277" s="22"/>
      <c r="G1277" s="21" t="s">
        <v>1787</v>
      </c>
      <c r="H1277" s="22"/>
      <c r="I1277" s="21" t="s">
        <v>721</v>
      </c>
      <c r="J1277" s="22"/>
      <c r="K1277" s="21" t="s">
        <v>1767</v>
      </c>
      <c r="L1277" s="22"/>
      <c r="M1277" s="23" t="s">
        <v>1386</v>
      </c>
      <c r="N1277" s="124"/>
      <c r="O1277" s="124"/>
      <c r="P1277" s="124"/>
      <c r="Q1277" s="124"/>
      <c r="R1277" s="124"/>
      <c r="S1277" s="124"/>
      <c r="T1277" s="124"/>
      <c r="U1277" s="124"/>
      <c r="V1277" s="124"/>
      <c r="W1277" s="124"/>
      <c r="X1277" s="124"/>
      <c r="Y1277" s="124"/>
      <c r="Z1277" s="124"/>
      <c r="AA1277" s="124"/>
      <c r="AB1277" s="124"/>
      <c r="AC1277" s="124"/>
      <c r="AD1277" s="124"/>
      <c r="AE1277" s="124"/>
      <c r="AF1277" s="124"/>
      <c r="AG1277" s="124"/>
      <c r="AH1277" s="124"/>
      <c r="AI1277" s="124"/>
      <c r="AJ1277" s="124"/>
      <c r="AK1277" s="124"/>
      <c r="AL1277" s="124"/>
      <c r="AM1277" s="124"/>
      <c r="AN1277" s="124"/>
      <c r="AO1277" s="124"/>
      <c r="AP1277" s="124"/>
      <c r="AQ1277" s="124"/>
      <c r="AR1277" s="124"/>
      <c r="AS1277" s="124"/>
      <c r="AT1277" s="124"/>
      <c r="AU1277" s="124"/>
      <c r="AV1277" s="124"/>
      <c r="AW1277" s="124"/>
    </row>
    <row r="1278" spans="2:49" s="150" customFormat="1" ht="15" customHeight="1">
      <c r="B1278" s="24" t="s">
        <v>1626</v>
      </c>
      <c r="C1278" s="25"/>
      <c r="D1278" s="26" t="s">
        <v>1628</v>
      </c>
      <c r="E1278" s="17" t="s">
        <v>1383</v>
      </c>
      <c r="F1278" s="27" t="s">
        <v>1385</v>
      </c>
      <c r="G1278" s="17" t="s">
        <v>1383</v>
      </c>
      <c r="H1278" s="27" t="s">
        <v>1385</v>
      </c>
      <c r="I1278" s="17" t="s">
        <v>1383</v>
      </c>
      <c r="J1278" s="27" t="s">
        <v>1385</v>
      </c>
      <c r="K1278" s="17" t="s">
        <v>1383</v>
      </c>
      <c r="L1278" s="27" t="s">
        <v>1385</v>
      </c>
      <c r="M1278" s="28"/>
      <c r="N1278" s="124"/>
      <c r="O1278" s="124"/>
      <c r="P1278" s="124"/>
      <c r="Q1278" s="124"/>
      <c r="R1278" s="124"/>
      <c r="S1278" s="124"/>
      <c r="T1278" s="124"/>
      <c r="U1278" s="124"/>
      <c r="V1278" s="124"/>
      <c r="W1278" s="124"/>
      <c r="X1278" s="124"/>
      <c r="Y1278" s="124"/>
      <c r="Z1278" s="124"/>
      <c r="AA1278" s="124"/>
      <c r="AB1278" s="124"/>
      <c r="AC1278" s="124"/>
      <c r="AD1278" s="124"/>
      <c r="AE1278" s="124"/>
      <c r="AF1278" s="124"/>
      <c r="AG1278" s="124"/>
      <c r="AH1278" s="124"/>
      <c r="AI1278" s="124"/>
      <c r="AJ1278" s="124"/>
      <c r="AK1278" s="124"/>
      <c r="AL1278" s="124"/>
      <c r="AM1278" s="124"/>
      <c r="AN1278" s="124"/>
      <c r="AO1278" s="124"/>
      <c r="AP1278" s="124"/>
      <c r="AQ1278" s="124"/>
      <c r="AR1278" s="124"/>
      <c r="AS1278" s="124"/>
      <c r="AT1278" s="124"/>
      <c r="AU1278" s="124"/>
      <c r="AV1278" s="124"/>
      <c r="AW1278" s="124"/>
    </row>
    <row r="1279" spans="2:49" s="150" customFormat="1" ht="24.75" customHeight="1">
      <c r="B1279" s="29"/>
      <c r="C1279" s="30"/>
      <c r="D1279" s="31"/>
      <c r="E1279" s="32" t="s">
        <v>1384</v>
      </c>
      <c r="F1279" s="33" t="s">
        <v>1768</v>
      </c>
      <c r="G1279" s="32" t="s">
        <v>1384</v>
      </c>
      <c r="H1279" s="33" t="s">
        <v>1768</v>
      </c>
      <c r="I1279" s="32" t="s">
        <v>1384</v>
      </c>
      <c r="J1279" s="33" t="s">
        <v>1768</v>
      </c>
      <c r="K1279" s="32" t="s">
        <v>1384</v>
      </c>
      <c r="L1279" s="33" t="s">
        <v>1768</v>
      </c>
      <c r="M1279" s="34"/>
      <c r="N1279" s="124"/>
      <c r="O1279" s="124"/>
      <c r="P1279" s="124"/>
      <c r="Q1279" s="124"/>
      <c r="R1279" s="124"/>
      <c r="S1279" s="124"/>
      <c r="T1279" s="124"/>
      <c r="U1279" s="124"/>
      <c r="V1279" s="124"/>
      <c r="W1279" s="124"/>
      <c r="X1279" s="124"/>
      <c r="Y1279" s="124"/>
      <c r="Z1279" s="124"/>
      <c r="AA1279" s="124"/>
      <c r="AB1279" s="124"/>
      <c r="AC1279" s="124"/>
      <c r="AD1279" s="124"/>
      <c r="AE1279" s="124"/>
      <c r="AF1279" s="124"/>
      <c r="AG1279" s="124"/>
      <c r="AH1279" s="124"/>
      <c r="AI1279" s="124"/>
      <c r="AJ1279" s="124"/>
      <c r="AK1279" s="124"/>
      <c r="AL1279" s="124"/>
      <c r="AM1279" s="124"/>
      <c r="AN1279" s="124"/>
      <c r="AO1279" s="124"/>
      <c r="AP1279" s="124"/>
      <c r="AQ1279" s="124"/>
      <c r="AR1279" s="124"/>
      <c r="AS1279" s="124"/>
      <c r="AT1279" s="124"/>
      <c r="AU1279" s="124"/>
      <c r="AV1279" s="124"/>
      <c r="AW1279" s="124"/>
    </row>
    <row r="1280" spans="2:49" s="47" customFormat="1" ht="5.25" customHeight="1">
      <c r="B1280" s="60"/>
      <c r="C1280" s="127"/>
      <c r="D1280" s="128"/>
      <c r="E1280" s="283"/>
      <c r="F1280" s="284"/>
      <c r="G1280" s="283"/>
      <c r="H1280" s="284"/>
      <c r="I1280" s="283"/>
      <c r="J1280" s="284"/>
      <c r="K1280" s="285"/>
      <c r="L1280" s="284"/>
      <c r="M1280" s="286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161"/>
      <c r="Z1280" s="161"/>
      <c r="AA1280" s="161"/>
      <c r="AB1280" s="161"/>
      <c r="AC1280" s="161"/>
      <c r="AD1280" s="161"/>
      <c r="AE1280" s="161"/>
      <c r="AF1280" s="161"/>
      <c r="AG1280" s="161"/>
      <c r="AH1280" s="161"/>
      <c r="AI1280" s="161"/>
      <c r="AJ1280" s="161"/>
      <c r="AK1280" s="161"/>
      <c r="AL1280" s="161"/>
      <c r="AM1280" s="161"/>
      <c r="AN1280" s="161"/>
      <c r="AO1280" s="161"/>
      <c r="AP1280" s="161"/>
      <c r="AQ1280" s="161"/>
      <c r="AR1280" s="161"/>
      <c r="AS1280" s="161"/>
      <c r="AT1280" s="161"/>
      <c r="AU1280" s="161"/>
      <c r="AV1280" s="161"/>
      <c r="AW1280" s="161"/>
    </row>
    <row r="1281" spans="2:49" s="47" customFormat="1" ht="11.25" customHeight="1">
      <c r="B1281" s="51" t="s">
        <v>2420</v>
      </c>
      <c r="C1281" s="52" t="s">
        <v>2105</v>
      </c>
      <c r="D1281" s="44" t="s">
        <v>2305</v>
      </c>
      <c r="E1281" s="45" t="s">
        <v>1243</v>
      </c>
      <c r="F1281" s="53">
        <v>237.49560035128846</v>
      </c>
      <c r="G1281" s="45" t="s">
        <v>1243</v>
      </c>
      <c r="H1281" s="53">
        <v>237.49560035128846</v>
      </c>
      <c r="I1281" s="45" t="s">
        <v>1243</v>
      </c>
      <c r="J1281" s="53">
        <v>326.3428753028496</v>
      </c>
      <c r="K1281" s="54" t="s">
        <v>1243</v>
      </c>
      <c r="L1281" s="53">
        <v>187</v>
      </c>
      <c r="M1281" s="56" t="s">
        <v>1174</v>
      </c>
      <c r="N1281" s="161"/>
      <c r="O1281" s="161"/>
      <c r="P1281" s="161"/>
      <c r="Q1281" s="161"/>
      <c r="R1281" s="161"/>
      <c r="S1281" s="161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61"/>
      <c r="AG1281" s="161"/>
      <c r="AH1281" s="161"/>
      <c r="AI1281" s="161"/>
      <c r="AJ1281" s="161"/>
      <c r="AK1281" s="161"/>
      <c r="AL1281" s="161"/>
      <c r="AM1281" s="161"/>
      <c r="AN1281" s="161"/>
      <c r="AO1281" s="161"/>
      <c r="AP1281" s="161"/>
      <c r="AQ1281" s="161"/>
      <c r="AR1281" s="161"/>
      <c r="AS1281" s="161"/>
      <c r="AT1281" s="161"/>
      <c r="AU1281" s="161"/>
      <c r="AV1281" s="161"/>
      <c r="AW1281" s="161"/>
    </row>
    <row r="1282" spans="2:49" s="47" customFormat="1" ht="11.25" customHeight="1">
      <c r="B1282" s="51" t="s">
        <v>2421</v>
      </c>
      <c r="C1282" s="52" t="s">
        <v>1231</v>
      </c>
      <c r="D1282" s="44" t="s">
        <v>2305</v>
      </c>
      <c r="E1282" s="45" t="s">
        <v>1243</v>
      </c>
      <c r="F1282" s="53">
        <v>34.17202882752352</v>
      </c>
      <c r="G1282" s="45" t="s">
        <v>1243</v>
      </c>
      <c r="H1282" s="53">
        <v>42.7150360344044</v>
      </c>
      <c r="I1282" s="45" t="s">
        <v>1243</v>
      </c>
      <c r="J1282" s="53">
        <v>35.8806302688997</v>
      </c>
      <c r="K1282" s="54" t="s">
        <v>1243</v>
      </c>
      <c r="L1282" s="53">
        <v>31</v>
      </c>
      <c r="M1282" s="56" t="s">
        <v>1232</v>
      </c>
      <c r="N1282" s="161"/>
      <c r="O1282" s="161"/>
      <c r="P1282" s="161"/>
      <c r="Q1282" s="161"/>
      <c r="R1282" s="161"/>
      <c r="S1282" s="161"/>
      <c r="T1282" s="161"/>
      <c r="U1282" s="161"/>
      <c r="V1282" s="161"/>
      <c r="W1282" s="161"/>
      <c r="X1282" s="161"/>
      <c r="Y1282" s="161"/>
      <c r="Z1282" s="161"/>
      <c r="AA1282" s="161"/>
      <c r="AB1282" s="161"/>
      <c r="AC1282" s="161"/>
      <c r="AD1282" s="161"/>
      <c r="AE1282" s="161"/>
      <c r="AF1282" s="161"/>
      <c r="AG1282" s="161"/>
      <c r="AH1282" s="161"/>
      <c r="AI1282" s="161"/>
      <c r="AJ1282" s="161"/>
      <c r="AK1282" s="161"/>
      <c r="AL1282" s="161"/>
      <c r="AM1282" s="161"/>
      <c r="AN1282" s="161"/>
      <c r="AO1282" s="161"/>
      <c r="AP1282" s="161"/>
      <c r="AQ1282" s="161"/>
      <c r="AR1282" s="161"/>
      <c r="AS1282" s="161"/>
      <c r="AT1282" s="161"/>
      <c r="AU1282" s="161"/>
      <c r="AV1282" s="161"/>
      <c r="AW1282" s="161"/>
    </row>
    <row r="1283" spans="2:49" s="47" customFormat="1" ht="11.25" customHeight="1">
      <c r="B1283" s="51" t="s">
        <v>1761</v>
      </c>
      <c r="C1283" s="52" t="s">
        <v>1755</v>
      </c>
      <c r="D1283" s="44" t="s">
        <v>2535</v>
      </c>
      <c r="E1283" s="57">
        <v>756</v>
      </c>
      <c r="F1283" s="53">
        <v>148.64832539972733</v>
      </c>
      <c r="G1283" s="57">
        <v>503</v>
      </c>
      <c r="H1283" s="53">
        <v>114.4762965722038</v>
      </c>
      <c r="I1283" s="57">
        <v>450</v>
      </c>
      <c r="J1283" s="53">
        <v>111.05909368945144</v>
      </c>
      <c r="K1283" s="54">
        <v>390</v>
      </c>
      <c r="L1283" s="53">
        <v>95</v>
      </c>
      <c r="M1283" s="56" t="s">
        <v>1754</v>
      </c>
      <c r="N1283" s="161"/>
      <c r="O1283" s="161"/>
      <c r="P1283" s="161"/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1"/>
      <c r="AB1283" s="161"/>
      <c r="AC1283" s="161"/>
      <c r="AD1283" s="161"/>
      <c r="AE1283" s="161"/>
      <c r="AF1283" s="161"/>
      <c r="AG1283" s="161"/>
      <c r="AH1283" s="161"/>
      <c r="AI1283" s="161"/>
      <c r="AJ1283" s="161"/>
      <c r="AK1283" s="161"/>
      <c r="AL1283" s="161"/>
      <c r="AM1283" s="161"/>
      <c r="AN1283" s="161"/>
      <c r="AO1283" s="161"/>
      <c r="AP1283" s="161"/>
      <c r="AQ1283" s="161"/>
      <c r="AR1283" s="161"/>
      <c r="AS1283" s="161"/>
      <c r="AT1283" s="161"/>
      <c r="AU1283" s="161"/>
      <c r="AV1283" s="161"/>
      <c r="AW1283" s="161"/>
    </row>
    <row r="1284" spans="2:49" s="47" customFormat="1" ht="11.25" customHeight="1">
      <c r="B1284" s="51" t="s">
        <v>1658</v>
      </c>
      <c r="C1284" s="52" t="s">
        <v>1233</v>
      </c>
      <c r="D1284" s="298" t="s">
        <v>2103</v>
      </c>
      <c r="E1284" s="57">
        <v>415</v>
      </c>
      <c r="F1284" s="53">
        <v>922.644778343135</v>
      </c>
      <c r="G1284" s="57">
        <v>395</v>
      </c>
      <c r="H1284" s="53">
        <v>1050.7898864463482</v>
      </c>
      <c r="I1284" s="57">
        <v>463</v>
      </c>
      <c r="J1284" s="53">
        <v>1301.9542983286462</v>
      </c>
      <c r="K1284" s="54">
        <v>367</v>
      </c>
      <c r="L1284" s="53">
        <v>1148</v>
      </c>
      <c r="M1284" s="56" t="s">
        <v>1234</v>
      </c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  <c r="AG1284" s="161"/>
      <c r="AH1284" s="161"/>
      <c r="AI1284" s="161"/>
      <c r="AJ1284" s="161"/>
      <c r="AK1284" s="161"/>
      <c r="AL1284" s="161"/>
      <c r="AM1284" s="161"/>
      <c r="AN1284" s="161"/>
      <c r="AO1284" s="161"/>
      <c r="AP1284" s="161"/>
      <c r="AQ1284" s="161"/>
      <c r="AR1284" s="161"/>
      <c r="AS1284" s="161"/>
      <c r="AT1284" s="161"/>
      <c r="AU1284" s="161"/>
      <c r="AV1284" s="161"/>
      <c r="AW1284" s="161"/>
    </row>
    <row r="1285" spans="2:49" s="47" customFormat="1" ht="11.25" customHeight="1">
      <c r="B1285" s="51" t="s">
        <v>1310</v>
      </c>
      <c r="C1285" s="52" t="s">
        <v>1239</v>
      </c>
      <c r="D1285" s="44" t="s">
        <v>2429</v>
      </c>
      <c r="E1285" s="57">
        <v>515</v>
      </c>
      <c r="F1285" s="53">
        <v>1143.0543642806617</v>
      </c>
      <c r="G1285" s="57">
        <v>240</v>
      </c>
      <c r="H1285" s="53">
        <v>575.7986857437713</v>
      </c>
      <c r="I1285" s="57">
        <v>160</v>
      </c>
      <c r="J1285" s="53">
        <v>401.52133872340136</v>
      </c>
      <c r="K1285" s="54">
        <v>140</v>
      </c>
      <c r="L1285" s="53">
        <v>367</v>
      </c>
      <c r="M1285" s="56" t="s">
        <v>1940</v>
      </c>
      <c r="N1285" s="161"/>
      <c r="O1285" s="161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61"/>
      <c r="AC1285" s="161"/>
      <c r="AD1285" s="161"/>
      <c r="AE1285" s="161"/>
      <c r="AF1285" s="161"/>
      <c r="AG1285" s="161"/>
      <c r="AH1285" s="161"/>
      <c r="AI1285" s="161"/>
      <c r="AJ1285" s="161"/>
      <c r="AK1285" s="161"/>
      <c r="AL1285" s="161"/>
      <c r="AM1285" s="161"/>
      <c r="AN1285" s="161"/>
      <c r="AO1285" s="161"/>
      <c r="AP1285" s="161"/>
      <c r="AQ1285" s="161"/>
      <c r="AR1285" s="161"/>
      <c r="AS1285" s="161"/>
      <c r="AT1285" s="161"/>
      <c r="AU1285" s="161"/>
      <c r="AV1285" s="161"/>
      <c r="AW1285" s="161"/>
    </row>
    <row r="1286" spans="2:49" s="47" customFormat="1" ht="11.25" customHeight="1">
      <c r="B1286" s="51" t="s">
        <v>1311</v>
      </c>
      <c r="C1286" s="52" t="s">
        <v>2071</v>
      </c>
      <c r="D1286" s="44" t="s">
        <v>2305</v>
      </c>
      <c r="E1286" s="45" t="s">
        <v>1243</v>
      </c>
      <c r="F1286" s="53">
        <v>358.806302688997</v>
      </c>
      <c r="G1286" s="45" t="s">
        <v>1243</v>
      </c>
      <c r="H1286" s="53">
        <v>611.679316012671</v>
      </c>
      <c r="I1286" s="45" t="s">
        <v>1243</v>
      </c>
      <c r="J1286" s="53">
        <v>456.196584847439</v>
      </c>
      <c r="K1286" s="54" t="s">
        <v>1243</v>
      </c>
      <c r="L1286" s="53">
        <v>571</v>
      </c>
      <c r="M1286" s="56" t="s">
        <v>1941</v>
      </c>
      <c r="N1286" s="161"/>
      <c r="O1286" s="161"/>
      <c r="P1286" s="161"/>
      <c r="Q1286" s="161"/>
      <c r="R1286" s="161"/>
      <c r="S1286" s="161"/>
      <c r="T1286" s="161"/>
      <c r="U1286" s="161"/>
      <c r="V1286" s="161"/>
      <c r="W1286" s="161"/>
      <c r="X1286" s="161"/>
      <c r="Y1286" s="161"/>
      <c r="Z1286" s="161"/>
      <c r="AA1286" s="161"/>
      <c r="AB1286" s="161"/>
      <c r="AC1286" s="161"/>
      <c r="AD1286" s="161"/>
      <c r="AE1286" s="161"/>
      <c r="AF1286" s="161"/>
      <c r="AG1286" s="161"/>
      <c r="AH1286" s="161"/>
      <c r="AI1286" s="161"/>
      <c r="AJ1286" s="161"/>
      <c r="AK1286" s="161"/>
      <c r="AL1286" s="161"/>
      <c r="AM1286" s="161"/>
      <c r="AN1286" s="161"/>
      <c r="AO1286" s="161"/>
      <c r="AP1286" s="161"/>
      <c r="AQ1286" s="161"/>
      <c r="AR1286" s="161"/>
      <c r="AS1286" s="161"/>
      <c r="AT1286" s="161"/>
      <c r="AU1286" s="161"/>
      <c r="AV1286" s="161"/>
      <c r="AW1286" s="161"/>
    </row>
    <row r="1287" spans="2:49" s="47" customFormat="1" ht="5.25" customHeight="1">
      <c r="B1287" s="51"/>
      <c r="C1287" s="52"/>
      <c r="D1287" s="44"/>
      <c r="E1287" s="45"/>
      <c r="F1287" s="53"/>
      <c r="G1287" s="45"/>
      <c r="H1287" s="53"/>
      <c r="I1287" s="45"/>
      <c r="J1287" s="53"/>
      <c r="K1287" s="54"/>
      <c r="L1287" s="53"/>
      <c r="M1287" s="56"/>
      <c r="N1287" s="161"/>
      <c r="O1287" s="161"/>
      <c r="P1287" s="161"/>
      <c r="Q1287" s="161"/>
      <c r="R1287" s="161"/>
      <c r="S1287" s="161"/>
      <c r="T1287" s="161"/>
      <c r="U1287" s="161"/>
      <c r="V1287" s="161"/>
      <c r="W1287" s="161"/>
      <c r="X1287" s="161"/>
      <c r="Y1287" s="161"/>
      <c r="Z1287" s="161"/>
      <c r="AA1287" s="161"/>
      <c r="AB1287" s="161"/>
      <c r="AC1287" s="161"/>
      <c r="AD1287" s="161"/>
      <c r="AE1287" s="161"/>
      <c r="AF1287" s="161"/>
      <c r="AG1287" s="161"/>
      <c r="AH1287" s="161"/>
      <c r="AI1287" s="161"/>
      <c r="AJ1287" s="161"/>
      <c r="AK1287" s="161"/>
      <c r="AL1287" s="161"/>
      <c r="AM1287" s="161"/>
      <c r="AN1287" s="161"/>
      <c r="AO1287" s="161"/>
      <c r="AP1287" s="161"/>
      <c r="AQ1287" s="161"/>
      <c r="AR1287" s="161"/>
      <c r="AS1287" s="161"/>
      <c r="AT1287" s="161"/>
      <c r="AU1287" s="161"/>
      <c r="AV1287" s="161"/>
      <c r="AW1287" s="161"/>
    </row>
    <row r="1288" spans="2:49" s="210" customFormat="1" ht="11.25" customHeight="1">
      <c r="B1288" s="68" t="s">
        <v>2076</v>
      </c>
      <c r="C1288" s="69" t="s">
        <v>1969</v>
      </c>
      <c r="D1288" s="223"/>
      <c r="E1288" s="299"/>
      <c r="F1288" s="236"/>
      <c r="G1288" s="299"/>
      <c r="H1288" s="236"/>
      <c r="I1288" s="299"/>
      <c r="J1288" s="236"/>
      <c r="K1288" s="237"/>
      <c r="L1288" s="236"/>
      <c r="M1288" s="213" t="s">
        <v>1971</v>
      </c>
      <c r="N1288" s="209"/>
      <c r="O1288" s="209"/>
      <c r="P1288" s="209"/>
      <c r="Q1288" s="209"/>
      <c r="R1288" s="209"/>
      <c r="S1288" s="209"/>
      <c r="T1288" s="209"/>
      <c r="U1288" s="209"/>
      <c r="V1288" s="209"/>
      <c r="W1288" s="209"/>
      <c r="X1288" s="209"/>
      <c r="Y1288" s="209"/>
      <c r="Z1288" s="209"/>
      <c r="AA1288" s="209"/>
      <c r="AB1288" s="209"/>
      <c r="AC1288" s="209"/>
      <c r="AD1288" s="209"/>
      <c r="AE1288" s="209"/>
      <c r="AF1288" s="209"/>
      <c r="AG1288" s="209"/>
      <c r="AH1288" s="209"/>
      <c r="AI1288" s="209"/>
      <c r="AJ1288" s="209"/>
      <c r="AK1288" s="209"/>
      <c r="AL1288" s="209"/>
      <c r="AM1288" s="209"/>
      <c r="AN1288" s="209"/>
      <c r="AO1288" s="209"/>
      <c r="AP1288" s="209"/>
      <c r="AQ1288" s="209"/>
      <c r="AR1288" s="209"/>
      <c r="AS1288" s="209"/>
      <c r="AT1288" s="209"/>
      <c r="AU1288" s="209"/>
      <c r="AV1288" s="209"/>
      <c r="AW1288" s="209"/>
    </row>
    <row r="1289" spans="2:49" s="210" customFormat="1" ht="11.25" customHeight="1">
      <c r="B1289" s="233"/>
      <c r="C1289" s="69" t="s">
        <v>1970</v>
      </c>
      <c r="D1289" s="223"/>
      <c r="E1289" s="299"/>
      <c r="F1289" s="206">
        <f>SUM(F1292+F1298+F1333+F1340+F1345)</f>
        <v>22625.300306180012</v>
      </c>
      <c r="G1289" s="299"/>
      <c r="H1289" s="206">
        <f>SUM(H1292+H1298+H1333+H1340+H1345)</f>
        <v>26563.62652422797</v>
      </c>
      <c r="I1289" s="299"/>
      <c r="J1289" s="206">
        <f>SUM(J1292+J1298+J1333+J1340+J1345)</f>
        <v>26238.992335213938</v>
      </c>
      <c r="K1289" s="207"/>
      <c r="L1289" s="206">
        <f>SUM(L1292+L1298+L1333+L1340+L1345)</f>
        <v>38736</v>
      </c>
      <c r="M1289" s="213" t="s">
        <v>188</v>
      </c>
      <c r="N1289" s="209"/>
      <c r="O1289" s="209"/>
      <c r="P1289" s="209"/>
      <c r="Q1289" s="209"/>
      <c r="R1289" s="209"/>
      <c r="S1289" s="209"/>
      <c r="T1289" s="209"/>
      <c r="U1289" s="209"/>
      <c r="V1289" s="209"/>
      <c r="W1289" s="209"/>
      <c r="X1289" s="209"/>
      <c r="Y1289" s="209"/>
      <c r="Z1289" s="209"/>
      <c r="AA1289" s="209"/>
      <c r="AB1289" s="209"/>
      <c r="AC1289" s="209"/>
      <c r="AD1289" s="209"/>
      <c r="AE1289" s="209"/>
      <c r="AF1289" s="209"/>
      <c r="AG1289" s="209"/>
      <c r="AH1289" s="209"/>
      <c r="AI1289" s="209"/>
      <c r="AJ1289" s="209"/>
      <c r="AK1289" s="209"/>
      <c r="AL1289" s="209"/>
      <c r="AM1289" s="209"/>
      <c r="AN1289" s="209"/>
      <c r="AO1289" s="209"/>
      <c r="AP1289" s="209"/>
      <c r="AQ1289" s="209"/>
      <c r="AR1289" s="209"/>
      <c r="AS1289" s="209"/>
      <c r="AT1289" s="209"/>
      <c r="AU1289" s="209"/>
      <c r="AV1289" s="209"/>
      <c r="AW1289" s="209"/>
    </row>
    <row r="1290" spans="2:49" s="47" customFormat="1" ht="6" customHeight="1">
      <c r="B1290" s="300"/>
      <c r="C1290" s="43"/>
      <c r="D1290" s="44"/>
      <c r="E1290" s="45"/>
      <c r="F1290" s="49"/>
      <c r="G1290" s="45"/>
      <c r="H1290" s="49"/>
      <c r="I1290" s="45"/>
      <c r="J1290" s="49"/>
      <c r="K1290" s="50"/>
      <c r="L1290" s="49"/>
      <c r="M1290" s="48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61"/>
      <c r="AG1290" s="161"/>
      <c r="AH1290" s="161"/>
      <c r="AI1290" s="161"/>
      <c r="AJ1290" s="161"/>
      <c r="AK1290" s="161"/>
      <c r="AL1290" s="161"/>
      <c r="AM1290" s="161"/>
      <c r="AN1290" s="161"/>
      <c r="AO1290" s="161"/>
      <c r="AP1290" s="161"/>
      <c r="AQ1290" s="161"/>
      <c r="AR1290" s="161"/>
      <c r="AS1290" s="161"/>
      <c r="AT1290" s="161"/>
      <c r="AU1290" s="161"/>
      <c r="AV1290" s="161"/>
      <c r="AW1290" s="161"/>
    </row>
    <row r="1291" spans="2:49" s="47" customFormat="1" ht="11.25" customHeight="1">
      <c r="B1291" s="78" t="s">
        <v>2078</v>
      </c>
      <c r="C1291" s="43" t="s">
        <v>2077</v>
      </c>
      <c r="D1291" s="280"/>
      <c r="E1291" s="45"/>
      <c r="F1291" s="102"/>
      <c r="G1291" s="103"/>
      <c r="H1291" s="102"/>
      <c r="I1291" s="103"/>
      <c r="J1291" s="102"/>
      <c r="K1291" s="103"/>
      <c r="L1291" s="102"/>
      <c r="M1291" s="48" t="s">
        <v>771</v>
      </c>
      <c r="N1291" s="161"/>
      <c r="O1291" s="161"/>
      <c r="P1291" s="161"/>
      <c r="Q1291" s="161"/>
      <c r="R1291" s="161"/>
      <c r="S1291" s="161"/>
      <c r="T1291" s="161"/>
      <c r="U1291" s="161"/>
      <c r="V1291" s="161"/>
      <c r="W1291" s="161"/>
      <c r="X1291" s="161"/>
      <c r="Y1291" s="161"/>
      <c r="Z1291" s="161"/>
      <c r="AA1291" s="161"/>
      <c r="AB1291" s="161"/>
      <c r="AC1291" s="161"/>
      <c r="AD1291" s="161"/>
      <c r="AE1291" s="161"/>
      <c r="AF1291" s="161"/>
      <c r="AG1291" s="161"/>
      <c r="AH1291" s="161"/>
      <c r="AI1291" s="161"/>
      <c r="AJ1291" s="161"/>
      <c r="AK1291" s="161"/>
      <c r="AL1291" s="161"/>
      <c r="AM1291" s="161"/>
      <c r="AN1291" s="161"/>
      <c r="AO1291" s="161"/>
      <c r="AP1291" s="161"/>
      <c r="AQ1291" s="161"/>
      <c r="AR1291" s="161"/>
      <c r="AS1291" s="161"/>
      <c r="AT1291" s="161"/>
      <c r="AU1291" s="161"/>
      <c r="AV1291" s="161"/>
      <c r="AW1291" s="161"/>
    </row>
    <row r="1292" spans="2:49" s="47" customFormat="1" ht="11.25" customHeight="1">
      <c r="B1292" s="78"/>
      <c r="C1292" s="43" t="s">
        <v>2082</v>
      </c>
      <c r="D1292" s="280"/>
      <c r="E1292" s="45"/>
      <c r="F1292" s="49">
        <f>SUM(F1294:F1297)</f>
        <v>639.0169390746898</v>
      </c>
      <c r="G1292" s="45"/>
      <c r="H1292" s="49">
        <f>SUM(H1294:H1297)</f>
        <v>2480.889292878208</v>
      </c>
      <c r="I1292" s="45"/>
      <c r="J1292" s="49">
        <f>SUM(J1294:J1297)</f>
        <v>3465.0437231108854</v>
      </c>
      <c r="K1292" s="50"/>
      <c r="L1292" s="49">
        <f>SUM(L1294:L1297)</f>
        <v>3677</v>
      </c>
      <c r="M1292" s="48" t="s">
        <v>2083</v>
      </c>
      <c r="N1292" s="161"/>
      <c r="O1292" s="161"/>
      <c r="P1292" s="161"/>
      <c r="Q1292" s="161"/>
      <c r="R1292" s="161"/>
      <c r="S1292" s="161"/>
      <c r="T1292" s="161"/>
      <c r="U1292" s="161"/>
      <c r="V1292" s="161"/>
      <c r="W1292" s="161"/>
      <c r="X1292" s="161"/>
      <c r="Y1292" s="161"/>
      <c r="Z1292" s="161"/>
      <c r="AA1292" s="161"/>
      <c r="AB1292" s="161"/>
      <c r="AC1292" s="161"/>
      <c r="AD1292" s="161"/>
      <c r="AE1292" s="161"/>
      <c r="AF1292" s="161"/>
      <c r="AG1292" s="161"/>
      <c r="AH1292" s="161"/>
      <c r="AI1292" s="161"/>
      <c r="AJ1292" s="161"/>
      <c r="AK1292" s="161"/>
      <c r="AL1292" s="161"/>
      <c r="AM1292" s="161"/>
      <c r="AN1292" s="161"/>
      <c r="AO1292" s="161"/>
      <c r="AP1292" s="161"/>
      <c r="AQ1292" s="161"/>
      <c r="AR1292" s="161"/>
      <c r="AS1292" s="161"/>
      <c r="AT1292" s="161"/>
      <c r="AU1292" s="161"/>
      <c r="AV1292" s="161"/>
      <c r="AW1292" s="161"/>
    </row>
    <row r="1293" spans="2:49" s="47" customFormat="1" ht="11.25" customHeight="1">
      <c r="B1293" s="51" t="s">
        <v>2124</v>
      </c>
      <c r="C1293" s="52" t="s">
        <v>1112</v>
      </c>
      <c r="D1293" s="128"/>
      <c r="E1293" s="57"/>
      <c r="F1293" s="53"/>
      <c r="G1293" s="57"/>
      <c r="H1293" s="53"/>
      <c r="I1293" s="57"/>
      <c r="J1293" s="53"/>
      <c r="K1293" s="54"/>
      <c r="L1293" s="53"/>
      <c r="M1293" s="56" t="s">
        <v>1113</v>
      </c>
      <c r="N1293" s="161"/>
      <c r="O1293" s="161"/>
      <c r="P1293" s="161"/>
      <c r="Q1293" s="161"/>
      <c r="R1293" s="161"/>
      <c r="S1293" s="161"/>
      <c r="T1293" s="161"/>
      <c r="U1293" s="161"/>
      <c r="V1293" s="161"/>
      <c r="W1293" s="161"/>
      <c r="X1293" s="161"/>
      <c r="Y1293" s="161"/>
      <c r="Z1293" s="161"/>
      <c r="AA1293" s="161"/>
      <c r="AB1293" s="161"/>
      <c r="AC1293" s="161"/>
      <c r="AD1293" s="161"/>
      <c r="AE1293" s="161"/>
      <c r="AF1293" s="161"/>
      <c r="AG1293" s="161"/>
      <c r="AH1293" s="161"/>
      <c r="AI1293" s="161"/>
      <c r="AJ1293" s="161"/>
      <c r="AK1293" s="161"/>
      <c r="AL1293" s="161"/>
      <c r="AM1293" s="161"/>
      <c r="AN1293" s="161"/>
      <c r="AO1293" s="161"/>
      <c r="AP1293" s="161"/>
      <c r="AQ1293" s="161"/>
      <c r="AR1293" s="161"/>
      <c r="AS1293" s="161"/>
      <c r="AT1293" s="161"/>
      <c r="AU1293" s="161"/>
      <c r="AV1293" s="161"/>
      <c r="AW1293" s="161"/>
    </row>
    <row r="1294" spans="2:49" s="47" customFormat="1" ht="11.25" customHeight="1">
      <c r="B1294" s="51" t="s">
        <v>2278</v>
      </c>
      <c r="C1294" s="52" t="s">
        <v>1114</v>
      </c>
      <c r="D1294" s="44" t="s">
        <v>2305</v>
      </c>
      <c r="E1294" s="57" t="s">
        <v>1243</v>
      </c>
      <c r="F1294" s="53">
        <v>526.2492439438622</v>
      </c>
      <c r="G1294" s="57" t="s">
        <v>1243</v>
      </c>
      <c r="H1294" s="53">
        <v>2378.373206395637</v>
      </c>
      <c r="I1294" s="57" t="s">
        <v>1243</v>
      </c>
      <c r="J1294" s="53">
        <v>3389.8652596903335</v>
      </c>
      <c r="K1294" s="54" t="s">
        <v>1243</v>
      </c>
      <c r="L1294" s="53">
        <v>3618</v>
      </c>
      <c r="M1294" s="56" t="s">
        <v>185</v>
      </c>
      <c r="N1294" s="161"/>
      <c r="O1294" s="161"/>
      <c r="P1294" s="161"/>
      <c r="Q1294" s="161"/>
      <c r="R1294" s="161"/>
      <c r="S1294" s="161"/>
      <c r="T1294" s="161"/>
      <c r="U1294" s="161"/>
      <c r="V1294" s="161"/>
      <c r="W1294" s="161"/>
      <c r="X1294" s="161"/>
      <c r="Y1294" s="161"/>
      <c r="Z1294" s="161"/>
      <c r="AA1294" s="161"/>
      <c r="AB1294" s="161"/>
      <c r="AC1294" s="161"/>
      <c r="AD1294" s="161"/>
      <c r="AE1294" s="161"/>
      <c r="AF1294" s="161"/>
      <c r="AG1294" s="161"/>
      <c r="AH1294" s="161"/>
      <c r="AI1294" s="161"/>
      <c r="AJ1294" s="161"/>
      <c r="AK1294" s="161"/>
      <c r="AL1294" s="161"/>
      <c r="AM1294" s="161"/>
      <c r="AN1294" s="161"/>
      <c r="AO1294" s="161"/>
      <c r="AP1294" s="161"/>
      <c r="AQ1294" s="161"/>
      <c r="AR1294" s="161"/>
      <c r="AS1294" s="161"/>
      <c r="AT1294" s="161"/>
      <c r="AU1294" s="161"/>
      <c r="AV1294" s="161"/>
      <c r="AW1294" s="161"/>
    </row>
    <row r="1295" spans="2:49" s="47" customFormat="1" ht="11.25" customHeight="1">
      <c r="B1295" s="60" t="s">
        <v>2079</v>
      </c>
      <c r="C1295" s="52" t="s">
        <v>2081</v>
      </c>
      <c r="D1295" s="44"/>
      <c r="E1295" s="57"/>
      <c r="F1295" s="58"/>
      <c r="G1295" s="57"/>
      <c r="H1295" s="58"/>
      <c r="I1295" s="57"/>
      <c r="J1295" s="58"/>
      <c r="K1295" s="59"/>
      <c r="L1295" s="58"/>
      <c r="M1295" s="61"/>
      <c r="N1295" s="161"/>
      <c r="O1295" s="161"/>
      <c r="P1295" s="161"/>
      <c r="Q1295" s="161"/>
      <c r="R1295" s="161"/>
      <c r="S1295" s="161"/>
      <c r="T1295" s="161"/>
      <c r="U1295" s="161"/>
      <c r="V1295" s="161"/>
      <c r="W1295" s="161"/>
      <c r="X1295" s="161"/>
      <c r="Y1295" s="161"/>
      <c r="Z1295" s="161"/>
      <c r="AA1295" s="161"/>
      <c r="AB1295" s="161"/>
      <c r="AC1295" s="161"/>
      <c r="AD1295" s="161"/>
      <c r="AE1295" s="161"/>
      <c r="AF1295" s="161"/>
      <c r="AG1295" s="161"/>
      <c r="AH1295" s="161"/>
      <c r="AI1295" s="161"/>
      <c r="AJ1295" s="161"/>
      <c r="AK1295" s="161"/>
      <c r="AL1295" s="161"/>
      <c r="AM1295" s="161"/>
      <c r="AN1295" s="161"/>
      <c r="AO1295" s="161"/>
      <c r="AP1295" s="161"/>
      <c r="AQ1295" s="161"/>
      <c r="AR1295" s="161"/>
      <c r="AS1295" s="161"/>
      <c r="AT1295" s="161"/>
      <c r="AU1295" s="161"/>
      <c r="AV1295" s="161"/>
      <c r="AW1295" s="161"/>
    </row>
    <row r="1296" spans="2:49" s="47" customFormat="1" ht="11.25" customHeight="1">
      <c r="B1296" s="51" t="s">
        <v>1756</v>
      </c>
      <c r="C1296" s="52" t="s">
        <v>2080</v>
      </c>
      <c r="D1296" s="44" t="s">
        <v>2305</v>
      </c>
      <c r="E1296" s="57" t="s">
        <v>1243</v>
      </c>
      <c r="F1296" s="53">
        <v>112.76769513082762</v>
      </c>
      <c r="G1296" s="57" t="s">
        <v>1243</v>
      </c>
      <c r="H1296" s="53">
        <v>102.51608648257056</v>
      </c>
      <c r="I1296" s="57" t="s">
        <v>1243</v>
      </c>
      <c r="J1296" s="53">
        <v>75.17846342055175</v>
      </c>
      <c r="K1296" s="54" t="s">
        <v>1243</v>
      </c>
      <c r="L1296" s="53">
        <v>59</v>
      </c>
      <c r="M1296" s="56" t="s">
        <v>122</v>
      </c>
      <c r="N1296" s="161"/>
      <c r="O1296" s="161"/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61"/>
      <c r="AG1296" s="161"/>
      <c r="AH1296" s="161"/>
      <c r="AI1296" s="161"/>
      <c r="AJ1296" s="161"/>
      <c r="AK1296" s="161"/>
      <c r="AL1296" s="161"/>
      <c r="AM1296" s="161"/>
      <c r="AN1296" s="161"/>
      <c r="AO1296" s="161"/>
      <c r="AP1296" s="161"/>
      <c r="AQ1296" s="161"/>
      <c r="AR1296" s="161"/>
      <c r="AS1296" s="161"/>
      <c r="AT1296" s="161"/>
      <c r="AU1296" s="161"/>
      <c r="AV1296" s="161"/>
      <c r="AW1296" s="161"/>
    </row>
    <row r="1297" spans="2:49" s="47" customFormat="1" ht="5.25" customHeight="1">
      <c r="B1297" s="51"/>
      <c r="C1297" s="52"/>
      <c r="D1297" s="280"/>
      <c r="E1297" s="57"/>
      <c r="F1297" s="53"/>
      <c r="G1297" s="57"/>
      <c r="H1297" s="53"/>
      <c r="I1297" s="57"/>
      <c r="J1297" s="53"/>
      <c r="K1297" s="54"/>
      <c r="L1297" s="53"/>
      <c r="M1297" s="56"/>
      <c r="N1297" s="161"/>
      <c r="O1297" s="161"/>
      <c r="P1297" s="161"/>
      <c r="Q1297" s="161"/>
      <c r="R1297" s="161"/>
      <c r="S1297" s="161"/>
      <c r="T1297" s="161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61"/>
      <c r="AG1297" s="161"/>
      <c r="AH1297" s="161"/>
      <c r="AI1297" s="161"/>
      <c r="AJ1297" s="161"/>
      <c r="AK1297" s="161"/>
      <c r="AL1297" s="161"/>
      <c r="AM1297" s="161"/>
      <c r="AN1297" s="161"/>
      <c r="AO1297" s="161"/>
      <c r="AP1297" s="161"/>
      <c r="AQ1297" s="161"/>
      <c r="AR1297" s="161"/>
      <c r="AS1297" s="161"/>
      <c r="AT1297" s="161"/>
      <c r="AU1297" s="161"/>
      <c r="AV1297" s="161"/>
      <c r="AW1297" s="161"/>
    </row>
    <row r="1298" spans="2:49" s="47" customFormat="1" ht="11.25" customHeight="1">
      <c r="B1298" s="78" t="s">
        <v>2074</v>
      </c>
      <c r="C1298" s="43" t="s">
        <v>773</v>
      </c>
      <c r="D1298" s="280"/>
      <c r="E1298" s="45"/>
      <c r="F1298" s="49">
        <f>SUM(F1301:F1331)</f>
        <v>11080.280366801191</v>
      </c>
      <c r="G1298" s="45"/>
      <c r="H1298" s="49">
        <f>SUM(H1301:H1331)</f>
        <v>13496.242700582976</v>
      </c>
      <c r="I1298" s="45"/>
      <c r="J1298" s="49">
        <f>SUM(J1301:J1331)</f>
        <v>13005.874171755453</v>
      </c>
      <c r="K1298" s="50"/>
      <c r="L1298" s="49">
        <f>SUM(L1301:L1331)</f>
        <v>15861</v>
      </c>
      <c r="M1298" s="48" t="s">
        <v>772</v>
      </c>
      <c r="N1298" s="161"/>
      <c r="O1298" s="161"/>
      <c r="P1298" s="161"/>
      <c r="Q1298" s="161"/>
      <c r="R1298" s="161"/>
      <c r="S1298" s="161"/>
      <c r="T1298" s="161"/>
      <c r="U1298" s="161"/>
      <c r="V1298" s="161"/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61"/>
      <c r="AG1298" s="161"/>
      <c r="AH1298" s="161"/>
      <c r="AI1298" s="161"/>
      <c r="AJ1298" s="161"/>
      <c r="AK1298" s="161"/>
      <c r="AL1298" s="161"/>
      <c r="AM1298" s="161"/>
      <c r="AN1298" s="161"/>
      <c r="AO1298" s="161"/>
      <c r="AP1298" s="161"/>
      <c r="AQ1298" s="161"/>
      <c r="AR1298" s="161"/>
      <c r="AS1298" s="161"/>
      <c r="AT1298" s="161"/>
      <c r="AU1298" s="161"/>
      <c r="AV1298" s="161"/>
      <c r="AW1298" s="161"/>
    </row>
    <row r="1299" spans="2:49" s="47" customFormat="1" ht="11.25" customHeight="1">
      <c r="B1299" s="51" t="s">
        <v>2322</v>
      </c>
      <c r="C1299" s="52" t="s">
        <v>1575</v>
      </c>
      <c r="D1299" s="44" t="s">
        <v>2278</v>
      </c>
      <c r="E1299" s="57" t="s">
        <v>2278</v>
      </c>
      <c r="F1299" s="53" t="s">
        <v>2278</v>
      </c>
      <c r="G1299" s="57"/>
      <c r="H1299" s="53"/>
      <c r="I1299" s="57"/>
      <c r="J1299" s="53"/>
      <c r="K1299" s="54"/>
      <c r="L1299" s="53"/>
      <c r="M1299" s="56" t="s">
        <v>660</v>
      </c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  <c r="AG1299" s="161"/>
      <c r="AH1299" s="161"/>
      <c r="AI1299" s="161"/>
      <c r="AJ1299" s="161"/>
      <c r="AK1299" s="161"/>
      <c r="AL1299" s="161"/>
      <c r="AM1299" s="161"/>
      <c r="AN1299" s="161"/>
      <c r="AO1299" s="161"/>
      <c r="AP1299" s="161"/>
      <c r="AQ1299" s="161"/>
      <c r="AR1299" s="161"/>
      <c r="AS1299" s="161"/>
      <c r="AT1299" s="161"/>
      <c r="AU1299" s="161"/>
      <c r="AV1299" s="161"/>
      <c r="AW1299" s="161"/>
    </row>
    <row r="1300" spans="2:49" s="47" customFormat="1" ht="11.25" customHeight="1">
      <c r="B1300" s="51" t="s">
        <v>2278</v>
      </c>
      <c r="C1300" s="52" t="s">
        <v>699</v>
      </c>
      <c r="D1300" s="181"/>
      <c r="F1300" s="46"/>
      <c r="H1300" s="46"/>
      <c r="J1300" s="46"/>
      <c r="L1300" s="46"/>
      <c r="M1300" s="56" t="s">
        <v>280</v>
      </c>
      <c r="N1300" s="161"/>
      <c r="O1300" s="161"/>
      <c r="P1300" s="161"/>
      <c r="Q1300" s="161"/>
      <c r="R1300" s="161"/>
      <c r="S1300" s="161"/>
      <c r="T1300" s="161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61"/>
      <c r="AG1300" s="161"/>
      <c r="AH1300" s="161"/>
      <c r="AI1300" s="161"/>
      <c r="AJ1300" s="161"/>
      <c r="AK1300" s="161"/>
      <c r="AL1300" s="161"/>
      <c r="AM1300" s="161"/>
      <c r="AN1300" s="161"/>
      <c r="AO1300" s="161"/>
      <c r="AP1300" s="161"/>
      <c r="AQ1300" s="161"/>
      <c r="AR1300" s="161"/>
      <c r="AS1300" s="161"/>
      <c r="AT1300" s="161"/>
      <c r="AU1300" s="161"/>
      <c r="AV1300" s="161"/>
      <c r="AW1300" s="161"/>
    </row>
    <row r="1301" spans="2:49" s="47" customFormat="1" ht="11.25" customHeight="1">
      <c r="B1301" s="51"/>
      <c r="C1301" s="52" t="s">
        <v>659</v>
      </c>
      <c r="D1301" s="44" t="s">
        <v>2305</v>
      </c>
      <c r="E1301" s="57" t="s">
        <v>1243</v>
      </c>
      <c r="F1301" s="53">
        <v>2352.744184774994</v>
      </c>
      <c r="G1301" s="57" t="s">
        <v>1243</v>
      </c>
      <c r="H1301" s="53">
        <v>2959.297696463537</v>
      </c>
      <c r="I1301" s="57" t="s">
        <v>2305</v>
      </c>
      <c r="J1301" s="53">
        <v>2251.9366997338</v>
      </c>
      <c r="K1301" s="54" t="s">
        <v>1243</v>
      </c>
      <c r="L1301" s="53">
        <v>2796</v>
      </c>
      <c r="M1301" s="56" t="s">
        <v>757</v>
      </c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  <c r="AG1301" s="161"/>
      <c r="AH1301" s="161"/>
      <c r="AI1301" s="161"/>
      <c r="AJ1301" s="161"/>
      <c r="AK1301" s="161"/>
      <c r="AL1301" s="161"/>
      <c r="AM1301" s="161"/>
      <c r="AN1301" s="161"/>
      <c r="AO1301" s="161"/>
      <c r="AP1301" s="161"/>
      <c r="AQ1301" s="161"/>
      <c r="AR1301" s="161"/>
      <c r="AS1301" s="161"/>
      <c r="AT1301" s="161"/>
      <c r="AU1301" s="161"/>
      <c r="AV1301" s="161"/>
      <c r="AW1301" s="161"/>
    </row>
    <row r="1302" spans="2:49" s="47" customFormat="1" ht="11.25" customHeight="1">
      <c r="B1302" s="51" t="s">
        <v>1661</v>
      </c>
      <c r="C1302" s="52" t="s">
        <v>1576</v>
      </c>
      <c r="D1302" s="219"/>
      <c r="E1302" s="57"/>
      <c r="F1302" s="53"/>
      <c r="G1302" s="57"/>
      <c r="H1302" s="53"/>
      <c r="I1302" s="57"/>
      <c r="J1302" s="53"/>
      <c r="K1302" s="54"/>
      <c r="L1302" s="53"/>
      <c r="M1302" s="56" t="s">
        <v>1028</v>
      </c>
      <c r="N1302" s="161"/>
      <c r="O1302" s="161"/>
      <c r="P1302" s="161"/>
      <c r="Q1302" s="161"/>
      <c r="R1302" s="161"/>
      <c r="S1302" s="161"/>
      <c r="T1302" s="161"/>
      <c r="U1302" s="161"/>
      <c r="V1302" s="161"/>
      <c r="W1302" s="161"/>
      <c r="X1302" s="161"/>
      <c r="Y1302" s="161"/>
      <c r="Z1302" s="161"/>
      <c r="AA1302" s="161"/>
      <c r="AB1302" s="161"/>
      <c r="AC1302" s="161"/>
      <c r="AD1302" s="161"/>
      <c r="AE1302" s="161"/>
      <c r="AF1302" s="161"/>
      <c r="AG1302" s="161"/>
      <c r="AH1302" s="161"/>
      <c r="AI1302" s="161"/>
      <c r="AJ1302" s="161"/>
      <c r="AK1302" s="161"/>
      <c r="AL1302" s="161"/>
      <c r="AM1302" s="161"/>
      <c r="AN1302" s="161"/>
      <c r="AO1302" s="161"/>
      <c r="AP1302" s="161"/>
      <c r="AQ1302" s="161"/>
      <c r="AR1302" s="161"/>
      <c r="AS1302" s="161"/>
      <c r="AT1302" s="161"/>
      <c r="AU1302" s="161"/>
      <c r="AV1302" s="161"/>
      <c r="AW1302" s="161"/>
    </row>
    <row r="1303" spans="2:49" s="47" customFormat="1" ht="11.25" customHeight="1">
      <c r="B1303" s="51" t="s">
        <v>1662</v>
      </c>
      <c r="C1303" s="52" t="s">
        <v>1026</v>
      </c>
      <c r="D1303" s="280" t="s">
        <v>2278</v>
      </c>
      <c r="E1303" s="57" t="s">
        <v>2278</v>
      </c>
      <c r="F1303" s="53" t="s">
        <v>2278</v>
      </c>
      <c r="G1303" s="57" t="s">
        <v>2278</v>
      </c>
      <c r="H1303" s="53" t="s">
        <v>2278</v>
      </c>
      <c r="I1303" s="57"/>
      <c r="J1303" s="53" t="s">
        <v>2278</v>
      </c>
      <c r="K1303" s="54"/>
      <c r="L1303" s="53"/>
      <c r="M1303" s="56" t="s">
        <v>658</v>
      </c>
      <c r="N1303" s="161"/>
      <c r="O1303" s="161"/>
      <c r="P1303" s="161"/>
      <c r="Q1303" s="161"/>
      <c r="R1303" s="161"/>
      <c r="S1303" s="161"/>
      <c r="T1303" s="161"/>
      <c r="U1303" s="161"/>
      <c r="V1303" s="161"/>
      <c r="W1303" s="161"/>
      <c r="X1303" s="161"/>
      <c r="Y1303" s="161"/>
      <c r="Z1303" s="161"/>
      <c r="AA1303" s="161"/>
      <c r="AB1303" s="161"/>
      <c r="AC1303" s="161"/>
      <c r="AD1303" s="161"/>
      <c r="AE1303" s="161"/>
      <c r="AF1303" s="161"/>
      <c r="AG1303" s="161"/>
      <c r="AH1303" s="161"/>
      <c r="AI1303" s="161"/>
      <c r="AJ1303" s="161"/>
      <c r="AK1303" s="161"/>
      <c r="AL1303" s="161"/>
      <c r="AM1303" s="161"/>
      <c r="AN1303" s="161"/>
      <c r="AO1303" s="161"/>
      <c r="AP1303" s="161"/>
      <c r="AQ1303" s="161"/>
      <c r="AR1303" s="161"/>
      <c r="AS1303" s="161"/>
      <c r="AT1303" s="161"/>
      <c r="AU1303" s="161"/>
      <c r="AV1303" s="161"/>
      <c r="AW1303" s="161"/>
    </row>
    <row r="1304" spans="2:49" s="47" customFormat="1" ht="11.25" customHeight="1">
      <c r="B1304" s="51"/>
      <c r="C1304" s="52" t="s">
        <v>1027</v>
      </c>
      <c r="D1304" s="280" t="s">
        <v>2305</v>
      </c>
      <c r="E1304" s="57" t="s">
        <v>1243</v>
      </c>
      <c r="F1304" s="53">
        <v>3371.0706438351954</v>
      </c>
      <c r="G1304" s="57" t="s">
        <v>1243</v>
      </c>
      <c r="H1304" s="53">
        <v>4071.5972347994275</v>
      </c>
      <c r="I1304" s="57" t="s">
        <v>1243</v>
      </c>
      <c r="J1304" s="53">
        <v>4650.813123425951</v>
      </c>
      <c r="K1304" s="54" t="s">
        <v>1243</v>
      </c>
      <c r="L1304" s="53">
        <v>5294</v>
      </c>
      <c r="M1304" s="56" t="s">
        <v>735</v>
      </c>
      <c r="N1304" s="161"/>
      <c r="O1304" s="161"/>
      <c r="P1304" s="161"/>
      <c r="Q1304" s="161"/>
      <c r="R1304" s="161"/>
      <c r="S1304" s="161"/>
      <c r="T1304" s="161"/>
      <c r="U1304" s="161"/>
      <c r="V1304" s="161"/>
      <c r="W1304" s="161"/>
      <c r="X1304" s="161"/>
      <c r="Y1304" s="161"/>
      <c r="Z1304" s="161"/>
      <c r="AA1304" s="161"/>
      <c r="AB1304" s="161"/>
      <c r="AC1304" s="161"/>
      <c r="AD1304" s="161"/>
      <c r="AE1304" s="161"/>
      <c r="AF1304" s="161"/>
      <c r="AG1304" s="161"/>
      <c r="AH1304" s="161"/>
      <c r="AI1304" s="161"/>
      <c r="AJ1304" s="161"/>
      <c r="AK1304" s="161"/>
      <c r="AL1304" s="161"/>
      <c r="AM1304" s="161"/>
      <c r="AN1304" s="161"/>
      <c r="AO1304" s="161"/>
      <c r="AP1304" s="161"/>
      <c r="AQ1304" s="161"/>
      <c r="AR1304" s="161"/>
      <c r="AS1304" s="161"/>
      <c r="AT1304" s="161"/>
      <c r="AU1304" s="161"/>
      <c r="AV1304" s="161"/>
      <c r="AW1304" s="161"/>
    </row>
    <row r="1305" spans="2:49" s="47" customFormat="1" ht="11.25" customHeight="1">
      <c r="B1305" s="60"/>
      <c r="C1305" s="127"/>
      <c r="D1305" s="280" t="s">
        <v>2278</v>
      </c>
      <c r="E1305" s="57"/>
      <c r="F1305" s="53"/>
      <c r="G1305" s="57"/>
      <c r="H1305" s="53"/>
      <c r="I1305" s="57"/>
      <c r="J1305" s="53"/>
      <c r="K1305" s="54"/>
      <c r="L1305" s="53"/>
      <c r="M1305" s="56" t="s">
        <v>731</v>
      </c>
      <c r="N1305" s="161"/>
      <c r="O1305" s="161"/>
      <c r="P1305" s="161"/>
      <c r="Q1305" s="161"/>
      <c r="R1305" s="161"/>
      <c r="S1305" s="161"/>
      <c r="T1305" s="161"/>
      <c r="U1305" s="161"/>
      <c r="V1305" s="161"/>
      <c r="W1305" s="161"/>
      <c r="X1305" s="161"/>
      <c r="Y1305" s="161"/>
      <c r="Z1305" s="161"/>
      <c r="AA1305" s="161"/>
      <c r="AB1305" s="161"/>
      <c r="AC1305" s="161"/>
      <c r="AD1305" s="161"/>
      <c r="AE1305" s="161"/>
      <c r="AF1305" s="161"/>
      <c r="AG1305" s="161"/>
      <c r="AH1305" s="161"/>
      <c r="AI1305" s="161"/>
      <c r="AJ1305" s="161"/>
      <c r="AK1305" s="161"/>
      <c r="AL1305" s="161"/>
      <c r="AM1305" s="161"/>
      <c r="AN1305" s="161"/>
      <c r="AO1305" s="161"/>
      <c r="AP1305" s="161"/>
      <c r="AQ1305" s="161"/>
      <c r="AR1305" s="161"/>
      <c r="AS1305" s="161"/>
      <c r="AT1305" s="161"/>
      <c r="AU1305" s="161"/>
      <c r="AV1305" s="161"/>
      <c r="AW1305" s="161"/>
    </row>
    <row r="1306" spans="2:49" s="47" customFormat="1" ht="11.25" customHeight="1">
      <c r="B1306" s="51" t="s">
        <v>294</v>
      </c>
      <c r="C1306" s="52" t="s">
        <v>732</v>
      </c>
      <c r="D1306" s="219"/>
      <c r="E1306" s="57"/>
      <c r="F1306" s="53"/>
      <c r="G1306" s="57"/>
      <c r="H1306" s="53"/>
      <c r="I1306" s="57"/>
      <c r="J1306" s="53"/>
      <c r="K1306" s="54"/>
      <c r="L1306" s="53"/>
      <c r="M1306" s="56" t="s">
        <v>733</v>
      </c>
      <c r="N1306" s="161"/>
      <c r="O1306" s="161"/>
      <c r="P1306" s="161"/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1"/>
      <c r="AB1306" s="161"/>
      <c r="AC1306" s="161"/>
      <c r="AD1306" s="161"/>
      <c r="AE1306" s="161"/>
      <c r="AF1306" s="161"/>
      <c r="AG1306" s="161"/>
      <c r="AH1306" s="161"/>
      <c r="AI1306" s="161"/>
      <c r="AJ1306" s="161"/>
      <c r="AK1306" s="161"/>
      <c r="AL1306" s="161"/>
      <c r="AM1306" s="161"/>
      <c r="AN1306" s="161"/>
      <c r="AO1306" s="161"/>
      <c r="AP1306" s="161"/>
      <c r="AQ1306" s="161"/>
      <c r="AR1306" s="161"/>
      <c r="AS1306" s="161"/>
      <c r="AT1306" s="161"/>
      <c r="AU1306" s="161"/>
      <c r="AV1306" s="161"/>
      <c r="AW1306" s="161"/>
    </row>
    <row r="1307" spans="2:49" s="47" customFormat="1" ht="11.25" customHeight="1">
      <c r="B1307" s="60"/>
      <c r="C1307" s="52" t="s">
        <v>734</v>
      </c>
      <c r="D1307" s="280" t="s">
        <v>2305</v>
      </c>
      <c r="E1307" s="57" t="s">
        <v>1243</v>
      </c>
      <c r="F1307" s="53">
        <v>1137.9285599565333</v>
      </c>
      <c r="G1307" s="57" t="s">
        <v>1243</v>
      </c>
      <c r="H1307" s="53">
        <v>1184.06079887369</v>
      </c>
      <c r="I1307" s="57" t="s">
        <v>1243</v>
      </c>
      <c r="J1307" s="53">
        <v>1843.5809552448939</v>
      </c>
      <c r="K1307" s="54" t="s">
        <v>1243</v>
      </c>
      <c r="L1307" s="53">
        <v>2323</v>
      </c>
      <c r="M1307" s="56" t="s">
        <v>735</v>
      </c>
      <c r="N1307" s="161"/>
      <c r="O1307" s="161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61"/>
      <c r="AC1307" s="161"/>
      <c r="AD1307" s="161"/>
      <c r="AE1307" s="161"/>
      <c r="AF1307" s="161"/>
      <c r="AG1307" s="161"/>
      <c r="AH1307" s="161"/>
      <c r="AI1307" s="161"/>
      <c r="AJ1307" s="161"/>
      <c r="AK1307" s="161"/>
      <c r="AL1307" s="161"/>
      <c r="AM1307" s="161"/>
      <c r="AN1307" s="161"/>
      <c r="AO1307" s="161"/>
      <c r="AP1307" s="161"/>
      <c r="AQ1307" s="161"/>
      <c r="AR1307" s="161"/>
      <c r="AS1307" s="161"/>
      <c r="AT1307" s="161"/>
      <c r="AU1307" s="161"/>
      <c r="AV1307" s="161"/>
      <c r="AW1307" s="161"/>
    </row>
    <row r="1308" spans="2:49" s="47" customFormat="1" ht="11.25" customHeight="1">
      <c r="B1308" s="51" t="s">
        <v>295</v>
      </c>
      <c r="C1308" s="52" t="s">
        <v>1576</v>
      </c>
      <c r="D1308" s="128"/>
      <c r="E1308" s="57"/>
      <c r="F1308" s="53"/>
      <c r="G1308" s="57"/>
      <c r="H1308" s="53"/>
      <c r="I1308" s="57"/>
      <c r="J1308" s="53"/>
      <c r="K1308" s="54"/>
      <c r="L1308" s="53"/>
      <c r="M1308" s="56" t="s">
        <v>731</v>
      </c>
      <c r="N1308" s="161"/>
      <c r="O1308" s="161"/>
      <c r="P1308" s="161"/>
      <c r="Q1308" s="161"/>
      <c r="R1308" s="161"/>
      <c r="S1308" s="161"/>
      <c r="T1308" s="161"/>
      <c r="U1308" s="161"/>
      <c r="V1308" s="161"/>
      <c r="W1308" s="161"/>
      <c r="X1308" s="161"/>
      <c r="Y1308" s="161"/>
      <c r="Z1308" s="161"/>
      <c r="AA1308" s="161"/>
      <c r="AB1308" s="161"/>
      <c r="AC1308" s="161"/>
      <c r="AD1308" s="161"/>
      <c r="AE1308" s="161"/>
      <c r="AF1308" s="161"/>
      <c r="AG1308" s="161"/>
      <c r="AH1308" s="161"/>
      <c r="AI1308" s="161"/>
      <c r="AJ1308" s="161"/>
      <c r="AK1308" s="161"/>
      <c r="AL1308" s="161"/>
      <c r="AM1308" s="161"/>
      <c r="AN1308" s="161"/>
      <c r="AO1308" s="161"/>
      <c r="AP1308" s="161"/>
      <c r="AQ1308" s="161"/>
      <c r="AR1308" s="161"/>
      <c r="AS1308" s="161"/>
      <c r="AT1308" s="161"/>
      <c r="AU1308" s="161"/>
      <c r="AV1308" s="161"/>
      <c r="AW1308" s="161"/>
    </row>
    <row r="1309" spans="2:49" s="47" customFormat="1" ht="11.25" customHeight="1">
      <c r="B1309" s="51" t="s">
        <v>2278</v>
      </c>
      <c r="C1309" s="52" t="s">
        <v>1748</v>
      </c>
      <c r="D1309" s="44" t="s">
        <v>2305</v>
      </c>
      <c r="E1309" s="57" t="s">
        <v>1243</v>
      </c>
      <c r="F1309" s="53">
        <v>719.3212068193701</v>
      </c>
      <c r="G1309" s="57" t="s">
        <v>1243</v>
      </c>
      <c r="H1309" s="53">
        <v>987.5716331154298</v>
      </c>
      <c r="I1309" s="57" t="s">
        <v>1243</v>
      </c>
      <c r="J1309" s="53">
        <v>562.1298742127619</v>
      </c>
      <c r="K1309" s="54" t="s">
        <v>1243</v>
      </c>
      <c r="L1309" s="53">
        <v>1303</v>
      </c>
      <c r="M1309" s="61" t="s">
        <v>742</v>
      </c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  <c r="AG1309" s="161"/>
      <c r="AH1309" s="161"/>
      <c r="AI1309" s="161"/>
      <c r="AJ1309" s="161"/>
      <c r="AK1309" s="161"/>
      <c r="AL1309" s="161"/>
      <c r="AM1309" s="161"/>
      <c r="AN1309" s="161"/>
      <c r="AO1309" s="161"/>
      <c r="AP1309" s="161"/>
      <c r="AQ1309" s="161"/>
      <c r="AR1309" s="161"/>
      <c r="AS1309" s="161"/>
      <c r="AT1309" s="161"/>
      <c r="AU1309" s="161"/>
      <c r="AV1309" s="161"/>
      <c r="AW1309" s="161"/>
    </row>
    <row r="1310" spans="2:49" s="47" customFormat="1" ht="11.25" customHeight="1">
      <c r="B1310" s="51" t="s">
        <v>2326</v>
      </c>
      <c r="C1310" s="52" t="s">
        <v>956</v>
      </c>
      <c r="D1310" s="128"/>
      <c r="E1310" s="57"/>
      <c r="F1310" s="53"/>
      <c r="G1310" s="57"/>
      <c r="H1310" s="53"/>
      <c r="I1310" s="57"/>
      <c r="J1310" s="53"/>
      <c r="K1310" s="54"/>
      <c r="L1310" s="53"/>
      <c r="M1310" s="56" t="s">
        <v>731</v>
      </c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  <c r="AG1310" s="161"/>
      <c r="AH1310" s="161"/>
      <c r="AI1310" s="161"/>
      <c r="AJ1310" s="161"/>
      <c r="AK1310" s="161"/>
      <c r="AL1310" s="161"/>
      <c r="AM1310" s="161"/>
      <c r="AN1310" s="161"/>
      <c r="AO1310" s="161"/>
      <c r="AP1310" s="161"/>
      <c r="AQ1310" s="161"/>
      <c r="AR1310" s="161"/>
      <c r="AS1310" s="161"/>
      <c r="AT1310" s="161"/>
      <c r="AU1310" s="161"/>
      <c r="AV1310" s="161"/>
      <c r="AW1310" s="161"/>
    </row>
    <row r="1311" spans="2:49" s="47" customFormat="1" ht="11.25" customHeight="1">
      <c r="B1311" s="60"/>
      <c r="C1311" s="52" t="s">
        <v>957</v>
      </c>
      <c r="D1311" s="44" t="s">
        <v>2305</v>
      </c>
      <c r="E1311" s="57" t="s">
        <v>1243</v>
      </c>
      <c r="F1311" s="53">
        <v>2306.611945857838</v>
      </c>
      <c r="G1311" s="57" t="s">
        <v>1243</v>
      </c>
      <c r="H1311" s="53">
        <v>2521.8957274712357</v>
      </c>
      <c r="I1311" s="57" t="s">
        <v>1243</v>
      </c>
      <c r="J1311" s="53">
        <v>1667.595006783148</v>
      </c>
      <c r="K1311" s="54" t="s">
        <v>1243</v>
      </c>
      <c r="L1311" s="53">
        <v>1160</v>
      </c>
      <c r="M1311" s="56" t="s">
        <v>958</v>
      </c>
      <c r="N1311" s="161"/>
      <c r="O1311" s="161"/>
      <c r="P1311" s="161"/>
      <c r="Q1311" s="161"/>
      <c r="R1311" s="161"/>
      <c r="S1311" s="161"/>
      <c r="T1311" s="161"/>
      <c r="U1311" s="161"/>
      <c r="V1311" s="161"/>
      <c r="W1311" s="161"/>
      <c r="X1311" s="161"/>
      <c r="Y1311" s="161"/>
      <c r="Z1311" s="161"/>
      <c r="AA1311" s="161"/>
      <c r="AB1311" s="161"/>
      <c r="AC1311" s="161"/>
      <c r="AD1311" s="161"/>
      <c r="AE1311" s="161"/>
      <c r="AF1311" s="161"/>
      <c r="AG1311" s="161"/>
      <c r="AH1311" s="161"/>
      <c r="AI1311" s="161"/>
      <c r="AJ1311" s="161"/>
      <c r="AK1311" s="161"/>
      <c r="AL1311" s="161"/>
      <c r="AM1311" s="161"/>
      <c r="AN1311" s="161"/>
      <c r="AO1311" s="161"/>
      <c r="AP1311" s="161"/>
      <c r="AQ1311" s="161"/>
      <c r="AR1311" s="161"/>
      <c r="AS1311" s="161"/>
      <c r="AT1311" s="161"/>
      <c r="AU1311" s="161"/>
      <c r="AV1311" s="161"/>
      <c r="AW1311" s="161"/>
    </row>
    <row r="1312" spans="2:49" s="47" customFormat="1" ht="11.25" customHeight="1">
      <c r="B1312" s="51" t="s">
        <v>2328</v>
      </c>
      <c r="C1312" s="52" t="s">
        <v>2067</v>
      </c>
      <c r="D1312" s="44"/>
      <c r="E1312" s="57"/>
      <c r="F1312" s="53"/>
      <c r="G1312" s="57"/>
      <c r="H1312" s="53"/>
      <c r="I1312" s="57"/>
      <c r="J1312" s="53"/>
      <c r="K1312" s="54"/>
      <c r="L1312" s="53"/>
      <c r="M1312" s="46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  <c r="AG1312" s="161"/>
      <c r="AH1312" s="161"/>
      <c r="AI1312" s="161"/>
      <c r="AJ1312" s="161"/>
      <c r="AK1312" s="161"/>
      <c r="AL1312" s="161"/>
      <c r="AM1312" s="161"/>
      <c r="AN1312" s="161"/>
      <c r="AO1312" s="161"/>
      <c r="AP1312" s="161"/>
      <c r="AQ1312" s="161"/>
      <c r="AR1312" s="161"/>
      <c r="AS1312" s="161"/>
      <c r="AT1312" s="161"/>
      <c r="AU1312" s="161"/>
      <c r="AV1312" s="161"/>
      <c r="AW1312" s="161"/>
    </row>
    <row r="1313" spans="2:49" s="47" customFormat="1" ht="11.25" customHeight="1">
      <c r="B1313" s="51"/>
      <c r="C1313" s="52" t="s">
        <v>1783</v>
      </c>
      <c r="D1313" s="44"/>
      <c r="E1313" s="57"/>
      <c r="F1313" s="53"/>
      <c r="G1313" s="57"/>
      <c r="H1313" s="53"/>
      <c r="I1313" s="57"/>
      <c r="J1313" s="53"/>
      <c r="K1313" s="54"/>
      <c r="L1313" s="53"/>
      <c r="M1313" s="56" t="s">
        <v>1785</v>
      </c>
      <c r="N1313" s="161"/>
      <c r="O1313" s="161"/>
      <c r="P1313" s="161"/>
      <c r="Q1313" s="161"/>
      <c r="R1313" s="161"/>
      <c r="S1313" s="161"/>
      <c r="T1313" s="161"/>
      <c r="U1313" s="161"/>
      <c r="V1313" s="161"/>
      <c r="W1313" s="161"/>
      <c r="X1313" s="161"/>
      <c r="Y1313" s="161"/>
      <c r="Z1313" s="161"/>
      <c r="AA1313" s="161"/>
      <c r="AB1313" s="161"/>
      <c r="AC1313" s="161"/>
      <c r="AD1313" s="161"/>
      <c r="AE1313" s="161"/>
      <c r="AF1313" s="161"/>
      <c r="AG1313" s="161"/>
      <c r="AH1313" s="161"/>
      <c r="AI1313" s="161"/>
      <c r="AJ1313" s="161"/>
      <c r="AK1313" s="161"/>
      <c r="AL1313" s="161"/>
      <c r="AM1313" s="161"/>
      <c r="AN1313" s="161"/>
      <c r="AO1313" s="161"/>
      <c r="AP1313" s="161"/>
      <c r="AQ1313" s="161"/>
      <c r="AR1313" s="161"/>
      <c r="AS1313" s="161"/>
      <c r="AT1313" s="161"/>
      <c r="AU1313" s="161"/>
      <c r="AV1313" s="161"/>
      <c r="AW1313" s="161"/>
    </row>
    <row r="1314" spans="2:49" s="47" customFormat="1" ht="11.25" customHeight="1">
      <c r="B1314" s="51"/>
      <c r="C1314" s="52" t="s">
        <v>1784</v>
      </c>
      <c r="D1314" s="44" t="s">
        <v>2305</v>
      </c>
      <c r="E1314" s="57" t="s">
        <v>1243</v>
      </c>
      <c r="F1314" s="53">
        <v>495.49441799909107</v>
      </c>
      <c r="G1314" s="57" t="s">
        <v>1243</v>
      </c>
      <c r="H1314" s="53">
        <v>1055.9156907704769</v>
      </c>
      <c r="I1314" s="57" t="s">
        <v>1243</v>
      </c>
      <c r="J1314" s="53">
        <v>1751.3164774105805</v>
      </c>
      <c r="K1314" s="54" t="s">
        <v>1243</v>
      </c>
      <c r="L1314" s="53">
        <v>2243</v>
      </c>
      <c r="M1314" s="56" t="s">
        <v>1786</v>
      </c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  <c r="AG1314" s="161"/>
      <c r="AH1314" s="161"/>
      <c r="AI1314" s="161"/>
      <c r="AJ1314" s="161"/>
      <c r="AK1314" s="161"/>
      <c r="AL1314" s="161"/>
      <c r="AM1314" s="161"/>
      <c r="AN1314" s="161"/>
      <c r="AO1314" s="161"/>
      <c r="AP1314" s="161"/>
      <c r="AQ1314" s="161"/>
      <c r="AR1314" s="161"/>
      <c r="AS1314" s="161"/>
      <c r="AT1314" s="161"/>
      <c r="AU1314" s="161"/>
      <c r="AV1314" s="161"/>
      <c r="AW1314" s="161"/>
    </row>
    <row r="1315" spans="2:49" s="47" customFormat="1" ht="11.25" customHeight="1">
      <c r="B1315" s="60" t="s">
        <v>2329</v>
      </c>
      <c r="C1315" s="52" t="s">
        <v>2067</v>
      </c>
      <c r="D1315" s="44"/>
      <c r="E1315" s="57"/>
      <c r="F1315" s="53"/>
      <c r="G1315" s="57"/>
      <c r="H1315" s="53"/>
      <c r="I1315" s="57"/>
      <c r="J1315" s="53"/>
      <c r="K1315" s="54"/>
      <c r="L1315" s="53"/>
      <c r="M1315" s="56" t="s">
        <v>1110</v>
      </c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1"/>
      <c r="AB1315" s="161"/>
      <c r="AC1315" s="161"/>
      <c r="AD1315" s="161"/>
      <c r="AE1315" s="161"/>
      <c r="AF1315" s="161"/>
      <c r="AG1315" s="161"/>
      <c r="AH1315" s="161"/>
      <c r="AI1315" s="161"/>
      <c r="AJ1315" s="161"/>
      <c r="AK1315" s="161"/>
      <c r="AL1315" s="161"/>
      <c r="AM1315" s="161"/>
      <c r="AN1315" s="161"/>
      <c r="AO1315" s="161"/>
      <c r="AP1315" s="161"/>
      <c r="AQ1315" s="161"/>
      <c r="AR1315" s="161"/>
      <c r="AS1315" s="161"/>
      <c r="AT1315" s="161"/>
      <c r="AU1315" s="161"/>
      <c r="AV1315" s="161"/>
      <c r="AW1315" s="161"/>
    </row>
    <row r="1316" spans="2:49" s="47" customFormat="1" ht="11.25" customHeight="1">
      <c r="B1316" s="60"/>
      <c r="C1316" s="52" t="s">
        <v>442</v>
      </c>
      <c r="D1316" s="44" t="s">
        <v>2305</v>
      </c>
      <c r="E1316" s="138" t="s">
        <v>1243</v>
      </c>
      <c r="F1316" s="53">
        <v>218.70098449615054</v>
      </c>
      <c r="G1316" s="138" t="s">
        <v>1243</v>
      </c>
      <c r="H1316" s="53">
        <v>234.0783974685361</v>
      </c>
      <c r="I1316" s="138" t="s">
        <v>1243</v>
      </c>
      <c r="J1316" s="53">
        <v>251.16441188229788</v>
      </c>
      <c r="K1316" s="54" t="s">
        <v>1243</v>
      </c>
      <c r="L1316" s="53">
        <v>525</v>
      </c>
      <c r="M1316" s="56" t="s">
        <v>1362</v>
      </c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  <c r="AG1316" s="161"/>
      <c r="AH1316" s="161"/>
      <c r="AI1316" s="161"/>
      <c r="AJ1316" s="161"/>
      <c r="AK1316" s="161"/>
      <c r="AL1316" s="161"/>
      <c r="AM1316" s="161"/>
      <c r="AN1316" s="161"/>
      <c r="AO1316" s="161"/>
      <c r="AP1316" s="161"/>
      <c r="AQ1316" s="161"/>
      <c r="AR1316" s="161"/>
      <c r="AS1316" s="161"/>
      <c r="AT1316" s="161"/>
      <c r="AU1316" s="161"/>
      <c r="AV1316" s="161"/>
      <c r="AW1316" s="161"/>
    </row>
    <row r="1317" spans="2:49" s="47" customFormat="1" ht="3" customHeight="1">
      <c r="B1317" s="141"/>
      <c r="C1317" s="142"/>
      <c r="D1317" s="143"/>
      <c r="E1317" s="108"/>
      <c r="F1317" s="109"/>
      <c r="G1317" s="108"/>
      <c r="H1317" s="109"/>
      <c r="I1317" s="108"/>
      <c r="J1317" s="109"/>
      <c r="K1317" s="199"/>
      <c r="L1317" s="109"/>
      <c r="M1317" s="149"/>
      <c r="N1317" s="161"/>
      <c r="O1317" s="161"/>
      <c r="P1317" s="161"/>
      <c r="Q1317" s="161"/>
      <c r="R1317" s="161"/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  <c r="AG1317" s="161"/>
      <c r="AH1317" s="161"/>
      <c r="AI1317" s="161"/>
      <c r="AJ1317" s="161"/>
      <c r="AK1317" s="161"/>
      <c r="AL1317" s="161"/>
      <c r="AM1317" s="161"/>
      <c r="AN1317" s="161"/>
      <c r="AO1317" s="161"/>
      <c r="AP1317" s="161"/>
      <c r="AQ1317" s="161"/>
      <c r="AR1317" s="161"/>
      <c r="AS1317" s="161"/>
      <c r="AT1317" s="161"/>
      <c r="AU1317" s="161"/>
      <c r="AV1317" s="161"/>
      <c r="AW1317" s="161"/>
    </row>
    <row r="1318" spans="2:49" s="47" customFormat="1" ht="11.25" customHeight="1">
      <c r="B1318" s="113"/>
      <c r="C1318" s="114"/>
      <c r="D1318" s="115"/>
      <c r="E1318" s="116"/>
      <c r="F1318" s="116"/>
      <c r="G1318" s="117"/>
      <c r="H1318" s="117"/>
      <c r="I1318" s="117"/>
      <c r="J1318" s="117"/>
      <c r="K1318" s="117"/>
      <c r="L1318" s="117"/>
      <c r="M1318" s="118" t="s">
        <v>187</v>
      </c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  <c r="AG1318" s="161"/>
      <c r="AH1318" s="161"/>
      <c r="AI1318" s="161"/>
      <c r="AJ1318" s="161"/>
      <c r="AK1318" s="161"/>
      <c r="AL1318" s="161"/>
      <c r="AM1318" s="161"/>
      <c r="AN1318" s="161"/>
      <c r="AO1318" s="161"/>
      <c r="AP1318" s="161"/>
      <c r="AQ1318" s="161"/>
      <c r="AR1318" s="161"/>
      <c r="AS1318" s="161"/>
      <c r="AT1318" s="161"/>
      <c r="AU1318" s="161"/>
      <c r="AV1318" s="161"/>
      <c r="AW1318" s="161"/>
    </row>
    <row r="1319" spans="2:10" s="121" customFormat="1" ht="18.75" customHeight="1">
      <c r="B1319" s="14" t="s">
        <v>208</v>
      </c>
      <c r="C1319" s="119"/>
      <c r="D1319" s="119"/>
      <c r="E1319" s="119"/>
      <c r="F1319" s="119"/>
      <c r="G1319" s="119"/>
      <c r="H1319" s="119"/>
      <c r="I1319" s="120"/>
      <c r="J1319" s="120"/>
    </row>
    <row r="1320" spans="2:10" s="121" customFormat="1" ht="18.75" customHeight="1">
      <c r="B1320" s="15" t="s">
        <v>209</v>
      </c>
      <c r="C1320" s="15"/>
      <c r="D1320" s="15"/>
      <c r="E1320" s="15"/>
      <c r="F1320" s="15"/>
      <c r="G1320" s="15"/>
      <c r="H1320" s="15"/>
      <c r="I1320" s="16"/>
      <c r="J1320" s="16"/>
    </row>
    <row r="1321" spans="2:49" s="150" customFormat="1" ht="6" customHeight="1">
      <c r="B1321" s="122"/>
      <c r="C1321" s="123"/>
      <c r="D1321" s="123"/>
      <c r="E1321" s="124"/>
      <c r="F1321" s="124"/>
      <c r="G1321" s="123"/>
      <c r="H1321" s="123"/>
      <c r="I1321" s="123"/>
      <c r="J1321" s="123"/>
      <c r="K1321" s="125"/>
      <c r="L1321" s="123"/>
      <c r="M1321" s="126"/>
      <c r="N1321" s="124"/>
      <c r="O1321" s="124"/>
      <c r="P1321" s="124"/>
      <c r="Q1321" s="124"/>
      <c r="R1321" s="124"/>
      <c r="S1321" s="124"/>
      <c r="T1321" s="124"/>
      <c r="U1321" s="124"/>
      <c r="V1321" s="124"/>
      <c r="W1321" s="124"/>
      <c r="X1321" s="124"/>
      <c r="Y1321" s="124"/>
      <c r="Z1321" s="124"/>
      <c r="AA1321" s="124"/>
      <c r="AB1321" s="124"/>
      <c r="AC1321" s="124"/>
      <c r="AD1321" s="124"/>
      <c r="AE1321" s="124"/>
      <c r="AF1321" s="124"/>
      <c r="AG1321" s="124"/>
      <c r="AH1321" s="124"/>
      <c r="AI1321" s="124"/>
      <c r="AJ1321" s="124"/>
      <c r="AK1321" s="124"/>
      <c r="AL1321" s="124"/>
      <c r="AM1321" s="124"/>
      <c r="AN1321" s="124"/>
      <c r="AO1321" s="124"/>
      <c r="AP1321" s="124"/>
      <c r="AQ1321" s="124"/>
      <c r="AR1321" s="124"/>
      <c r="AS1321" s="124"/>
      <c r="AT1321" s="124"/>
      <c r="AU1321" s="124"/>
      <c r="AV1321" s="124"/>
      <c r="AW1321" s="124"/>
    </row>
    <row r="1322" spans="2:49" s="150" customFormat="1" ht="24.75" customHeight="1">
      <c r="B1322" s="18" t="s">
        <v>1625</v>
      </c>
      <c r="C1322" s="19" t="s">
        <v>2237</v>
      </c>
      <c r="D1322" s="20" t="s">
        <v>1627</v>
      </c>
      <c r="E1322" s="21" t="s">
        <v>1103</v>
      </c>
      <c r="F1322" s="22"/>
      <c r="G1322" s="21" t="s">
        <v>1787</v>
      </c>
      <c r="H1322" s="22"/>
      <c r="I1322" s="21" t="s">
        <v>721</v>
      </c>
      <c r="J1322" s="22"/>
      <c r="K1322" s="21" t="s">
        <v>1767</v>
      </c>
      <c r="L1322" s="22"/>
      <c r="M1322" s="23" t="s">
        <v>1386</v>
      </c>
      <c r="N1322" s="124"/>
      <c r="O1322" s="124"/>
      <c r="P1322" s="124"/>
      <c r="Q1322" s="124"/>
      <c r="R1322" s="124"/>
      <c r="S1322" s="124"/>
      <c r="T1322" s="124"/>
      <c r="U1322" s="124"/>
      <c r="V1322" s="124"/>
      <c r="W1322" s="124"/>
      <c r="X1322" s="124"/>
      <c r="Y1322" s="124"/>
      <c r="Z1322" s="124"/>
      <c r="AA1322" s="124"/>
      <c r="AB1322" s="124"/>
      <c r="AC1322" s="124"/>
      <c r="AD1322" s="124"/>
      <c r="AE1322" s="124"/>
      <c r="AF1322" s="124"/>
      <c r="AG1322" s="124"/>
      <c r="AH1322" s="124"/>
      <c r="AI1322" s="124"/>
      <c r="AJ1322" s="124"/>
      <c r="AK1322" s="124"/>
      <c r="AL1322" s="124"/>
      <c r="AM1322" s="124"/>
      <c r="AN1322" s="124"/>
      <c r="AO1322" s="124"/>
      <c r="AP1322" s="124"/>
      <c r="AQ1322" s="124"/>
      <c r="AR1322" s="124"/>
      <c r="AS1322" s="124"/>
      <c r="AT1322" s="124"/>
      <c r="AU1322" s="124"/>
      <c r="AV1322" s="124"/>
      <c r="AW1322" s="124"/>
    </row>
    <row r="1323" spans="2:49" s="150" customFormat="1" ht="15" customHeight="1">
      <c r="B1323" s="24" t="s">
        <v>1626</v>
      </c>
      <c r="C1323" s="25"/>
      <c r="D1323" s="26" t="s">
        <v>1628</v>
      </c>
      <c r="E1323" s="17" t="s">
        <v>1383</v>
      </c>
      <c r="F1323" s="27" t="s">
        <v>1385</v>
      </c>
      <c r="G1323" s="17" t="s">
        <v>1383</v>
      </c>
      <c r="H1323" s="27" t="s">
        <v>1385</v>
      </c>
      <c r="I1323" s="17" t="s">
        <v>1383</v>
      </c>
      <c r="J1323" s="27" t="s">
        <v>1385</v>
      </c>
      <c r="K1323" s="17" t="s">
        <v>1383</v>
      </c>
      <c r="L1323" s="27" t="s">
        <v>1385</v>
      </c>
      <c r="M1323" s="28"/>
      <c r="N1323" s="124"/>
      <c r="O1323" s="124"/>
      <c r="P1323" s="124"/>
      <c r="Q1323" s="124"/>
      <c r="R1323" s="124"/>
      <c r="S1323" s="124"/>
      <c r="T1323" s="124"/>
      <c r="U1323" s="124"/>
      <c r="V1323" s="124"/>
      <c r="W1323" s="124"/>
      <c r="X1323" s="124"/>
      <c r="Y1323" s="124"/>
      <c r="Z1323" s="124"/>
      <c r="AA1323" s="124"/>
      <c r="AB1323" s="124"/>
      <c r="AC1323" s="124"/>
      <c r="AD1323" s="124"/>
      <c r="AE1323" s="124"/>
      <c r="AF1323" s="124"/>
      <c r="AG1323" s="124"/>
      <c r="AH1323" s="124"/>
      <c r="AI1323" s="124"/>
      <c r="AJ1323" s="124"/>
      <c r="AK1323" s="124"/>
      <c r="AL1323" s="124"/>
      <c r="AM1323" s="124"/>
      <c r="AN1323" s="124"/>
      <c r="AO1323" s="124"/>
      <c r="AP1323" s="124"/>
      <c r="AQ1323" s="124"/>
      <c r="AR1323" s="124"/>
      <c r="AS1323" s="124"/>
      <c r="AT1323" s="124"/>
      <c r="AU1323" s="124"/>
      <c r="AV1323" s="124"/>
      <c r="AW1323" s="124"/>
    </row>
    <row r="1324" spans="2:49" s="150" customFormat="1" ht="24.75" customHeight="1">
      <c r="B1324" s="29"/>
      <c r="C1324" s="30"/>
      <c r="D1324" s="31"/>
      <c r="E1324" s="32" t="s">
        <v>1384</v>
      </c>
      <c r="F1324" s="33" t="s">
        <v>1768</v>
      </c>
      <c r="G1324" s="32" t="s">
        <v>1384</v>
      </c>
      <c r="H1324" s="33" t="s">
        <v>1768</v>
      </c>
      <c r="I1324" s="32" t="s">
        <v>1384</v>
      </c>
      <c r="J1324" s="33" t="s">
        <v>1768</v>
      </c>
      <c r="K1324" s="32" t="s">
        <v>1384</v>
      </c>
      <c r="L1324" s="33" t="s">
        <v>1768</v>
      </c>
      <c r="M1324" s="34"/>
      <c r="N1324" s="124"/>
      <c r="O1324" s="124"/>
      <c r="P1324" s="124"/>
      <c r="Q1324" s="124"/>
      <c r="R1324" s="124"/>
      <c r="S1324" s="124"/>
      <c r="T1324" s="124"/>
      <c r="U1324" s="124"/>
      <c r="V1324" s="124"/>
      <c r="W1324" s="124"/>
      <c r="X1324" s="124"/>
      <c r="Y1324" s="124"/>
      <c r="Z1324" s="124"/>
      <c r="AA1324" s="124"/>
      <c r="AB1324" s="124"/>
      <c r="AC1324" s="124"/>
      <c r="AD1324" s="124"/>
      <c r="AE1324" s="124"/>
      <c r="AF1324" s="124"/>
      <c r="AG1324" s="124"/>
      <c r="AH1324" s="124"/>
      <c r="AI1324" s="124"/>
      <c r="AJ1324" s="124"/>
      <c r="AK1324" s="124"/>
      <c r="AL1324" s="124"/>
      <c r="AM1324" s="124"/>
      <c r="AN1324" s="124"/>
      <c r="AO1324" s="124"/>
      <c r="AP1324" s="124"/>
      <c r="AQ1324" s="124"/>
      <c r="AR1324" s="124"/>
      <c r="AS1324" s="124"/>
      <c r="AT1324" s="124"/>
      <c r="AU1324" s="124"/>
      <c r="AV1324" s="124"/>
      <c r="AW1324" s="124"/>
    </row>
    <row r="1325" spans="2:49" s="47" customFormat="1" ht="5.25" customHeight="1">
      <c r="B1325" s="60"/>
      <c r="C1325" s="127"/>
      <c r="D1325" s="128"/>
      <c r="E1325" s="283"/>
      <c r="F1325" s="284"/>
      <c r="G1325" s="283"/>
      <c r="H1325" s="284"/>
      <c r="I1325" s="283"/>
      <c r="J1325" s="284"/>
      <c r="K1325" s="285"/>
      <c r="L1325" s="284"/>
      <c r="M1325" s="286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  <c r="AG1325" s="161"/>
      <c r="AH1325" s="161"/>
      <c r="AI1325" s="161"/>
      <c r="AJ1325" s="161"/>
      <c r="AK1325" s="161"/>
      <c r="AL1325" s="161"/>
      <c r="AM1325" s="161"/>
      <c r="AN1325" s="161"/>
      <c r="AO1325" s="161"/>
      <c r="AP1325" s="161"/>
      <c r="AQ1325" s="161"/>
      <c r="AR1325" s="161"/>
      <c r="AS1325" s="161"/>
      <c r="AT1325" s="161"/>
      <c r="AU1325" s="161"/>
      <c r="AV1325" s="161"/>
      <c r="AW1325" s="161"/>
    </row>
    <row r="1326" spans="2:49" s="47" customFormat="1" ht="11.25" customHeight="1">
      <c r="B1326" s="60" t="s">
        <v>1790</v>
      </c>
      <c r="C1326" s="52" t="s">
        <v>443</v>
      </c>
      <c r="D1326" s="44"/>
      <c r="E1326" s="138"/>
      <c r="F1326" s="53"/>
      <c r="G1326" s="138"/>
      <c r="H1326" s="53"/>
      <c r="I1326" s="138"/>
      <c r="J1326" s="53"/>
      <c r="K1326" s="54"/>
      <c r="L1326" s="53"/>
      <c r="M1326" s="56" t="s">
        <v>1361</v>
      </c>
      <c r="N1326" s="161"/>
      <c r="O1326" s="161"/>
      <c r="P1326" s="161"/>
      <c r="Q1326" s="161"/>
      <c r="R1326" s="161"/>
      <c r="S1326" s="161"/>
      <c r="T1326" s="161"/>
      <c r="U1326" s="161"/>
      <c r="V1326" s="161"/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  <c r="AG1326" s="161"/>
      <c r="AH1326" s="161"/>
      <c r="AI1326" s="161"/>
      <c r="AJ1326" s="161"/>
      <c r="AK1326" s="161"/>
      <c r="AL1326" s="161"/>
      <c r="AM1326" s="161"/>
      <c r="AN1326" s="161"/>
      <c r="AO1326" s="161"/>
      <c r="AP1326" s="161"/>
      <c r="AQ1326" s="161"/>
      <c r="AR1326" s="161"/>
      <c r="AS1326" s="161"/>
      <c r="AT1326" s="161"/>
      <c r="AU1326" s="161"/>
      <c r="AV1326" s="161"/>
      <c r="AW1326" s="161"/>
    </row>
    <row r="1327" spans="2:49" s="47" customFormat="1" ht="11.25" customHeight="1">
      <c r="B1327" s="51" t="s">
        <v>2278</v>
      </c>
      <c r="C1327" s="52" t="s">
        <v>1360</v>
      </c>
      <c r="D1327" s="44"/>
      <c r="E1327" s="138"/>
      <c r="F1327" s="53"/>
      <c r="G1327" s="138"/>
      <c r="H1327" s="53"/>
      <c r="I1327" s="138"/>
      <c r="J1327" s="53"/>
      <c r="K1327" s="54"/>
      <c r="L1327" s="53"/>
      <c r="M1327" s="56" t="s">
        <v>1363</v>
      </c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  <c r="AI1327" s="161"/>
      <c r="AJ1327" s="161"/>
      <c r="AK1327" s="161"/>
      <c r="AL1327" s="161"/>
      <c r="AM1327" s="161"/>
      <c r="AN1327" s="161"/>
      <c r="AO1327" s="161"/>
      <c r="AP1327" s="161"/>
      <c r="AQ1327" s="161"/>
      <c r="AR1327" s="161"/>
      <c r="AS1327" s="161"/>
      <c r="AT1327" s="161"/>
      <c r="AU1327" s="161"/>
      <c r="AV1327" s="161"/>
      <c r="AW1327" s="161"/>
    </row>
    <row r="1328" spans="2:49" s="47" customFormat="1" ht="11.25" customHeight="1">
      <c r="B1328" s="51" t="s">
        <v>2278</v>
      </c>
      <c r="C1328" s="52" t="s">
        <v>955</v>
      </c>
      <c r="D1328" s="44" t="s">
        <v>2305</v>
      </c>
      <c r="E1328" s="57" t="s">
        <v>1243</v>
      </c>
      <c r="F1328" s="53">
        <v>27.337623062018817</v>
      </c>
      <c r="G1328" s="57" t="s">
        <v>1243</v>
      </c>
      <c r="H1328" s="53">
        <v>25.62902162064264</v>
      </c>
      <c r="I1328" s="57" t="s">
        <v>1243</v>
      </c>
      <c r="J1328" s="53">
        <v>27.337623062018817</v>
      </c>
      <c r="K1328" s="54" t="s">
        <v>1243</v>
      </c>
      <c r="L1328" s="53">
        <v>65</v>
      </c>
      <c r="M1328" s="56" t="s">
        <v>1364</v>
      </c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  <c r="AG1328" s="161"/>
      <c r="AH1328" s="161"/>
      <c r="AI1328" s="161"/>
      <c r="AJ1328" s="161"/>
      <c r="AK1328" s="161"/>
      <c r="AL1328" s="161"/>
      <c r="AM1328" s="161"/>
      <c r="AN1328" s="161"/>
      <c r="AO1328" s="161"/>
      <c r="AP1328" s="161"/>
      <c r="AQ1328" s="161"/>
      <c r="AR1328" s="161"/>
      <c r="AS1328" s="161"/>
      <c r="AT1328" s="161"/>
      <c r="AU1328" s="161"/>
      <c r="AV1328" s="161"/>
      <c r="AW1328" s="161"/>
    </row>
    <row r="1329" spans="2:49" s="47" customFormat="1" ht="11.25" customHeight="1">
      <c r="B1329" s="51" t="s">
        <v>2084</v>
      </c>
      <c r="C1329" s="52" t="s">
        <v>744</v>
      </c>
      <c r="D1329" s="128"/>
      <c r="E1329" s="57"/>
      <c r="F1329" s="53"/>
      <c r="G1329" s="57"/>
      <c r="H1329" s="53"/>
      <c r="I1329" s="57"/>
      <c r="J1329" s="53"/>
      <c r="K1329" s="54"/>
      <c r="L1329" s="53"/>
      <c r="M1329" s="56" t="s">
        <v>727</v>
      </c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1"/>
      <c r="AB1329" s="161"/>
      <c r="AC1329" s="161"/>
      <c r="AD1329" s="161"/>
      <c r="AE1329" s="161"/>
      <c r="AF1329" s="161"/>
      <c r="AG1329" s="161"/>
      <c r="AH1329" s="161"/>
      <c r="AI1329" s="161"/>
      <c r="AJ1329" s="161"/>
      <c r="AK1329" s="161"/>
      <c r="AL1329" s="161"/>
      <c r="AM1329" s="161"/>
      <c r="AN1329" s="161"/>
      <c r="AO1329" s="161"/>
      <c r="AP1329" s="161"/>
      <c r="AQ1329" s="161"/>
      <c r="AR1329" s="161"/>
      <c r="AS1329" s="161"/>
      <c r="AT1329" s="161"/>
      <c r="AU1329" s="161"/>
      <c r="AV1329" s="161"/>
      <c r="AW1329" s="161"/>
    </row>
    <row r="1330" spans="2:49" s="47" customFormat="1" ht="11.25" customHeight="1">
      <c r="B1330" s="51"/>
      <c r="C1330" s="52" t="s">
        <v>745</v>
      </c>
      <c r="D1330" s="128"/>
      <c r="E1330" s="57"/>
      <c r="F1330" s="53"/>
      <c r="G1330" s="57"/>
      <c r="H1330" s="53"/>
      <c r="I1330" s="57"/>
      <c r="J1330" s="53"/>
      <c r="K1330" s="54"/>
      <c r="L1330" s="53"/>
      <c r="M1330" s="56" t="s">
        <v>746</v>
      </c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  <c r="AG1330" s="161"/>
      <c r="AH1330" s="161"/>
      <c r="AI1330" s="161"/>
      <c r="AJ1330" s="161"/>
      <c r="AK1330" s="161"/>
      <c r="AL1330" s="161"/>
      <c r="AM1330" s="161"/>
      <c r="AN1330" s="161"/>
      <c r="AO1330" s="161"/>
      <c r="AP1330" s="161"/>
      <c r="AQ1330" s="161"/>
      <c r="AR1330" s="161"/>
      <c r="AS1330" s="161"/>
      <c r="AT1330" s="161"/>
      <c r="AU1330" s="161"/>
      <c r="AV1330" s="161"/>
      <c r="AW1330" s="161"/>
    </row>
    <row r="1331" spans="2:49" s="47" customFormat="1" ht="11.25" customHeight="1">
      <c r="B1331" s="51" t="s">
        <v>2278</v>
      </c>
      <c r="C1331" s="52" t="s">
        <v>2075</v>
      </c>
      <c r="D1331" s="44" t="s">
        <v>2305</v>
      </c>
      <c r="E1331" s="57" t="s">
        <v>1243</v>
      </c>
      <c r="F1331" s="53">
        <v>451.0708</v>
      </c>
      <c r="G1331" s="57" t="s">
        <v>1243</v>
      </c>
      <c r="H1331" s="53">
        <v>456.1965</v>
      </c>
      <c r="I1331" s="57" t="s">
        <v>1243</v>
      </c>
      <c r="J1331" s="53">
        <v>0</v>
      </c>
      <c r="K1331" s="54" t="s">
        <v>1243</v>
      </c>
      <c r="L1331" s="53">
        <v>152</v>
      </c>
      <c r="M1331" s="56" t="s">
        <v>2085</v>
      </c>
      <c r="N1331" s="161"/>
      <c r="O1331" s="161"/>
      <c r="P1331" s="161"/>
      <c r="Q1331" s="161"/>
      <c r="R1331" s="161"/>
      <c r="S1331" s="161"/>
      <c r="T1331" s="161"/>
      <c r="U1331" s="161"/>
      <c r="V1331" s="161"/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  <c r="AG1331" s="161"/>
      <c r="AH1331" s="161"/>
      <c r="AI1331" s="161"/>
      <c r="AJ1331" s="161"/>
      <c r="AK1331" s="161"/>
      <c r="AL1331" s="161"/>
      <c r="AM1331" s="161"/>
      <c r="AN1331" s="161"/>
      <c r="AO1331" s="161"/>
      <c r="AP1331" s="161"/>
      <c r="AQ1331" s="161"/>
      <c r="AR1331" s="161"/>
      <c r="AS1331" s="161"/>
      <c r="AT1331" s="161"/>
      <c r="AU1331" s="161"/>
      <c r="AV1331" s="161"/>
      <c r="AW1331" s="161"/>
    </row>
    <row r="1332" spans="2:49" s="47" customFormat="1" ht="5.25" customHeight="1">
      <c r="B1332" s="51"/>
      <c r="C1332" s="52"/>
      <c r="D1332" s="44"/>
      <c r="E1332" s="57"/>
      <c r="F1332" s="53"/>
      <c r="G1332" s="57"/>
      <c r="H1332" s="53"/>
      <c r="I1332" s="57"/>
      <c r="J1332" s="53"/>
      <c r="K1332" s="54"/>
      <c r="L1332" s="53"/>
      <c r="M1332" s="56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  <c r="AG1332" s="161"/>
      <c r="AH1332" s="161"/>
      <c r="AI1332" s="161"/>
      <c r="AJ1332" s="161"/>
      <c r="AK1332" s="161"/>
      <c r="AL1332" s="161"/>
      <c r="AM1332" s="161"/>
      <c r="AN1332" s="161"/>
      <c r="AO1332" s="161"/>
      <c r="AP1332" s="161"/>
      <c r="AQ1332" s="161"/>
      <c r="AR1332" s="161"/>
      <c r="AS1332" s="161"/>
      <c r="AT1332" s="161"/>
      <c r="AU1332" s="161"/>
      <c r="AV1332" s="161"/>
      <c r="AW1332" s="161"/>
    </row>
    <row r="1333" spans="2:49" s="47" customFormat="1" ht="11.25" customHeight="1">
      <c r="B1333" s="78" t="s">
        <v>2086</v>
      </c>
      <c r="C1333" s="43" t="s">
        <v>1087</v>
      </c>
      <c r="D1333" s="44"/>
      <c r="E1333" s="57"/>
      <c r="F1333" s="49">
        <f>SUM(F1335:F1338)</f>
        <v>990.9888359981821</v>
      </c>
      <c r="G1333" s="57"/>
      <c r="H1333" s="49">
        <f>SUM(H1335:H1338)</f>
        <v>842.3405105984548</v>
      </c>
      <c r="I1333" s="57"/>
      <c r="J1333" s="49">
        <f>SUM(J1335:J1338)</f>
        <v>782.5394601502886</v>
      </c>
      <c r="K1333" s="50"/>
      <c r="L1333" s="49">
        <f>SUM(L1335:L1338)</f>
        <v>3735</v>
      </c>
      <c r="M1333" s="48" t="s">
        <v>1088</v>
      </c>
      <c r="N1333" s="161"/>
      <c r="O1333" s="161"/>
      <c r="P1333" s="161"/>
      <c r="Q1333" s="161"/>
      <c r="R1333" s="161"/>
      <c r="S1333" s="161"/>
      <c r="T1333" s="161"/>
      <c r="U1333" s="161"/>
      <c r="V1333" s="161"/>
      <c r="W1333" s="161"/>
      <c r="X1333" s="161"/>
      <c r="Y1333" s="161"/>
      <c r="Z1333" s="161"/>
      <c r="AA1333" s="161"/>
      <c r="AB1333" s="161"/>
      <c r="AC1333" s="161"/>
      <c r="AD1333" s="161"/>
      <c r="AE1333" s="161"/>
      <c r="AF1333" s="161"/>
      <c r="AG1333" s="161"/>
      <c r="AH1333" s="161"/>
      <c r="AI1333" s="161"/>
      <c r="AJ1333" s="161"/>
      <c r="AK1333" s="161"/>
      <c r="AL1333" s="161"/>
      <c r="AM1333" s="161"/>
      <c r="AN1333" s="161"/>
      <c r="AO1333" s="161"/>
      <c r="AP1333" s="161"/>
      <c r="AQ1333" s="161"/>
      <c r="AR1333" s="161"/>
      <c r="AS1333" s="161"/>
      <c r="AT1333" s="161"/>
      <c r="AU1333" s="161"/>
      <c r="AV1333" s="161"/>
      <c r="AW1333" s="161"/>
    </row>
    <row r="1334" spans="2:49" s="47" customFormat="1" ht="11.25" customHeight="1">
      <c r="B1334" s="51" t="s">
        <v>1660</v>
      </c>
      <c r="C1334" s="52" t="s">
        <v>2089</v>
      </c>
      <c r="D1334" s="128"/>
      <c r="E1334" s="57"/>
      <c r="F1334" s="53"/>
      <c r="G1334" s="57"/>
      <c r="H1334" s="53"/>
      <c r="I1334" s="57"/>
      <c r="J1334" s="53"/>
      <c r="K1334" s="54"/>
      <c r="L1334" s="53"/>
      <c r="M1334" s="56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  <c r="AG1334" s="161"/>
      <c r="AH1334" s="161"/>
      <c r="AI1334" s="161"/>
      <c r="AJ1334" s="161"/>
      <c r="AK1334" s="161"/>
      <c r="AL1334" s="161"/>
      <c r="AM1334" s="161"/>
      <c r="AN1334" s="161"/>
      <c r="AO1334" s="161"/>
      <c r="AP1334" s="161"/>
      <c r="AQ1334" s="161"/>
      <c r="AR1334" s="161"/>
      <c r="AS1334" s="161"/>
      <c r="AT1334" s="161"/>
      <c r="AU1334" s="161"/>
      <c r="AV1334" s="161"/>
      <c r="AW1334" s="161"/>
    </row>
    <row r="1335" spans="2:49" s="47" customFormat="1" ht="11.25" customHeight="1">
      <c r="B1335" s="60"/>
      <c r="C1335" s="52" t="s">
        <v>2090</v>
      </c>
      <c r="D1335" s="44" t="s">
        <v>2278</v>
      </c>
      <c r="E1335" s="57" t="s">
        <v>2278</v>
      </c>
      <c r="F1335" s="53" t="s">
        <v>2278</v>
      </c>
      <c r="G1335" s="57" t="s">
        <v>2278</v>
      </c>
      <c r="H1335" s="53" t="s">
        <v>2278</v>
      </c>
      <c r="I1335" s="57" t="s">
        <v>2278</v>
      </c>
      <c r="J1335" s="53" t="s">
        <v>2278</v>
      </c>
      <c r="K1335" s="54" t="s">
        <v>2278</v>
      </c>
      <c r="L1335" s="53" t="s">
        <v>2278</v>
      </c>
      <c r="M1335" s="56" t="s">
        <v>2092</v>
      </c>
      <c r="N1335" s="161"/>
      <c r="O1335" s="161"/>
      <c r="P1335" s="161"/>
      <c r="Q1335" s="161"/>
      <c r="R1335" s="161"/>
      <c r="S1335" s="161"/>
      <c r="T1335" s="161"/>
      <c r="U1335" s="161"/>
      <c r="V1335" s="161"/>
      <c r="W1335" s="161"/>
      <c r="X1335" s="161"/>
      <c r="Y1335" s="161"/>
      <c r="Z1335" s="161"/>
      <c r="AA1335" s="161"/>
      <c r="AB1335" s="161"/>
      <c r="AC1335" s="161"/>
      <c r="AD1335" s="161"/>
      <c r="AE1335" s="161"/>
      <c r="AF1335" s="161"/>
      <c r="AG1335" s="161"/>
      <c r="AH1335" s="161"/>
      <c r="AI1335" s="161"/>
      <c r="AJ1335" s="161"/>
      <c r="AK1335" s="161"/>
      <c r="AL1335" s="161"/>
      <c r="AM1335" s="161"/>
      <c r="AN1335" s="161"/>
      <c r="AO1335" s="161"/>
      <c r="AP1335" s="161"/>
      <c r="AQ1335" s="161"/>
      <c r="AR1335" s="161"/>
      <c r="AS1335" s="161"/>
      <c r="AT1335" s="161"/>
      <c r="AU1335" s="161"/>
      <c r="AV1335" s="161"/>
      <c r="AW1335" s="161"/>
    </row>
    <row r="1336" spans="2:49" s="47" customFormat="1" ht="11.25" customHeight="1">
      <c r="B1336" s="60"/>
      <c r="C1336" s="52" t="s">
        <v>2091</v>
      </c>
      <c r="D1336" s="44"/>
      <c r="E1336" s="57"/>
      <c r="F1336" s="53"/>
      <c r="G1336" s="57"/>
      <c r="H1336" s="53"/>
      <c r="I1336" s="57"/>
      <c r="J1336" s="53"/>
      <c r="K1336" s="54"/>
      <c r="L1336" s="53"/>
      <c r="M1336" s="56" t="s">
        <v>2093</v>
      </c>
      <c r="N1336" s="161"/>
      <c r="O1336" s="161"/>
      <c r="P1336" s="161"/>
      <c r="Q1336" s="161"/>
      <c r="R1336" s="161"/>
      <c r="S1336" s="161"/>
      <c r="T1336" s="161"/>
      <c r="U1336" s="161"/>
      <c r="V1336" s="161"/>
      <c r="W1336" s="161"/>
      <c r="X1336" s="161"/>
      <c r="Y1336" s="161"/>
      <c r="Z1336" s="161"/>
      <c r="AA1336" s="161"/>
      <c r="AB1336" s="161"/>
      <c r="AC1336" s="161"/>
      <c r="AD1336" s="161"/>
      <c r="AE1336" s="161"/>
      <c r="AF1336" s="161"/>
      <c r="AG1336" s="161"/>
      <c r="AH1336" s="161"/>
      <c r="AI1336" s="161"/>
      <c r="AJ1336" s="161"/>
      <c r="AK1336" s="161"/>
      <c r="AL1336" s="161"/>
      <c r="AM1336" s="161"/>
      <c r="AN1336" s="161"/>
      <c r="AO1336" s="161"/>
      <c r="AP1336" s="161"/>
      <c r="AQ1336" s="161"/>
      <c r="AR1336" s="161"/>
      <c r="AS1336" s="161"/>
      <c r="AT1336" s="161"/>
      <c r="AU1336" s="161"/>
      <c r="AV1336" s="161"/>
      <c r="AW1336" s="161"/>
    </row>
    <row r="1337" spans="2:49" s="47" customFormat="1" ht="11.25" customHeight="1">
      <c r="B1337" s="60"/>
      <c r="C1337" s="52" t="s">
        <v>1762</v>
      </c>
      <c r="D1337" s="44" t="s">
        <v>2305</v>
      </c>
      <c r="E1337" s="57" t="s">
        <v>1243</v>
      </c>
      <c r="F1337" s="53">
        <v>990.9888359981821</v>
      </c>
      <c r="G1337" s="57" t="s">
        <v>1243</v>
      </c>
      <c r="H1337" s="53">
        <v>842.3405105984548</v>
      </c>
      <c r="I1337" s="57" t="s">
        <v>1243</v>
      </c>
      <c r="J1337" s="53">
        <v>782.5394601502886</v>
      </c>
      <c r="K1337" s="54" t="s">
        <v>1243</v>
      </c>
      <c r="L1337" s="53">
        <v>3735</v>
      </c>
      <c r="M1337" s="56" t="s">
        <v>2094</v>
      </c>
      <c r="N1337" s="161"/>
      <c r="O1337" s="161"/>
      <c r="P1337" s="161"/>
      <c r="Q1337" s="161"/>
      <c r="R1337" s="161"/>
      <c r="S1337" s="161"/>
      <c r="T1337" s="161"/>
      <c r="U1337" s="161"/>
      <c r="V1337" s="161"/>
      <c r="W1337" s="161"/>
      <c r="X1337" s="161"/>
      <c r="Y1337" s="161"/>
      <c r="Z1337" s="161"/>
      <c r="AA1337" s="161"/>
      <c r="AB1337" s="161"/>
      <c r="AC1337" s="161"/>
      <c r="AD1337" s="161"/>
      <c r="AE1337" s="161"/>
      <c r="AF1337" s="161"/>
      <c r="AG1337" s="161"/>
      <c r="AH1337" s="161"/>
      <c r="AI1337" s="161"/>
      <c r="AJ1337" s="161"/>
      <c r="AK1337" s="161"/>
      <c r="AL1337" s="161"/>
      <c r="AM1337" s="161"/>
      <c r="AN1337" s="161"/>
      <c r="AO1337" s="161"/>
      <c r="AP1337" s="161"/>
      <c r="AQ1337" s="161"/>
      <c r="AR1337" s="161"/>
      <c r="AS1337" s="161"/>
      <c r="AT1337" s="161"/>
      <c r="AU1337" s="161"/>
      <c r="AV1337" s="161"/>
      <c r="AW1337" s="161"/>
    </row>
    <row r="1338" spans="2:49" s="47" customFormat="1" ht="5.25" customHeight="1">
      <c r="B1338" s="60"/>
      <c r="C1338" s="127"/>
      <c r="D1338" s="128"/>
      <c r="E1338" s="57" t="s">
        <v>2278</v>
      </c>
      <c r="F1338" s="53"/>
      <c r="G1338" s="57"/>
      <c r="H1338" s="53"/>
      <c r="I1338" s="57"/>
      <c r="J1338" s="53"/>
      <c r="K1338" s="54"/>
      <c r="L1338" s="53"/>
      <c r="M1338" s="129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  <c r="AG1338" s="161"/>
      <c r="AH1338" s="161"/>
      <c r="AI1338" s="161"/>
      <c r="AJ1338" s="161"/>
      <c r="AK1338" s="161"/>
      <c r="AL1338" s="161"/>
      <c r="AM1338" s="161"/>
      <c r="AN1338" s="161"/>
      <c r="AO1338" s="161"/>
      <c r="AP1338" s="161"/>
      <c r="AQ1338" s="161"/>
      <c r="AR1338" s="161"/>
      <c r="AS1338" s="161"/>
      <c r="AT1338" s="161"/>
      <c r="AU1338" s="161"/>
      <c r="AV1338" s="161"/>
      <c r="AW1338" s="161"/>
    </row>
    <row r="1339" spans="2:49" s="47" customFormat="1" ht="11.25" customHeight="1">
      <c r="B1339" s="78" t="s">
        <v>2087</v>
      </c>
      <c r="C1339" s="43" t="s">
        <v>1930</v>
      </c>
      <c r="D1339" s="44"/>
      <c r="E1339" s="57"/>
      <c r="F1339" s="102"/>
      <c r="G1339" s="103"/>
      <c r="H1339" s="102"/>
      <c r="I1339" s="103"/>
      <c r="J1339" s="102"/>
      <c r="K1339" s="103"/>
      <c r="L1339" s="102"/>
      <c r="M1339" s="48" t="s">
        <v>2096</v>
      </c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  <c r="AG1339" s="161"/>
      <c r="AH1339" s="161"/>
      <c r="AI1339" s="161"/>
      <c r="AJ1339" s="161"/>
      <c r="AK1339" s="161"/>
      <c r="AL1339" s="161"/>
      <c r="AM1339" s="161"/>
      <c r="AN1339" s="161"/>
      <c r="AO1339" s="161"/>
      <c r="AP1339" s="161"/>
      <c r="AQ1339" s="161"/>
      <c r="AR1339" s="161"/>
      <c r="AS1339" s="161"/>
      <c r="AT1339" s="161"/>
      <c r="AU1339" s="161"/>
      <c r="AV1339" s="161"/>
      <c r="AW1339" s="161"/>
    </row>
    <row r="1340" spans="2:49" s="47" customFormat="1" ht="11.25" customHeight="1">
      <c r="B1340" s="78"/>
      <c r="C1340" s="43" t="s">
        <v>2095</v>
      </c>
      <c r="D1340" s="44"/>
      <c r="E1340" s="57"/>
      <c r="F1340" s="49">
        <f>SUM(F1342:F1343)</f>
        <v>3948.577931020343</v>
      </c>
      <c r="G1340" s="57"/>
      <c r="H1340" s="49">
        <f>SUM(H1342:H1343)</f>
        <v>4811.421658915312</v>
      </c>
      <c r="I1340" s="57"/>
      <c r="J1340" s="49">
        <f>SUM(J1342:J1343)</f>
        <v>5785.324480499732</v>
      </c>
      <c r="K1340" s="50"/>
      <c r="L1340" s="49">
        <f>SUM(L1342:L1343)</f>
        <v>12790</v>
      </c>
      <c r="M1340" s="48" t="s">
        <v>1534</v>
      </c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  <c r="AG1340" s="161"/>
      <c r="AH1340" s="161"/>
      <c r="AI1340" s="161"/>
      <c r="AJ1340" s="161"/>
      <c r="AK1340" s="161"/>
      <c r="AL1340" s="161"/>
      <c r="AM1340" s="161"/>
      <c r="AN1340" s="161"/>
      <c r="AO1340" s="161"/>
      <c r="AP1340" s="161"/>
      <c r="AQ1340" s="161"/>
      <c r="AR1340" s="161"/>
      <c r="AS1340" s="161"/>
      <c r="AT1340" s="161"/>
      <c r="AU1340" s="161"/>
      <c r="AV1340" s="161"/>
      <c r="AW1340" s="161"/>
    </row>
    <row r="1341" spans="2:49" s="47" customFormat="1" ht="11.25" customHeight="1">
      <c r="B1341" s="51" t="s">
        <v>455</v>
      </c>
      <c r="C1341" s="52" t="s">
        <v>1930</v>
      </c>
      <c r="D1341" s="128"/>
      <c r="E1341" s="57"/>
      <c r="F1341" s="53"/>
      <c r="G1341" s="57"/>
      <c r="H1341" s="53"/>
      <c r="I1341" s="57"/>
      <c r="J1341" s="53"/>
      <c r="K1341" s="54"/>
      <c r="L1341" s="53"/>
      <c r="M1341" s="56" t="s">
        <v>727</v>
      </c>
      <c r="N1341" s="161"/>
      <c r="O1341" s="161"/>
      <c r="P1341" s="161"/>
      <c r="Q1341" s="161"/>
      <c r="R1341" s="161"/>
      <c r="S1341" s="161"/>
      <c r="T1341" s="161"/>
      <c r="U1341" s="161"/>
      <c r="V1341" s="161"/>
      <c r="W1341" s="161"/>
      <c r="X1341" s="161"/>
      <c r="Y1341" s="161"/>
      <c r="Z1341" s="161"/>
      <c r="AA1341" s="161"/>
      <c r="AB1341" s="161"/>
      <c r="AC1341" s="161"/>
      <c r="AD1341" s="161"/>
      <c r="AE1341" s="161"/>
      <c r="AF1341" s="161"/>
      <c r="AG1341" s="161"/>
      <c r="AH1341" s="161"/>
      <c r="AI1341" s="161"/>
      <c r="AJ1341" s="161"/>
      <c r="AK1341" s="161"/>
      <c r="AL1341" s="161"/>
      <c r="AM1341" s="161"/>
      <c r="AN1341" s="161"/>
      <c r="AO1341" s="161"/>
      <c r="AP1341" s="161"/>
      <c r="AQ1341" s="161"/>
      <c r="AR1341" s="161"/>
      <c r="AS1341" s="161"/>
      <c r="AT1341" s="161"/>
      <c r="AU1341" s="161"/>
      <c r="AV1341" s="161"/>
      <c r="AW1341" s="161"/>
    </row>
    <row r="1342" spans="2:49" s="47" customFormat="1" ht="11.25" customHeight="1">
      <c r="B1342" s="60"/>
      <c r="C1342" s="52" t="s">
        <v>1929</v>
      </c>
      <c r="D1342" s="44" t="s">
        <v>2305</v>
      </c>
      <c r="E1342" s="57" t="s">
        <v>2305</v>
      </c>
      <c r="F1342" s="53">
        <v>3948.577931020343</v>
      </c>
      <c r="G1342" s="57" t="s">
        <v>1243</v>
      </c>
      <c r="H1342" s="53">
        <v>4811.421658915312</v>
      </c>
      <c r="I1342" s="57" t="s">
        <v>1243</v>
      </c>
      <c r="J1342" s="53">
        <v>5785.324480499732</v>
      </c>
      <c r="K1342" s="54" t="s">
        <v>1243</v>
      </c>
      <c r="L1342" s="53">
        <v>12790</v>
      </c>
      <c r="M1342" s="56" t="s">
        <v>1931</v>
      </c>
      <c r="N1342" s="161"/>
      <c r="O1342" s="161"/>
      <c r="P1342" s="161"/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1"/>
      <c r="AB1342" s="161"/>
      <c r="AC1342" s="161"/>
      <c r="AD1342" s="161"/>
      <c r="AE1342" s="161"/>
      <c r="AF1342" s="161"/>
      <c r="AG1342" s="161"/>
      <c r="AH1342" s="161"/>
      <c r="AI1342" s="161"/>
      <c r="AJ1342" s="161"/>
      <c r="AK1342" s="161"/>
      <c r="AL1342" s="161"/>
      <c r="AM1342" s="161"/>
      <c r="AN1342" s="161"/>
      <c r="AO1342" s="161"/>
      <c r="AP1342" s="161"/>
      <c r="AQ1342" s="161"/>
      <c r="AR1342" s="161"/>
      <c r="AS1342" s="161"/>
      <c r="AT1342" s="161"/>
      <c r="AU1342" s="161"/>
      <c r="AV1342" s="161"/>
      <c r="AW1342" s="161"/>
    </row>
    <row r="1343" spans="2:49" s="47" customFormat="1" ht="5.25" customHeight="1">
      <c r="B1343" s="60"/>
      <c r="C1343" s="127"/>
      <c r="D1343" s="128"/>
      <c r="E1343" s="57"/>
      <c r="F1343" s="53"/>
      <c r="G1343" s="57"/>
      <c r="H1343" s="53"/>
      <c r="I1343" s="57"/>
      <c r="J1343" s="53"/>
      <c r="K1343" s="54"/>
      <c r="L1343" s="53"/>
      <c r="M1343" s="129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  <c r="AG1343" s="161"/>
      <c r="AH1343" s="161"/>
      <c r="AI1343" s="161"/>
      <c r="AJ1343" s="161"/>
      <c r="AK1343" s="161"/>
      <c r="AL1343" s="161"/>
      <c r="AM1343" s="161"/>
      <c r="AN1343" s="161"/>
      <c r="AO1343" s="161"/>
      <c r="AP1343" s="161"/>
      <c r="AQ1343" s="161"/>
      <c r="AR1343" s="161"/>
      <c r="AS1343" s="161"/>
      <c r="AT1343" s="161"/>
      <c r="AU1343" s="161"/>
      <c r="AV1343" s="161"/>
      <c r="AW1343" s="161"/>
    </row>
    <row r="1344" spans="2:49" s="47" customFormat="1" ht="11.25" customHeight="1">
      <c r="B1344" s="78" t="s">
        <v>2088</v>
      </c>
      <c r="C1344" s="43" t="s">
        <v>23</v>
      </c>
      <c r="D1344" s="280"/>
      <c r="E1344" s="57"/>
      <c r="F1344" s="53"/>
      <c r="G1344" s="57"/>
      <c r="H1344" s="53"/>
      <c r="I1344" s="57"/>
      <c r="J1344" s="53"/>
      <c r="K1344" s="54"/>
      <c r="L1344" s="53"/>
      <c r="M1344" s="48" t="s">
        <v>2044</v>
      </c>
      <c r="N1344" s="161"/>
      <c r="O1344" s="161"/>
      <c r="P1344" s="161"/>
      <c r="Q1344" s="161"/>
      <c r="R1344" s="161"/>
      <c r="S1344" s="161"/>
      <c r="T1344" s="161"/>
      <c r="U1344" s="161"/>
      <c r="V1344" s="161"/>
      <c r="W1344" s="161"/>
      <c r="X1344" s="161"/>
      <c r="Y1344" s="161"/>
      <c r="Z1344" s="161"/>
      <c r="AA1344" s="161"/>
      <c r="AB1344" s="161"/>
      <c r="AC1344" s="161"/>
      <c r="AD1344" s="161"/>
      <c r="AE1344" s="161"/>
      <c r="AF1344" s="161"/>
      <c r="AG1344" s="161"/>
      <c r="AH1344" s="161"/>
      <c r="AI1344" s="161"/>
      <c r="AJ1344" s="161"/>
      <c r="AK1344" s="161"/>
      <c r="AL1344" s="161"/>
      <c r="AM1344" s="161"/>
      <c r="AN1344" s="161"/>
      <c r="AO1344" s="161"/>
      <c r="AP1344" s="161"/>
      <c r="AQ1344" s="161"/>
      <c r="AR1344" s="161"/>
      <c r="AS1344" s="161"/>
      <c r="AT1344" s="161"/>
      <c r="AU1344" s="161"/>
      <c r="AV1344" s="161"/>
      <c r="AW1344" s="161"/>
    </row>
    <row r="1345" spans="2:49" s="47" customFormat="1" ht="11.25" customHeight="1">
      <c r="B1345" s="78"/>
      <c r="C1345" s="43" t="s">
        <v>2029</v>
      </c>
      <c r="D1345" s="280"/>
      <c r="E1345" s="57"/>
      <c r="F1345" s="49">
        <f>SUM(F1349:F1351)</f>
        <v>5966.436233285606</v>
      </c>
      <c r="G1345" s="57"/>
      <c r="H1345" s="49">
        <f>SUM(H1349:H1351)</f>
        <v>4932.73236125302</v>
      </c>
      <c r="I1345" s="57"/>
      <c r="J1345" s="49">
        <f>SUM(J1349:J1351)</f>
        <v>3200.2104996975777</v>
      </c>
      <c r="K1345" s="50"/>
      <c r="L1345" s="49">
        <f>SUM(L1349:L1351)</f>
        <v>2673</v>
      </c>
      <c r="M1345" s="48" t="s">
        <v>2043</v>
      </c>
      <c r="N1345" s="161"/>
      <c r="O1345" s="161"/>
      <c r="P1345" s="161"/>
      <c r="Q1345" s="161"/>
      <c r="R1345" s="161"/>
      <c r="S1345" s="161"/>
      <c r="T1345" s="161"/>
      <c r="U1345" s="161"/>
      <c r="V1345" s="161"/>
      <c r="W1345" s="161"/>
      <c r="X1345" s="161"/>
      <c r="Y1345" s="161"/>
      <c r="Z1345" s="161"/>
      <c r="AA1345" s="161"/>
      <c r="AB1345" s="161"/>
      <c r="AC1345" s="161"/>
      <c r="AD1345" s="161"/>
      <c r="AE1345" s="161"/>
      <c r="AF1345" s="161"/>
      <c r="AG1345" s="161"/>
      <c r="AH1345" s="161"/>
      <c r="AI1345" s="161"/>
      <c r="AJ1345" s="161"/>
      <c r="AK1345" s="161"/>
      <c r="AL1345" s="161"/>
      <c r="AM1345" s="161"/>
      <c r="AN1345" s="161"/>
      <c r="AO1345" s="161"/>
      <c r="AP1345" s="161"/>
      <c r="AQ1345" s="161"/>
      <c r="AR1345" s="161"/>
      <c r="AS1345" s="161"/>
      <c r="AT1345" s="161"/>
      <c r="AU1345" s="161"/>
      <c r="AV1345" s="161"/>
      <c r="AW1345" s="161"/>
    </row>
    <row r="1346" spans="2:49" s="47" customFormat="1" ht="11.25" customHeight="1">
      <c r="B1346" s="51" t="s">
        <v>296</v>
      </c>
      <c r="C1346" s="52" t="s">
        <v>2097</v>
      </c>
      <c r="D1346" s="219"/>
      <c r="E1346" s="134"/>
      <c r="F1346" s="135"/>
      <c r="G1346" s="134"/>
      <c r="H1346" s="135"/>
      <c r="I1346" s="134"/>
      <c r="J1346" s="135"/>
      <c r="K1346" s="136"/>
      <c r="L1346" s="135"/>
      <c r="M1346" s="56" t="s">
        <v>728</v>
      </c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  <c r="AG1346" s="161"/>
      <c r="AH1346" s="161"/>
      <c r="AI1346" s="161"/>
      <c r="AJ1346" s="161"/>
      <c r="AK1346" s="161"/>
      <c r="AL1346" s="161"/>
      <c r="AM1346" s="161"/>
      <c r="AN1346" s="161"/>
      <c r="AO1346" s="161"/>
      <c r="AP1346" s="161"/>
      <c r="AQ1346" s="161"/>
      <c r="AR1346" s="161"/>
      <c r="AS1346" s="161"/>
      <c r="AT1346" s="161"/>
      <c r="AU1346" s="161"/>
      <c r="AV1346" s="161"/>
      <c r="AW1346" s="161"/>
    </row>
    <row r="1347" spans="2:49" s="47" customFormat="1" ht="11.25" customHeight="1">
      <c r="B1347" s="51" t="s">
        <v>297</v>
      </c>
      <c r="C1347" s="52" t="s">
        <v>2098</v>
      </c>
      <c r="D1347" s="219"/>
      <c r="E1347" s="134"/>
      <c r="F1347" s="135"/>
      <c r="G1347" s="134"/>
      <c r="H1347" s="135"/>
      <c r="I1347" s="134"/>
      <c r="J1347" s="135"/>
      <c r="K1347" s="136"/>
      <c r="L1347" s="135"/>
      <c r="M1347" s="56" t="s">
        <v>729</v>
      </c>
      <c r="N1347" s="161"/>
      <c r="O1347" s="161"/>
      <c r="P1347" s="161"/>
      <c r="Q1347" s="161"/>
      <c r="R1347" s="161"/>
      <c r="S1347" s="161"/>
      <c r="T1347" s="161"/>
      <c r="U1347" s="161"/>
      <c r="V1347" s="161"/>
      <c r="W1347" s="161"/>
      <c r="X1347" s="161"/>
      <c r="Y1347" s="161"/>
      <c r="Z1347" s="161"/>
      <c r="AA1347" s="161"/>
      <c r="AB1347" s="161"/>
      <c r="AC1347" s="161"/>
      <c r="AD1347" s="161"/>
      <c r="AE1347" s="161"/>
      <c r="AF1347" s="161"/>
      <c r="AG1347" s="161"/>
      <c r="AH1347" s="161"/>
      <c r="AI1347" s="161"/>
      <c r="AJ1347" s="161"/>
      <c r="AK1347" s="161"/>
      <c r="AL1347" s="161"/>
      <c r="AM1347" s="161"/>
      <c r="AN1347" s="161"/>
      <c r="AO1347" s="161"/>
      <c r="AP1347" s="161"/>
      <c r="AQ1347" s="161"/>
      <c r="AR1347" s="161"/>
      <c r="AS1347" s="161"/>
      <c r="AT1347" s="161"/>
      <c r="AU1347" s="161"/>
      <c r="AV1347" s="161"/>
      <c r="AW1347" s="161"/>
    </row>
    <row r="1348" spans="2:49" s="47" customFormat="1" ht="11.25" customHeight="1">
      <c r="B1348" s="60"/>
      <c r="C1348" s="52" t="s">
        <v>1747</v>
      </c>
      <c r="D1348" s="280"/>
      <c r="E1348" s="138"/>
      <c r="F1348" s="139"/>
      <c r="G1348" s="138"/>
      <c r="H1348" s="139"/>
      <c r="I1348" s="138"/>
      <c r="J1348" s="139"/>
      <c r="K1348" s="140"/>
      <c r="L1348" s="139"/>
      <c r="M1348" s="56" t="s">
        <v>730</v>
      </c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161"/>
      <c r="Z1348" s="161"/>
      <c r="AA1348" s="161"/>
      <c r="AB1348" s="161"/>
      <c r="AC1348" s="161"/>
      <c r="AD1348" s="161"/>
      <c r="AE1348" s="161"/>
      <c r="AF1348" s="161"/>
      <c r="AG1348" s="161"/>
      <c r="AH1348" s="161"/>
      <c r="AI1348" s="161"/>
      <c r="AJ1348" s="161"/>
      <c r="AK1348" s="161"/>
      <c r="AL1348" s="161"/>
      <c r="AM1348" s="161"/>
      <c r="AN1348" s="161"/>
      <c r="AO1348" s="161"/>
      <c r="AP1348" s="161"/>
      <c r="AQ1348" s="161"/>
      <c r="AR1348" s="161"/>
      <c r="AS1348" s="161"/>
      <c r="AT1348" s="161"/>
      <c r="AU1348" s="161"/>
      <c r="AV1348" s="161"/>
      <c r="AW1348" s="161"/>
    </row>
    <row r="1349" spans="2:49" s="47" customFormat="1" ht="11.25" customHeight="1">
      <c r="B1349" s="51" t="s">
        <v>2278</v>
      </c>
      <c r="C1349" s="52" t="s">
        <v>2099</v>
      </c>
      <c r="D1349" s="280" t="s">
        <v>2305</v>
      </c>
      <c r="E1349" s="57" t="s">
        <v>1243</v>
      </c>
      <c r="F1349" s="53">
        <v>4430.403537488424</v>
      </c>
      <c r="G1349" s="57" t="s">
        <v>1243</v>
      </c>
      <c r="H1349" s="53">
        <v>3326.6470063594147</v>
      </c>
      <c r="I1349" s="57" t="s">
        <v>1243</v>
      </c>
      <c r="J1349" s="53">
        <v>3200.2104996975777</v>
      </c>
      <c r="K1349" s="54" t="s">
        <v>1243</v>
      </c>
      <c r="L1349" s="53">
        <v>2673</v>
      </c>
      <c r="M1349" s="56" t="s">
        <v>2100</v>
      </c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  <c r="AG1349" s="161"/>
      <c r="AH1349" s="161"/>
      <c r="AI1349" s="161"/>
      <c r="AJ1349" s="161"/>
      <c r="AK1349" s="161"/>
      <c r="AL1349" s="161"/>
      <c r="AM1349" s="161"/>
      <c r="AN1349" s="161"/>
      <c r="AO1349" s="161"/>
      <c r="AP1349" s="161"/>
      <c r="AQ1349" s="161"/>
      <c r="AR1349" s="161"/>
      <c r="AS1349" s="161"/>
      <c r="AT1349" s="161"/>
      <c r="AU1349" s="161"/>
      <c r="AV1349" s="161"/>
      <c r="AW1349" s="161"/>
    </row>
    <row r="1350" spans="2:49" s="47" customFormat="1" ht="11.25" customHeight="1">
      <c r="B1350" s="60" t="s">
        <v>2120</v>
      </c>
      <c r="C1350" s="52" t="s">
        <v>168</v>
      </c>
      <c r="D1350" s="44"/>
      <c r="E1350" s="57"/>
      <c r="F1350" s="53"/>
      <c r="G1350" s="57"/>
      <c r="H1350" s="53"/>
      <c r="I1350" s="57"/>
      <c r="J1350" s="53"/>
      <c r="K1350" s="54"/>
      <c r="L1350" s="53"/>
      <c r="M1350" s="56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  <c r="AG1350" s="161"/>
      <c r="AH1350" s="161"/>
      <c r="AI1350" s="161"/>
      <c r="AJ1350" s="161"/>
      <c r="AK1350" s="161"/>
      <c r="AL1350" s="161"/>
      <c r="AM1350" s="161"/>
      <c r="AN1350" s="161"/>
      <c r="AO1350" s="161"/>
      <c r="AP1350" s="161"/>
      <c r="AQ1350" s="161"/>
      <c r="AR1350" s="161"/>
      <c r="AS1350" s="161"/>
      <c r="AT1350" s="161"/>
      <c r="AU1350" s="161"/>
      <c r="AV1350" s="161"/>
      <c r="AW1350" s="161"/>
    </row>
    <row r="1351" spans="2:49" s="47" customFormat="1" ht="11.25" customHeight="1">
      <c r="B1351" s="60"/>
      <c r="C1351" s="52" t="s">
        <v>169</v>
      </c>
      <c r="D1351" s="44" t="s">
        <v>2305</v>
      </c>
      <c r="E1351" s="57" t="s">
        <v>1243</v>
      </c>
      <c r="F1351" s="53">
        <v>1536.0326957971822</v>
      </c>
      <c r="G1351" s="57" t="s">
        <v>1243</v>
      </c>
      <c r="H1351" s="53">
        <v>1606.0853548936054</v>
      </c>
      <c r="I1351" s="57" t="s">
        <v>1243</v>
      </c>
      <c r="J1351" s="53">
        <v>0</v>
      </c>
      <c r="K1351" s="57" t="s">
        <v>1243</v>
      </c>
      <c r="L1351" s="53">
        <v>0</v>
      </c>
      <c r="M1351" s="56" t="s">
        <v>221</v>
      </c>
      <c r="N1351" s="161"/>
      <c r="O1351" s="161"/>
      <c r="P1351" s="161"/>
      <c r="Q1351" s="161"/>
      <c r="R1351" s="161"/>
      <c r="S1351" s="161"/>
      <c r="T1351" s="161"/>
      <c r="U1351" s="161"/>
      <c r="V1351" s="161"/>
      <c r="W1351" s="161"/>
      <c r="X1351" s="161"/>
      <c r="Y1351" s="161"/>
      <c r="Z1351" s="161"/>
      <c r="AA1351" s="161"/>
      <c r="AB1351" s="161"/>
      <c r="AC1351" s="161"/>
      <c r="AD1351" s="161"/>
      <c r="AE1351" s="161"/>
      <c r="AF1351" s="161"/>
      <c r="AG1351" s="161"/>
      <c r="AH1351" s="161"/>
      <c r="AI1351" s="161"/>
      <c r="AJ1351" s="161"/>
      <c r="AK1351" s="161"/>
      <c r="AL1351" s="161"/>
      <c r="AM1351" s="161"/>
      <c r="AN1351" s="161"/>
      <c r="AO1351" s="161"/>
      <c r="AP1351" s="161"/>
      <c r="AQ1351" s="161"/>
      <c r="AR1351" s="161"/>
      <c r="AS1351" s="161"/>
      <c r="AT1351" s="161"/>
      <c r="AU1351" s="161"/>
      <c r="AV1351" s="161"/>
      <c r="AW1351" s="161"/>
    </row>
    <row r="1352" spans="2:49" s="47" customFormat="1" ht="5.25" customHeight="1">
      <c r="B1352" s="60"/>
      <c r="C1352" s="297"/>
      <c r="D1352" s="44"/>
      <c r="E1352" s="57"/>
      <c r="F1352" s="53"/>
      <c r="G1352" s="54"/>
      <c r="H1352" s="54"/>
      <c r="I1352" s="57"/>
      <c r="J1352" s="53"/>
      <c r="K1352" s="54"/>
      <c r="L1352" s="53"/>
      <c r="M1352" s="56"/>
      <c r="N1352" s="161"/>
      <c r="O1352" s="161"/>
      <c r="P1352" s="161"/>
      <c r="Q1352" s="161"/>
      <c r="R1352" s="161"/>
      <c r="S1352" s="161"/>
      <c r="T1352" s="161"/>
      <c r="U1352" s="161"/>
      <c r="V1352" s="161"/>
      <c r="W1352" s="161"/>
      <c r="X1352" s="161"/>
      <c r="Y1352" s="161"/>
      <c r="Z1352" s="161"/>
      <c r="AA1352" s="161"/>
      <c r="AB1352" s="161"/>
      <c r="AC1352" s="161"/>
      <c r="AD1352" s="161"/>
      <c r="AE1352" s="161"/>
      <c r="AF1352" s="161"/>
      <c r="AG1352" s="161"/>
      <c r="AH1352" s="161"/>
      <c r="AI1352" s="161"/>
      <c r="AJ1352" s="161"/>
      <c r="AK1352" s="161"/>
      <c r="AL1352" s="161"/>
      <c r="AM1352" s="161"/>
      <c r="AN1352" s="161"/>
      <c r="AO1352" s="161"/>
      <c r="AP1352" s="161"/>
      <c r="AQ1352" s="161"/>
      <c r="AR1352" s="161"/>
      <c r="AS1352" s="161"/>
      <c r="AT1352" s="161"/>
      <c r="AU1352" s="161"/>
      <c r="AV1352" s="161"/>
      <c r="AW1352" s="161"/>
    </row>
    <row r="1353" spans="2:49" s="210" customFormat="1" ht="11.25" customHeight="1">
      <c r="B1353" s="238" t="s">
        <v>671</v>
      </c>
      <c r="C1353" s="301" t="s">
        <v>1350</v>
      </c>
      <c r="D1353" s="302"/>
      <c r="E1353" s="303"/>
      <c r="F1353" s="304"/>
      <c r="G1353" s="305"/>
      <c r="H1353" s="305"/>
      <c r="I1353" s="303"/>
      <c r="J1353" s="304"/>
      <c r="K1353" s="303"/>
      <c r="L1353" s="304"/>
      <c r="M1353" s="69"/>
      <c r="N1353" s="209"/>
      <c r="O1353" s="209"/>
      <c r="P1353" s="209"/>
      <c r="Q1353" s="209"/>
      <c r="R1353" s="209"/>
      <c r="S1353" s="209"/>
      <c r="T1353" s="209"/>
      <c r="U1353" s="209"/>
      <c r="V1353" s="209"/>
      <c r="W1353" s="209"/>
      <c r="X1353" s="209"/>
      <c r="Y1353" s="209"/>
      <c r="Z1353" s="209"/>
      <c r="AA1353" s="209"/>
      <c r="AB1353" s="209"/>
      <c r="AC1353" s="209"/>
      <c r="AD1353" s="209"/>
      <c r="AE1353" s="209"/>
      <c r="AF1353" s="209"/>
      <c r="AG1353" s="209"/>
      <c r="AH1353" s="209"/>
      <c r="AI1353" s="209"/>
      <c r="AJ1353" s="209"/>
      <c r="AK1353" s="209"/>
      <c r="AL1353" s="209"/>
      <c r="AM1353" s="209"/>
      <c r="AN1353" s="209"/>
      <c r="AO1353" s="209"/>
      <c r="AP1353" s="209"/>
      <c r="AQ1353" s="209"/>
      <c r="AR1353" s="209"/>
      <c r="AS1353" s="209"/>
      <c r="AT1353" s="209"/>
      <c r="AU1353" s="209"/>
      <c r="AV1353" s="209"/>
      <c r="AW1353" s="209"/>
    </row>
    <row r="1354" spans="2:49" s="210" customFormat="1" ht="11.25" customHeight="1">
      <c r="B1354" s="306"/>
      <c r="C1354" s="301" t="s">
        <v>2169</v>
      </c>
      <c r="D1354" s="302"/>
      <c r="E1354" s="303"/>
      <c r="F1354" s="304"/>
      <c r="G1354" s="305"/>
      <c r="H1354" s="305"/>
      <c r="I1354" s="303"/>
      <c r="J1354" s="304"/>
      <c r="K1354" s="303"/>
      <c r="L1354" s="304"/>
      <c r="M1354" s="69" t="s">
        <v>439</v>
      </c>
      <c r="N1354" s="209"/>
      <c r="O1354" s="209"/>
      <c r="P1354" s="209"/>
      <c r="Q1354" s="209"/>
      <c r="R1354" s="209"/>
      <c r="S1354" s="209"/>
      <c r="T1354" s="209"/>
      <c r="U1354" s="209"/>
      <c r="V1354" s="209"/>
      <c r="W1354" s="209"/>
      <c r="X1354" s="209"/>
      <c r="Y1354" s="209"/>
      <c r="Z1354" s="209"/>
      <c r="AA1354" s="209"/>
      <c r="AB1354" s="209"/>
      <c r="AC1354" s="209"/>
      <c r="AD1354" s="209"/>
      <c r="AE1354" s="209"/>
      <c r="AF1354" s="209"/>
      <c r="AG1354" s="209"/>
      <c r="AH1354" s="209"/>
      <c r="AI1354" s="209"/>
      <c r="AJ1354" s="209"/>
      <c r="AK1354" s="209"/>
      <c r="AL1354" s="209"/>
      <c r="AM1354" s="209"/>
      <c r="AN1354" s="209"/>
      <c r="AO1354" s="209"/>
      <c r="AP1354" s="209"/>
      <c r="AQ1354" s="209"/>
      <c r="AR1354" s="209"/>
      <c r="AS1354" s="209"/>
      <c r="AT1354" s="209"/>
      <c r="AU1354" s="209"/>
      <c r="AV1354" s="209"/>
      <c r="AW1354" s="209"/>
    </row>
    <row r="1355" spans="2:49" s="210" customFormat="1" ht="11.25" customHeight="1">
      <c r="B1355" s="306"/>
      <c r="C1355" s="301" t="s">
        <v>2168</v>
      </c>
      <c r="D1355" s="302"/>
      <c r="E1355" s="307"/>
      <c r="F1355" s="308">
        <f>SUM(F1361)</f>
        <v>432177</v>
      </c>
      <c r="G1355" s="309"/>
      <c r="H1355" s="308">
        <f>SUM(H1361)</f>
        <v>513105</v>
      </c>
      <c r="I1355" s="307"/>
      <c r="J1355" s="308">
        <f>SUM(J1361)</f>
        <v>546737</v>
      </c>
      <c r="K1355" s="307"/>
      <c r="L1355" s="308">
        <f>SUM(L1361)</f>
        <v>736215</v>
      </c>
      <c r="M1355" s="69" t="s">
        <v>440</v>
      </c>
      <c r="N1355" s="209"/>
      <c r="O1355" s="209"/>
      <c r="P1355" s="209"/>
      <c r="Q1355" s="209"/>
      <c r="R1355" s="209"/>
      <c r="S1355" s="209"/>
      <c r="T1355" s="209"/>
      <c r="U1355" s="209"/>
      <c r="V1355" s="209"/>
      <c r="W1355" s="209"/>
      <c r="X1355" s="209"/>
      <c r="Y1355" s="209"/>
      <c r="Z1355" s="209"/>
      <c r="AA1355" s="209"/>
      <c r="AB1355" s="209"/>
      <c r="AC1355" s="209"/>
      <c r="AD1355" s="209"/>
      <c r="AE1355" s="209"/>
      <c r="AF1355" s="209"/>
      <c r="AG1355" s="209"/>
      <c r="AH1355" s="209"/>
      <c r="AI1355" s="209"/>
      <c r="AJ1355" s="209"/>
      <c r="AK1355" s="209"/>
      <c r="AL1355" s="209"/>
      <c r="AM1355" s="209"/>
      <c r="AN1355" s="209"/>
      <c r="AO1355" s="209"/>
      <c r="AP1355" s="209"/>
      <c r="AQ1355" s="209"/>
      <c r="AR1355" s="209"/>
      <c r="AS1355" s="209"/>
      <c r="AT1355" s="209"/>
      <c r="AU1355" s="209"/>
      <c r="AV1355" s="209"/>
      <c r="AW1355" s="209"/>
    </row>
    <row r="1356" spans="2:49" s="47" customFormat="1" ht="5.25" customHeight="1">
      <c r="B1356" s="51"/>
      <c r="C1356" s="301"/>
      <c r="D1356" s="181"/>
      <c r="E1356" s="310"/>
      <c r="F1356" s="311"/>
      <c r="G1356" s="312"/>
      <c r="H1356" s="311"/>
      <c r="I1356" s="310"/>
      <c r="J1356" s="311"/>
      <c r="K1356" s="310"/>
      <c r="L1356" s="311"/>
      <c r="M1356" s="69"/>
      <c r="N1356" s="161"/>
      <c r="O1356" s="161"/>
      <c r="P1356" s="161"/>
      <c r="Q1356" s="161"/>
      <c r="R1356" s="161"/>
      <c r="S1356" s="161"/>
      <c r="T1356" s="161"/>
      <c r="U1356" s="161"/>
      <c r="V1356" s="161"/>
      <c r="W1356" s="161"/>
      <c r="X1356" s="161"/>
      <c r="Y1356" s="161"/>
      <c r="Z1356" s="161"/>
      <c r="AA1356" s="161"/>
      <c r="AB1356" s="161"/>
      <c r="AC1356" s="161"/>
      <c r="AD1356" s="161"/>
      <c r="AE1356" s="161"/>
      <c r="AF1356" s="161"/>
      <c r="AG1356" s="161"/>
      <c r="AH1356" s="161"/>
      <c r="AI1356" s="161"/>
      <c r="AJ1356" s="161"/>
      <c r="AK1356" s="161"/>
      <c r="AL1356" s="161"/>
      <c r="AM1356" s="161"/>
      <c r="AN1356" s="161"/>
      <c r="AO1356" s="161"/>
      <c r="AP1356" s="161"/>
      <c r="AQ1356" s="161"/>
      <c r="AR1356" s="161"/>
      <c r="AS1356" s="161"/>
      <c r="AT1356" s="161"/>
      <c r="AU1356" s="161"/>
      <c r="AV1356" s="161"/>
      <c r="AW1356" s="161"/>
    </row>
    <row r="1357" spans="2:49" s="210" customFormat="1" ht="11.25" customHeight="1">
      <c r="B1357" s="233" t="s">
        <v>2102</v>
      </c>
      <c r="C1357" s="301" t="s">
        <v>1350</v>
      </c>
      <c r="D1357" s="302"/>
      <c r="E1357" s="307"/>
      <c r="F1357" s="313"/>
      <c r="G1357" s="309"/>
      <c r="H1357" s="313"/>
      <c r="I1357" s="307"/>
      <c r="J1357" s="313"/>
      <c r="K1357" s="307"/>
      <c r="L1357" s="313"/>
      <c r="M1357" s="69" t="s">
        <v>2278</v>
      </c>
      <c r="N1357" s="209"/>
      <c r="O1357" s="209"/>
      <c r="P1357" s="209"/>
      <c r="Q1357" s="209"/>
      <c r="R1357" s="209"/>
      <c r="S1357" s="209"/>
      <c r="T1357" s="209"/>
      <c r="U1357" s="209"/>
      <c r="V1357" s="209"/>
      <c r="W1357" s="209"/>
      <c r="X1357" s="209"/>
      <c r="Y1357" s="209"/>
      <c r="Z1357" s="209"/>
      <c r="AA1357" s="209"/>
      <c r="AB1357" s="209"/>
      <c r="AC1357" s="209"/>
      <c r="AD1357" s="209"/>
      <c r="AE1357" s="209"/>
      <c r="AF1357" s="209"/>
      <c r="AG1357" s="209"/>
      <c r="AH1357" s="209"/>
      <c r="AI1357" s="209"/>
      <c r="AJ1357" s="209"/>
      <c r="AK1357" s="209"/>
      <c r="AL1357" s="209"/>
      <c r="AM1357" s="209"/>
      <c r="AN1357" s="209"/>
      <c r="AO1357" s="209"/>
      <c r="AP1357" s="209"/>
      <c r="AQ1357" s="209"/>
      <c r="AR1357" s="209"/>
      <c r="AS1357" s="209"/>
      <c r="AT1357" s="209"/>
      <c r="AU1357" s="209"/>
      <c r="AV1357" s="209"/>
      <c r="AW1357" s="209"/>
    </row>
    <row r="1358" spans="2:49" s="210" customFormat="1" ht="11.25" customHeight="1">
      <c r="B1358" s="233"/>
      <c r="C1358" s="301" t="s">
        <v>2169</v>
      </c>
      <c r="D1358" s="302"/>
      <c r="E1358" s="307"/>
      <c r="F1358" s="313"/>
      <c r="G1358" s="309"/>
      <c r="H1358" s="313"/>
      <c r="I1358" s="307"/>
      <c r="J1358" s="313"/>
      <c r="K1358" s="307"/>
      <c r="L1358" s="313"/>
      <c r="M1358" s="69" t="s">
        <v>439</v>
      </c>
      <c r="N1358" s="209"/>
      <c r="O1358" s="209"/>
      <c r="P1358" s="209"/>
      <c r="Q1358" s="209"/>
      <c r="R1358" s="209"/>
      <c r="S1358" s="209"/>
      <c r="T1358" s="209"/>
      <c r="U1358" s="209"/>
      <c r="V1358" s="209"/>
      <c r="W1358" s="209"/>
      <c r="X1358" s="209"/>
      <c r="Y1358" s="209"/>
      <c r="Z1358" s="209"/>
      <c r="AA1358" s="209"/>
      <c r="AB1358" s="209"/>
      <c r="AC1358" s="209"/>
      <c r="AD1358" s="209"/>
      <c r="AE1358" s="209"/>
      <c r="AF1358" s="209"/>
      <c r="AG1358" s="209"/>
      <c r="AH1358" s="209"/>
      <c r="AI1358" s="209"/>
      <c r="AJ1358" s="209"/>
      <c r="AK1358" s="209"/>
      <c r="AL1358" s="209"/>
      <c r="AM1358" s="209"/>
      <c r="AN1358" s="209"/>
      <c r="AO1358" s="209"/>
      <c r="AP1358" s="209"/>
      <c r="AQ1358" s="209"/>
      <c r="AR1358" s="209"/>
      <c r="AS1358" s="209"/>
      <c r="AT1358" s="209"/>
      <c r="AU1358" s="209"/>
      <c r="AV1358" s="209"/>
      <c r="AW1358" s="209"/>
    </row>
    <row r="1359" spans="2:49" s="210" customFormat="1" ht="11.25" customHeight="1">
      <c r="B1359" s="306"/>
      <c r="C1359" s="301" t="s">
        <v>2168</v>
      </c>
      <c r="D1359" s="302"/>
      <c r="E1359" s="307"/>
      <c r="F1359" s="308">
        <f>SUM(F1361)</f>
        <v>432177</v>
      </c>
      <c r="G1359" s="309"/>
      <c r="H1359" s="308">
        <f>SUM(H1361)</f>
        <v>513105</v>
      </c>
      <c r="I1359" s="307"/>
      <c r="J1359" s="308">
        <f>SUM(J1361)</f>
        <v>546737</v>
      </c>
      <c r="K1359" s="307"/>
      <c r="L1359" s="308">
        <f>SUM(L1361)</f>
        <v>736215</v>
      </c>
      <c r="M1359" s="69" t="s">
        <v>440</v>
      </c>
      <c r="N1359" s="209"/>
      <c r="O1359" s="209"/>
      <c r="P1359" s="209"/>
      <c r="Q1359" s="209"/>
      <c r="R1359" s="209"/>
      <c r="S1359" s="209"/>
      <c r="T1359" s="209"/>
      <c r="U1359" s="209"/>
      <c r="V1359" s="209"/>
      <c r="W1359" s="209"/>
      <c r="X1359" s="209"/>
      <c r="Y1359" s="209"/>
      <c r="Z1359" s="209"/>
      <c r="AA1359" s="209"/>
      <c r="AB1359" s="209"/>
      <c r="AC1359" s="209"/>
      <c r="AD1359" s="209"/>
      <c r="AE1359" s="209"/>
      <c r="AF1359" s="209"/>
      <c r="AG1359" s="209"/>
      <c r="AH1359" s="209"/>
      <c r="AI1359" s="209"/>
      <c r="AJ1359" s="209"/>
      <c r="AK1359" s="209"/>
      <c r="AL1359" s="209"/>
      <c r="AM1359" s="209"/>
      <c r="AN1359" s="209"/>
      <c r="AO1359" s="209"/>
      <c r="AP1359" s="209"/>
      <c r="AQ1359" s="209"/>
      <c r="AR1359" s="209"/>
      <c r="AS1359" s="209"/>
      <c r="AT1359" s="209"/>
      <c r="AU1359" s="209"/>
      <c r="AV1359" s="209"/>
      <c r="AW1359" s="209"/>
    </row>
    <row r="1360" spans="2:49" s="47" customFormat="1" ht="5.25" customHeight="1">
      <c r="B1360" s="51"/>
      <c r="D1360" s="181"/>
      <c r="E1360" s="310"/>
      <c r="F1360" s="311"/>
      <c r="G1360" s="312"/>
      <c r="H1360" s="311"/>
      <c r="I1360" s="310"/>
      <c r="J1360" s="311"/>
      <c r="K1360" s="310"/>
      <c r="L1360" s="311"/>
      <c r="M1360" s="314"/>
      <c r="N1360" s="161"/>
      <c r="O1360" s="161"/>
      <c r="P1360" s="161"/>
      <c r="Q1360" s="161"/>
      <c r="R1360" s="161"/>
      <c r="S1360" s="161"/>
      <c r="T1360" s="161"/>
      <c r="U1360" s="161"/>
      <c r="V1360" s="161"/>
      <c r="W1360" s="161"/>
      <c r="X1360" s="161"/>
      <c r="Y1360" s="161"/>
      <c r="Z1360" s="161"/>
      <c r="AA1360" s="161"/>
      <c r="AB1360" s="161"/>
      <c r="AC1360" s="161"/>
      <c r="AD1360" s="161"/>
      <c r="AE1360" s="161"/>
      <c r="AF1360" s="161"/>
      <c r="AG1360" s="161"/>
      <c r="AH1360" s="161"/>
      <c r="AI1360" s="161"/>
      <c r="AJ1360" s="161"/>
      <c r="AK1360" s="161"/>
      <c r="AL1360" s="161"/>
      <c r="AM1360" s="161"/>
      <c r="AN1360" s="161"/>
      <c r="AO1360" s="161"/>
      <c r="AP1360" s="161"/>
      <c r="AQ1360" s="161"/>
      <c r="AR1360" s="161"/>
      <c r="AS1360" s="161"/>
      <c r="AT1360" s="161"/>
      <c r="AU1360" s="161"/>
      <c r="AV1360" s="161"/>
      <c r="AW1360" s="161"/>
    </row>
    <row r="1361" spans="2:49" s="47" customFormat="1" ht="11.25" customHeight="1">
      <c r="B1361" s="78" t="s">
        <v>2101</v>
      </c>
      <c r="C1361" s="315" t="s">
        <v>2170</v>
      </c>
      <c r="D1361" s="181"/>
      <c r="E1361" s="310"/>
      <c r="F1361" s="195">
        <f>SUM(F1362:F1371)</f>
        <v>432177</v>
      </c>
      <c r="G1361" s="312"/>
      <c r="H1361" s="195">
        <f>SUM(H1362:H1371)</f>
        <v>513105</v>
      </c>
      <c r="I1361" s="310"/>
      <c r="J1361" s="195">
        <f>SUM(J1362:J1371)</f>
        <v>546737</v>
      </c>
      <c r="K1361" s="310"/>
      <c r="L1361" s="195">
        <f>SUM(L1362:L1371)</f>
        <v>736215</v>
      </c>
      <c r="M1361" s="316" t="s">
        <v>441</v>
      </c>
      <c r="N1361" s="161"/>
      <c r="O1361" s="161"/>
      <c r="P1361" s="161"/>
      <c r="Q1361" s="161"/>
      <c r="R1361" s="161"/>
      <c r="S1361" s="161"/>
      <c r="T1361" s="161"/>
      <c r="U1361" s="161"/>
      <c r="V1361" s="161"/>
      <c r="W1361" s="161"/>
      <c r="X1361" s="161"/>
      <c r="Y1361" s="161"/>
      <c r="Z1361" s="161"/>
      <c r="AA1361" s="161"/>
      <c r="AB1361" s="161"/>
      <c r="AC1361" s="161"/>
      <c r="AD1361" s="161"/>
      <c r="AE1361" s="161"/>
      <c r="AF1361" s="161"/>
      <c r="AG1361" s="161"/>
      <c r="AH1361" s="161"/>
      <c r="AI1361" s="161"/>
      <c r="AJ1361" s="161"/>
      <c r="AK1361" s="161"/>
      <c r="AL1361" s="161"/>
      <c r="AM1361" s="161"/>
      <c r="AN1361" s="161"/>
      <c r="AO1361" s="161"/>
      <c r="AP1361" s="161"/>
      <c r="AQ1361" s="161"/>
      <c r="AR1361" s="161"/>
      <c r="AS1361" s="161"/>
      <c r="AT1361" s="161"/>
      <c r="AU1361" s="161"/>
      <c r="AV1361" s="161"/>
      <c r="AW1361" s="161"/>
    </row>
    <row r="1362" spans="2:49" s="47" customFormat="1" ht="11.25" customHeight="1">
      <c r="B1362" s="51" t="s">
        <v>1354</v>
      </c>
      <c r="C1362" s="297" t="s">
        <v>1355</v>
      </c>
      <c r="D1362" s="298" t="s">
        <v>2104</v>
      </c>
      <c r="E1362" s="310">
        <v>3930707</v>
      </c>
      <c r="F1362" s="311">
        <v>432177</v>
      </c>
      <c r="G1362" s="312">
        <v>4135022</v>
      </c>
      <c r="H1362" s="311">
        <v>513105</v>
      </c>
      <c r="I1362" s="310">
        <v>4298319</v>
      </c>
      <c r="J1362" s="311">
        <v>546737</v>
      </c>
      <c r="K1362" s="310">
        <v>4555829</v>
      </c>
      <c r="L1362" s="311">
        <v>736215</v>
      </c>
      <c r="M1362" s="314" t="s">
        <v>393</v>
      </c>
      <c r="N1362" s="161"/>
      <c r="O1362" s="161"/>
      <c r="P1362" s="161"/>
      <c r="Q1362" s="161"/>
      <c r="R1362" s="161"/>
      <c r="S1362" s="161"/>
      <c r="T1362" s="161"/>
      <c r="U1362" s="161"/>
      <c r="V1362" s="161"/>
      <c r="W1362" s="161"/>
      <c r="X1362" s="161"/>
      <c r="Y1362" s="161"/>
      <c r="Z1362" s="161"/>
      <c r="AA1362" s="161"/>
      <c r="AB1362" s="161"/>
      <c r="AC1362" s="161"/>
      <c r="AD1362" s="161"/>
      <c r="AE1362" s="161"/>
      <c r="AF1362" s="161"/>
      <c r="AG1362" s="161"/>
      <c r="AH1362" s="161"/>
      <c r="AI1362" s="161"/>
      <c r="AJ1362" s="161"/>
      <c r="AK1362" s="161"/>
      <c r="AL1362" s="161"/>
      <c r="AM1362" s="161"/>
      <c r="AN1362" s="161"/>
      <c r="AO1362" s="161"/>
      <c r="AP1362" s="161"/>
      <c r="AQ1362" s="161"/>
      <c r="AR1362" s="161"/>
      <c r="AS1362" s="161"/>
      <c r="AT1362" s="161"/>
      <c r="AU1362" s="161"/>
      <c r="AV1362" s="161"/>
      <c r="AW1362" s="161"/>
    </row>
    <row r="1363" spans="2:49" s="47" customFormat="1" ht="3" customHeight="1">
      <c r="B1363" s="261"/>
      <c r="C1363" s="142"/>
      <c r="D1363" s="143"/>
      <c r="E1363" s="108"/>
      <c r="F1363" s="109"/>
      <c r="G1363" s="108"/>
      <c r="H1363" s="109"/>
      <c r="I1363" s="108"/>
      <c r="J1363" s="109"/>
      <c r="K1363" s="199"/>
      <c r="L1363" s="109"/>
      <c r="M1363" s="149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1"/>
      <c r="AB1363" s="161"/>
      <c r="AC1363" s="161"/>
      <c r="AD1363" s="161"/>
      <c r="AE1363" s="161"/>
      <c r="AF1363" s="161"/>
      <c r="AG1363" s="161"/>
      <c r="AH1363" s="161"/>
      <c r="AI1363" s="161"/>
      <c r="AJ1363" s="161"/>
      <c r="AK1363" s="161"/>
      <c r="AL1363" s="161"/>
      <c r="AM1363" s="161"/>
      <c r="AN1363" s="161"/>
      <c r="AO1363" s="161"/>
      <c r="AP1363" s="161"/>
      <c r="AQ1363" s="161"/>
      <c r="AR1363" s="161"/>
      <c r="AS1363" s="161"/>
      <c r="AT1363" s="161"/>
      <c r="AU1363" s="161"/>
      <c r="AV1363" s="161"/>
      <c r="AW1363" s="161"/>
    </row>
    <row r="1364" spans="2:49" s="47" customFormat="1" ht="11.25" customHeight="1">
      <c r="B1364" s="113"/>
      <c r="C1364" s="114"/>
      <c r="D1364" s="115"/>
      <c r="E1364" s="116"/>
      <c r="F1364" s="116"/>
      <c r="G1364" s="117"/>
      <c r="H1364" s="117"/>
      <c r="I1364" s="117"/>
      <c r="J1364" s="117"/>
      <c r="K1364" s="117"/>
      <c r="L1364" s="117"/>
      <c r="M1364" s="118" t="s">
        <v>187</v>
      </c>
      <c r="N1364" s="161"/>
      <c r="O1364" s="161"/>
      <c r="P1364" s="161"/>
      <c r="Q1364" s="161"/>
      <c r="R1364" s="161"/>
      <c r="S1364" s="161"/>
      <c r="T1364" s="161"/>
      <c r="U1364" s="161"/>
      <c r="V1364" s="161"/>
      <c r="W1364" s="161"/>
      <c r="X1364" s="161"/>
      <c r="Y1364" s="161"/>
      <c r="Z1364" s="161"/>
      <c r="AA1364" s="161"/>
      <c r="AB1364" s="161"/>
      <c r="AC1364" s="161"/>
      <c r="AD1364" s="161"/>
      <c r="AE1364" s="161"/>
      <c r="AF1364" s="161"/>
      <c r="AG1364" s="161"/>
      <c r="AH1364" s="161"/>
      <c r="AI1364" s="161"/>
      <c r="AJ1364" s="161"/>
      <c r="AK1364" s="161"/>
      <c r="AL1364" s="161"/>
      <c r="AM1364" s="161"/>
      <c r="AN1364" s="161"/>
      <c r="AO1364" s="161"/>
      <c r="AP1364" s="161"/>
      <c r="AQ1364" s="161"/>
      <c r="AR1364" s="161"/>
      <c r="AS1364" s="161"/>
      <c r="AT1364" s="161"/>
      <c r="AU1364" s="161"/>
      <c r="AV1364" s="161"/>
      <c r="AW1364" s="161"/>
    </row>
    <row r="1365" spans="2:10" s="121" customFormat="1" ht="18.75" customHeight="1">
      <c r="B1365" s="14" t="s">
        <v>208</v>
      </c>
      <c r="C1365" s="119"/>
      <c r="D1365" s="119"/>
      <c r="E1365" s="119"/>
      <c r="F1365" s="119"/>
      <c r="G1365" s="119"/>
      <c r="H1365" s="119"/>
      <c r="I1365" s="120"/>
      <c r="J1365" s="120"/>
    </row>
    <row r="1366" spans="2:10" s="121" customFormat="1" ht="18.75" customHeight="1">
      <c r="B1366" s="15" t="s">
        <v>209</v>
      </c>
      <c r="C1366" s="15"/>
      <c r="D1366" s="15"/>
      <c r="E1366" s="15"/>
      <c r="F1366" s="15"/>
      <c r="G1366" s="15"/>
      <c r="H1366" s="15"/>
      <c r="I1366" s="16"/>
      <c r="J1366" s="16"/>
    </row>
    <row r="1367" spans="2:49" s="150" customFormat="1" ht="6" customHeight="1">
      <c r="B1367" s="122"/>
      <c r="C1367" s="123"/>
      <c r="D1367" s="123"/>
      <c r="E1367" s="124"/>
      <c r="F1367" s="124"/>
      <c r="G1367" s="123"/>
      <c r="H1367" s="123"/>
      <c r="I1367" s="123"/>
      <c r="J1367" s="123"/>
      <c r="K1367" s="125"/>
      <c r="L1367" s="123"/>
      <c r="M1367" s="126"/>
      <c r="N1367" s="124"/>
      <c r="O1367" s="124"/>
      <c r="P1367" s="124"/>
      <c r="Q1367" s="124"/>
      <c r="R1367" s="124"/>
      <c r="S1367" s="124"/>
      <c r="T1367" s="124"/>
      <c r="U1367" s="124"/>
      <c r="V1367" s="124"/>
      <c r="W1367" s="124"/>
      <c r="X1367" s="124"/>
      <c r="Y1367" s="124"/>
      <c r="Z1367" s="124"/>
      <c r="AA1367" s="124"/>
      <c r="AB1367" s="124"/>
      <c r="AC1367" s="124"/>
      <c r="AD1367" s="124"/>
      <c r="AE1367" s="124"/>
      <c r="AF1367" s="124"/>
      <c r="AG1367" s="124"/>
      <c r="AH1367" s="124"/>
      <c r="AI1367" s="124"/>
      <c r="AJ1367" s="124"/>
      <c r="AK1367" s="124"/>
      <c r="AL1367" s="124"/>
      <c r="AM1367" s="124"/>
      <c r="AN1367" s="124"/>
      <c r="AO1367" s="124"/>
      <c r="AP1367" s="124"/>
      <c r="AQ1367" s="124"/>
      <c r="AR1367" s="124"/>
      <c r="AS1367" s="124"/>
      <c r="AT1367" s="124"/>
      <c r="AU1367" s="124"/>
      <c r="AV1367" s="124"/>
      <c r="AW1367" s="124"/>
    </row>
    <row r="1368" spans="2:49" s="150" customFormat="1" ht="24.75" customHeight="1">
      <c r="B1368" s="18" t="s">
        <v>1625</v>
      </c>
      <c r="C1368" s="19" t="s">
        <v>2237</v>
      </c>
      <c r="D1368" s="20" t="s">
        <v>1627</v>
      </c>
      <c r="E1368" s="21" t="s">
        <v>1103</v>
      </c>
      <c r="F1368" s="22"/>
      <c r="G1368" s="21" t="s">
        <v>1787</v>
      </c>
      <c r="H1368" s="22"/>
      <c r="I1368" s="21" t="s">
        <v>721</v>
      </c>
      <c r="J1368" s="22"/>
      <c r="K1368" s="21" t="s">
        <v>1767</v>
      </c>
      <c r="L1368" s="22"/>
      <c r="M1368" s="23" t="s">
        <v>1386</v>
      </c>
      <c r="N1368" s="124"/>
      <c r="O1368" s="124"/>
      <c r="P1368" s="124"/>
      <c r="Q1368" s="124"/>
      <c r="R1368" s="124"/>
      <c r="S1368" s="124"/>
      <c r="T1368" s="124"/>
      <c r="U1368" s="124"/>
      <c r="V1368" s="124"/>
      <c r="W1368" s="124"/>
      <c r="X1368" s="124"/>
      <c r="Y1368" s="124"/>
      <c r="Z1368" s="124"/>
      <c r="AA1368" s="124"/>
      <c r="AB1368" s="124"/>
      <c r="AC1368" s="124"/>
      <c r="AD1368" s="124"/>
      <c r="AE1368" s="124"/>
      <c r="AF1368" s="124"/>
      <c r="AG1368" s="124"/>
      <c r="AH1368" s="124"/>
      <c r="AI1368" s="124"/>
      <c r="AJ1368" s="124"/>
      <c r="AK1368" s="124"/>
      <c r="AL1368" s="124"/>
      <c r="AM1368" s="124"/>
      <c r="AN1368" s="124"/>
      <c r="AO1368" s="124"/>
      <c r="AP1368" s="124"/>
      <c r="AQ1368" s="124"/>
      <c r="AR1368" s="124"/>
      <c r="AS1368" s="124"/>
      <c r="AT1368" s="124"/>
      <c r="AU1368" s="124"/>
      <c r="AV1368" s="124"/>
      <c r="AW1368" s="124"/>
    </row>
    <row r="1369" spans="2:49" s="150" customFormat="1" ht="15" customHeight="1">
      <c r="B1369" s="24" t="s">
        <v>1626</v>
      </c>
      <c r="C1369" s="25"/>
      <c r="D1369" s="26" t="s">
        <v>1628</v>
      </c>
      <c r="E1369" s="17" t="s">
        <v>1383</v>
      </c>
      <c r="F1369" s="27" t="s">
        <v>1385</v>
      </c>
      <c r="G1369" s="17" t="s">
        <v>1383</v>
      </c>
      <c r="H1369" s="27" t="s">
        <v>1385</v>
      </c>
      <c r="I1369" s="17" t="s">
        <v>1383</v>
      </c>
      <c r="J1369" s="27" t="s">
        <v>1385</v>
      </c>
      <c r="K1369" s="17" t="s">
        <v>1383</v>
      </c>
      <c r="L1369" s="27" t="s">
        <v>1385</v>
      </c>
      <c r="M1369" s="28"/>
      <c r="N1369" s="124"/>
      <c r="O1369" s="124"/>
      <c r="P1369" s="124"/>
      <c r="Q1369" s="124"/>
      <c r="R1369" s="124"/>
      <c r="S1369" s="124"/>
      <c r="T1369" s="124"/>
      <c r="U1369" s="124"/>
      <c r="V1369" s="124"/>
      <c r="W1369" s="124"/>
      <c r="X1369" s="124"/>
      <c r="Y1369" s="124"/>
      <c r="Z1369" s="124"/>
      <c r="AA1369" s="124"/>
      <c r="AB1369" s="124"/>
      <c r="AC1369" s="124"/>
      <c r="AD1369" s="124"/>
      <c r="AE1369" s="124"/>
      <c r="AF1369" s="124"/>
      <c r="AG1369" s="124"/>
      <c r="AH1369" s="124"/>
      <c r="AI1369" s="124"/>
      <c r="AJ1369" s="124"/>
      <c r="AK1369" s="124"/>
      <c r="AL1369" s="124"/>
      <c r="AM1369" s="124"/>
      <c r="AN1369" s="124"/>
      <c r="AO1369" s="124"/>
      <c r="AP1369" s="124"/>
      <c r="AQ1369" s="124"/>
      <c r="AR1369" s="124"/>
      <c r="AS1369" s="124"/>
      <c r="AT1369" s="124"/>
      <c r="AU1369" s="124"/>
      <c r="AV1369" s="124"/>
      <c r="AW1369" s="124"/>
    </row>
    <row r="1370" spans="2:49" s="150" customFormat="1" ht="24.75" customHeight="1">
      <c r="B1370" s="29"/>
      <c r="C1370" s="30"/>
      <c r="D1370" s="31"/>
      <c r="E1370" s="32" t="s">
        <v>1384</v>
      </c>
      <c r="F1370" s="33" t="s">
        <v>1768</v>
      </c>
      <c r="G1370" s="32" t="s">
        <v>1384</v>
      </c>
      <c r="H1370" s="33" t="s">
        <v>1768</v>
      </c>
      <c r="I1370" s="32" t="s">
        <v>1384</v>
      </c>
      <c r="J1370" s="33" t="s">
        <v>1768</v>
      </c>
      <c r="K1370" s="32" t="s">
        <v>1384</v>
      </c>
      <c r="L1370" s="33" t="s">
        <v>1768</v>
      </c>
      <c r="M1370" s="34"/>
      <c r="N1370" s="124"/>
      <c r="O1370" s="124"/>
      <c r="P1370" s="124"/>
      <c r="Q1370" s="124"/>
      <c r="R1370" s="124"/>
      <c r="S1370" s="124"/>
      <c r="T1370" s="124"/>
      <c r="U1370" s="124"/>
      <c r="V1370" s="124"/>
      <c r="W1370" s="124"/>
      <c r="X1370" s="124"/>
      <c r="Y1370" s="124"/>
      <c r="Z1370" s="124"/>
      <c r="AA1370" s="124"/>
      <c r="AB1370" s="124"/>
      <c r="AC1370" s="124"/>
      <c r="AD1370" s="124"/>
      <c r="AE1370" s="124"/>
      <c r="AF1370" s="124"/>
      <c r="AG1370" s="124"/>
      <c r="AH1370" s="124"/>
      <c r="AI1370" s="124"/>
      <c r="AJ1370" s="124"/>
      <c r="AK1370" s="124"/>
      <c r="AL1370" s="124"/>
      <c r="AM1370" s="124"/>
      <c r="AN1370" s="124"/>
      <c r="AO1370" s="124"/>
      <c r="AP1370" s="124"/>
      <c r="AQ1370" s="124"/>
      <c r="AR1370" s="124"/>
      <c r="AS1370" s="124"/>
      <c r="AT1370" s="124"/>
      <c r="AU1370" s="124"/>
      <c r="AV1370" s="124"/>
      <c r="AW1370" s="124"/>
    </row>
    <row r="1371" spans="2:49" s="47" customFormat="1" ht="5.25" customHeight="1">
      <c r="B1371" s="60"/>
      <c r="C1371" s="127"/>
      <c r="D1371" s="128"/>
      <c r="E1371" s="283"/>
      <c r="F1371" s="284"/>
      <c r="G1371" s="283"/>
      <c r="H1371" s="284"/>
      <c r="I1371" s="283"/>
      <c r="J1371" s="284"/>
      <c r="K1371" s="285"/>
      <c r="L1371" s="284"/>
      <c r="M1371" s="286"/>
      <c r="N1371" s="161"/>
      <c r="O1371" s="161"/>
      <c r="P1371" s="161"/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1"/>
      <c r="AB1371" s="161"/>
      <c r="AC1371" s="161"/>
      <c r="AD1371" s="161"/>
      <c r="AE1371" s="161"/>
      <c r="AF1371" s="161"/>
      <c r="AG1371" s="161"/>
      <c r="AH1371" s="161"/>
      <c r="AI1371" s="161"/>
      <c r="AJ1371" s="161"/>
      <c r="AK1371" s="161"/>
      <c r="AL1371" s="161"/>
      <c r="AM1371" s="161"/>
      <c r="AN1371" s="161"/>
      <c r="AO1371" s="161"/>
      <c r="AP1371" s="161"/>
      <c r="AQ1371" s="161"/>
      <c r="AR1371" s="161"/>
      <c r="AS1371" s="161"/>
      <c r="AT1371" s="161"/>
      <c r="AU1371" s="161"/>
      <c r="AV1371" s="161"/>
      <c r="AW1371" s="161"/>
    </row>
    <row r="1372" spans="2:49" s="210" customFormat="1" ht="11.25" customHeight="1">
      <c r="B1372" s="238" t="s">
        <v>2171</v>
      </c>
      <c r="C1372" s="301" t="s">
        <v>2172</v>
      </c>
      <c r="D1372" s="302"/>
      <c r="E1372" s="317"/>
      <c r="F1372" s="318"/>
      <c r="G1372" s="319"/>
      <c r="H1372" s="318"/>
      <c r="I1372" s="317"/>
      <c r="J1372" s="318"/>
      <c r="K1372" s="317"/>
      <c r="L1372" s="318"/>
      <c r="M1372" s="69" t="s">
        <v>700</v>
      </c>
      <c r="N1372" s="209"/>
      <c r="O1372" s="209"/>
      <c r="P1372" s="209"/>
      <c r="Q1372" s="209"/>
      <c r="R1372" s="209"/>
      <c r="S1372" s="209"/>
      <c r="T1372" s="209"/>
      <c r="U1372" s="209"/>
      <c r="V1372" s="209"/>
      <c r="W1372" s="209"/>
      <c r="X1372" s="209"/>
      <c r="Y1372" s="209"/>
      <c r="Z1372" s="209"/>
      <c r="AA1372" s="209"/>
      <c r="AB1372" s="209"/>
      <c r="AC1372" s="209"/>
      <c r="AD1372" s="209"/>
      <c r="AE1372" s="209"/>
      <c r="AF1372" s="209"/>
      <c r="AG1372" s="209"/>
      <c r="AH1372" s="209"/>
      <c r="AI1372" s="209"/>
      <c r="AJ1372" s="209"/>
      <c r="AK1372" s="209"/>
      <c r="AL1372" s="209"/>
      <c r="AM1372" s="209"/>
      <c r="AN1372" s="209"/>
      <c r="AO1372" s="209"/>
      <c r="AP1372" s="209"/>
      <c r="AQ1372" s="209"/>
      <c r="AR1372" s="209"/>
      <c r="AS1372" s="209"/>
      <c r="AT1372" s="209"/>
      <c r="AU1372" s="209"/>
      <c r="AV1372" s="209"/>
      <c r="AW1372" s="209"/>
    </row>
    <row r="1373" spans="2:49" s="210" customFormat="1" ht="11.25" customHeight="1">
      <c r="B1373" s="306"/>
      <c r="C1373" s="301" t="s">
        <v>2173</v>
      </c>
      <c r="D1373" s="302"/>
      <c r="E1373" s="307"/>
      <c r="F1373" s="313"/>
      <c r="G1373" s="309"/>
      <c r="H1373" s="313"/>
      <c r="I1373" s="307"/>
      <c r="J1373" s="313"/>
      <c r="K1373" s="307"/>
      <c r="L1373" s="313"/>
      <c r="M1373" s="69" t="s">
        <v>1351</v>
      </c>
      <c r="N1373" s="209"/>
      <c r="O1373" s="209"/>
      <c r="P1373" s="209"/>
      <c r="Q1373" s="209"/>
      <c r="R1373" s="209"/>
      <c r="S1373" s="209"/>
      <c r="T1373" s="209"/>
      <c r="U1373" s="209"/>
      <c r="V1373" s="209"/>
      <c r="W1373" s="209"/>
      <c r="X1373" s="209"/>
      <c r="Y1373" s="209"/>
      <c r="Z1373" s="209"/>
      <c r="AA1373" s="209"/>
      <c r="AB1373" s="209"/>
      <c r="AC1373" s="209"/>
      <c r="AD1373" s="209"/>
      <c r="AE1373" s="209"/>
      <c r="AF1373" s="209"/>
      <c r="AG1373" s="209"/>
      <c r="AH1373" s="209"/>
      <c r="AI1373" s="209"/>
      <c r="AJ1373" s="209"/>
      <c r="AK1373" s="209"/>
      <c r="AL1373" s="209"/>
      <c r="AM1373" s="209"/>
      <c r="AN1373" s="209"/>
      <c r="AO1373" s="209"/>
      <c r="AP1373" s="209"/>
      <c r="AQ1373" s="209"/>
      <c r="AR1373" s="209"/>
      <c r="AS1373" s="209"/>
      <c r="AT1373" s="209"/>
      <c r="AU1373" s="209"/>
      <c r="AV1373" s="209"/>
      <c r="AW1373" s="209"/>
    </row>
    <row r="1374" spans="2:49" s="210" customFormat="1" ht="11.25" customHeight="1">
      <c r="B1374" s="306"/>
      <c r="C1374" s="301" t="s">
        <v>2174</v>
      </c>
      <c r="D1374" s="302"/>
      <c r="E1374" s="307"/>
      <c r="F1374" s="308">
        <f>SUM(F1377)+(F1386)</f>
        <v>125270.18853391745</v>
      </c>
      <c r="G1374" s="309"/>
      <c r="H1374" s="308">
        <f>SUM(H1377)+(H1386)</f>
        <v>144207.87557964303</v>
      </c>
      <c r="I1374" s="307"/>
      <c r="J1374" s="308">
        <f>SUM(J1377)+(J1386)</f>
        <v>152617.54937003864</v>
      </c>
      <c r="K1374" s="307"/>
      <c r="L1374" s="308">
        <f>SUM(L1377)+(L1386)</f>
        <v>153423</v>
      </c>
      <c r="M1374" s="69" t="s">
        <v>1352</v>
      </c>
      <c r="N1374" s="209"/>
      <c r="O1374" s="209"/>
      <c r="P1374" s="209"/>
      <c r="Q1374" s="209"/>
      <c r="R1374" s="209"/>
      <c r="S1374" s="209"/>
      <c r="T1374" s="209"/>
      <c r="U1374" s="209"/>
      <c r="V1374" s="209"/>
      <c r="W1374" s="209"/>
      <c r="X1374" s="209"/>
      <c r="Y1374" s="209"/>
      <c r="Z1374" s="209"/>
      <c r="AA1374" s="209"/>
      <c r="AB1374" s="209"/>
      <c r="AC1374" s="209"/>
      <c r="AD1374" s="209"/>
      <c r="AE1374" s="209"/>
      <c r="AF1374" s="209"/>
      <c r="AG1374" s="209"/>
      <c r="AH1374" s="209"/>
      <c r="AI1374" s="209"/>
      <c r="AJ1374" s="209"/>
      <c r="AK1374" s="209"/>
      <c r="AL1374" s="209"/>
      <c r="AM1374" s="209"/>
      <c r="AN1374" s="209"/>
      <c r="AO1374" s="209"/>
      <c r="AP1374" s="209"/>
      <c r="AQ1374" s="209"/>
      <c r="AR1374" s="209"/>
      <c r="AS1374" s="209"/>
      <c r="AT1374" s="209"/>
      <c r="AU1374" s="209"/>
      <c r="AV1374" s="209"/>
      <c r="AW1374" s="209"/>
    </row>
    <row r="1375" spans="2:49" s="47" customFormat="1" ht="5.25" customHeight="1">
      <c r="B1375" s="51"/>
      <c r="D1375" s="181"/>
      <c r="E1375" s="310"/>
      <c r="F1375" s="311"/>
      <c r="G1375" s="312"/>
      <c r="H1375" s="311"/>
      <c r="I1375" s="310"/>
      <c r="J1375" s="311"/>
      <c r="K1375" s="310"/>
      <c r="L1375" s="311"/>
      <c r="M1375" s="314"/>
      <c r="N1375" s="161"/>
      <c r="O1375" s="161"/>
      <c r="P1375" s="161"/>
      <c r="Q1375" s="161"/>
      <c r="R1375" s="161"/>
      <c r="S1375" s="161"/>
      <c r="T1375" s="161"/>
      <c r="U1375" s="161"/>
      <c r="V1375" s="161"/>
      <c r="W1375" s="161"/>
      <c r="X1375" s="161"/>
      <c r="Y1375" s="161"/>
      <c r="Z1375" s="161"/>
      <c r="AA1375" s="161"/>
      <c r="AB1375" s="161"/>
      <c r="AC1375" s="161"/>
      <c r="AD1375" s="161"/>
      <c r="AE1375" s="161"/>
      <c r="AF1375" s="161"/>
      <c r="AG1375" s="161"/>
      <c r="AH1375" s="161"/>
      <c r="AI1375" s="161"/>
      <c r="AJ1375" s="161"/>
      <c r="AK1375" s="161"/>
      <c r="AL1375" s="161"/>
      <c r="AM1375" s="161"/>
      <c r="AN1375" s="161"/>
      <c r="AO1375" s="161"/>
      <c r="AP1375" s="161"/>
      <c r="AQ1375" s="161"/>
      <c r="AR1375" s="161"/>
      <c r="AS1375" s="161"/>
      <c r="AT1375" s="161"/>
      <c r="AU1375" s="161"/>
      <c r="AV1375" s="161"/>
      <c r="AW1375" s="161"/>
    </row>
    <row r="1376" spans="2:49" s="210" customFormat="1" ht="11.25" customHeight="1">
      <c r="B1376" s="233" t="s">
        <v>2108</v>
      </c>
      <c r="C1376" s="301" t="s">
        <v>2175</v>
      </c>
      <c r="D1376" s="302"/>
      <c r="E1376" s="307"/>
      <c r="F1376" s="313"/>
      <c r="G1376" s="309"/>
      <c r="H1376" s="313"/>
      <c r="I1376" s="307"/>
      <c r="J1376" s="313"/>
      <c r="K1376" s="307"/>
      <c r="L1376" s="313"/>
      <c r="M1376" s="69" t="s">
        <v>715</v>
      </c>
      <c r="N1376" s="209"/>
      <c r="O1376" s="209"/>
      <c r="P1376" s="209"/>
      <c r="Q1376" s="209"/>
      <c r="R1376" s="209"/>
      <c r="S1376" s="209"/>
      <c r="T1376" s="209"/>
      <c r="U1376" s="209"/>
      <c r="V1376" s="209"/>
      <c r="W1376" s="209"/>
      <c r="X1376" s="209"/>
      <c r="Y1376" s="209"/>
      <c r="Z1376" s="209"/>
      <c r="AA1376" s="209"/>
      <c r="AB1376" s="209"/>
      <c r="AC1376" s="209"/>
      <c r="AD1376" s="209"/>
      <c r="AE1376" s="209"/>
      <c r="AF1376" s="209"/>
      <c r="AG1376" s="209"/>
      <c r="AH1376" s="209"/>
      <c r="AI1376" s="209"/>
      <c r="AJ1376" s="209"/>
      <c r="AK1376" s="209"/>
      <c r="AL1376" s="209"/>
      <c r="AM1376" s="209"/>
      <c r="AN1376" s="209"/>
      <c r="AO1376" s="209"/>
      <c r="AP1376" s="209"/>
      <c r="AQ1376" s="209"/>
      <c r="AR1376" s="209"/>
      <c r="AS1376" s="209"/>
      <c r="AT1376" s="209"/>
      <c r="AU1376" s="209"/>
      <c r="AV1376" s="209"/>
      <c r="AW1376" s="209"/>
    </row>
    <row r="1377" spans="2:49" s="210" customFormat="1" ht="11.25" customHeight="1">
      <c r="B1377" s="306"/>
      <c r="C1377" s="301" t="s">
        <v>2176</v>
      </c>
      <c r="D1377" s="302"/>
      <c r="E1377" s="307"/>
      <c r="F1377" s="308">
        <f>SUM(F1379)</f>
        <v>102826</v>
      </c>
      <c r="G1377" s="309"/>
      <c r="H1377" s="308">
        <f>SUM(H1379)</f>
        <v>111278</v>
      </c>
      <c r="I1377" s="307"/>
      <c r="J1377" s="308">
        <f>SUM(J1379)</f>
        <v>113535</v>
      </c>
      <c r="K1377" s="307"/>
      <c r="L1377" s="308">
        <f>SUM(L1379)</f>
        <v>108265</v>
      </c>
      <c r="M1377" s="69" t="s">
        <v>714</v>
      </c>
      <c r="N1377" s="209"/>
      <c r="O1377" s="209"/>
      <c r="P1377" s="209"/>
      <c r="Q1377" s="209"/>
      <c r="R1377" s="209"/>
      <c r="S1377" s="209"/>
      <c r="T1377" s="209"/>
      <c r="U1377" s="209"/>
      <c r="V1377" s="209"/>
      <c r="W1377" s="209"/>
      <c r="X1377" s="209"/>
      <c r="Y1377" s="209"/>
      <c r="Z1377" s="209"/>
      <c r="AA1377" s="209"/>
      <c r="AB1377" s="209"/>
      <c r="AC1377" s="209"/>
      <c r="AD1377" s="209"/>
      <c r="AE1377" s="209"/>
      <c r="AF1377" s="209"/>
      <c r="AG1377" s="209"/>
      <c r="AH1377" s="209"/>
      <c r="AI1377" s="209"/>
      <c r="AJ1377" s="209"/>
      <c r="AK1377" s="209"/>
      <c r="AL1377" s="209"/>
      <c r="AM1377" s="209"/>
      <c r="AN1377" s="209"/>
      <c r="AO1377" s="209"/>
      <c r="AP1377" s="209"/>
      <c r="AQ1377" s="209"/>
      <c r="AR1377" s="209"/>
      <c r="AS1377" s="209"/>
      <c r="AT1377" s="209"/>
      <c r="AU1377" s="209"/>
      <c r="AV1377" s="209"/>
      <c r="AW1377" s="209"/>
    </row>
    <row r="1378" spans="2:49" s="47" customFormat="1" ht="5.25" customHeight="1">
      <c r="B1378" s="51"/>
      <c r="D1378" s="181"/>
      <c r="E1378" s="310"/>
      <c r="F1378" s="311"/>
      <c r="G1378" s="312"/>
      <c r="H1378" s="311"/>
      <c r="I1378" s="310"/>
      <c r="J1378" s="311"/>
      <c r="K1378" s="310"/>
      <c r="L1378" s="311"/>
      <c r="M1378" s="314"/>
      <c r="N1378" s="161"/>
      <c r="O1378" s="161"/>
      <c r="P1378" s="161"/>
      <c r="Q1378" s="161"/>
      <c r="R1378" s="161"/>
      <c r="S1378" s="161"/>
      <c r="T1378" s="161"/>
      <c r="U1378" s="161"/>
      <c r="V1378" s="161"/>
      <c r="W1378" s="161"/>
      <c r="X1378" s="161"/>
      <c r="Y1378" s="161"/>
      <c r="Z1378" s="161"/>
      <c r="AA1378" s="161"/>
      <c r="AB1378" s="161"/>
      <c r="AC1378" s="161"/>
      <c r="AD1378" s="161"/>
      <c r="AE1378" s="161"/>
      <c r="AF1378" s="161"/>
      <c r="AG1378" s="161"/>
      <c r="AH1378" s="161"/>
      <c r="AI1378" s="161"/>
      <c r="AJ1378" s="161"/>
      <c r="AK1378" s="161"/>
      <c r="AL1378" s="161"/>
      <c r="AM1378" s="161"/>
      <c r="AN1378" s="161"/>
      <c r="AO1378" s="161"/>
      <c r="AP1378" s="161"/>
      <c r="AQ1378" s="161"/>
      <c r="AR1378" s="161"/>
      <c r="AS1378" s="161"/>
      <c r="AT1378" s="161"/>
      <c r="AU1378" s="161"/>
      <c r="AV1378" s="161"/>
      <c r="AW1378" s="161"/>
    </row>
    <row r="1379" spans="2:49" s="47" customFormat="1" ht="11.25" customHeight="1">
      <c r="B1379" s="78" t="s">
        <v>2106</v>
      </c>
      <c r="C1379" s="315" t="s">
        <v>2177</v>
      </c>
      <c r="D1379" s="181"/>
      <c r="E1379" s="310"/>
      <c r="F1379" s="195">
        <f>SUM(F1380:F1383)</f>
        <v>102826</v>
      </c>
      <c r="G1379" s="312"/>
      <c r="H1379" s="195">
        <f>SUM(H1380:H1383)</f>
        <v>111278</v>
      </c>
      <c r="I1379" s="310"/>
      <c r="J1379" s="195">
        <f>SUM(J1380:J1383)</f>
        <v>113535</v>
      </c>
      <c r="K1379" s="310"/>
      <c r="L1379" s="195">
        <f>SUM(L1380:L1383)</f>
        <v>108265</v>
      </c>
      <c r="M1379" s="43" t="s">
        <v>1353</v>
      </c>
      <c r="N1379" s="161"/>
      <c r="O1379" s="161"/>
      <c r="P1379" s="161"/>
      <c r="Q1379" s="161"/>
      <c r="R1379" s="161"/>
      <c r="S1379" s="161"/>
      <c r="T1379" s="161"/>
      <c r="U1379" s="161"/>
      <c r="V1379" s="161"/>
      <c r="W1379" s="161"/>
      <c r="X1379" s="161"/>
      <c r="Y1379" s="161"/>
      <c r="Z1379" s="161"/>
      <c r="AA1379" s="161"/>
      <c r="AB1379" s="161"/>
      <c r="AC1379" s="161"/>
      <c r="AD1379" s="161"/>
      <c r="AE1379" s="161"/>
      <c r="AF1379" s="161"/>
      <c r="AG1379" s="161"/>
      <c r="AH1379" s="161"/>
      <c r="AI1379" s="161"/>
      <c r="AJ1379" s="161"/>
      <c r="AK1379" s="161"/>
      <c r="AL1379" s="161"/>
      <c r="AM1379" s="161"/>
      <c r="AN1379" s="161"/>
      <c r="AO1379" s="161"/>
      <c r="AP1379" s="161"/>
      <c r="AQ1379" s="161"/>
      <c r="AR1379" s="161"/>
      <c r="AS1379" s="161"/>
      <c r="AT1379" s="161"/>
      <c r="AU1379" s="161"/>
      <c r="AV1379" s="161"/>
      <c r="AW1379" s="161"/>
    </row>
    <row r="1380" spans="2:49" s="47" customFormat="1" ht="11.25" customHeight="1">
      <c r="B1380" s="51" t="s">
        <v>1356</v>
      </c>
      <c r="C1380" s="47" t="s">
        <v>1667</v>
      </c>
      <c r="D1380" s="44" t="s">
        <v>2305</v>
      </c>
      <c r="E1380" s="57" t="s">
        <v>1243</v>
      </c>
      <c r="F1380" s="311">
        <v>55874</v>
      </c>
      <c r="G1380" s="57" t="s">
        <v>1243</v>
      </c>
      <c r="H1380" s="312">
        <v>59168</v>
      </c>
      <c r="I1380" s="57" t="s">
        <v>1243</v>
      </c>
      <c r="J1380" s="311">
        <v>62371</v>
      </c>
      <c r="K1380" s="57" t="s">
        <v>1243</v>
      </c>
      <c r="L1380" s="311">
        <v>62215</v>
      </c>
      <c r="M1380" s="314" t="s">
        <v>1670</v>
      </c>
      <c r="N1380" s="161"/>
      <c r="O1380" s="161"/>
      <c r="P1380" s="161"/>
      <c r="Q1380" s="161"/>
      <c r="R1380" s="161"/>
      <c r="S1380" s="161"/>
      <c r="T1380" s="161"/>
      <c r="U1380" s="161"/>
      <c r="V1380" s="161"/>
      <c r="W1380" s="161"/>
      <c r="X1380" s="161"/>
      <c r="Y1380" s="161"/>
      <c r="Z1380" s="161"/>
      <c r="AA1380" s="161"/>
      <c r="AB1380" s="161"/>
      <c r="AC1380" s="161"/>
      <c r="AD1380" s="161"/>
      <c r="AE1380" s="161"/>
      <c r="AF1380" s="161"/>
      <c r="AG1380" s="161"/>
      <c r="AH1380" s="161"/>
      <c r="AI1380" s="161"/>
      <c r="AJ1380" s="161"/>
      <c r="AK1380" s="161"/>
      <c r="AL1380" s="161"/>
      <c r="AM1380" s="161"/>
      <c r="AN1380" s="161"/>
      <c r="AO1380" s="161"/>
      <c r="AP1380" s="161"/>
      <c r="AQ1380" s="161"/>
      <c r="AR1380" s="161"/>
      <c r="AS1380" s="161"/>
      <c r="AT1380" s="161"/>
      <c r="AU1380" s="161"/>
      <c r="AV1380" s="161"/>
      <c r="AW1380" s="161"/>
    </row>
    <row r="1381" spans="2:49" s="47" customFormat="1" ht="11.25" customHeight="1">
      <c r="B1381" s="51" t="s">
        <v>1357</v>
      </c>
      <c r="C1381" s="47" t="s">
        <v>1665</v>
      </c>
      <c r="D1381" s="44" t="s">
        <v>167</v>
      </c>
      <c r="E1381" s="310">
        <v>25564</v>
      </c>
      <c r="F1381" s="311">
        <v>17283</v>
      </c>
      <c r="G1381" s="312">
        <v>35304</v>
      </c>
      <c r="H1381" s="312">
        <v>24664</v>
      </c>
      <c r="I1381" s="310">
        <v>35617</v>
      </c>
      <c r="J1381" s="311">
        <v>24717</v>
      </c>
      <c r="K1381" s="310">
        <v>15312</v>
      </c>
      <c r="L1381" s="311">
        <v>9287</v>
      </c>
      <c r="M1381" s="314" t="s">
        <v>1668</v>
      </c>
      <c r="N1381" s="161"/>
      <c r="O1381" s="161"/>
      <c r="P1381" s="161"/>
      <c r="Q1381" s="161"/>
      <c r="R1381" s="161"/>
      <c r="S1381" s="161"/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61"/>
      <c r="AG1381" s="161"/>
      <c r="AH1381" s="161"/>
      <c r="AI1381" s="161"/>
      <c r="AJ1381" s="161"/>
      <c r="AK1381" s="161"/>
      <c r="AL1381" s="161"/>
      <c r="AM1381" s="161"/>
      <c r="AN1381" s="161"/>
      <c r="AO1381" s="161"/>
      <c r="AP1381" s="161"/>
      <c r="AQ1381" s="161"/>
      <c r="AR1381" s="161"/>
      <c r="AS1381" s="161"/>
      <c r="AT1381" s="161"/>
      <c r="AU1381" s="161"/>
      <c r="AV1381" s="161"/>
      <c r="AW1381" s="161"/>
    </row>
    <row r="1382" spans="2:49" s="47" customFormat="1" ht="11.25" customHeight="1">
      <c r="B1382" s="51" t="s">
        <v>1358</v>
      </c>
      <c r="C1382" s="47" t="s">
        <v>1666</v>
      </c>
      <c r="D1382" s="44" t="s">
        <v>167</v>
      </c>
      <c r="E1382" s="310">
        <v>31065</v>
      </c>
      <c r="F1382" s="311">
        <v>29669</v>
      </c>
      <c r="G1382" s="312">
        <v>26242</v>
      </c>
      <c r="H1382" s="312">
        <v>27446</v>
      </c>
      <c r="I1382" s="310">
        <v>27028</v>
      </c>
      <c r="J1382" s="311">
        <v>26447</v>
      </c>
      <c r="K1382" s="310">
        <v>32810</v>
      </c>
      <c r="L1382" s="311">
        <v>36763</v>
      </c>
      <c r="M1382" s="314" t="s">
        <v>1669</v>
      </c>
      <c r="N1382" s="161"/>
      <c r="O1382" s="161"/>
      <c r="P1382" s="161"/>
      <c r="Q1382" s="161"/>
      <c r="R1382" s="161"/>
      <c r="S1382" s="161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61"/>
      <c r="AG1382" s="161"/>
      <c r="AH1382" s="161"/>
      <c r="AI1382" s="161"/>
      <c r="AJ1382" s="161"/>
      <c r="AK1382" s="161"/>
      <c r="AL1382" s="161"/>
      <c r="AM1382" s="161"/>
      <c r="AN1382" s="161"/>
      <c r="AO1382" s="161"/>
      <c r="AP1382" s="161"/>
      <c r="AQ1382" s="161"/>
      <c r="AR1382" s="161"/>
      <c r="AS1382" s="161"/>
      <c r="AT1382" s="161"/>
      <c r="AU1382" s="161"/>
      <c r="AV1382" s="161"/>
      <c r="AW1382" s="161"/>
    </row>
    <row r="1383" spans="2:49" s="47" customFormat="1" ht="5.25" customHeight="1">
      <c r="B1383" s="51"/>
      <c r="D1383" s="181"/>
      <c r="E1383" s="310"/>
      <c r="F1383" s="311"/>
      <c r="G1383" s="312"/>
      <c r="H1383" s="312"/>
      <c r="I1383" s="310"/>
      <c r="J1383" s="311"/>
      <c r="K1383" s="310"/>
      <c r="L1383" s="311"/>
      <c r="M1383" s="314"/>
      <c r="N1383" s="161"/>
      <c r="O1383" s="161"/>
      <c r="P1383" s="161"/>
      <c r="Q1383" s="161"/>
      <c r="R1383" s="161"/>
      <c r="S1383" s="161"/>
      <c r="T1383" s="161"/>
      <c r="U1383" s="161"/>
      <c r="V1383" s="161"/>
      <c r="W1383" s="161"/>
      <c r="X1383" s="161"/>
      <c r="Y1383" s="161"/>
      <c r="Z1383" s="161"/>
      <c r="AA1383" s="161"/>
      <c r="AB1383" s="161"/>
      <c r="AC1383" s="161"/>
      <c r="AD1383" s="161"/>
      <c r="AE1383" s="161"/>
      <c r="AF1383" s="161"/>
      <c r="AG1383" s="161"/>
      <c r="AH1383" s="161"/>
      <c r="AI1383" s="161"/>
      <c r="AJ1383" s="161"/>
      <c r="AK1383" s="161"/>
      <c r="AL1383" s="161"/>
      <c r="AM1383" s="161"/>
      <c r="AN1383" s="161"/>
      <c r="AO1383" s="161"/>
      <c r="AP1383" s="161"/>
      <c r="AQ1383" s="161"/>
      <c r="AR1383" s="161"/>
      <c r="AS1383" s="161"/>
      <c r="AT1383" s="161"/>
      <c r="AU1383" s="161"/>
      <c r="AV1383" s="161"/>
      <c r="AW1383" s="161"/>
    </row>
    <row r="1384" spans="2:49" s="210" customFormat="1" ht="11.25" customHeight="1">
      <c r="B1384" s="233" t="s">
        <v>2109</v>
      </c>
      <c r="C1384" s="320" t="s">
        <v>2110</v>
      </c>
      <c r="D1384" s="64"/>
      <c r="E1384" s="237"/>
      <c r="F1384" s="236"/>
      <c r="G1384" s="70"/>
      <c r="H1384" s="236"/>
      <c r="I1384" s="70"/>
      <c r="J1384" s="236"/>
      <c r="K1384" s="237"/>
      <c r="L1384" s="236"/>
      <c r="M1384" s="213"/>
      <c r="N1384" s="209"/>
      <c r="O1384" s="209"/>
      <c r="P1384" s="209"/>
      <c r="Q1384" s="209"/>
      <c r="R1384" s="209"/>
      <c r="S1384" s="209"/>
      <c r="T1384" s="209"/>
      <c r="U1384" s="209"/>
      <c r="V1384" s="209"/>
      <c r="W1384" s="209"/>
      <c r="X1384" s="209"/>
      <c r="Y1384" s="209"/>
      <c r="Z1384" s="209"/>
      <c r="AA1384" s="209"/>
      <c r="AB1384" s="209"/>
      <c r="AC1384" s="209"/>
      <c r="AD1384" s="209"/>
      <c r="AE1384" s="209"/>
      <c r="AF1384" s="209"/>
      <c r="AG1384" s="209"/>
      <c r="AH1384" s="209"/>
      <c r="AI1384" s="209"/>
      <c r="AJ1384" s="209"/>
      <c r="AK1384" s="209"/>
      <c r="AL1384" s="209"/>
      <c r="AM1384" s="209"/>
      <c r="AN1384" s="209"/>
      <c r="AO1384" s="209"/>
      <c r="AP1384" s="209"/>
      <c r="AQ1384" s="209"/>
      <c r="AR1384" s="209"/>
      <c r="AS1384" s="209"/>
      <c r="AT1384" s="209"/>
      <c r="AU1384" s="209"/>
      <c r="AV1384" s="209"/>
      <c r="AW1384" s="209"/>
    </row>
    <row r="1385" spans="2:49" s="210" customFormat="1" ht="11.25" customHeight="1">
      <c r="B1385" s="239"/>
      <c r="C1385" s="320" t="s">
        <v>2112</v>
      </c>
      <c r="D1385" s="64"/>
      <c r="F1385" s="212"/>
      <c r="H1385" s="212"/>
      <c r="J1385" s="212"/>
      <c r="L1385" s="212"/>
      <c r="M1385" s="213" t="s">
        <v>1241</v>
      </c>
      <c r="N1385" s="209"/>
      <c r="O1385" s="209"/>
      <c r="P1385" s="209"/>
      <c r="Q1385" s="209"/>
      <c r="R1385" s="209"/>
      <c r="S1385" s="209"/>
      <c r="T1385" s="209"/>
      <c r="U1385" s="209"/>
      <c r="V1385" s="209"/>
      <c r="W1385" s="209"/>
      <c r="X1385" s="209"/>
      <c r="Y1385" s="209"/>
      <c r="Z1385" s="209"/>
      <c r="AA1385" s="209"/>
      <c r="AB1385" s="209"/>
      <c r="AC1385" s="209"/>
      <c r="AD1385" s="209"/>
      <c r="AE1385" s="209"/>
      <c r="AF1385" s="209"/>
      <c r="AG1385" s="209"/>
      <c r="AH1385" s="209"/>
      <c r="AI1385" s="209"/>
      <c r="AJ1385" s="209"/>
      <c r="AK1385" s="209"/>
      <c r="AL1385" s="209"/>
      <c r="AM1385" s="209"/>
      <c r="AN1385" s="209"/>
      <c r="AO1385" s="209"/>
      <c r="AP1385" s="209"/>
      <c r="AQ1385" s="209"/>
      <c r="AR1385" s="209"/>
      <c r="AS1385" s="209"/>
      <c r="AT1385" s="209"/>
      <c r="AU1385" s="209"/>
      <c r="AV1385" s="209"/>
      <c r="AW1385" s="209"/>
    </row>
    <row r="1386" spans="2:49" s="210" customFormat="1" ht="11.25" customHeight="1">
      <c r="B1386" s="239"/>
      <c r="C1386" s="320" t="s">
        <v>2111</v>
      </c>
      <c r="D1386" s="64"/>
      <c r="E1386" s="237"/>
      <c r="F1386" s="321">
        <f>F1388</f>
        <v>22444.188533917448</v>
      </c>
      <c r="G1386" s="70"/>
      <c r="H1386" s="321">
        <f>H1388</f>
        <v>32929.87557964304</v>
      </c>
      <c r="I1386" s="70"/>
      <c r="J1386" s="321">
        <f>J1388</f>
        <v>39082.54937003865</v>
      </c>
      <c r="K1386" s="322"/>
      <c r="L1386" s="321">
        <f>L1388</f>
        <v>45158</v>
      </c>
      <c r="M1386" s="213" t="s">
        <v>1242</v>
      </c>
      <c r="N1386" s="209"/>
      <c r="O1386" s="209"/>
      <c r="P1386" s="209"/>
      <c r="Q1386" s="209"/>
      <c r="R1386" s="209"/>
      <c r="S1386" s="209"/>
      <c r="T1386" s="209"/>
      <c r="U1386" s="209"/>
      <c r="V1386" s="209"/>
      <c r="W1386" s="209"/>
      <c r="X1386" s="209"/>
      <c r="Y1386" s="209"/>
      <c r="Z1386" s="209"/>
      <c r="AA1386" s="209"/>
      <c r="AB1386" s="209"/>
      <c r="AC1386" s="209"/>
      <c r="AD1386" s="209"/>
      <c r="AE1386" s="209"/>
      <c r="AF1386" s="209"/>
      <c r="AG1386" s="209"/>
      <c r="AH1386" s="209"/>
      <c r="AI1386" s="209"/>
      <c r="AJ1386" s="209"/>
      <c r="AK1386" s="209"/>
      <c r="AL1386" s="209"/>
      <c r="AM1386" s="209"/>
      <c r="AN1386" s="209"/>
      <c r="AO1386" s="209"/>
      <c r="AP1386" s="209"/>
      <c r="AQ1386" s="209"/>
      <c r="AR1386" s="209"/>
      <c r="AS1386" s="209"/>
      <c r="AT1386" s="209"/>
      <c r="AU1386" s="209"/>
      <c r="AV1386" s="209"/>
      <c r="AW1386" s="209"/>
    </row>
    <row r="1387" spans="2:49" s="47" customFormat="1" ht="5.25" customHeight="1">
      <c r="B1387" s="78"/>
      <c r="C1387" s="323"/>
      <c r="D1387" s="80"/>
      <c r="E1387" s="54"/>
      <c r="F1387" s="92"/>
      <c r="G1387" s="57"/>
      <c r="H1387" s="92"/>
      <c r="I1387" s="57"/>
      <c r="J1387" s="92"/>
      <c r="K1387" s="93"/>
      <c r="L1387" s="92"/>
      <c r="M1387" s="188"/>
      <c r="N1387" s="161"/>
      <c r="O1387" s="161"/>
      <c r="P1387" s="161"/>
      <c r="Q1387" s="161"/>
      <c r="R1387" s="161"/>
      <c r="S1387" s="161"/>
      <c r="T1387" s="161"/>
      <c r="U1387" s="161"/>
      <c r="V1387" s="161"/>
      <c r="W1387" s="161"/>
      <c r="X1387" s="161"/>
      <c r="Y1387" s="161"/>
      <c r="Z1387" s="161"/>
      <c r="AA1387" s="161"/>
      <c r="AB1387" s="161"/>
      <c r="AC1387" s="161"/>
      <c r="AD1387" s="161"/>
      <c r="AE1387" s="161"/>
      <c r="AF1387" s="161"/>
      <c r="AG1387" s="161"/>
      <c r="AH1387" s="161"/>
      <c r="AI1387" s="161"/>
      <c r="AJ1387" s="161"/>
      <c r="AK1387" s="161"/>
      <c r="AL1387" s="161"/>
      <c r="AM1387" s="161"/>
      <c r="AN1387" s="161"/>
      <c r="AO1387" s="161"/>
      <c r="AP1387" s="161"/>
      <c r="AQ1387" s="161"/>
      <c r="AR1387" s="161"/>
      <c r="AS1387" s="161"/>
      <c r="AT1387" s="161"/>
      <c r="AU1387" s="161"/>
      <c r="AV1387" s="161"/>
      <c r="AW1387" s="161"/>
    </row>
    <row r="1388" spans="2:49" s="47" customFormat="1" ht="11.25" customHeight="1">
      <c r="B1388" s="78" t="s">
        <v>2107</v>
      </c>
      <c r="C1388" s="315" t="s">
        <v>1387</v>
      </c>
      <c r="D1388" s="193"/>
      <c r="E1388" s="54"/>
      <c r="F1388" s="86">
        <f>F1391</f>
        <v>22444.188533917448</v>
      </c>
      <c r="G1388" s="57"/>
      <c r="H1388" s="86">
        <f>H1391</f>
        <v>32929.87557964304</v>
      </c>
      <c r="I1388" s="57"/>
      <c r="J1388" s="86">
        <f>J1391</f>
        <v>39082.54937003865</v>
      </c>
      <c r="K1388" s="87"/>
      <c r="L1388" s="86">
        <f>L1391</f>
        <v>45158</v>
      </c>
      <c r="M1388" s="48" t="s">
        <v>1388</v>
      </c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1"/>
      <c r="AB1388" s="161"/>
      <c r="AC1388" s="161"/>
      <c r="AD1388" s="161"/>
      <c r="AE1388" s="161"/>
      <c r="AF1388" s="161"/>
      <c r="AG1388" s="161"/>
      <c r="AH1388" s="161"/>
      <c r="AI1388" s="161"/>
      <c r="AJ1388" s="161"/>
      <c r="AK1388" s="161"/>
      <c r="AL1388" s="161"/>
      <c r="AM1388" s="161"/>
      <c r="AN1388" s="161"/>
      <c r="AO1388" s="161"/>
      <c r="AP1388" s="161"/>
      <c r="AQ1388" s="161"/>
      <c r="AR1388" s="161"/>
      <c r="AS1388" s="161"/>
      <c r="AT1388" s="161"/>
      <c r="AU1388" s="161"/>
      <c r="AV1388" s="161"/>
      <c r="AW1388" s="161"/>
    </row>
    <row r="1389" spans="2:49" s="47" customFormat="1" ht="11.25" customHeight="1">
      <c r="B1389" s="51" t="s">
        <v>1389</v>
      </c>
      <c r="C1389" s="297" t="s">
        <v>1336</v>
      </c>
      <c r="D1389" s="44"/>
      <c r="E1389" s="54"/>
      <c r="F1389" s="53"/>
      <c r="G1389" s="57"/>
      <c r="H1389" s="53"/>
      <c r="I1389" s="57"/>
      <c r="J1389" s="53"/>
      <c r="K1389" s="54"/>
      <c r="L1389" s="53"/>
      <c r="M1389" s="56" t="s">
        <v>1390</v>
      </c>
      <c r="N1389" s="161"/>
      <c r="O1389" s="161"/>
      <c r="P1389" s="161"/>
      <c r="Q1389" s="161"/>
      <c r="R1389" s="161"/>
      <c r="S1389" s="161"/>
      <c r="T1389" s="161"/>
      <c r="U1389" s="161"/>
      <c r="V1389" s="161"/>
      <c r="W1389" s="161"/>
      <c r="X1389" s="161"/>
      <c r="Y1389" s="161"/>
      <c r="Z1389" s="161"/>
      <c r="AA1389" s="161"/>
      <c r="AB1389" s="161"/>
      <c r="AC1389" s="161"/>
      <c r="AD1389" s="161"/>
      <c r="AE1389" s="161"/>
      <c r="AF1389" s="161"/>
      <c r="AG1389" s="161"/>
      <c r="AH1389" s="161"/>
      <c r="AI1389" s="161"/>
      <c r="AJ1389" s="161"/>
      <c r="AK1389" s="161"/>
      <c r="AL1389" s="161"/>
      <c r="AM1389" s="161"/>
      <c r="AN1389" s="161"/>
      <c r="AO1389" s="161"/>
      <c r="AP1389" s="161"/>
      <c r="AQ1389" s="161"/>
      <c r="AR1389" s="161"/>
      <c r="AS1389" s="161"/>
      <c r="AT1389" s="161"/>
      <c r="AU1389" s="161"/>
      <c r="AV1389" s="161"/>
      <c r="AW1389" s="161"/>
    </row>
    <row r="1390" spans="2:49" s="47" customFormat="1" ht="11.25" customHeight="1">
      <c r="B1390" s="271" t="s">
        <v>2278</v>
      </c>
      <c r="C1390" s="297" t="s">
        <v>1337</v>
      </c>
      <c r="D1390" s="128"/>
      <c r="E1390" s="54"/>
      <c r="F1390" s="53"/>
      <c r="G1390" s="57"/>
      <c r="H1390" s="53"/>
      <c r="I1390" s="57"/>
      <c r="J1390" s="53"/>
      <c r="K1390" s="54"/>
      <c r="L1390" s="53"/>
      <c r="M1390" s="56" t="s">
        <v>1391</v>
      </c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  <c r="AG1390" s="161"/>
      <c r="AH1390" s="161"/>
      <c r="AI1390" s="161"/>
      <c r="AJ1390" s="161"/>
      <c r="AK1390" s="161"/>
      <c r="AL1390" s="161"/>
      <c r="AM1390" s="161"/>
      <c r="AN1390" s="161"/>
      <c r="AO1390" s="161"/>
      <c r="AP1390" s="161"/>
      <c r="AQ1390" s="161"/>
      <c r="AR1390" s="161"/>
      <c r="AS1390" s="161"/>
      <c r="AT1390" s="161"/>
      <c r="AU1390" s="161"/>
      <c r="AV1390" s="161"/>
      <c r="AW1390" s="161"/>
    </row>
    <row r="1391" spans="2:44" s="47" customFormat="1" ht="11.25" customHeight="1">
      <c r="B1391" s="60"/>
      <c r="C1391" s="297" t="s">
        <v>2113</v>
      </c>
      <c r="D1391" s="44" t="s">
        <v>2305</v>
      </c>
      <c r="E1391" s="324" t="s">
        <v>1243</v>
      </c>
      <c r="F1391" s="53">
        <v>22444.188533917448</v>
      </c>
      <c r="G1391" s="45" t="s">
        <v>1243</v>
      </c>
      <c r="H1391" s="54">
        <v>32929.87557964304</v>
      </c>
      <c r="I1391" s="45" t="s">
        <v>1243</v>
      </c>
      <c r="J1391" s="53">
        <v>39082.54937003865</v>
      </c>
      <c r="K1391" s="57" t="s">
        <v>1243</v>
      </c>
      <c r="L1391" s="53">
        <v>45158</v>
      </c>
      <c r="M1391" s="61" t="s">
        <v>701</v>
      </c>
      <c r="N1391" s="161"/>
      <c r="O1391" s="161"/>
      <c r="P1391" s="161"/>
      <c r="Q1391" s="161"/>
      <c r="R1391" s="161"/>
      <c r="S1391" s="161"/>
      <c r="T1391" s="161"/>
      <c r="U1391" s="161"/>
      <c r="V1391" s="161"/>
      <c r="W1391" s="161"/>
      <c r="X1391" s="161"/>
      <c r="Y1391" s="161"/>
      <c r="Z1391" s="161"/>
      <c r="AA1391" s="161"/>
      <c r="AB1391" s="161"/>
      <c r="AC1391" s="161"/>
      <c r="AD1391" s="161"/>
      <c r="AE1391" s="161"/>
      <c r="AF1391" s="161"/>
      <c r="AG1391" s="161"/>
      <c r="AH1391" s="161"/>
      <c r="AI1391" s="161"/>
      <c r="AJ1391" s="161"/>
      <c r="AK1391" s="161"/>
      <c r="AL1391" s="161"/>
      <c r="AM1391" s="161"/>
      <c r="AN1391" s="161"/>
      <c r="AO1391" s="161"/>
      <c r="AP1391" s="161"/>
      <c r="AQ1391" s="161"/>
      <c r="AR1391" s="161"/>
    </row>
    <row r="1392" spans="2:44" s="47" customFormat="1" ht="3" customHeight="1">
      <c r="B1392" s="261"/>
      <c r="C1392" s="325"/>
      <c r="D1392" s="263"/>
      <c r="E1392" s="144"/>
      <c r="F1392" s="326"/>
      <c r="G1392" s="145"/>
      <c r="H1392" s="145"/>
      <c r="I1392" s="144"/>
      <c r="J1392" s="326"/>
      <c r="K1392" s="144"/>
      <c r="L1392" s="326"/>
      <c r="M1392" s="327"/>
      <c r="N1392" s="161"/>
      <c r="O1392" s="161"/>
      <c r="P1392" s="161"/>
      <c r="Q1392" s="161"/>
      <c r="R1392" s="161"/>
      <c r="S1392" s="161"/>
      <c r="T1392" s="161"/>
      <c r="U1392" s="161"/>
      <c r="V1392" s="161"/>
      <c r="W1392" s="161"/>
      <c r="X1392" s="161"/>
      <c r="Y1392" s="161"/>
      <c r="Z1392" s="161"/>
      <c r="AA1392" s="161"/>
      <c r="AB1392" s="161"/>
      <c r="AC1392" s="161"/>
      <c r="AD1392" s="161"/>
      <c r="AE1392" s="161"/>
      <c r="AF1392" s="161"/>
      <c r="AG1392" s="161"/>
      <c r="AH1392" s="161"/>
      <c r="AI1392" s="161"/>
      <c r="AJ1392" s="161"/>
      <c r="AK1392" s="161"/>
      <c r="AL1392" s="161"/>
      <c r="AM1392" s="161"/>
      <c r="AN1392" s="161"/>
      <c r="AO1392" s="161"/>
      <c r="AP1392" s="161"/>
      <c r="AQ1392" s="161"/>
      <c r="AR1392" s="161"/>
    </row>
    <row r="1393" spans="1:17" s="333" customFormat="1" ht="12.75" customHeight="1" thickBot="1">
      <c r="A1393" s="328"/>
      <c r="B1393" s="329"/>
      <c r="C1393" s="330"/>
      <c r="D1393" s="330"/>
      <c r="E1393" s="331"/>
      <c r="F1393" s="331"/>
      <c r="G1393" s="331"/>
      <c r="H1393" s="331"/>
      <c r="I1393" s="331"/>
      <c r="J1393" s="331"/>
      <c r="K1393" s="331"/>
      <c r="L1393" s="331"/>
      <c r="M1393" s="331"/>
      <c r="N1393" s="328"/>
      <c r="O1393" s="328"/>
      <c r="P1393" s="328"/>
      <c r="Q1393" s="332"/>
    </row>
    <row r="1394" spans="2:16" s="150" customFormat="1" ht="18.75" customHeight="1" thickTop="1">
      <c r="B1394" s="334" t="s">
        <v>222</v>
      </c>
      <c r="C1394" s="335"/>
      <c r="D1394" s="335"/>
      <c r="E1394" s="336"/>
      <c r="F1394" s="336"/>
      <c r="G1394" s="336"/>
      <c r="H1394" s="336"/>
      <c r="I1394" s="336"/>
      <c r="J1394" s="336"/>
      <c r="K1394" s="336"/>
      <c r="L1394" s="336"/>
      <c r="M1394" s="336"/>
      <c r="N1394" s="337"/>
      <c r="O1394" s="337"/>
      <c r="P1394" s="241"/>
    </row>
    <row r="1395" spans="2:16" s="150" customFormat="1" ht="6" customHeight="1">
      <c r="B1395" s="338"/>
      <c r="C1395" s="339"/>
      <c r="D1395" s="339"/>
      <c r="E1395" s="337"/>
      <c r="F1395" s="337"/>
      <c r="G1395" s="337"/>
      <c r="H1395" s="337"/>
      <c r="I1395" s="337"/>
      <c r="J1395" s="337"/>
      <c r="K1395" s="337"/>
      <c r="L1395" s="337"/>
      <c r="M1395" s="337"/>
      <c r="N1395" s="337"/>
      <c r="O1395" s="337"/>
      <c r="P1395" s="241"/>
    </row>
    <row r="1396" spans="2:16" s="150" customFormat="1" ht="12.75" customHeight="1">
      <c r="B1396" s="340" t="s">
        <v>211</v>
      </c>
      <c r="C1396" s="339"/>
      <c r="D1396" s="339"/>
      <c r="E1396" s="337"/>
      <c r="F1396" s="337"/>
      <c r="G1396" s="337"/>
      <c r="H1396" s="337"/>
      <c r="I1396" s="337"/>
      <c r="J1396" s="337"/>
      <c r="K1396" s="337"/>
      <c r="L1396" s="337"/>
      <c r="M1396" s="337"/>
      <c r="N1396" s="337"/>
      <c r="O1396" s="337"/>
      <c r="P1396" s="241"/>
    </row>
    <row r="1397" spans="2:44" s="47" customFormat="1" ht="12.75" customHeight="1">
      <c r="B1397" s="341"/>
      <c r="E1397" s="161"/>
      <c r="F1397" s="161"/>
      <c r="K1397" s="161"/>
      <c r="M1397" s="126"/>
      <c r="N1397" s="161"/>
      <c r="O1397" s="161"/>
      <c r="P1397" s="161"/>
      <c r="Q1397" s="161"/>
      <c r="R1397" s="161"/>
      <c r="S1397" s="161"/>
      <c r="T1397" s="161"/>
      <c r="U1397" s="161"/>
      <c r="V1397" s="161"/>
      <c r="W1397" s="161"/>
      <c r="X1397" s="161"/>
      <c r="Y1397" s="161"/>
      <c r="Z1397" s="161"/>
      <c r="AA1397" s="161"/>
      <c r="AB1397" s="161"/>
      <c r="AC1397" s="161"/>
      <c r="AD1397" s="161"/>
      <c r="AE1397" s="161"/>
      <c r="AF1397" s="161"/>
      <c r="AG1397" s="161"/>
      <c r="AH1397" s="161"/>
      <c r="AI1397" s="161"/>
      <c r="AJ1397" s="161"/>
      <c r="AK1397" s="161"/>
      <c r="AL1397" s="161"/>
      <c r="AM1397" s="161"/>
      <c r="AN1397" s="161"/>
      <c r="AO1397" s="161"/>
      <c r="AP1397" s="161"/>
      <c r="AQ1397" s="161"/>
      <c r="AR1397" s="161"/>
    </row>
    <row r="1398" spans="2:49" s="9" customFormat="1" ht="12.75" customHeight="1">
      <c r="B1398" s="10"/>
      <c r="E1398" s="8"/>
      <c r="F1398" s="8"/>
      <c r="K1398" s="8"/>
      <c r="M1398" s="6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</row>
    <row r="1399" spans="2:49" s="9" customFormat="1" ht="12.75" customHeight="1">
      <c r="B1399" s="10"/>
      <c r="E1399" s="8"/>
      <c r="F1399" s="8"/>
      <c r="K1399" s="8"/>
      <c r="M1399" s="6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</row>
    <row r="1400" spans="2:49" s="9" customFormat="1" ht="12.75" customHeight="1">
      <c r="B1400" s="10"/>
      <c r="E1400" s="8"/>
      <c r="F1400" s="8"/>
      <c r="K1400" s="8"/>
      <c r="M1400" s="6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</row>
    <row r="1401" spans="2:49" s="9" customFormat="1" ht="12.75" customHeight="1">
      <c r="B1401" s="10"/>
      <c r="E1401" s="8"/>
      <c r="F1401" s="8"/>
      <c r="K1401" s="8"/>
      <c r="M1401" s="6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</row>
    <row r="1402" spans="2:49" s="9" customFormat="1" ht="12.75" customHeight="1">
      <c r="B1402" s="10"/>
      <c r="E1402" s="8"/>
      <c r="F1402" s="8"/>
      <c r="K1402" s="8"/>
      <c r="M1402" s="6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</row>
    <row r="1403" spans="2:49" s="9" customFormat="1" ht="12.75" customHeight="1">
      <c r="B1403" s="10"/>
      <c r="E1403" s="8"/>
      <c r="F1403" s="8"/>
      <c r="K1403" s="8"/>
      <c r="M1403" s="6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</row>
    <row r="1404" spans="2:49" s="9" customFormat="1" ht="12.75" customHeight="1">
      <c r="B1404" s="10"/>
      <c r="E1404" s="8"/>
      <c r="F1404" s="8"/>
      <c r="K1404" s="8"/>
      <c r="M1404" s="6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</row>
    <row r="1405" spans="2:49" s="9" customFormat="1" ht="12.75" customHeight="1">
      <c r="B1405" s="10"/>
      <c r="E1405" s="8"/>
      <c r="F1405" s="8"/>
      <c r="K1405" s="8"/>
      <c r="M1405" s="6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</row>
    <row r="1406" spans="2:49" s="9" customFormat="1" ht="12.75" customHeight="1">
      <c r="B1406" s="10"/>
      <c r="E1406" s="8"/>
      <c r="F1406" s="8"/>
      <c r="K1406" s="8"/>
      <c r="M1406" s="6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</row>
    <row r="1407" spans="2:49" s="9" customFormat="1" ht="12.75" customHeight="1">
      <c r="B1407" s="10"/>
      <c r="E1407" s="8"/>
      <c r="F1407" s="8"/>
      <c r="K1407" s="8"/>
      <c r="M1407" s="6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</row>
    <row r="1408" spans="2:49" s="9" customFormat="1" ht="12.75" customHeight="1">
      <c r="B1408" s="10"/>
      <c r="E1408" s="8"/>
      <c r="F1408" s="8"/>
      <c r="K1408" s="8"/>
      <c r="M1408" s="6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</row>
    <row r="1409" spans="2:49" s="9" customFormat="1" ht="12.75" customHeight="1">
      <c r="B1409" s="10"/>
      <c r="E1409" s="8"/>
      <c r="F1409" s="8"/>
      <c r="K1409" s="8"/>
      <c r="M1409" s="6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</row>
    <row r="1410" spans="2:49" s="9" customFormat="1" ht="12.75" customHeight="1">
      <c r="B1410" s="10"/>
      <c r="E1410" s="8"/>
      <c r="F1410" s="8"/>
      <c r="K1410" s="8"/>
      <c r="M1410" s="6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</row>
    <row r="1411" spans="2:49" s="9" customFormat="1" ht="12.75" customHeight="1">
      <c r="B1411" s="10"/>
      <c r="E1411" s="8"/>
      <c r="F1411" s="8"/>
      <c r="K1411" s="8"/>
      <c r="M1411" s="6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</row>
    <row r="1412" spans="2:49" s="9" customFormat="1" ht="12.75" customHeight="1">
      <c r="B1412" s="10"/>
      <c r="E1412" s="8"/>
      <c r="F1412" s="8"/>
      <c r="K1412" s="8"/>
      <c r="M1412" s="6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</row>
    <row r="1413" spans="2:49" s="9" customFormat="1" ht="12.75" customHeight="1">
      <c r="B1413" s="10"/>
      <c r="E1413" s="8"/>
      <c r="F1413" s="8"/>
      <c r="K1413" s="8"/>
      <c r="M1413" s="6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</row>
    <row r="1414" spans="2:49" s="9" customFormat="1" ht="12.75" customHeight="1">
      <c r="B1414" s="10"/>
      <c r="E1414" s="8"/>
      <c r="F1414" s="8"/>
      <c r="K1414" s="8"/>
      <c r="M1414" s="6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</row>
    <row r="1415" spans="2:49" s="9" customFormat="1" ht="12.75" customHeight="1">
      <c r="B1415" s="10"/>
      <c r="E1415" s="8"/>
      <c r="F1415" s="8"/>
      <c r="K1415" s="8"/>
      <c r="M1415" s="6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</row>
    <row r="1416" spans="2:49" s="9" customFormat="1" ht="12.75" customHeight="1">
      <c r="B1416" s="10"/>
      <c r="E1416" s="8"/>
      <c r="F1416" s="8"/>
      <c r="K1416" s="8"/>
      <c r="M1416" s="6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</row>
    <row r="1417" spans="2:49" s="9" customFormat="1" ht="12.75" customHeight="1">
      <c r="B1417" s="10"/>
      <c r="E1417" s="8"/>
      <c r="F1417" s="8"/>
      <c r="K1417" s="8"/>
      <c r="M1417" s="6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</row>
    <row r="1418" spans="2:49" s="9" customFormat="1" ht="12.75" customHeight="1">
      <c r="B1418" s="10"/>
      <c r="E1418" s="8"/>
      <c r="F1418" s="8"/>
      <c r="K1418" s="8"/>
      <c r="M1418" s="6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</row>
    <row r="1419" spans="2:49" s="9" customFormat="1" ht="12.75" customHeight="1">
      <c r="B1419" s="10"/>
      <c r="E1419" s="8"/>
      <c r="F1419" s="8"/>
      <c r="K1419" s="8"/>
      <c r="M1419" s="6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</row>
    <row r="1420" spans="2:49" s="9" customFormat="1" ht="12.75" customHeight="1">
      <c r="B1420" s="10"/>
      <c r="E1420" s="8"/>
      <c r="F1420" s="8"/>
      <c r="K1420" s="8"/>
      <c r="M1420" s="6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</row>
    <row r="1421" spans="2:49" s="9" customFormat="1" ht="12.75" customHeight="1">
      <c r="B1421" s="10"/>
      <c r="E1421" s="8"/>
      <c r="F1421" s="8"/>
      <c r="K1421" s="8"/>
      <c r="M1421" s="6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</row>
    <row r="1422" spans="2:49" s="9" customFormat="1" ht="12.75" customHeight="1">
      <c r="B1422" s="10"/>
      <c r="E1422" s="8"/>
      <c r="F1422" s="8"/>
      <c r="K1422" s="8"/>
      <c r="M1422" s="6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</row>
    <row r="1423" spans="2:49" s="9" customFormat="1" ht="12.75" customHeight="1">
      <c r="B1423" s="10"/>
      <c r="E1423" s="8"/>
      <c r="F1423" s="8"/>
      <c r="K1423" s="8"/>
      <c r="M1423" s="6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</row>
    <row r="1424" spans="2:49" s="9" customFormat="1" ht="12.75" customHeight="1">
      <c r="B1424" s="10"/>
      <c r="E1424" s="8"/>
      <c r="F1424" s="8"/>
      <c r="K1424" s="8"/>
      <c r="M1424" s="6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</row>
    <row r="1425" spans="2:49" s="9" customFormat="1" ht="12.75" customHeight="1">
      <c r="B1425" s="10"/>
      <c r="E1425" s="8"/>
      <c r="F1425" s="8"/>
      <c r="K1425" s="8"/>
      <c r="M1425" s="6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</row>
    <row r="1426" spans="2:49" s="9" customFormat="1" ht="12.75" customHeight="1">
      <c r="B1426" s="10"/>
      <c r="E1426" s="8"/>
      <c r="F1426" s="8"/>
      <c r="K1426" s="8"/>
      <c r="M1426" s="6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</row>
    <row r="1427" spans="2:49" s="9" customFormat="1" ht="12.75" customHeight="1">
      <c r="B1427" s="10"/>
      <c r="E1427" s="8"/>
      <c r="F1427" s="8"/>
      <c r="K1427" s="8"/>
      <c r="M1427" s="6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</row>
    <row r="1428" spans="2:49" s="9" customFormat="1" ht="12.75" customHeight="1">
      <c r="B1428" s="10"/>
      <c r="E1428" s="8"/>
      <c r="F1428" s="8"/>
      <c r="K1428" s="8"/>
      <c r="M1428" s="6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</row>
    <row r="1429" spans="2:49" s="9" customFormat="1" ht="12.75" customHeight="1">
      <c r="B1429" s="10"/>
      <c r="E1429" s="8"/>
      <c r="F1429" s="8"/>
      <c r="K1429" s="8"/>
      <c r="M1429" s="6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</row>
    <row r="1430" spans="2:49" s="9" customFormat="1" ht="12.75" customHeight="1">
      <c r="B1430" s="10"/>
      <c r="E1430" s="8"/>
      <c r="F1430" s="8"/>
      <c r="K1430" s="8"/>
      <c r="M1430" s="6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</row>
    <row r="1431" spans="2:49" s="9" customFormat="1" ht="12.75" customHeight="1">
      <c r="B1431" s="10"/>
      <c r="E1431" s="8"/>
      <c r="F1431" s="8"/>
      <c r="K1431" s="8"/>
      <c r="M1431" s="6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</row>
    <row r="1432" spans="2:49" s="9" customFormat="1" ht="12.75" customHeight="1">
      <c r="B1432" s="10"/>
      <c r="E1432" s="8"/>
      <c r="F1432" s="8"/>
      <c r="K1432" s="8"/>
      <c r="M1432" s="6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</row>
    <row r="1433" spans="2:49" s="9" customFormat="1" ht="12.75" customHeight="1">
      <c r="B1433" s="10"/>
      <c r="E1433" s="8"/>
      <c r="F1433" s="8"/>
      <c r="K1433" s="8"/>
      <c r="M1433" s="6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</row>
    <row r="1434" spans="2:49" s="9" customFormat="1" ht="12.75" customHeight="1">
      <c r="B1434" s="10"/>
      <c r="E1434" s="8"/>
      <c r="F1434" s="8"/>
      <c r="K1434" s="8"/>
      <c r="M1434" s="6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</row>
    <row r="1435" spans="2:49" s="9" customFormat="1" ht="12.75" customHeight="1">
      <c r="B1435" s="10"/>
      <c r="E1435" s="8"/>
      <c r="F1435" s="8"/>
      <c r="K1435" s="8"/>
      <c r="M1435" s="6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</row>
    <row r="1436" spans="2:49" s="9" customFormat="1" ht="12.75" customHeight="1">
      <c r="B1436" s="10"/>
      <c r="E1436" s="8"/>
      <c r="F1436" s="8"/>
      <c r="K1436" s="8"/>
      <c r="M1436" s="6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</row>
    <row r="1437" spans="2:49" s="9" customFormat="1" ht="12.75" customHeight="1">
      <c r="B1437" s="10"/>
      <c r="E1437" s="8"/>
      <c r="F1437" s="8"/>
      <c r="K1437" s="8"/>
      <c r="M1437" s="6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8"/>
    </row>
    <row r="1438" spans="2:49" s="9" customFormat="1" ht="12.75" customHeight="1">
      <c r="B1438" s="10"/>
      <c r="E1438" s="8"/>
      <c r="F1438" s="8"/>
      <c r="K1438" s="8"/>
      <c r="M1438" s="6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</row>
    <row r="1439" spans="2:49" s="9" customFormat="1" ht="12.75" customHeight="1">
      <c r="B1439" s="10"/>
      <c r="E1439" s="8"/>
      <c r="F1439" s="8"/>
      <c r="K1439" s="8"/>
      <c r="M1439" s="6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</row>
    <row r="1440" spans="2:49" s="9" customFormat="1" ht="12.75" customHeight="1">
      <c r="B1440" s="10"/>
      <c r="E1440" s="8"/>
      <c r="F1440" s="8"/>
      <c r="K1440" s="8"/>
      <c r="M1440" s="6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</row>
    <row r="1441" spans="2:49" s="9" customFormat="1" ht="12.75" customHeight="1">
      <c r="B1441" s="10"/>
      <c r="E1441" s="8"/>
      <c r="F1441" s="8"/>
      <c r="K1441" s="8"/>
      <c r="M1441" s="6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</row>
    <row r="1442" spans="2:49" s="9" customFormat="1" ht="12.75" customHeight="1">
      <c r="B1442" s="10"/>
      <c r="E1442" s="8"/>
      <c r="F1442" s="8"/>
      <c r="K1442" s="8"/>
      <c r="M1442" s="6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</row>
    <row r="1443" spans="2:49" s="9" customFormat="1" ht="12.75" customHeight="1">
      <c r="B1443" s="10"/>
      <c r="E1443" s="8"/>
      <c r="F1443" s="8"/>
      <c r="K1443" s="8"/>
      <c r="M1443" s="6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</row>
    <row r="1444" spans="2:49" s="9" customFormat="1" ht="12.75" customHeight="1">
      <c r="B1444" s="10"/>
      <c r="E1444" s="8"/>
      <c r="F1444" s="8"/>
      <c r="K1444" s="8"/>
      <c r="M1444" s="6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8"/>
    </row>
    <row r="1445" spans="2:49" s="9" customFormat="1" ht="12.75" customHeight="1">
      <c r="B1445" s="10"/>
      <c r="E1445" s="8"/>
      <c r="F1445" s="8"/>
      <c r="K1445" s="8"/>
      <c r="M1445" s="6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</row>
    <row r="1446" spans="2:49" s="9" customFormat="1" ht="12.75" customHeight="1">
      <c r="B1446" s="10"/>
      <c r="E1446" s="8"/>
      <c r="F1446" s="8"/>
      <c r="K1446" s="8"/>
      <c r="M1446" s="6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</row>
    <row r="1447" spans="2:49" s="9" customFormat="1" ht="12.75" customHeight="1">
      <c r="B1447" s="10"/>
      <c r="E1447" s="8"/>
      <c r="F1447" s="8"/>
      <c r="K1447" s="8"/>
      <c r="M1447" s="6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</row>
    <row r="1448" spans="2:49" s="9" customFormat="1" ht="12.75" customHeight="1">
      <c r="B1448" s="10"/>
      <c r="E1448" s="8"/>
      <c r="F1448" s="8"/>
      <c r="K1448" s="8"/>
      <c r="M1448" s="6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</row>
    <row r="1449" spans="2:49" s="9" customFormat="1" ht="12.75" customHeight="1">
      <c r="B1449" s="10"/>
      <c r="E1449" s="8"/>
      <c r="F1449" s="8"/>
      <c r="K1449" s="8"/>
      <c r="M1449" s="6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8"/>
    </row>
    <row r="1450" spans="2:49" s="9" customFormat="1" ht="12.75" customHeight="1">
      <c r="B1450" s="10"/>
      <c r="E1450" s="8"/>
      <c r="F1450" s="8"/>
      <c r="K1450" s="8"/>
      <c r="M1450" s="6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</row>
    <row r="1451" spans="2:49" s="9" customFormat="1" ht="12.75" customHeight="1">
      <c r="B1451" s="10"/>
      <c r="E1451" s="8"/>
      <c r="F1451" s="8"/>
      <c r="K1451" s="8"/>
      <c r="M1451" s="6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</row>
    <row r="1452" spans="2:49" s="9" customFormat="1" ht="12.75" customHeight="1">
      <c r="B1452" s="10"/>
      <c r="E1452" s="8"/>
      <c r="F1452" s="8"/>
      <c r="K1452" s="8"/>
      <c r="M1452" s="6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</row>
    <row r="1453" spans="2:49" s="9" customFormat="1" ht="12.75" customHeight="1">
      <c r="B1453" s="10"/>
      <c r="E1453" s="8"/>
      <c r="F1453" s="8"/>
      <c r="K1453" s="8"/>
      <c r="M1453" s="6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</row>
    <row r="1454" spans="2:49" s="9" customFormat="1" ht="12.75" customHeight="1">
      <c r="B1454" s="10"/>
      <c r="E1454" s="8"/>
      <c r="F1454" s="8"/>
      <c r="K1454" s="8"/>
      <c r="M1454" s="6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  <c r="AV1454" s="8"/>
      <c r="AW1454" s="8"/>
    </row>
    <row r="1455" spans="2:49" s="9" customFormat="1" ht="12.75" customHeight="1">
      <c r="B1455" s="10"/>
      <c r="E1455" s="8"/>
      <c r="F1455" s="8"/>
      <c r="K1455" s="8"/>
      <c r="M1455" s="6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8"/>
    </row>
    <row r="1456" spans="2:49" s="9" customFormat="1" ht="12.75" customHeight="1">
      <c r="B1456" s="10"/>
      <c r="E1456" s="8"/>
      <c r="F1456" s="8"/>
      <c r="K1456" s="8"/>
      <c r="M1456" s="6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8"/>
    </row>
    <row r="1457" spans="2:49" s="9" customFormat="1" ht="12.75" customHeight="1">
      <c r="B1457" s="10"/>
      <c r="E1457" s="8"/>
      <c r="F1457" s="8"/>
      <c r="K1457" s="8"/>
      <c r="M1457" s="6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8"/>
    </row>
    <row r="1458" spans="2:49" s="9" customFormat="1" ht="12.75" customHeight="1">
      <c r="B1458" s="10"/>
      <c r="E1458" s="8"/>
      <c r="F1458" s="8"/>
      <c r="K1458" s="8"/>
      <c r="M1458" s="6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</row>
    <row r="1459" spans="2:49" s="9" customFormat="1" ht="12.75" customHeight="1">
      <c r="B1459" s="10"/>
      <c r="E1459" s="8"/>
      <c r="F1459" s="8"/>
      <c r="K1459" s="8"/>
      <c r="M1459" s="6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</row>
    <row r="1460" spans="2:49" s="9" customFormat="1" ht="12.75" customHeight="1">
      <c r="B1460" s="10"/>
      <c r="E1460" s="8"/>
      <c r="F1460" s="8"/>
      <c r="K1460" s="8"/>
      <c r="M1460" s="6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</row>
    <row r="1461" spans="2:49" s="9" customFormat="1" ht="12.75" customHeight="1">
      <c r="B1461" s="10"/>
      <c r="E1461" s="8"/>
      <c r="F1461" s="8"/>
      <c r="K1461" s="8"/>
      <c r="M1461" s="6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</row>
    <row r="1462" spans="2:49" s="9" customFormat="1" ht="12.75" customHeight="1">
      <c r="B1462" s="10"/>
      <c r="E1462" s="8"/>
      <c r="F1462" s="8"/>
      <c r="K1462" s="8"/>
      <c r="M1462" s="6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</row>
    <row r="1463" spans="2:49" s="9" customFormat="1" ht="12.75" customHeight="1">
      <c r="B1463" s="10"/>
      <c r="E1463" s="8"/>
      <c r="F1463" s="8"/>
      <c r="K1463" s="8"/>
      <c r="M1463" s="6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</row>
    <row r="1464" spans="2:49" s="9" customFormat="1" ht="12.75" customHeight="1">
      <c r="B1464" s="10"/>
      <c r="E1464" s="8"/>
      <c r="F1464" s="8"/>
      <c r="K1464" s="8"/>
      <c r="M1464" s="6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</row>
    <row r="1465" spans="2:49" s="9" customFormat="1" ht="12.75" customHeight="1">
      <c r="B1465" s="10"/>
      <c r="E1465" s="8"/>
      <c r="F1465" s="8"/>
      <c r="K1465" s="8"/>
      <c r="M1465" s="6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  <c r="AV1465" s="8"/>
      <c r="AW1465" s="8"/>
    </row>
    <row r="1466" spans="2:49" s="9" customFormat="1" ht="12.75" customHeight="1">
      <c r="B1466" s="10"/>
      <c r="E1466" s="8"/>
      <c r="F1466" s="8"/>
      <c r="K1466" s="8"/>
      <c r="M1466" s="6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</row>
    <row r="1467" spans="2:49" s="9" customFormat="1" ht="12.75" customHeight="1">
      <c r="B1467" s="10"/>
      <c r="E1467" s="8"/>
      <c r="F1467" s="8"/>
      <c r="K1467" s="8"/>
      <c r="M1467" s="6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</row>
    <row r="1468" spans="2:49" s="9" customFormat="1" ht="12.75" customHeight="1">
      <c r="B1468" s="10"/>
      <c r="E1468" s="8"/>
      <c r="F1468" s="8"/>
      <c r="K1468" s="8"/>
      <c r="M1468" s="6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8"/>
    </row>
    <row r="1469" spans="2:49" s="9" customFormat="1" ht="12.75" customHeight="1">
      <c r="B1469" s="10"/>
      <c r="E1469" s="8"/>
      <c r="F1469" s="8"/>
      <c r="K1469" s="8"/>
      <c r="M1469" s="6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</row>
    <row r="1470" spans="2:49" s="9" customFormat="1" ht="12.75" customHeight="1">
      <c r="B1470" s="10"/>
      <c r="E1470" s="8"/>
      <c r="F1470" s="8"/>
      <c r="K1470" s="8"/>
      <c r="M1470" s="6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8"/>
      <c r="AU1470" s="8"/>
      <c r="AV1470" s="8"/>
      <c r="AW1470" s="8"/>
    </row>
    <row r="1471" spans="2:49" s="9" customFormat="1" ht="12.75" customHeight="1">
      <c r="B1471" s="10"/>
      <c r="E1471" s="8"/>
      <c r="F1471" s="8"/>
      <c r="K1471" s="8"/>
      <c r="M1471" s="6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8"/>
      <c r="AU1471" s="8"/>
      <c r="AV1471" s="8"/>
      <c r="AW1471" s="8"/>
    </row>
    <row r="1472" spans="2:49" s="9" customFormat="1" ht="12.75" customHeight="1">
      <c r="B1472" s="10"/>
      <c r="E1472" s="8"/>
      <c r="F1472" s="8"/>
      <c r="K1472" s="8"/>
      <c r="M1472" s="6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8"/>
      <c r="AU1472" s="8"/>
      <c r="AV1472" s="8"/>
      <c r="AW1472" s="8"/>
    </row>
    <row r="1473" spans="2:49" s="9" customFormat="1" ht="12.75" customHeight="1">
      <c r="B1473" s="10"/>
      <c r="E1473" s="8"/>
      <c r="F1473" s="8"/>
      <c r="K1473" s="8"/>
      <c r="M1473" s="6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8"/>
      <c r="AU1473" s="8"/>
      <c r="AV1473" s="8"/>
      <c r="AW1473" s="8"/>
    </row>
    <row r="1474" spans="2:49" s="9" customFormat="1" ht="12.75" customHeight="1">
      <c r="B1474" s="10"/>
      <c r="E1474" s="8"/>
      <c r="F1474" s="8"/>
      <c r="K1474" s="8"/>
      <c r="M1474" s="6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  <c r="AS1474" s="8"/>
      <c r="AT1474" s="8"/>
      <c r="AU1474" s="8"/>
      <c r="AV1474" s="8"/>
      <c r="AW1474" s="8"/>
    </row>
    <row r="1475" spans="2:49" s="9" customFormat="1" ht="12.75" customHeight="1">
      <c r="B1475" s="10"/>
      <c r="E1475" s="8"/>
      <c r="F1475" s="8"/>
      <c r="K1475" s="8"/>
      <c r="M1475" s="6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  <c r="AS1475" s="8"/>
      <c r="AT1475" s="8"/>
      <c r="AU1475" s="8"/>
      <c r="AV1475" s="8"/>
      <c r="AW1475" s="8"/>
    </row>
    <row r="1476" spans="2:49" s="9" customFormat="1" ht="12.75" customHeight="1">
      <c r="B1476" s="10"/>
      <c r="E1476" s="8"/>
      <c r="F1476" s="8"/>
      <c r="K1476" s="8"/>
      <c r="M1476" s="6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8"/>
      <c r="AU1476" s="8"/>
      <c r="AV1476" s="8"/>
      <c r="AW1476" s="8"/>
    </row>
    <row r="1477" spans="2:49" s="9" customFormat="1" ht="12.75" customHeight="1">
      <c r="B1477" s="10"/>
      <c r="E1477" s="8"/>
      <c r="F1477" s="8"/>
      <c r="K1477" s="8"/>
      <c r="M1477" s="6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</row>
    <row r="1478" spans="2:49" s="9" customFormat="1" ht="12.75" customHeight="1">
      <c r="B1478" s="10"/>
      <c r="E1478" s="8"/>
      <c r="F1478" s="8"/>
      <c r="K1478" s="8"/>
      <c r="M1478" s="6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  <c r="AS1478" s="8"/>
      <c r="AT1478" s="8"/>
      <c r="AU1478" s="8"/>
      <c r="AV1478" s="8"/>
      <c r="AW1478" s="8"/>
    </row>
    <row r="1479" spans="2:49" s="9" customFormat="1" ht="12.75" customHeight="1">
      <c r="B1479" s="10"/>
      <c r="E1479" s="8"/>
      <c r="F1479" s="8"/>
      <c r="K1479" s="8"/>
      <c r="M1479" s="6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8"/>
      <c r="AU1479" s="8"/>
      <c r="AV1479" s="8"/>
      <c r="AW1479" s="8"/>
    </row>
    <row r="1480" spans="2:49" s="9" customFormat="1" ht="12.75" customHeight="1">
      <c r="B1480" s="10"/>
      <c r="E1480" s="8"/>
      <c r="F1480" s="8"/>
      <c r="K1480" s="8"/>
      <c r="M1480" s="6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8"/>
      <c r="AU1480" s="8"/>
      <c r="AV1480" s="8"/>
      <c r="AW1480" s="8"/>
    </row>
    <row r="1481" spans="2:49" s="9" customFormat="1" ht="12.75" customHeight="1">
      <c r="B1481" s="10"/>
      <c r="E1481" s="8"/>
      <c r="F1481" s="8"/>
      <c r="K1481" s="8"/>
      <c r="M1481" s="6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8"/>
      <c r="AU1481" s="8"/>
      <c r="AV1481" s="8"/>
      <c r="AW1481" s="8"/>
    </row>
    <row r="1482" spans="2:49" s="9" customFormat="1" ht="12.75" customHeight="1">
      <c r="B1482" s="10"/>
      <c r="E1482" s="8"/>
      <c r="F1482" s="8"/>
      <c r="K1482" s="8"/>
      <c r="M1482" s="6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  <c r="AS1482" s="8"/>
      <c r="AT1482" s="8"/>
      <c r="AU1482" s="8"/>
      <c r="AV1482" s="8"/>
      <c r="AW1482" s="8"/>
    </row>
    <row r="1483" spans="2:49" s="9" customFormat="1" ht="12.75" customHeight="1">
      <c r="B1483" s="10"/>
      <c r="E1483" s="8"/>
      <c r="F1483" s="8"/>
      <c r="K1483" s="8"/>
      <c r="M1483" s="6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8"/>
      <c r="AU1483" s="8"/>
      <c r="AV1483" s="8"/>
      <c r="AW1483" s="8"/>
    </row>
    <row r="1484" spans="2:49" s="9" customFormat="1" ht="12.75" customHeight="1">
      <c r="B1484" s="10"/>
      <c r="E1484" s="8"/>
      <c r="F1484" s="8"/>
      <c r="K1484" s="8"/>
      <c r="M1484" s="6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8"/>
      <c r="AU1484" s="8"/>
      <c r="AV1484" s="8"/>
      <c r="AW1484" s="8"/>
    </row>
    <row r="1485" spans="2:49" s="9" customFormat="1" ht="12.75" customHeight="1">
      <c r="B1485" s="10"/>
      <c r="E1485" s="8"/>
      <c r="F1485" s="8"/>
      <c r="K1485" s="8"/>
      <c r="M1485" s="6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8"/>
      <c r="AU1485" s="8"/>
      <c r="AV1485" s="8"/>
      <c r="AW1485" s="8"/>
    </row>
    <row r="1486" spans="2:49" s="9" customFormat="1" ht="12.75" customHeight="1">
      <c r="B1486" s="10"/>
      <c r="E1486" s="8"/>
      <c r="F1486" s="8"/>
      <c r="K1486" s="8"/>
      <c r="M1486" s="6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8"/>
      <c r="AU1486" s="8"/>
      <c r="AV1486" s="8"/>
      <c r="AW1486" s="8"/>
    </row>
    <row r="1487" spans="2:49" s="9" customFormat="1" ht="12.75" customHeight="1">
      <c r="B1487" s="10"/>
      <c r="E1487" s="8"/>
      <c r="F1487" s="8"/>
      <c r="K1487" s="8"/>
      <c r="M1487" s="6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8"/>
      <c r="AU1487" s="8"/>
      <c r="AV1487" s="8"/>
      <c r="AW1487" s="8"/>
    </row>
    <row r="1488" spans="2:49" s="9" customFormat="1" ht="12.75" customHeight="1">
      <c r="B1488" s="10"/>
      <c r="E1488" s="8"/>
      <c r="F1488" s="8"/>
      <c r="K1488" s="8"/>
      <c r="M1488" s="6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8"/>
      <c r="AU1488" s="8"/>
      <c r="AV1488" s="8"/>
      <c r="AW1488" s="8"/>
    </row>
    <row r="1489" spans="2:49" s="9" customFormat="1" ht="12.75" customHeight="1">
      <c r="B1489" s="10"/>
      <c r="E1489" s="8"/>
      <c r="F1489" s="8"/>
      <c r="K1489" s="8"/>
      <c r="M1489" s="6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8"/>
      <c r="AU1489" s="8"/>
      <c r="AV1489" s="8"/>
      <c r="AW1489" s="8"/>
    </row>
    <row r="1490" spans="2:49" s="9" customFormat="1" ht="12.75" customHeight="1">
      <c r="B1490" s="10"/>
      <c r="E1490" s="8"/>
      <c r="F1490" s="8"/>
      <c r="K1490" s="8"/>
      <c r="M1490" s="6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8"/>
      <c r="AU1490" s="8"/>
      <c r="AV1490" s="8"/>
      <c r="AW1490" s="8"/>
    </row>
    <row r="1491" spans="2:49" s="9" customFormat="1" ht="12.75" customHeight="1">
      <c r="B1491" s="10"/>
      <c r="E1491" s="8"/>
      <c r="F1491" s="8"/>
      <c r="K1491" s="8"/>
      <c r="M1491" s="6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8"/>
      <c r="AU1491" s="8"/>
      <c r="AV1491" s="8"/>
      <c r="AW1491" s="8"/>
    </row>
    <row r="1492" spans="2:49" s="9" customFormat="1" ht="12.75" customHeight="1">
      <c r="B1492" s="10"/>
      <c r="E1492" s="8"/>
      <c r="F1492" s="8"/>
      <c r="K1492" s="8"/>
      <c r="M1492" s="6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8"/>
      <c r="AU1492" s="8"/>
      <c r="AV1492" s="8"/>
      <c r="AW1492" s="8"/>
    </row>
    <row r="1493" spans="2:49" s="9" customFormat="1" ht="12.75" customHeight="1">
      <c r="B1493" s="10"/>
      <c r="E1493" s="8"/>
      <c r="F1493" s="8"/>
      <c r="K1493" s="8"/>
      <c r="M1493" s="6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8"/>
      <c r="AU1493" s="8"/>
      <c r="AV1493" s="8"/>
      <c r="AW1493" s="8"/>
    </row>
    <row r="1494" spans="2:49" s="9" customFormat="1" ht="12.75" customHeight="1">
      <c r="B1494" s="10"/>
      <c r="E1494" s="8"/>
      <c r="F1494" s="8"/>
      <c r="K1494" s="8"/>
      <c r="M1494" s="6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8"/>
      <c r="AU1494" s="8"/>
      <c r="AV1494" s="8"/>
      <c r="AW1494" s="8"/>
    </row>
    <row r="1495" spans="2:49" s="9" customFormat="1" ht="12.75" customHeight="1">
      <c r="B1495" s="10"/>
      <c r="E1495" s="8"/>
      <c r="F1495" s="8"/>
      <c r="K1495" s="8"/>
      <c r="M1495" s="6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8"/>
      <c r="AU1495" s="8"/>
      <c r="AV1495" s="8"/>
      <c r="AW1495" s="8"/>
    </row>
    <row r="1496" spans="2:49" s="9" customFormat="1" ht="12.75" customHeight="1">
      <c r="B1496" s="10"/>
      <c r="E1496" s="8"/>
      <c r="F1496" s="8"/>
      <c r="K1496" s="8"/>
      <c r="M1496" s="6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8"/>
      <c r="AU1496" s="8"/>
      <c r="AV1496" s="8"/>
      <c r="AW1496" s="8"/>
    </row>
    <row r="1497" spans="2:49" s="9" customFormat="1" ht="12.75" customHeight="1">
      <c r="B1497" s="10"/>
      <c r="E1497" s="8"/>
      <c r="F1497" s="8"/>
      <c r="K1497" s="8"/>
      <c r="M1497" s="6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8"/>
      <c r="AU1497" s="8"/>
      <c r="AV1497" s="8"/>
      <c r="AW1497" s="8"/>
    </row>
    <row r="1498" spans="2:49" s="9" customFormat="1" ht="12.75" customHeight="1">
      <c r="B1498" s="10"/>
      <c r="E1498" s="8"/>
      <c r="F1498" s="8"/>
      <c r="K1498" s="8"/>
      <c r="M1498" s="6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8"/>
      <c r="AU1498" s="8"/>
      <c r="AV1498" s="8"/>
      <c r="AW1498" s="8"/>
    </row>
    <row r="1499" spans="2:49" s="9" customFormat="1" ht="12.75" customHeight="1">
      <c r="B1499" s="10"/>
      <c r="E1499" s="8"/>
      <c r="F1499" s="8"/>
      <c r="K1499" s="8"/>
      <c r="M1499" s="6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8"/>
      <c r="AU1499" s="8"/>
      <c r="AV1499" s="8"/>
      <c r="AW1499" s="8"/>
    </row>
  </sheetData>
  <sheetProtection/>
  <mergeCells count="270">
    <mergeCell ref="B1366:J1366"/>
    <mergeCell ref="G1135:H1135"/>
    <mergeCell ref="B1180:J1180"/>
    <mergeCell ref="B1228:J1228"/>
    <mergeCell ref="B1275:J1275"/>
    <mergeCell ref="B1320:J1320"/>
    <mergeCell ref="B946:J946"/>
    <mergeCell ref="B994:J994"/>
    <mergeCell ref="B1038:J1038"/>
    <mergeCell ref="B1086:J1086"/>
    <mergeCell ref="G1040:H1040"/>
    <mergeCell ref="B997:B998"/>
    <mergeCell ref="C996:C998"/>
    <mergeCell ref="G996:H996"/>
    <mergeCell ref="B517:J517"/>
    <mergeCell ref="B562:J562"/>
    <mergeCell ref="B610:J610"/>
    <mergeCell ref="C564:C566"/>
    <mergeCell ref="E564:F564"/>
    <mergeCell ref="G564:H564"/>
    <mergeCell ref="I564:J564"/>
    <mergeCell ref="B98:J98"/>
    <mergeCell ref="B145:J145"/>
    <mergeCell ref="B191:J191"/>
    <mergeCell ref="B237:J237"/>
    <mergeCell ref="B2:J2"/>
    <mergeCell ref="B52:J52"/>
    <mergeCell ref="G4:H4"/>
    <mergeCell ref="I4:J4"/>
    <mergeCell ref="B5:B6"/>
    <mergeCell ref="D5:D6"/>
    <mergeCell ref="C4:C6"/>
    <mergeCell ref="E4:F4"/>
    <mergeCell ref="D997:D998"/>
    <mergeCell ref="G706:H706"/>
    <mergeCell ref="C1135:C1137"/>
    <mergeCell ref="B707:B708"/>
    <mergeCell ref="D707:D708"/>
    <mergeCell ref="C706:C708"/>
    <mergeCell ref="E706:F706"/>
    <mergeCell ref="B1041:B1042"/>
    <mergeCell ref="E996:F996"/>
    <mergeCell ref="C1040:C1042"/>
    <mergeCell ref="E1135:F1135"/>
    <mergeCell ref="K1040:L1040"/>
    <mergeCell ref="D1041:D1042"/>
    <mergeCell ref="C1088:C1090"/>
    <mergeCell ref="E1040:F1040"/>
    <mergeCell ref="B1133:J1133"/>
    <mergeCell ref="K802:L802"/>
    <mergeCell ref="I900:J900"/>
    <mergeCell ref="C851:C853"/>
    <mergeCell ref="C802:C804"/>
    <mergeCell ref="B849:J849"/>
    <mergeCell ref="B898:J898"/>
    <mergeCell ref="M1322:M1324"/>
    <mergeCell ref="B1323:B1324"/>
    <mergeCell ref="D1323:D1324"/>
    <mergeCell ref="K1322:L1322"/>
    <mergeCell ref="C1322:C1324"/>
    <mergeCell ref="E1322:F1322"/>
    <mergeCell ref="G1322:H1322"/>
    <mergeCell ref="I1322:J1322"/>
    <mergeCell ref="M1230:M1232"/>
    <mergeCell ref="B1231:B1232"/>
    <mergeCell ref="D1231:D1232"/>
    <mergeCell ref="K1230:L1230"/>
    <mergeCell ref="G1230:H1230"/>
    <mergeCell ref="C1230:C1232"/>
    <mergeCell ref="E1230:F1230"/>
    <mergeCell ref="I1230:J1230"/>
    <mergeCell ref="M1277:M1279"/>
    <mergeCell ref="B1278:B1279"/>
    <mergeCell ref="D1278:D1279"/>
    <mergeCell ref="K1277:L1277"/>
    <mergeCell ref="C1277:C1279"/>
    <mergeCell ref="E1277:F1277"/>
    <mergeCell ref="G1277:H1277"/>
    <mergeCell ref="I1277:J1277"/>
    <mergeCell ref="M1182:M1184"/>
    <mergeCell ref="B1183:B1184"/>
    <mergeCell ref="D1183:D1184"/>
    <mergeCell ref="D1136:D1137"/>
    <mergeCell ref="C1182:C1184"/>
    <mergeCell ref="E1182:F1182"/>
    <mergeCell ref="G1182:H1182"/>
    <mergeCell ref="I1182:J1182"/>
    <mergeCell ref="B1136:B1137"/>
    <mergeCell ref="K1182:L1182"/>
    <mergeCell ref="B1089:B1090"/>
    <mergeCell ref="E1088:F1088"/>
    <mergeCell ref="G1088:H1088"/>
    <mergeCell ref="I1088:J1088"/>
    <mergeCell ref="D1089:D1090"/>
    <mergeCell ref="K1135:L1135"/>
    <mergeCell ref="I1040:J1040"/>
    <mergeCell ref="M996:M998"/>
    <mergeCell ref="K996:L996"/>
    <mergeCell ref="M1040:M1042"/>
    <mergeCell ref="M1135:M1137"/>
    <mergeCell ref="I1135:J1135"/>
    <mergeCell ref="I996:J996"/>
    <mergeCell ref="M1088:M1090"/>
    <mergeCell ref="K1088:L1088"/>
    <mergeCell ref="M948:M950"/>
    <mergeCell ref="B949:B950"/>
    <mergeCell ref="D949:D950"/>
    <mergeCell ref="E948:F948"/>
    <mergeCell ref="K948:L948"/>
    <mergeCell ref="G948:H948"/>
    <mergeCell ref="I948:J948"/>
    <mergeCell ref="C948:C950"/>
    <mergeCell ref="B852:B853"/>
    <mergeCell ref="D852:D853"/>
    <mergeCell ref="C900:C902"/>
    <mergeCell ref="E900:F900"/>
    <mergeCell ref="M900:M902"/>
    <mergeCell ref="B901:B902"/>
    <mergeCell ref="D901:D902"/>
    <mergeCell ref="K900:L900"/>
    <mergeCell ref="G900:H900"/>
    <mergeCell ref="K706:L706"/>
    <mergeCell ref="M752:M754"/>
    <mergeCell ref="E851:F851"/>
    <mergeCell ref="G851:H851"/>
    <mergeCell ref="I851:J851"/>
    <mergeCell ref="M706:M708"/>
    <mergeCell ref="B750:J750"/>
    <mergeCell ref="B800:J800"/>
    <mergeCell ref="D803:D804"/>
    <mergeCell ref="E802:F802"/>
    <mergeCell ref="I706:J706"/>
    <mergeCell ref="B657:J657"/>
    <mergeCell ref="B704:J704"/>
    <mergeCell ref="I612:J612"/>
    <mergeCell ref="C612:C614"/>
    <mergeCell ref="G659:H659"/>
    <mergeCell ref="B613:B614"/>
    <mergeCell ref="M802:M804"/>
    <mergeCell ref="B803:B804"/>
    <mergeCell ref="C752:C754"/>
    <mergeCell ref="E752:F752"/>
    <mergeCell ref="G752:H752"/>
    <mergeCell ref="I752:J752"/>
    <mergeCell ref="I802:J802"/>
    <mergeCell ref="B753:B754"/>
    <mergeCell ref="D753:D754"/>
    <mergeCell ref="G802:H802"/>
    <mergeCell ref="C659:C661"/>
    <mergeCell ref="E659:F659"/>
    <mergeCell ref="K612:L612"/>
    <mergeCell ref="M612:M614"/>
    <mergeCell ref="K659:L659"/>
    <mergeCell ref="E612:F612"/>
    <mergeCell ref="G612:H612"/>
    <mergeCell ref="M564:M566"/>
    <mergeCell ref="D613:D614"/>
    <mergeCell ref="D660:D661"/>
    <mergeCell ref="K564:L564"/>
    <mergeCell ref="I659:J659"/>
    <mergeCell ref="K472:L472"/>
    <mergeCell ref="M424:M426"/>
    <mergeCell ref="M472:M474"/>
    <mergeCell ref="B425:B426"/>
    <mergeCell ref="K424:L424"/>
    <mergeCell ref="D473:D474"/>
    <mergeCell ref="I424:J424"/>
    <mergeCell ref="I472:J472"/>
    <mergeCell ref="B470:J470"/>
    <mergeCell ref="M519:M521"/>
    <mergeCell ref="B520:B521"/>
    <mergeCell ref="D520:D521"/>
    <mergeCell ref="K519:L519"/>
    <mergeCell ref="C519:C521"/>
    <mergeCell ref="E519:F519"/>
    <mergeCell ref="G519:H519"/>
    <mergeCell ref="I519:J519"/>
    <mergeCell ref="B473:B474"/>
    <mergeCell ref="D425:D426"/>
    <mergeCell ref="C424:C426"/>
    <mergeCell ref="E424:F424"/>
    <mergeCell ref="G378:H378"/>
    <mergeCell ref="E472:F472"/>
    <mergeCell ref="G472:H472"/>
    <mergeCell ref="C472:C474"/>
    <mergeCell ref="G424:H424"/>
    <mergeCell ref="B422:J422"/>
    <mergeCell ref="B379:B380"/>
    <mergeCell ref="D379:D380"/>
    <mergeCell ref="C378:C380"/>
    <mergeCell ref="E378:F378"/>
    <mergeCell ref="M378:M380"/>
    <mergeCell ref="K378:L378"/>
    <mergeCell ref="M330:M332"/>
    <mergeCell ref="I378:J378"/>
    <mergeCell ref="K330:L330"/>
    <mergeCell ref="B376:J376"/>
    <mergeCell ref="D331:D332"/>
    <mergeCell ref="I285:J285"/>
    <mergeCell ref="I330:J330"/>
    <mergeCell ref="K285:L285"/>
    <mergeCell ref="E330:F330"/>
    <mergeCell ref="B328:J328"/>
    <mergeCell ref="C285:C287"/>
    <mergeCell ref="E285:F285"/>
    <mergeCell ref="G239:H239"/>
    <mergeCell ref="C193:C195"/>
    <mergeCell ref="E193:F193"/>
    <mergeCell ref="M285:M287"/>
    <mergeCell ref="D286:D287"/>
    <mergeCell ref="B283:J283"/>
    <mergeCell ref="D240:D241"/>
    <mergeCell ref="C239:C241"/>
    <mergeCell ref="G193:H193"/>
    <mergeCell ref="K851:L851"/>
    <mergeCell ref="D148:D149"/>
    <mergeCell ref="B565:B566"/>
    <mergeCell ref="D565:D566"/>
    <mergeCell ref="B660:B661"/>
    <mergeCell ref="E239:F239"/>
    <mergeCell ref="G330:H330"/>
    <mergeCell ref="B194:B195"/>
    <mergeCell ref="D194:D195"/>
    <mergeCell ref="E100:F100"/>
    <mergeCell ref="G100:H100"/>
    <mergeCell ref="B148:B149"/>
    <mergeCell ref="C147:C149"/>
    <mergeCell ref="E147:F147"/>
    <mergeCell ref="G147:H147"/>
    <mergeCell ref="K54:L54"/>
    <mergeCell ref="M54:M56"/>
    <mergeCell ref="M193:M195"/>
    <mergeCell ref="M147:M149"/>
    <mergeCell ref="K193:L193"/>
    <mergeCell ref="M100:M102"/>
    <mergeCell ref="K100:L100"/>
    <mergeCell ref="I1368:J1368"/>
    <mergeCell ref="B55:B56"/>
    <mergeCell ref="K1368:L1368"/>
    <mergeCell ref="M1368:M1370"/>
    <mergeCell ref="M659:M661"/>
    <mergeCell ref="K752:L752"/>
    <mergeCell ref="M851:M853"/>
    <mergeCell ref="B101:B102"/>
    <mergeCell ref="D101:D102"/>
    <mergeCell ref="C100:C102"/>
    <mergeCell ref="B240:B241"/>
    <mergeCell ref="G285:H285"/>
    <mergeCell ref="B1369:B1370"/>
    <mergeCell ref="D1369:D1370"/>
    <mergeCell ref="C1368:C1370"/>
    <mergeCell ref="E1368:F1368"/>
    <mergeCell ref="G1368:H1368"/>
    <mergeCell ref="B286:B287"/>
    <mergeCell ref="C330:C332"/>
    <mergeCell ref="B331:B332"/>
    <mergeCell ref="I54:J54"/>
    <mergeCell ref="K239:L239"/>
    <mergeCell ref="K147:L147"/>
    <mergeCell ref="M4:M6"/>
    <mergeCell ref="I147:J147"/>
    <mergeCell ref="I100:J100"/>
    <mergeCell ref="M239:M241"/>
    <mergeCell ref="I193:J193"/>
    <mergeCell ref="I239:J239"/>
    <mergeCell ref="K4:L4"/>
    <mergeCell ref="D55:D56"/>
    <mergeCell ref="C54:C56"/>
    <mergeCell ref="E54:F54"/>
    <mergeCell ref="G54:H54"/>
  </mergeCells>
  <printOptions horizontalCentered="1" verticalCentered="1"/>
  <pageMargins left="0.2362204724409449" right="0.2362204724409449" top="0.4724409448818898" bottom="0.7086614173228347" header="0.35433070866141736" footer="0.5118110236220472"/>
  <pageSetup horizontalDpi="600" verticalDpi="600" orientation="landscape" paperSize="9" scale="84" r:id="rId2"/>
  <rowBreaks count="29" manualBreakCount="29">
    <brk id="50" max="13" man="1"/>
    <brk id="96" max="13" man="1"/>
    <brk id="143" max="13" man="1"/>
    <brk id="189" max="13" man="1"/>
    <brk id="235" max="13" man="1"/>
    <brk id="281" max="13" man="1"/>
    <brk id="326" max="13" man="1"/>
    <brk id="374" max="13" man="1"/>
    <brk id="420" max="13" man="1"/>
    <brk id="468" max="13" man="1"/>
    <brk id="515" max="13" man="1"/>
    <brk id="560" max="13" man="1"/>
    <brk id="608" max="255" man="1"/>
    <brk id="655" max="13" man="1"/>
    <brk id="702" max="13" man="1"/>
    <brk id="748" max="13" man="1"/>
    <brk id="798" max="13" man="1"/>
    <brk id="847" max="13" man="1"/>
    <brk id="896" max="13" man="1"/>
    <brk id="944" max="13" man="1"/>
    <brk id="992" max="13" man="1"/>
    <brk id="1036" max="13" man="1"/>
    <brk id="1084" max="13" man="1"/>
    <brk id="1131" max="13" man="1"/>
    <brk id="1178" max="13" man="1"/>
    <brk id="1226" max="13" man="1"/>
    <brk id="1273" max="13" man="1"/>
    <brk id="1318" max="13" man="1"/>
    <brk id="136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2010-11-05T08:55:30Z</cp:lastPrinted>
  <dcterms:created xsi:type="dcterms:W3CDTF">1999-07-13T10:39:31Z</dcterms:created>
  <dcterms:modified xsi:type="dcterms:W3CDTF">2010-11-05T08:58:59Z</dcterms:modified>
  <cp:category/>
  <cp:version/>
  <cp:contentType/>
  <cp:contentStatus/>
</cp:coreProperties>
</file>