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937" activeTab="2"/>
  </bookViews>
  <sheets>
    <sheet name="Cover page" sheetId="1" r:id="rId1"/>
    <sheet name="Table 1.1" sheetId="2" r:id="rId2"/>
    <sheet name="Table 1.2" sheetId="3" r:id="rId3"/>
  </sheets>
  <externalReferences>
    <externalReference r:id="rId6"/>
  </externalReferences>
  <definedNames>
    <definedName name="_xlnm.Print_Area" localSheetId="0">'Cover page'!$A$1:$F$29</definedName>
    <definedName name="_xlnm.Print_Area" localSheetId="1">'Table 1.1'!$A$1:$J$106</definedName>
    <definedName name="_xlnm.Print_Area" localSheetId="2">'Table 1.2'!$A$1:$J$80</definedName>
    <definedName name="Table101I" localSheetId="0">'[1]Table 10.1'!$E$12:$N$40</definedName>
    <definedName name="Table101I">#REF!</definedName>
    <definedName name="Table101II" localSheetId="0">'[1]Table 10.1'!$E$43:$N$56</definedName>
    <definedName name="Table101II">#REF!</definedName>
    <definedName name="Table101III" localSheetId="0">'[1]Table 10.1'!$E$59:$N$60</definedName>
    <definedName name="Table101III">#REF!</definedName>
    <definedName name="Table102IV" localSheetId="0">'[1]Table 10.2'!$F$13:$N$24</definedName>
    <definedName name="Table102IV">#REF!</definedName>
    <definedName name="Table102V" localSheetId="0">'[1]Table 10.2'!$F$27:$N$38</definedName>
    <definedName name="Table102V">#REF!</definedName>
    <definedName name="Table102VI" localSheetId="0">'[1]Table 10.2'!$F$41:$N$52</definedName>
    <definedName name="Table102VI">#REF!</definedName>
    <definedName name="Table102VII" localSheetId="0">'[1]Table 10.2'!$F$55:$J$66</definedName>
    <definedName name="Table102VII">#REF!</definedName>
    <definedName name="Table411" localSheetId="0">#REF!</definedName>
    <definedName name="Table411">#REF!</definedName>
    <definedName name="Table412" localSheetId="0">#REF!</definedName>
    <definedName name="Table412">#REF!</definedName>
    <definedName name="table421a" localSheetId="0">#REF!</definedName>
    <definedName name="table421a">#REF!</definedName>
    <definedName name="Table421b" localSheetId="0">#REF!</definedName>
    <definedName name="Table421b">#REF!</definedName>
    <definedName name="Table421c" localSheetId="0">#REF!</definedName>
    <definedName name="Table421c">#REF!</definedName>
    <definedName name="Table421d" localSheetId="0">#REF!</definedName>
    <definedName name="Table421d">#REF!</definedName>
    <definedName name="table422a" localSheetId="0">#REF!</definedName>
    <definedName name="table422a">#REF!</definedName>
    <definedName name="table422b" localSheetId="0">#REF!</definedName>
    <definedName name="table422b">#REF!</definedName>
    <definedName name="table422c" localSheetId="0">#REF!</definedName>
    <definedName name="table422c">#REF!</definedName>
    <definedName name="table422d" localSheetId="0">#REF!</definedName>
    <definedName name="table422d">#REF!</definedName>
    <definedName name="Table5" localSheetId="0">'[1]Table 5_TIME SERIES SHORTENED'!$C$8:$V$34</definedName>
    <definedName name="Table5">#REF!</definedName>
    <definedName name="Table6" localSheetId="0">'[1]Table 6'!$C$9:$G$55</definedName>
    <definedName name="Table6">#REF!</definedName>
    <definedName name="Table7" localSheetId="0">'[1]Table 7_UPDATE'!$C$9:$H$35</definedName>
    <definedName name="Table7">#REF!</definedName>
    <definedName name="Table8" localSheetId="0">#REF!</definedName>
    <definedName name="Table8">#REF!</definedName>
    <definedName name="Table92">#REF!</definedName>
  </definedNames>
  <calcPr fullCalcOnLoad="1"/>
</workbook>
</file>

<file path=xl/sharedStrings.xml><?xml version="1.0" encoding="utf-8"?>
<sst xmlns="http://schemas.openxmlformats.org/spreadsheetml/2006/main" count="432" uniqueCount="181">
  <si>
    <t>locked</t>
  </si>
  <si>
    <t>VERTICAL CHECKS</t>
  </si>
  <si>
    <t>2a</t>
  </si>
  <si>
    <t xml:space="preserve">1. Sector reclassification </t>
  </si>
  <si>
    <t xml:space="preserve">3. Other methodological adjustments </t>
  </si>
  <si>
    <t xml:space="preserve">3. Reclassification of transactions - financial versus non-financial transactions </t>
  </si>
  <si>
    <t>x</t>
  </si>
  <si>
    <t>Consolidation</t>
  </si>
  <si>
    <t>Total revision of GG consolidated debt (I+II+III+IV)</t>
  </si>
  <si>
    <t>I. Updated data sources</t>
  </si>
  <si>
    <t>1 = 2+3+4+5</t>
  </si>
  <si>
    <t>13= 14+15+16+17+18</t>
  </si>
  <si>
    <t>1 = 2+3+4+5+6</t>
  </si>
  <si>
    <t>7= 8+9+10+11+12</t>
  </si>
  <si>
    <t>Consolidation  (negative amounts)</t>
  </si>
  <si>
    <t>IV. Unexplained residual</t>
  </si>
  <si>
    <t xml:space="preserve">II. Methodological changes </t>
  </si>
  <si>
    <t xml:space="preserve"> - Central government gross debt (level)</t>
  </si>
  <si>
    <t xml:space="preserve"> - State government gross debt (level)</t>
  </si>
  <si>
    <t xml:space="preserve"> - Local government gross debt (level)</t>
  </si>
  <si>
    <t xml:space="preserve"> - Social security funds gross debt (level)</t>
  </si>
  <si>
    <t xml:space="preserve"> - Please add additional rows, if needed</t>
  </si>
  <si>
    <t xml:space="preserve">   Green cells: automatic compilation</t>
  </si>
  <si>
    <t xml:space="preserve"> - Data are to be equal to those provided in EDP T1</t>
  </si>
  <si>
    <t xml:space="preserve"> - Data are to be equal to those provided in EDP T 3B-E (for subsectors) and EDP T1(for total)</t>
  </si>
  <si>
    <t>if([consolidation item 6]&gt;0, "check why positive amounts", "else OK")</t>
  </si>
  <si>
    <t>if([consolidation item 12]&gt;0, "check why positive amounts", "else OK")</t>
  </si>
  <si>
    <t>14= 2-8</t>
  </si>
  <si>
    <t>15= 3-9</t>
  </si>
  <si>
    <t>16= 4-10</t>
  </si>
  <si>
    <t>17= 5-11</t>
  </si>
  <si>
    <t>18= 6-12</t>
  </si>
  <si>
    <t>a) working balance</t>
  </si>
  <si>
    <t>b) taxes</t>
  </si>
  <si>
    <t>c) social contributions</t>
  </si>
  <si>
    <t xml:space="preserve">2. Time of recording </t>
  </si>
  <si>
    <t xml:space="preserve">4. Change in recording - transactions versus other economic flows </t>
  </si>
  <si>
    <t xml:space="preserve">5. Other methodological adjustments </t>
  </si>
  <si>
    <t>2b</t>
  </si>
  <si>
    <t>2x</t>
  </si>
  <si>
    <t>2c</t>
  </si>
  <si>
    <t>Total revision of B.9 for GG  (I+II+III+IV)</t>
  </si>
  <si>
    <t>1.1. Revision of general government net lending (+)/ net borrowing (-)  B.9</t>
  </si>
  <si>
    <t xml:space="preserve">2. Liability recognition/time of recording </t>
  </si>
  <si>
    <t>in million units of national currency</t>
  </si>
  <si>
    <t>subsector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</si>
  <si>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</si>
  <si>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</si>
  <si>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</si>
  <si>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</si>
  <si>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</si>
  <si>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</si>
  <si>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</si>
  <si>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</si>
  <si>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</si>
  <si>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REVISIONS</t>
  </si>
  <si>
    <t xml:space="preserve"> subsector</t>
  </si>
  <si>
    <t>of which:</t>
  </si>
  <si>
    <t>.......</t>
  </si>
  <si>
    <t>x) other</t>
  </si>
  <si>
    <t>a) .....</t>
  </si>
  <si>
    <t>b) .....</t>
  </si>
  <si>
    <t>..........</t>
  </si>
  <si>
    <t>x) ....</t>
  </si>
  <si>
    <t>d) ....</t>
  </si>
  <si>
    <t>comments and reference to Eurostat advice/decision</t>
  </si>
  <si>
    <t>9a</t>
  </si>
  <si>
    <t>9=9a+...9d</t>
  </si>
  <si>
    <t>9b</t>
  </si>
  <si>
    <t>9c</t>
  </si>
  <si>
    <t>9d</t>
  </si>
  <si>
    <t>7a</t>
  </si>
  <si>
    <t>2=2a+..2x</t>
  </si>
  <si>
    <t>10=1-2-3-9</t>
  </si>
  <si>
    <t>relation</t>
  </si>
  <si>
    <t>3=4+5+6</t>
  </si>
  <si>
    <t>7=7a+..7d</t>
  </si>
  <si>
    <t>7b</t>
  </si>
  <si>
    <t>7c</t>
  </si>
  <si>
    <t>7d</t>
  </si>
  <si>
    <t>8=1-2-3-7</t>
  </si>
  <si>
    <t xml:space="preserve">General government net lending (+)/ net borrowing (-) </t>
  </si>
  <si>
    <t>General government consolidated gross debt</t>
  </si>
  <si>
    <t xml:space="preserve">1.2. Revision of general government consolidated gross debt </t>
  </si>
  <si>
    <t xml:space="preserve">III. Elimination of possible errors </t>
  </si>
  <si>
    <t>to be in line with table 1.1.1. (item 11)</t>
  </si>
  <si>
    <t>3=4+5..+8</t>
  </si>
  <si>
    <t>to be in line with table 1.2.1. (item 13)</t>
  </si>
  <si>
    <t>Do NOT insert rows!</t>
  </si>
  <si>
    <t xml:space="preserve"> October 2014</t>
  </si>
  <si>
    <t xml:space="preserve"> April 2014</t>
  </si>
  <si>
    <t>11 = 12+13+14+15</t>
  </si>
  <si>
    <t>12 =2-7</t>
  </si>
  <si>
    <t>13 = 3-8</t>
  </si>
  <si>
    <t>14 = 4-9</t>
  </si>
  <si>
    <t>15 = 5-10</t>
  </si>
  <si>
    <t>6 = 7+8+9+10</t>
  </si>
  <si>
    <t>11=12-13</t>
  </si>
  <si>
    <t>4NR</t>
  </si>
  <si>
    <t>4R</t>
  </si>
  <si>
    <t>4NRa</t>
  </si>
  <si>
    <t>4NRx</t>
  </si>
  <si>
    <t>4Ra</t>
  </si>
  <si>
    <t>4Rx</t>
  </si>
  <si>
    <t>5NR</t>
  </si>
  <si>
    <t>5NRa</t>
  </si>
  <si>
    <t>5NRx</t>
  </si>
  <si>
    <t>5R</t>
  </si>
  <si>
    <t>5Ra</t>
  </si>
  <si>
    <t>5Rx</t>
  </si>
  <si>
    <t>6NR</t>
  </si>
  <si>
    <t>6NRa</t>
  </si>
  <si>
    <t>6NRx</t>
  </si>
  <si>
    <t>6R</t>
  </si>
  <si>
    <t>6Ra</t>
  </si>
  <si>
    <t>6Rx</t>
  </si>
  <si>
    <t>7NR</t>
  </si>
  <si>
    <t>7NRa</t>
  </si>
  <si>
    <t>7NRx</t>
  </si>
  <si>
    <t>7R</t>
  </si>
  <si>
    <t>7Ra</t>
  </si>
  <si>
    <t>7Rx</t>
  </si>
  <si>
    <t>8NR</t>
  </si>
  <si>
    <t>8NRa</t>
  </si>
  <si>
    <t>8NRx</t>
  </si>
  <si>
    <t>8R</t>
  </si>
  <si>
    <t>8Ra</t>
  </si>
  <si>
    <t>8Rx</t>
  </si>
  <si>
    <t>12R</t>
  </si>
  <si>
    <t>12NR</t>
  </si>
  <si>
    <t>Control</t>
  </si>
  <si>
    <t>a) Tax credits</t>
  </si>
  <si>
    <t>b) UMTS</t>
  </si>
  <si>
    <t>5Rb</t>
  </si>
  <si>
    <t>a) Interest on swaps and FRAs</t>
  </si>
  <si>
    <t>a) Standardised guarantees</t>
  </si>
  <si>
    <t>b) Lump sum payments for pension schemes</t>
  </si>
  <si>
    <t>8Rb</t>
  </si>
  <si>
    <t>V. Impact on TR and TE</t>
  </si>
  <si>
    <t>Revisions related to the introduction of ESA 2010</t>
  </si>
  <si>
    <t>Revisions not related to the introduction of ESA 2010</t>
  </si>
  <si>
    <t>13R</t>
  </si>
  <si>
    <t>13NR</t>
  </si>
  <si>
    <t>12=12R+12NR</t>
  </si>
  <si>
    <t>13=13R+13NR</t>
  </si>
  <si>
    <t>4=4R+4NR</t>
  </si>
  <si>
    <t>5=5R+5NR</t>
  </si>
  <si>
    <t>6=6R+6NR</t>
  </si>
  <si>
    <t>7=7R+7NR</t>
  </si>
  <si>
    <t>8=8R+8NR</t>
  </si>
  <si>
    <t>1a=4R+..8R</t>
  </si>
  <si>
    <t>1b=1-1a</t>
  </si>
  <si>
    <t>1a=4R+..6R</t>
  </si>
  <si>
    <t>Revision to total revenue (TR)</t>
  </si>
  <si>
    <t>Revision to total expenditure (TE)</t>
  </si>
  <si>
    <t xml:space="preserve"> Questionnaire relating to the EDP notification tables </t>
  </si>
  <si>
    <t>Country:</t>
  </si>
  <si>
    <t xml:space="preserve">Date of response: </t>
  </si>
  <si>
    <t>DD/MM/YYYY</t>
  </si>
  <si>
    <t xml:space="preserve">The information is to be filled in the cover page only </t>
  </si>
  <si>
    <t>Content:</t>
  </si>
  <si>
    <t xml:space="preserve">Table 1: </t>
  </si>
  <si>
    <t>Revision of general government net lending (+)/ net borrowing (-) and revision of general government consolidated gross debt</t>
  </si>
  <si>
    <t>Notes:</t>
  </si>
  <si>
    <t>Data are to be consistent with data reported in EDP tables</t>
  </si>
  <si>
    <t xml:space="preserve">Not applicable: M ; Not available: L </t>
  </si>
  <si>
    <t>Green cells: automatic compilation</t>
  </si>
  <si>
    <t>For all "vertical and horizontal checks" cells is used "Comma Style" Format. Thus, cell which is equal to "0.0" (zero) is shown as "-".</t>
  </si>
  <si>
    <t xml:space="preserve"> Also 1000 separator is used.</t>
  </si>
  <si>
    <t>c) .....</t>
  </si>
  <si>
    <t>Oct.2014</t>
  </si>
  <si>
    <t xml:space="preserve">x) other </t>
  </si>
  <si>
    <t>Ad hoc tables 1 (revisions) in order to measure the impact of ESA2010 introduction</t>
  </si>
  <si>
    <t>Endorsed by the FAWG in June 2014</t>
  </si>
  <si>
    <t>CYPRUS</t>
  </si>
  <si>
    <t>M</t>
  </si>
  <si>
    <t>d) final versus provisional</t>
  </si>
  <si>
    <t>2d</t>
  </si>
  <si>
    <t xml:space="preserve">a) </t>
  </si>
  <si>
    <t>a) Reclassification of semi-government organisations (50% rule)</t>
  </si>
  <si>
    <t>a) Reclassification of semi-government organisations - CSE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</si>
</sst>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_-#,##0.0_-;\-#,##0.0_-;_-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sz val="8"/>
      <name val="Times New Roman"/>
      <family val="1"/>
    </font>
    <font>
      <b/>
      <i/>
      <sz val="1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10"/>
      <name val="Arial"/>
      <family val="2"/>
    </font>
    <font>
      <sz val="8"/>
      <color indexed="8"/>
      <name val="Times New Roman"/>
      <family val="1"/>
    </font>
    <font>
      <sz val="9"/>
      <color indexed="57"/>
      <name val="Arial"/>
      <family val="2"/>
    </font>
    <font>
      <sz val="14"/>
      <name val="Verdana"/>
      <family val="2"/>
    </font>
    <font>
      <b/>
      <sz val="18"/>
      <color indexed="10"/>
      <name val="Times New Roman"/>
      <family val="1"/>
    </font>
    <font>
      <sz val="10"/>
      <name val="Arial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8"/>
      <color indexed="10"/>
      <name val="Times New Roman"/>
      <family val="1"/>
    </font>
    <font>
      <b/>
      <i/>
      <sz val="20"/>
      <color indexed="23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6"/>
      <color indexed="4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49" fillId="3" borderId="0" applyNumberFormat="0" applyBorder="0" applyAlignment="0" applyProtection="0"/>
    <xf numFmtId="0" fontId="53" fillId="20" borderId="1" applyNumberFormat="0" applyAlignment="0" applyProtection="0"/>
    <xf numFmtId="0" fontId="5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1" fillId="7" borderId="1" applyNumberFormat="0" applyAlignment="0" applyProtection="0"/>
    <xf numFmtId="0" fontId="54" fillId="0" borderId="6" applyNumberFormat="0" applyFill="0" applyAlignment="0" applyProtection="0"/>
    <xf numFmtId="0" fontId="50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0" fontId="4" fillId="20" borderId="11" xfId="0" applyFont="1" applyFill="1" applyBorder="1" applyAlignment="1" applyProtection="1">
      <alignment/>
      <protection locked="0"/>
    </xf>
    <xf numFmtId="0" fontId="4" fillId="20" borderId="12" xfId="0" applyFont="1" applyFill="1" applyBorder="1" applyAlignment="1" applyProtection="1">
      <alignment/>
      <protection locked="0"/>
    </xf>
    <xf numFmtId="0" fontId="4" fillId="2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4" fillId="20" borderId="15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20" borderId="15" xfId="0" applyFont="1" applyFill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20" borderId="15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0" fontId="4" fillId="20" borderId="17" xfId="0" applyFont="1" applyFill="1" applyBorder="1" applyAlignment="1" applyProtection="1">
      <alignment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5" fillId="4" borderId="0" xfId="0" applyFont="1" applyFill="1" applyAlignment="1" applyProtection="1">
      <alignment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20" borderId="13" xfId="0" applyFont="1" applyFill="1" applyBorder="1" applyAlignment="1" applyProtection="1">
      <alignment wrapText="1"/>
      <protection locked="0"/>
    </xf>
    <xf numFmtId="0" fontId="4" fillId="20" borderId="18" xfId="0" applyFont="1" applyFill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12" fillId="2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5" fillId="20" borderId="13" xfId="0" applyFont="1" applyFill="1" applyBorder="1" applyAlignment="1" applyProtection="1">
      <alignment wrapText="1"/>
      <protection locked="0"/>
    </xf>
    <xf numFmtId="165" fontId="5" fillId="4" borderId="16" xfId="42" applyNumberFormat="1" applyFont="1" applyFill="1" applyBorder="1" applyAlignment="1" applyProtection="1">
      <alignment horizontal="right"/>
      <protection/>
    </xf>
    <xf numFmtId="165" fontId="5" fillId="4" borderId="0" xfId="42" applyNumberFormat="1" applyFont="1" applyFill="1" applyBorder="1" applyAlignment="1" applyProtection="1">
      <alignment horizontal="right"/>
      <protection/>
    </xf>
    <xf numFmtId="165" fontId="4" fillId="0" borderId="16" xfId="42" applyNumberFormat="1" applyFont="1" applyFill="1" applyBorder="1" applyAlignment="1" applyProtection="1">
      <alignment horizontal="right"/>
      <protection locked="0"/>
    </xf>
    <xf numFmtId="165" fontId="4" fillId="0" borderId="0" xfId="42" applyNumberFormat="1" applyFont="1" applyFill="1" applyBorder="1" applyAlignment="1" applyProtection="1">
      <alignment horizontal="right"/>
      <protection locked="0"/>
    </xf>
    <xf numFmtId="165" fontId="4" fillId="20" borderId="16" xfId="42" applyNumberFormat="1" applyFont="1" applyFill="1" applyBorder="1" applyAlignment="1" applyProtection="1">
      <alignment horizontal="right"/>
      <protection locked="0"/>
    </xf>
    <xf numFmtId="165" fontId="4" fillId="20" borderId="0" xfId="42" applyNumberFormat="1" applyFont="1" applyFill="1" applyBorder="1" applyAlignment="1" applyProtection="1">
      <alignment horizontal="right"/>
      <protection locked="0"/>
    </xf>
    <xf numFmtId="165" fontId="4" fillId="4" borderId="16" xfId="42" applyNumberFormat="1" applyFont="1" applyFill="1" applyBorder="1" applyAlignment="1" applyProtection="1">
      <alignment horizontal="right"/>
      <protection/>
    </xf>
    <xf numFmtId="165" fontId="4" fillId="4" borderId="0" xfId="42" applyNumberFormat="1" applyFont="1" applyFill="1" applyBorder="1" applyAlignment="1" applyProtection="1">
      <alignment horizontal="right"/>
      <protection/>
    </xf>
    <xf numFmtId="165" fontId="4" fillId="4" borderId="19" xfId="42" applyNumberFormat="1" applyFont="1" applyFill="1" applyBorder="1" applyAlignment="1" applyProtection="1">
      <alignment horizontal="right"/>
      <protection/>
    </xf>
    <xf numFmtId="165" fontId="4" fillId="4" borderId="20" xfId="42" applyNumberFormat="1" applyFont="1" applyFill="1" applyBorder="1" applyAlignment="1" applyProtection="1">
      <alignment horizontal="right"/>
      <protection/>
    </xf>
    <xf numFmtId="165" fontId="5" fillId="4" borderId="21" xfId="42" applyNumberFormat="1" applyFont="1" applyFill="1" applyBorder="1" applyAlignment="1" applyProtection="1">
      <alignment horizontal="right"/>
      <protection/>
    </xf>
    <xf numFmtId="165" fontId="5" fillId="4" borderId="22" xfId="42" applyNumberFormat="1" applyFont="1" applyFill="1" applyBorder="1" applyAlignment="1" applyProtection="1">
      <alignment horizontal="right"/>
      <protection/>
    </xf>
    <xf numFmtId="165" fontId="4" fillId="0" borderId="16" xfId="42" applyNumberFormat="1" applyFont="1" applyBorder="1" applyAlignment="1" applyProtection="1">
      <alignment horizontal="right"/>
      <protection locked="0"/>
    </xf>
    <xf numFmtId="165" fontId="4" fillId="0" borderId="0" xfId="42" applyNumberFormat="1" applyFont="1" applyBorder="1" applyAlignment="1" applyProtection="1">
      <alignment horizontal="right"/>
      <protection locked="0"/>
    </xf>
    <xf numFmtId="165" fontId="5" fillId="4" borderId="21" xfId="42" applyNumberFormat="1" applyFont="1" applyFill="1" applyBorder="1" applyAlignment="1" applyProtection="1">
      <alignment horizontal="right"/>
      <protection locked="0"/>
    </xf>
    <xf numFmtId="165" fontId="5" fillId="4" borderId="22" xfId="42" applyNumberFormat="1" applyFont="1" applyFill="1" applyBorder="1" applyAlignment="1" applyProtection="1">
      <alignment horizontal="right"/>
      <protection locked="0"/>
    </xf>
    <xf numFmtId="165" fontId="4" fillId="0" borderId="16" xfId="42" applyNumberFormat="1" applyFont="1" applyBorder="1" applyAlignment="1" applyProtection="1">
      <alignment horizontal="right"/>
      <protection locked="0"/>
    </xf>
    <xf numFmtId="165" fontId="4" fillId="0" borderId="0" xfId="42" applyNumberFormat="1" applyFont="1" applyBorder="1" applyAlignment="1" applyProtection="1">
      <alignment horizontal="right"/>
      <protection locked="0"/>
    </xf>
    <xf numFmtId="165" fontId="4" fillId="0" borderId="16" xfId="42" applyNumberFormat="1" applyFont="1" applyFill="1" applyBorder="1" applyAlignment="1" applyProtection="1">
      <alignment horizontal="right"/>
      <protection locked="0"/>
    </xf>
    <xf numFmtId="165" fontId="4" fillId="0" borderId="0" xfId="42" applyNumberFormat="1" applyFont="1" applyFill="1" applyBorder="1" applyAlignment="1" applyProtection="1">
      <alignment horizontal="right"/>
      <protection locked="0"/>
    </xf>
    <xf numFmtId="165" fontId="5" fillId="4" borderId="23" xfId="42" applyNumberFormat="1" applyFont="1" applyFill="1" applyBorder="1" applyAlignment="1" applyProtection="1">
      <alignment horizontal="right"/>
      <protection/>
    </xf>
    <xf numFmtId="165" fontId="5" fillId="4" borderId="24" xfId="42" applyNumberFormat="1" applyFont="1" applyFill="1" applyBorder="1" applyAlignment="1" applyProtection="1">
      <alignment horizontal="right"/>
      <protection/>
    </xf>
    <xf numFmtId="165" fontId="4" fillId="0" borderId="15" xfId="42" applyNumberFormat="1" applyFont="1" applyBorder="1" applyAlignment="1" applyProtection="1">
      <alignment horizontal="right"/>
      <protection locked="0"/>
    </xf>
    <xf numFmtId="165" fontId="5" fillId="4" borderId="25" xfId="42" applyNumberFormat="1" applyFont="1" applyFill="1" applyBorder="1" applyAlignment="1" applyProtection="1">
      <alignment horizontal="right"/>
      <protection locked="0"/>
    </xf>
    <xf numFmtId="165" fontId="4" fillId="0" borderId="15" xfId="42" applyNumberFormat="1" applyFont="1" applyFill="1" applyBorder="1" applyAlignment="1" applyProtection="1">
      <alignment horizontal="right"/>
      <protection locked="0"/>
    </xf>
    <xf numFmtId="1" fontId="5" fillId="0" borderId="12" xfId="0" applyNumberFormat="1" applyFont="1" applyFill="1" applyBorder="1" applyAlignment="1" applyProtection="1">
      <alignment horizontal="right"/>
      <protection locked="0"/>
    </xf>
    <xf numFmtId="165" fontId="5" fillId="4" borderId="25" xfId="42" applyNumberFormat="1" applyFont="1" applyFill="1" applyBorder="1" applyAlignment="1" applyProtection="1">
      <alignment horizontal="right"/>
      <protection/>
    </xf>
    <xf numFmtId="165" fontId="4" fillId="0" borderId="15" xfId="42" applyNumberFormat="1" applyFont="1" applyBorder="1" applyAlignment="1" applyProtection="1">
      <alignment horizontal="right"/>
      <protection locked="0"/>
    </xf>
    <xf numFmtId="165" fontId="4" fillId="20" borderId="15" xfId="0" applyNumberFormat="1" applyFont="1" applyFill="1" applyBorder="1" applyAlignment="1" applyProtection="1">
      <alignment horizontal="right"/>
      <protection locked="0"/>
    </xf>
    <xf numFmtId="165" fontId="4" fillId="20" borderId="15" xfId="0" applyNumberFormat="1" applyFont="1" applyFill="1" applyBorder="1" applyAlignment="1" applyProtection="1">
      <alignment horizontal="center"/>
      <protection locked="0"/>
    </xf>
    <xf numFmtId="165" fontId="5" fillId="4" borderId="26" xfId="42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1" fontId="4" fillId="0" borderId="28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17" fontId="4" fillId="0" borderId="29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6" fontId="4" fillId="0" borderId="30" xfId="42" applyNumberFormat="1" applyFont="1" applyBorder="1" applyAlignment="1" applyProtection="1">
      <alignment horizontal="center" vertical="center"/>
      <protection/>
    </xf>
    <xf numFmtId="17" fontId="4" fillId="20" borderId="10" xfId="0" applyNumberFormat="1" applyFont="1" applyFill="1" applyBorder="1" applyAlignment="1" applyProtection="1">
      <alignment horizontal="left" vertical="center"/>
      <protection/>
    </xf>
    <xf numFmtId="0" fontId="4" fillId="20" borderId="11" xfId="0" applyFont="1" applyFill="1" applyBorder="1" applyAlignment="1" applyProtection="1">
      <alignment/>
      <protection/>
    </xf>
    <xf numFmtId="0" fontId="4" fillId="20" borderId="12" xfId="0" applyFont="1" applyFill="1" applyBorder="1" applyAlignment="1" applyProtection="1">
      <alignment/>
      <protection/>
    </xf>
    <xf numFmtId="0" fontId="4" fillId="20" borderId="11" xfId="0" applyFont="1" applyFill="1" applyBorder="1" applyAlignment="1" applyProtection="1">
      <alignment horizontal="center"/>
      <protection/>
    </xf>
    <xf numFmtId="17" fontId="4" fillId="20" borderId="16" xfId="0" applyNumberFormat="1" applyFont="1" applyFill="1" applyBorder="1" applyAlignment="1" applyProtection="1">
      <alignment horizontal="left" vertical="center"/>
      <protection/>
    </xf>
    <xf numFmtId="0" fontId="4" fillId="20" borderId="0" xfId="0" applyFont="1" applyFill="1" applyBorder="1" applyAlignment="1" applyProtection="1">
      <alignment horizontal="center"/>
      <protection/>
    </xf>
    <xf numFmtId="1" fontId="4" fillId="20" borderId="0" xfId="0" applyNumberFormat="1" applyFont="1" applyFill="1" applyBorder="1" applyAlignment="1" applyProtection="1">
      <alignment/>
      <protection/>
    </xf>
    <xf numFmtId="1" fontId="4" fillId="20" borderId="15" xfId="0" applyNumberFormat="1" applyFont="1" applyFill="1" applyBorder="1" applyAlignment="1" applyProtection="1">
      <alignment/>
      <protection/>
    </xf>
    <xf numFmtId="1" fontId="4" fillId="20" borderId="0" xfId="0" applyNumberFormat="1" applyFont="1" applyFill="1" applyBorder="1" applyAlignment="1" applyProtection="1">
      <alignment horizontal="center"/>
      <protection/>
    </xf>
    <xf numFmtId="17" fontId="4" fillId="20" borderId="31" xfId="0" applyNumberFormat="1" applyFont="1" applyFill="1" applyBorder="1" applyAlignment="1" applyProtection="1">
      <alignment horizontal="left" vertical="center"/>
      <protection/>
    </xf>
    <xf numFmtId="0" fontId="4" fillId="20" borderId="32" xfId="0" applyFont="1" applyFill="1" applyBorder="1" applyAlignment="1" applyProtection="1">
      <alignment horizontal="center"/>
      <protection/>
    </xf>
    <xf numFmtId="0" fontId="4" fillId="20" borderId="32" xfId="0" applyFont="1" applyFill="1" applyBorder="1" applyAlignment="1" applyProtection="1">
      <alignment/>
      <protection/>
    </xf>
    <xf numFmtId="0" fontId="4" fillId="20" borderId="33" xfId="0" applyFont="1" applyFill="1" applyBorder="1" applyAlignment="1" applyProtection="1">
      <alignment/>
      <protection/>
    </xf>
    <xf numFmtId="1" fontId="5" fillId="20" borderId="32" xfId="0" applyNumberFormat="1" applyFont="1" applyFill="1" applyBorder="1" applyAlignment="1" applyProtection="1">
      <alignment horizontal="center"/>
      <protection/>
    </xf>
    <xf numFmtId="0" fontId="5" fillId="20" borderId="34" xfId="0" applyFont="1" applyFill="1" applyBorder="1" applyAlignment="1" applyProtection="1">
      <alignment horizontal="center"/>
      <protection/>
    </xf>
    <xf numFmtId="1" fontId="5" fillId="20" borderId="10" xfId="0" applyNumberFormat="1" applyFont="1" applyFill="1" applyBorder="1" applyAlignment="1" applyProtection="1">
      <alignment horizontal="center"/>
      <protection/>
    </xf>
    <xf numFmtId="1" fontId="5" fillId="20" borderId="11" xfId="0" applyNumberFormat="1" applyFont="1" applyFill="1" applyBorder="1" applyAlignment="1" applyProtection="1">
      <alignment horizontal="center"/>
      <protection/>
    </xf>
    <xf numFmtId="1" fontId="5" fillId="20" borderId="12" xfId="0" applyNumberFormat="1" applyFont="1" applyFill="1" applyBorder="1" applyAlignment="1" applyProtection="1">
      <alignment horizontal="center"/>
      <protection/>
    </xf>
    <xf numFmtId="0" fontId="4" fillId="20" borderId="14" xfId="0" applyFont="1" applyFill="1" applyBorder="1" applyAlignment="1" applyProtection="1">
      <alignment horizontal="center"/>
      <protection/>
    </xf>
    <xf numFmtId="165" fontId="4" fillId="20" borderId="13" xfId="0" applyNumberFormat="1" applyFont="1" applyFill="1" applyBorder="1" applyAlignment="1" applyProtection="1">
      <alignment horizontal="center"/>
      <protection/>
    </xf>
    <xf numFmtId="0" fontId="5" fillId="20" borderId="35" xfId="0" applyFont="1" applyFill="1" applyBorder="1" applyAlignment="1" applyProtection="1">
      <alignment horizontal="center"/>
      <protection/>
    </xf>
    <xf numFmtId="0" fontId="4" fillId="20" borderId="0" xfId="0" applyFont="1" applyFill="1" applyBorder="1" applyAlignment="1" applyProtection="1">
      <alignment/>
      <protection locked="0"/>
    </xf>
    <xf numFmtId="0" fontId="5" fillId="20" borderId="36" xfId="0" applyFont="1" applyFill="1" applyBorder="1" applyAlignment="1" applyProtection="1">
      <alignment horizontal="center"/>
      <protection/>
    </xf>
    <xf numFmtId="0" fontId="5" fillId="20" borderId="0" xfId="0" applyFont="1" applyFill="1" applyBorder="1" applyAlignment="1" applyProtection="1">
      <alignment horizontal="center"/>
      <protection/>
    </xf>
    <xf numFmtId="0" fontId="4" fillId="20" borderId="16" xfId="0" applyFont="1" applyFill="1" applyBorder="1" applyAlignment="1" applyProtection="1">
      <alignment/>
      <protection/>
    </xf>
    <xf numFmtId="0" fontId="4" fillId="20" borderId="0" xfId="0" applyFont="1" applyFill="1" applyBorder="1" applyAlignment="1" applyProtection="1">
      <alignment horizontal="center"/>
      <protection/>
    </xf>
    <xf numFmtId="0" fontId="4" fillId="20" borderId="19" xfId="0" applyFont="1" applyFill="1" applyBorder="1" applyAlignment="1" applyProtection="1">
      <alignment/>
      <protection/>
    </xf>
    <xf numFmtId="0" fontId="4" fillId="20" borderId="20" xfId="0" applyFont="1" applyFill="1" applyBorder="1" applyAlignment="1" applyProtection="1">
      <alignment horizontal="center"/>
      <protection/>
    </xf>
    <xf numFmtId="0" fontId="4" fillId="20" borderId="13" xfId="0" applyFont="1" applyFill="1" applyBorder="1" applyAlignment="1" applyProtection="1">
      <alignment horizontal="left" indent="2"/>
      <protection/>
    </xf>
    <xf numFmtId="0" fontId="4" fillId="20" borderId="18" xfId="0" applyFont="1" applyFill="1" applyBorder="1" applyAlignment="1" applyProtection="1">
      <alignment horizontal="left" indent="2"/>
      <protection/>
    </xf>
    <xf numFmtId="1" fontId="5" fillId="20" borderId="36" xfId="0" applyNumberFormat="1" applyFont="1" applyFill="1" applyBorder="1" applyAlignment="1" applyProtection="1">
      <alignment horizontal="center"/>
      <protection/>
    </xf>
    <xf numFmtId="0" fontId="5" fillId="20" borderId="36" xfId="0" applyFont="1" applyFill="1" applyBorder="1" applyAlignment="1" applyProtection="1">
      <alignment horizontal="center" wrapText="1"/>
      <protection/>
    </xf>
    <xf numFmtId="0" fontId="5" fillId="20" borderId="36" xfId="0" applyFont="1" applyFill="1" applyBorder="1" applyAlignment="1" applyProtection="1">
      <alignment horizontal="center" wrapText="1"/>
      <protection/>
    </xf>
    <xf numFmtId="0" fontId="14" fillId="20" borderId="13" xfId="0" applyFont="1" applyFill="1" applyBorder="1" applyAlignment="1" applyProtection="1">
      <alignment horizontal="center" wrapText="1"/>
      <protection/>
    </xf>
    <xf numFmtId="0" fontId="5" fillId="20" borderId="13" xfId="0" applyFont="1" applyFill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 vertical="top"/>
      <protection/>
    </xf>
    <xf numFmtId="0" fontId="5" fillId="20" borderId="0" xfId="0" applyFont="1" applyFill="1" applyBorder="1" applyAlignment="1" applyProtection="1">
      <alignment/>
      <protection/>
    </xf>
    <xf numFmtId="0" fontId="4" fillId="20" borderId="0" xfId="0" applyFont="1" applyFill="1" applyBorder="1" applyAlignment="1" applyProtection="1">
      <alignment/>
      <protection/>
    </xf>
    <xf numFmtId="0" fontId="4" fillId="20" borderId="0" xfId="0" applyFont="1" applyFill="1" applyBorder="1" applyAlignment="1" applyProtection="1">
      <alignment wrapText="1"/>
      <protection/>
    </xf>
    <xf numFmtId="0" fontId="14" fillId="20" borderId="13" xfId="0" applyFont="1" applyFill="1" applyBorder="1" applyAlignment="1" applyProtection="1">
      <alignment horizontal="center" wrapText="1"/>
      <protection/>
    </xf>
    <xf numFmtId="0" fontId="4" fillId="20" borderId="13" xfId="0" applyFont="1" applyFill="1" applyBorder="1" applyAlignment="1" applyProtection="1">
      <alignment horizontal="center"/>
      <protection/>
    </xf>
    <xf numFmtId="0" fontId="5" fillId="20" borderId="0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20" borderId="19" xfId="0" applyFont="1" applyFill="1" applyBorder="1" applyAlignment="1" applyProtection="1">
      <alignment vertical="top"/>
      <protection/>
    </xf>
    <xf numFmtId="0" fontId="5" fillId="20" borderId="20" xfId="0" applyFont="1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/>
      <protection/>
    </xf>
    <xf numFmtId="0" fontId="14" fillId="20" borderId="18" xfId="0" applyFont="1" applyFill="1" applyBorder="1" applyAlignment="1" applyProtection="1">
      <alignment horizontal="center" wrapText="1"/>
      <protection/>
    </xf>
    <xf numFmtId="1" fontId="5" fillId="20" borderId="18" xfId="0" applyNumberFormat="1" applyFont="1" applyFill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horizontal="center"/>
      <protection/>
    </xf>
    <xf numFmtId="0" fontId="4" fillId="20" borderId="11" xfId="0" applyFont="1" applyFill="1" applyBorder="1" applyAlignment="1" applyProtection="1">
      <alignment/>
      <protection/>
    </xf>
    <xf numFmtId="0" fontId="4" fillId="20" borderId="12" xfId="0" applyFont="1" applyFill="1" applyBorder="1" applyAlignment="1" applyProtection="1">
      <alignment/>
      <protection/>
    </xf>
    <xf numFmtId="0" fontId="4" fillId="20" borderId="0" xfId="0" applyFont="1" applyFill="1" applyBorder="1" applyAlignment="1" applyProtection="1">
      <alignment/>
      <protection/>
    </xf>
    <xf numFmtId="0" fontId="4" fillId="20" borderId="15" xfId="0" applyFont="1" applyFill="1" applyBorder="1" applyAlignment="1" applyProtection="1">
      <alignment/>
      <protection/>
    </xf>
    <xf numFmtId="0" fontId="4" fillId="20" borderId="31" xfId="0" applyFont="1" applyFill="1" applyBorder="1" applyAlignment="1" applyProtection="1">
      <alignment horizontal="center"/>
      <protection/>
    </xf>
    <xf numFmtId="0" fontId="4" fillId="20" borderId="13" xfId="0" applyFont="1" applyFill="1" applyBorder="1" applyAlignment="1" applyProtection="1">
      <alignment/>
      <protection/>
    </xf>
    <xf numFmtId="0" fontId="4" fillId="20" borderId="35" xfId="0" applyFont="1" applyFill="1" applyBorder="1" applyAlignment="1" applyProtection="1">
      <alignment/>
      <protection/>
    </xf>
    <xf numFmtId="0" fontId="4" fillId="20" borderId="13" xfId="0" applyFont="1" applyFill="1" applyBorder="1" applyAlignment="1" applyProtection="1">
      <alignment horizontal="left" indent="1"/>
      <protection/>
    </xf>
    <xf numFmtId="0" fontId="4" fillId="20" borderId="18" xfId="0" applyFont="1" applyFill="1" applyBorder="1" applyAlignment="1" applyProtection="1">
      <alignment horizontal="left" indent="1"/>
      <protection/>
    </xf>
    <xf numFmtId="0" fontId="5" fillId="20" borderId="36" xfId="0" applyFont="1" applyFill="1" applyBorder="1" applyAlignment="1" applyProtection="1">
      <alignment horizontal="center"/>
      <protection/>
    </xf>
    <xf numFmtId="1" fontId="4" fillId="20" borderId="0" xfId="0" applyNumberFormat="1" applyFont="1" applyFill="1" applyBorder="1" applyAlignment="1" applyProtection="1">
      <alignment horizontal="center"/>
      <protection/>
    </xf>
    <xf numFmtId="0" fontId="4" fillId="20" borderId="16" xfId="0" applyFont="1" applyFill="1" applyBorder="1" applyAlignment="1" applyProtection="1">
      <alignment horizontal="left" vertical="center"/>
      <protection/>
    </xf>
    <xf numFmtId="0" fontId="17" fillId="20" borderId="15" xfId="0" applyFont="1" applyFill="1" applyBorder="1" applyAlignment="1" applyProtection="1">
      <alignment horizontal="center" wrapText="1"/>
      <protection/>
    </xf>
    <xf numFmtId="0" fontId="5" fillId="20" borderId="15" xfId="0" applyFont="1" applyFill="1" applyBorder="1" applyAlignment="1" applyProtection="1">
      <alignment/>
      <protection/>
    </xf>
    <xf numFmtId="0" fontId="14" fillId="20" borderId="15" xfId="0" applyFont="1" applyFill="1" applyBorder="1" applyAlignment="1" applyProtection="1">
      <alignment horizontal="center"/>
      <protection/>
    </xf>
    <xf numFmtId="0" fontId="5" fillId="20" borderId="15" xfId="0" applyFont="1" applyFill="1" applyBorder="1" applyAlignment="1" applyProtection="1">
      <alignment wrapText="1"/>
      <protection/>
    </xf>
    <xf numFmtId="0" fontId="14" fillId="20" borderId="15" xfId="0" applyFont="1" applyFill="1" applyBorder="1" applyAlignment="1" applyProtection="1">
      <alignment horizontal="center" wrapText="1"/>
      <protection/>
    </xf>
    <xf numFmtId="0" fontId="14" fillId="20" borderId="17" xfId="0" applyFont="1" applyFill="1" applyBorder="1" applyAlignment="1" applyProtection="1">
      <alignment horizontal="center"/>
      <protection/>
    </xf>
    <xf numFmtId="0" fontId="4" fillId="20" borderId="15" xfId="0" applyFont="1" applyFill="1" applyBorder="1" applyAlignment="1" applyProtection="1">
      <alignment wrapText="1"/>
      <protection/>
    </xf>
    <xf numFmtId="0" fontId="14" fillId="20" borderId="15" xfId="0" applyFont="1" applyFill="1" applyBorder="1" applyAlignment="1" applyProtection="1">
      <alignment horizontal="center" wrapText="1"/>
      <protection/>
    </xf>
    <xf numFmtId="0" fontId="16" fillId="20" borderId="37" xfId="0" applyFont="1" applyFill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wrapText="1"/>
      <protection/>
    </xf>
    <xf numFmtId="17" fontId="4" fillId="0" borderId="28" xfId="0" applyNumberFormat="1" applyFont="1" applyBorder="1" applyAlignment="1" applyProtection="1">
      <alignment/>
      <protection/>
    </xf>
    <xf numFmtId="166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9" fillId="24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4" fillId="20" borderId="13" xfId="0" applyFont="1" applyFill="1" applyBorder="1" applyAlignment="1" applyProtection="1">
      <alignment horizontal="left" indent="2"/>
      <protection/>
    </xf>
    <xf numFmtId="0" fontId="5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wrapText="1"/>
      <protection locked="0"/>
    </xf>
    <xf numFmtId="165" fontId="4" fillId="0" borderId="19" xfId="42" applyNumberFormat="1" applyFont="1" applyFill="1" applyBorder="1" applyAlignment="1" applyProtection="1">
      <alignment horizontal="right"/>
      <protection locked="0"/>
    </xf>
    <xf numFmtId="165" fontId="4" fillId="0" borderId="20" xfId="42" applyNumberFormat="1" applyFont="1" applyFill="1" applyBorder="1" applyAlignment="1" applyProtection="1">
      <alignment horizontal="right"/>
      <protection locked="0"/>
    </xf>
    <xf numFmtId="165" fontId="4" fillId="0" borderId="17" xfId="42" applyNumberFormat="1" applyFont="1" applyFill="1" applyBorder="1" applyAlignment="1" applyProtection="1">
      <alignment horizontal="right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/>
    </xf>
    <xf numFmtId="0" fontId="14" fillId="20" borderId="14" xfId="0" applyFont="1" applyFill="1" applyBorder="1" applyAlignment="1" applyProtection="1">
      <alignment horizontal="center" wrapText="1"/>
      <protection/>
    </xf>
    <xf numFmtId="165" fontId="5" fillId="4" borderId="34" xfId="42" applyNumberFormat="1" applyFont="1" applyFill="1" applyBorder="1" applyAlignment="1" applyProtection="1">
      <alignment horizontal="right"/>
      <protection/>
    </xf>
    <xf numFmtId="165" fontId="5" fillId="4" borderId="39" xfId="42" applyNumberFormat="1" applyFont="1" applyFill="1" applyBorder="1" applyAlignment="1" applyProtection="1">
      <alignment horizontal="right"/>
      <protection/>
    </xf>
    <xf numFmtId="165" fontId="5" fillId="4" borderId="37" xfId="42" applyNumberFormat="1" applyFont="1" applyFill="1" applyBorder="1" applyAlignment="1" applyProtection="1">
      <alignment horizontal="right"/>
      <protection/>
    </xf>
    <xf numFmtId="165" fontId="4" fillId="0" borderId="40" xfId="42" applyNumberFormat="1" applyFont="1" applyBorder="1" applyAlignment="1" applyProtection="1">
      <alignment horizontal="right"/>
      <protection locked="0"/>
    </xf>
    <xf numFmtId="0" fontId="14" fillId="20" borderId="18" xfId="0" applyFont="1" applyFill="1" applyBorder="1" applyAlignment="1" applyProtection="1">
      <alignment horizontal="center" wrapText="1"/>
      <protection/>
    </xf>
    <xf numFmtId="1" fontId="5" fillId="20" borderId="18" xfId="0" applyNumberFormat="1" applyFont="1" applyFill="1" applyBorder="1" applyAlignment="1" applyProtection="1">
      <alignment horizontal="center"/>
      <protection/>
    </xf>
    <xf numFmtId="0" fontId="4" fillId="20" borderId="17" xfId="0" applyFont="1" applyFill="1" applyBorder="1" applyAlignment="1" applyProtection="1">
      <alignment wrapText="1"/>
      <protection locked="0"/>
    </xf>
    <xf numFmtId="0" fontId="8" fillId="21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20" borderId="0" xfId="0" applyFont="1" applyFill="1" applyBorder="1" applyAlignment="1" applyProtection="1">
      <alignment wrapText="1"/>
      <protection/>
    </xf>
    <xf numFmtId="0" fontId="4" fillId="0" borderId="16" xfId="0" applyFont="1" applyBorder="1" applyAlignment="1" applyProtection="1">
      <alignment vertical="top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0" fontId="8" fillId="0" borderId="17" xfId="0" applyFont="1" applyFill="1" applyBorder="1" applyAlignment="1" applyProtection="1">
      <alignment wrapText="1"/>
      <protection/>
    </xf>
    <xf numFmtId="0" fontId="8" fillId="20" borderId="15" xfId="0" applyFont="1" applyFill="1" applyBorder="1" applyAlignment="1" applyProtection="1">
      <alignment wrapText="1"/>
      <protection/>
    </xf>
    <xf numFmtId="165" fontId="5" fillId="4" borderId="16" xfId="42" applyNumberFormat="1" applyFont="1" applyFill="1" applyBorder="1" applyAlignment="1" applyProtection="1">
      <alignment horizontal="right"/>
      <protection locked="0"/>
    </xf>
    <xf numFmtId="165" fontId="5" fillId="4" borderId="0" xfId="42" applyNumberFormat="1" applyFont="1" applyFill="1" applyBorder="1" applyAlignment="1" applyProtection="1">
      <alignment horizontal="right"/>
      <protection locked="0"/>
    </xf>
    <xf numFmtId="165" fontId="5" fillId="4" borderId="15" xfId="42" applyNumberFormat="1" applyFont="1" applyFill="1" applyBorder="1" applyAlignment="1" applyProtection="1">
      <alignment horizontal="right"/>
      <protection locked="0"/>
    </xf>
    <xf numFmtId="0" fontId="4" fillId="20" borderId="0" xfId="0" applyFont="1" applyFill="1" applyBorder="1" applyAlignment="1" applyProtection="1">
      <alignment horizontal="left" vertical="center"/>
      <protection/>
    </xf>
    <xf numFmtId="0" fontId="4" fillId="20" borderId="2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Continuous"/>
      <protection/>
    </xf>
    <xf numFmtId="0" fontId="28" fillId="0" borderId="20" xfId="0" applyFont="1" applyFill="1" applyBorder="1" applyAlignment="1" applyProtection="1">
      <alignment horizontal="centerContinuous"/>
      <protection/>
    </xf>
    <xf numFmtId="0" fontId="2" fillId="0" borderId="2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8" fillId="0" borderId="0" xfId="0" applyFont="1" applyFill="1" applyBorder="1" applyAlignment="1" applyProtection="1">
      <alignment horizontal="centerContinuous"/>
      <protection/>
    </xf>
    <xf numFmtId="0" fontId="28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0" fontId="27" fillId="20" borderId="41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8" fillId="20" borderId="28" xfId="0" applyFont="1" applyFill="1" applyBorder="1" applyAlignment="1" applyProtection="1">
      <alignment horizontal="right"/>
      <protection/>
    </xf>
    <xf numFmtId="0" fontId="36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vertical="justify"/>
      <protection/>
    </xf>
    <xf numFmtId="0" fontId="28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/>
    </xf>
    <xf numFmtId="0" fontId="28" fillId="0" borderId="27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Alignment="1" applyProtection="1">
      <alignment/>
      <protection/>
    </xf>
    <xf numFmtId="0" fontId="35" fillId="4" borderId="0" xfId="0" applyFont="1" applyFill="1" applyAlignment="1" applyProtection="1">
      <alignment/>
      <protection/>
    </xf>
    <xf numFmtId="0" fontId="39" fillId="4" borderId="0" xfId="0" applyFont="1" applyFill="1" applyAlignment="1" applyProtection="1">
      <alignment/>
      <protection/>
    </xf>
    <xf numFmtId="0" fontId="28" fillId="4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 locked="0"/>
    </xf>
    <xf numFmtId="0" fontId="8" fillId="20" borderId="0" xfId="0" applyFont="1" applyFill="1" applyBorder="1" applyAlignment="1" applyProtection="1">
      <alignment/>
      <protection/>
    </xf>
    <xf numFmtId="1" fontId="4" fillId="2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/>
      <protection/>
    </xf>
    <xf numFmtId="0" fontId="30" fillId="25" borderId="0" xfId="0" applyFont="1" applyFill="1" applyAlignment="1" applyProtection="1">
      <alignment horizontal="left"/>
      <protection/>
    </xf>
    <xf numFmtId="0" fontId="31" fillId="25" borderId="0" xfId="0" applyFont="1" applyFill="1" applyAlignment="1" applyProtection="1">
      <alignment horizontal="center"/>
      <protection/>
    </xf>
    <xf numFmtId="0" fontId="32" fillId="25" borderId="0" xfId="0" applyFont="1" applyFill="1" applyAlignment="1" applyProtection="1">
      <alignment horizontal="center"/>
      <protection/>
    </xf>
    <xf numFmtId="0" fontId="4" fillId="2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right" wrapText="1"/>
      <protection/>
    </xf>
    <xf numFmtId="0" fontId="4" fillId="20" borderId="13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wrapText="1"/>
      <protection/>
    </xf>
    <xf numFmtId="0" fontId="4" fillId="0" borderId="42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 wrapTex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horizontal="left" vertical="top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8" fillId="21" borderId="0" xfId="0" applyFont="1" applyFill="1" applyBorder="1" applyAlignment="1" applyProtection="1">
      <alignment vertical="top"/>
      <protection/>
    </xf>
    <xf numFmtId="0" fontId="8" fillId="21" borderId="0" xfId="0" applyFont="1" applyFill="1" applyBorder="1" applyAlignment="1" applyProtection="1">
      <alignment/>
      <protection/>
    </xf>
    <xf numFmtId="0" fontId="8" fillId="21" borderId="0" xfId="0" applyFont="1" applyFill="1" applyBorder="1" applyAlignment="1" applyProtection="1">
      <alignment wrapText="1"/>
      <protection/>
    </xf>
    <xf numFmtId="0" fontId="24" fillId="21" borderId="0" xfId="0" applyFont="1" applyFill="1" applyBorder="1" applyAlignment="1" applyProtection="1">
      <alignment horizontal="center" wrapText="1"/>
      <protection/>
    </xf>
    <xf numFmtId="0" fontId="25" fillId="21" borderId="0" xfId="0" applyFont="1" applyFill="1" applyBorder="1" applyAlignment="1" applyProtection="1">
      <alignment horizontal="center"/>
      <protection/>
    </xf>
    <xf numFmtId="165" fontId="8" fillId="21" borderId="0" xfId="42" applyNumberFormat="1" applyFont="1" applyFill="1" applyBorder="1" applyAlignment="1" applyProtection="1">
      <alignment horizontal="right"/>
      <protection/>
    </xf>
    <xf numFmtId="0" fontId="4" fillId="20" borderId="15" xfId="0" applyFont="1" applyFill="1" applyBorder="1" applyAlignment="1" applyProtection="1">
      <alignment wrapText="1"/>
      <protection/>
    </xf>
    <xf numFmtId="0" fontId="7" fillId="0" borderId="41" xfId="0" applyFont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10" fillId="0" borderId="43" xfId="0" applyFont="1" applyFill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26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 horizontal="center"/>
      <protection/>
    </xf>
    <xf numFmtId="0" fontId="12" fillId="25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165" fontId="5" fillId="4" borderId="45" xfId="42" applyNumberFormat="1" applyFont="1" applyFill="1" applyBorder="1" applyAlignment="1" applyProtection="1">
      <alignment horizontal="right"/>
      <protection locked="0"/>
    </xf>
    <xf numFmtId="165" fontId="5" fillId="4" borderId="46" xfId="42" applyNumberFormat="1" applyFont="1" applyFill="1" applyBorder="1" applyAlignment="1" applyProtection="1">
      <alignment horizontal="right"/>
      <protection locked="0"/>
    </xf>
    <xf numFmtId="165" fontId="5" fillId="4" borderId="47" xfId="42" applyNumberFormat="1" applyFont="1" applyFill="1" applyBorder="1" applyAlignment="1" applyProtection="1">
      <alignment horizontal="right"/>
      <protection locked="0"/>
    </xf>
    <xf numFmtId="165" fontId="5" fillId="4" borderId="16" xfId="42" applyNumberFormat="1" applyFont="1" applyFill="1" applyBorder="1" applyAlignment="1" applyProtection="1">
      <alignment horizontal="right"/>
      <protection locked="0"/>
    </xf>
    <xf numFmtId="165" fontId="5" fillId="4" borderId="0" xfId="42" applyNumberFormat="1" applyFont="1" applyFill="1" applyBorder="1" applyAlignment="1" applyProtection="1">
      <alignment horizontal="right"/>
      <protection locked="0"/>
    </xf>
    <xf numFmtId="165" fontId="5" fillId="4" borderId="15" xfId="42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/>
      <protection locked="0"/>
    </xf>
    <xf numFmtId="164" fontId="10" fillId="0" borderId="0" xfId="42" applyFont="1" applyBorder="1" applyAlignment="1" applyProtection="1">
      <alignment/>
      <protection locked="0"/>
    </xf>
    <xf numFmtId="165" fontId="5" fillId="4" borderId="15" xfId="42" applyNumberFormat="1" applyFont="1" applyFill="1" applyBorder="1" applyAlignment="1" applyProtection="1">
      <alignment horizontal="right"/>
      <protection/>
    </xf>
    <xf numFmtId="165" fontId="5" fillId="4" borderId="48" xfId="42" applyNumberFormat="1" applyFont="1" applyFill="1" applyBorder="1" applyAlignment="1" applyProtection="1">
      <alignment horizontal="right"/>
      <protection/>
    </xf>
    <xf numFmtId="165" fontId="5" fillId="4" borderId="49" xfId="42" applyNumberFormat="1" applyFont="1" applyFill="1" applyBorder="1" applyAlignment="1" applyProtection="1">
      <alignment horizontal="right"/>
      <protection/>
    </xf>
    <xf numFmtId="165" fontId="5" fillId="4" borderId="40" xfId="42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Fill="1" applyBorder="1" applyAlignment="1" applyProtection="1">
      <alignment/>
      <protection/>
    </xf>
    <xf numFmtId="164" fontId="10" fillId="0" borderId="0" xfId="42" applyFont="1" applyBorder="1" applyAlignment="1" applyProtection="1">
      <alignment/>
      <protection/>
    </xf>
    <xf numFmtId="165" fontId="42" fillId="0" borderId="0" xfId="0" applyNumberFormat="1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165" fontId="10" fillId="0" borderId="0" xfId="0" applyNumberFormat="1" applyFont="1" applyBorder="1" applyAlignment="1" applyProtection="1">
      <alignment/>
      <protection/>
    </xf>
    <xf numFmtId="165" fontId="42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165" fontId="43" fillId="0" borderId="0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7" fillId="21" borderId="43" xfId="0" applyFont="1" applyFill="1" applyBorder="1" applyAlignment="1" applyProtection="1">
      <alignment horizontal="left"/>
      <protection locked="0"/>
    </xf>
    <xf numFmtId="14" fontId="28" fillId="21" borderId="44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11" fillId="0" borderId="39" xfId="0" applyFont="1" applyFill="1" applyBorder="1" applyAlignment="1" applyProtection="1">
      <alignment horizontal="center" wrapText="1"/>
      <protection locked="0"/>
    </xf>
    <xf numFmtId="0" fontId="5" fillId="20" borderId="0" xfId="0" applyFont="1" applyFill="1" applyBorder="1" applyAlignment="1" applyProtection="1">
      <alignment horizontal="left" wrapText="1"/>
      <protection/>
    </xf>
    <xf numFmtId="0" fontId="5" fillId="20" borderId="15" xfId="0" applyFont="1" applyFill="1" applyBorder="1" applyAlignment="1" applyProtection="1">
      <alignment horizontal="left" wrapText="1"/>
      <protection/>
    </xf>
    <xf numFmtId="0" fontId="11" fillId="0" borderId="34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28" fillId="0" borderId="0" xfId="0" applyFont="1" applyFill="1" applyAlignment="1" applyProtection="1">
      <alignment wrapText="1"/>
      <protection/>
    </xf>
    <xf numFmtId="0" fontId="4" fillId="20" borderId="0" xfId="0" applyFont="1" applyFill="1" applyBorder="1" applyAlignment="1" applyProtection="1">
      <alignment horizontal="left" vertical="center"/>
      <protection/>
    </xf>
    <xf numFmtId="0" fontId="4" fillId="20" borderId="15" xfId="0" applyFont="1" applyFill="1" applyBorder="1" applyAlignment="1" applyProtection="1">
      <alignment horizontal="left" vertical="center"/>
      <protection/>
    </xf>
    <xf numFmtId="0" fontId="4" fillId="20" borderId="20" xfId="0" applyFont="1" applyFill="1" applyBorder="1" applyAlignment="1" applyProtection="1">
      <alignment horizontal="left" vertical="center"/>
      <protection/>
    </xf>
    <xf numFmtId="0" fontId="4" fillId="20" borderId="17" xfId="0" applyFont="1" applyFill="1" applyBorder="1" applyAlignment="1" applyProtection="1">
      <alignment horizontal="left" vertical="center"/>
      <protection/>
    </xf>
    <xf numFmtId="0" fontId="21" fillId="11" borderId="14" xfId="0" applyFont="1" applyFill="1" applyBorder="1" applyAlignment="1" applyProtection="1">
      <alignment horizontal="center" vertical="center" textRotation="255"/>
      <protection/>
    </xf>
    <xf numFmtId="0" fontId="21" fillId="11" borderId="13" xfId="0" applyFont="1" applyFill="1" applyBorder="1" applyAlignment="1" applyProtection="1">
      <alignment horizontal="center" vertical="center" textRotation="255"/>
      <protection/>
    </xf>
    <xf numFmtId="0" fontId="21" fillId="11" borderId="18" xfId="0" applyFont="1" applyFill="1" applyBorder="1" applyAlignment="1" applyProtection="1">
      <alignment horizontal="center" vertical="center" textRotation="255"/>
      <protection/>
    </xf>
    <xf numFmtId="0" fontId="4" fillId="11" borderId="14" xfId="0" applyFont="1" applyFill="1" applyBorder="1" applyAlignment="1" applyProtection="1">
      <alignment horizontal="center" vertical="center" wrapText="1"/>
      <protection/>
    </xf>
    <xf numFmtId="0" fontId="4" fillId="11" borderId="13" xfId="0" applyFont="1" applyFill="1" applyBorder="1" applyAlignment="1" applyProtection="1">
      <alignment horizontal="center" vertical="center" wrapText="1"/>
      <protection/>
    </xf>
    <xf numFmtId="0" fontId="4" fillId="11" borderId="18" xfId="0" applyFont="1" applyFill="1" applyBorder="1" applyAlignment="1" applyProtection="1">
      <alignment horizontal="center" vertical="center" wrapText="1"/>
      <protection/>
    </xf>
    <xf numFmtId="164" fontId="10" fillId="0" borderId="50" xfId="42" applyFont="1" applyFill="1" applyBorder="1" applyAlignment="1" applyProtection="1">
      <alignment horizontal="center"/>
      <protection/>
    </xf>
    <xf numFmtId="164" fontId="10" fillId="0" borderId="51" xfId="42" applyFont="1" applyFill="1" applyBorder="1" applyAlignment="1" applyProtection="1">
      <alignment horizontal="center"/>
      <protection/>
    </xf>
    <xf numFmtId="0" fontId="5" fillId="20" borderId="0" xfId="0" applyFont="1" applyFill="1" applyBorder="1" applyAlignment="1" applyProtection="1">
      <alignment horizontal="left" vertical="top" wrapText="1"/>
      <protection/>
    </xf>
    <xf numFmtId="0" fontId="5" fillId="20" borderId="16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5" fillId="20" borderId="16" xfId="0" applyFont="1" applyFill="1" applyBorder="1" applyAlignment="1" applyProtection="1">
      <alignment horizontal="left"/>
      <protection/>
    </xf>
    <xf numFmtId="0" fontId="5" fillId="20" borderId="0" xfId="0" applyFont="1" applyFill="1" applyBorder="1" applyAlignment="1" applyProtection="1">
      <alignment horizontal="left"/>
      <protection/>
    </xf>
    <xf numFmtId="0" fontId="5" fillId="20" borderId="15" xfId="0" applyFont="1" applyFill="1" applyBorder="1" applyAlignment="1" applyProtection="1">
      <alignment horizontal="left"/>
      <protection/>
    </xf>
    <xf numFmtId="0" fontId="13" fillId="26" borderId="0" xfId="0" applyFont="1" applyFill="1" applyBorder="1" applyAlignment="1" applyProtection="1">
      <alignment horizontal="left"/>
      <protection/>
    </xf>
    <xf numFmtId="165" fontId="5" fillId="20" borderId="31" xfId="42" applyNumberFormat="1" applyFont="1" applyFill="1" applyBorder="1" applyAlignment="1" applyProtection="1">
      <alignment horizontal="center"/>
      <protection/>
    </xf>
    <xf numFmtId="165" fontId="5" fillId="20" borderId="32" xfId="42" applyNumberFormat="1" applyFont="1" applyFill="1" applyBorder="1" applyAlignment="1" applyProtection="1">
      <alignment horizontal="center"/>
      <protection/>
    </xf>
    <xf numFmtId="165" fontId="5" fillId="20" borderId="33" xfId="42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28" fillId="11" borderId="14" xfId="0" applyFont="1" applyFill="1" applyBorder="1" applyAlignment="1" applyProtection="1">
      <alignment horizontal="center" vertical="center" textRotation="255" wrapText="1"/>
      <protection/>
    </xf>
    <xf numFmtId="0" fontId="28" fillId="11" borderId="13" xfId="0" applyFont="1" applyFill="1" applyBorder="1" applyAlignment="1" applyProtection="1">
      <alignment horizontal="center" vertical="center" textRotation="255" wrapText="1"/>
      <protection/>
    </xf>
    <xf numFmtId="0" fontId="28" fillId="11" borderId="18" xfId="0" applyFont="1" applyFill="1" applyBorder="1" applyAlignment="1" applyProtection="1">
      <alignment horizontal="center" vertical="center" textRotation="255" wrapText="1"/>
      <protection/>
    </xf>
    <xf numFmtId="0" fontId="5" fillId="20" borderId="0" xfId="0" applyFont="1" applyFill="1" applyBorder="1" applyAlignment="1" applyProtection="1">
      <alignment horizontal="left" wrapText="1"/>
      <protection/>
    </xf>
    <xf numFmtId="0" fontId="5" fillId="20" borderId="15" xfId="0" applyFont="1" applyFill="1" applyBorder="1" applyAlignment="1" applyProtection="1">
      <alignment horizontal="left" wrapText="1"/>
      <protection/>
    </xf>
    <xf numFmtId="1" fontId="4" fillId="20" borderId="20" xfId="0" applyNumberFormat="1" applyFont="1" applyFill="1" applyBorder="1" applyAlignment="1" applyProtection="1">
      <alignment horizontal="left"/>
      <protection/>
    </xf>
    <xf numFmtId="1" fontId="4" fillId="20" borderId="17" xfId="0" applyNumberFormat="1" applyFont="1" applyFill="1" applyBorder="1" applyAlignment="1" applyProtection="1">
      <alignment horizontal="left"/>
      <protection/>
    </xf>
    <xf numFmtId="1" fontId="4" fillId="20" borderId="0" xfId="0" applyNumberFormat="1" applyFont="1" applyFill="1" applyBorder="1" applyAlignment="1" applyProtection="1">
      <alignment horizontal="left"/>
      <protection/>
    </xf>
    <xf numFmtId="1" fontId="4" fillId="20" borderId="15" xfId="0" applyNumberFormat="1" applyFont="1" applyFill="1" applyBorder="1" applyAlignment="1" applyProtection="1">
      <alignment horizontal="left"/>
      <protection/>
    </xf>
    <xf numFmtId="0" fontId="5" fillId="20" borderId="15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37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1" fillId="20" borderId="34" xfId="0" applyFont="1" applyFill="1" applyBorder="1" applyAlignment="1" applyProtection="1">
      <alignment horizontal="center"/>
      <protection/>
    </xf>
    <xf numFmtId="0" fontId="11" fillId="20" borderId="39" xfId="0" applyFont="1" applyFill="1" applyBorder="1" applyAlignment="1" applyProtection="1">
      <alignment horizontal="center"/>
      <protection/>
    </xf>
    <xf numFmtId="0" fontId="11" fillId="20" borderId="37" xfId="0" applyFont="1" applyFill="1" applyBorder="1" applyAlignment="1" applyProtection="1">
      <alignment horizontal="center"/>
      <protection/>
    </xf>
    <xf numFmtId="0" fontId="5" fillId="11" borderId="14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rD\05%20EDP\03%20Templates\October%202014\Changes_Revised%20Questionnaire%20rel_to%20EDP%20notif_tables_Oct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.1"/>
      <sheetName val="Table 1.2"/>
      <sheetName val="Table 2.1"/>
      <sheetName val="Table 2.2_NEW"/>
      <sheetName val="Table 3"/>
      <sheetName val="Table 4_UPDATE"/>
      <sheetName val="Table 5_TIME SERIES SHORTENED"/>
      <sheetName val="Table 6"/>
      <sheetName val="Table 7_UPDATE"/>
      <sheetName val="Table 8_UPDATE_CORR"/>
      <sheetName val="Table 9.1"/>
      <sheetName val="Table 9.2"/>
      <sheetName val="Table 9.3_UPDATE"/>
      <sheetName val="Table 9.4_NEW"/>
      <sheetName val="Table 10.1"/>
      <sheetName val="Table 10.1_FROM OCT 2015"/>
      <sheetName val="Table 10.2"/>
      <sheetName val="Table 11_UPDATE"/>
      <sheetName val="Table 12"/>
      <sheetName val="Table 13_NEW (OCT15_APR16) "/>
    </sheetNames>
    <sheetDataSet>
      <sheetData sheetId="7">
        <row r="8">
          <cell r="C8" t="str">
            <v>relation</v>
          </cell>
          <cell r="D8">
            <v>2000</v>
          </cell>
          <cell r="E8">
            <v>2001</v>
          </cell>
          <cell r="F8">
            <v>2002</v>
          </cell>
          <cell r="G8">
            <v>2003</v>
          </cell>
          <cell r="H8">
            <v>2004</v>
          </cell>
          <cell r="I8">
            <v>2005</v>
          </cell>
          <cell r="J8">
            <v>2006</v>
          </cell>
          <cell r="K8">
            <v>2007</v>
          </cell>
          <cell r="L8">
            <v>2008</v>
          </cell>
          <cell r="M8">
            <v>2009</v>
          </cell>
          <cell r="N8">
            <v>2010</v>
          </cell>
          <cell r="O8">
            <v>2011</v>
          </cell>
          <cell r="P8">
            <v>2012</v>
          </cell>
          <cell r="Q8">
            <v>2013</v>
          </cell>
          <cell r="R8" t="str">
            <v>reference</v>
          </cell>
        </row>
        <row r="10">
          <cell r="C10" t="str">
            <v>1=2+6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 t="str">
            <v>locked</v>
          </cell>
        </row>
        <row r="11">
          <cell r="C11" t="str">
            <v>2=3+4+5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tab. 4.1.1 item (3)</v>
          </cell>
        </row>
        <row r="12">
          <cell r="C12">
            <v>3</v>
          </cell>
        </row>
        <row r="13">
          <cell r="C13">
            <v>4</v>
          </cell>
        </row>
        <row r="14">
          <cell r="C14">
            <v>5</v>
          </cell>
        </row>
        <row r="15">
          <cell r="C15">
            <v>6</v>
          </cell>
          <cell r="R15" t="str">
            <v>tab. 4.1.1 item (4)</v>
          </cell>
        </row>
        <row r="16">
          <cell r="C16" t="str">
            <v>7=8+12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 t="str">
            <v>locked</v>
          </cell>
        </row>
        <row r="17">
          <cell r="C17" t="str">
            <v>8=9+10+11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9</v>
          </cell>
        </row>
        <row r="19">
          <cell r="C19">
            <v>10</v>
          </cell>
        </row>
        <row r="20">
          <cell r="C20">
            <v>11</v>
          </cell>
        </row>
        <row r="21">
          <cell r="C21">
            <v>12</v>
          </cell>
        </row>
        <row r="23">
          <cell r="C23" t="str">
            <v>13=14+18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 t="str">
            <v>locked</v>
          </cell>
        </row>
        <row r="24">
          <cell r="C24" t="str">
            <v>14=15+16+17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tab. 4.1.2 item (3)</v>
          </cell>
        </row>
        <row r="25">
          <cell r="C25">
            <v>15</v>
          </cell>
        </row>
        <row r="26">
          <cell r="C26">
            <v>16</v>
          </cell>
        </row>
        <row r="27">
          <cell r="C27">
            <v>17</v>
          </cell>
        </row>
        <row r="28">
          <cell r="C28">
            <v>18</v>
          </cell>
          <cell r="R28" t="str">
            <v>tab. 4.1.2 item (4)</v>
          </cell>
        </row>
        <row r="29">
          <cell r="C29" t="str">
            <v>19=20+24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 t="str">
            <v>locked</v>
          </cell>
        </row>
        <row r="30">
          <cell r="C30" t="str">
            <v>20=21+22+23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21</v>
          </cell>
        </row>
        <row r="32">
          <cell r="C32">
            <v>22</v>
          </cell>
        </row>
        <row r="33">
          <cell r="C33">
            <v>23</v>
          </cell>
        </row>
        <row r="34">
          <cell r="C34">
            <v>24</v>
          </cell>
        </row>
      </sheetData>
      <sheetData sheetId="8">
        <row r="10">
          <cell r="C10" t="str">
            <v>1=2+5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 t="str">
            <v>2=3+4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3</v>
          </cell>
        </row>
        <row r="13">
          <cell r="C13">
            <v>4</v>
          </cell>
        </row>
        <row r="14">
          <cell r="C14" t="str">
            <v>5=6+7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6</v>
          </cell>
        </row>
        <row r="16">
          <cell r="C16">
            <v>7</v>
          </cell>
        </row>
        <row r="18">
          <cell r="C18" t="str">
            <v>8=9+12+13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 t="str">
            <v>9=10+11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10</v>
          </cell>
        </row>
        <row r="21">
          <cell r="C21">
            <v>11</v>
          </cell>
        </row>
        <row r="22">
          <cell r="C22">
            <v>12</v>
          </cell>
        </row>
        <row r="23">
          <cell r="C23">
            <v>13</v>
          </cell>
        </row>
        <row r="25">
          <cell r="C25" t="str">
            <v>14=1+8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 t="str">
            <v>15=16+17+18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</v>
          </cell>
        </row>
        <row r="29">
          <cell r="C29">
            <v>17</v>
          </cell>
        </row>
        <row r="30">
          <cell r="C30">
            <v>18</v>
          </cell>
        </row>
        <row r="32">
          <cell r="C32">
            <v>19</v>
          </cell>
        </row>
        <row r="35">
          <cell r="C35" t="str">
            <v>20=21+22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21</v>
          </cell>
        </row>
        <row r="37">
          <cell r="C37" t="str">
            <v>22=23+…+26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23</v>
          </cell>
        </row>
        <row r="39">
          <cell r="C39">
            <v>24</v>
          </cell>
        </row>
        <row r="40">
          <cell r="C40">
            <v>25</v>
          </cell>
        </row>
        <row r="41">
          <cell r="C41">
            <v>26</v>
          </cell>
        </row>
        <row r="44">
          <cell r="C44">
            <v>27</v>
          </cell>
        </row>
        <row r="45">
          <cell r="C45" t="str">
            <v>28=29+30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>
            <v>29</v>
          </cell>
        </row>
        <row r="47">
          <cell r="C47">
            <v>30</v>
          </cell>
        </row>
        <row r="48">
          <cell r="C48">
            <v>31</v>
          </cell>
        </row>
        <row r="49">
          <cell r="C49" t="str">
            <v>32=27+28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2">
          <cell r="C52">
            <v>33</v>
          </cell>
        </row>
        <row r="53">
          <cell r="C53">
            <v>34</v>
          </cell>
        </row>
        <row r="54">
          <cell r="C54">
            <v>35</v>
          </cell>
        </row>
        <row r="55">
          <cell r="C55">
            <v>36</v>
          </cell>
        </row>
      </sheetData>
      <sheetData sheetId="9">
        <row r="10">
          <cell r="C10">
            <v>1</v>
          </cell>
        </row>
        <row r="11">
          <cell r="C11">
            <v>2</v>
          </cell>
        </row>
        <row r="12">
          <cell r="C12">
            <v>3</v>
          </cell>
        </row>
        <row r="13">
          <cell r="C13">
            <v>4</v>
          </cell>
        </row>
        <row r="14">
          <cell r="C14">
            <v>5</v>
          </cell>
        </row>
        <row r="15">
          <cell r="C15">
            <v>6</v>
          </cell>
        </row>
        <row r="16">
          <cell r="C16" t="str">
            <v>7=1-2+3-4-5-6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8">
          <cell r="C18">
            <v>8</v>
          </cell>
        </row>
        <row r="19">
          <cell r="C19">
            <v>9</v>
          </cell>
        </row>
        <row r="20">
          <cell r="C20">
            <v>10</v>
          </cell>
        </row>
        <row r="31">
          <cell r="C31" t="str">
            <v>relation</v>
          </cell>
          <cell r="D31">
            <v>2010</v>
          </cell>
          <cell r="E31">
            <v>2011</v>
          </cell>
          <cell r="F31">
            <v>2012</v>
          </cell>
          <cell r="G31">
            <v>2013</v>
          </cell>
          <cell r="H31" t="str">
            <v>label (and source) </v>
          </cell>
        </row>
        <row r="32">
          <cell r="C32">
            <v>12</v>
          </cell>
        </row>
        <row r="33">
          <cell r="C33">
            <v>13</v>
          </cell>
        </row>
        <row r="34">
          <cell r="C34">
            <v>14</v>
          </cell>
        </row>
        <row r="35">
          <cell r="C35" t="str">
            <v>15=12+13+14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15">
        <row r="12">
          <cell r="E12" t="str">
            <v>1=4+11=20+23+26</v>
          </cell>
        </row>
        <row r="13">
          <cell r="E13" t="str">
            <v>2=3+5</v>
          </cell>
          <cell r="F13" t="str">
            <v>ESA table 2 </v>
          </cell>
        </row>
        <row r="14">
          <cell r="E14">
            <v>3</v>
          </cell>
        </row>
        <row r="15">
          <cell r="E15" t="str">
            <v>4=21+24+27=IV.A (1)</v>
          </cell>
        </row>
        <row r="16">
          <cell r="E16">
            <v>5</v>
          </cell>
        </row>
        <row r="17">
          <cell r="E17" t="str">
            <v>6=11+12+13+15=7+9</v>
          </cell>
          <cell r="F17" t="str">
            <v>ESA table 6 / EDP table 3</v>
          </cell>
        </row>
        <row r="18">
          <cell r="E18">
            <v>7</v>
          </cell>
          <cell r="F18" t="str">
            <v>EDP table 3</v>
          </cell>
        </row>
        <row r="19">
          <cell r="E19">
            <v>8</v>
          </cell>
        </row>
        <row r="20">
          <cell r="E20">
            <v>9</v>
          </cell>
          <cell r="F20" t="str">
            <v>EDP table 3</v>
          </cell>
        </row>
        <row r="21">
          <cell r="E21">
            <v>10</v>
          </cell>
        </row>
        <row r="22">
          <cell r="E22" t="str">
            <v>11=22+25+28=IV.B (1)</v>
          </cell>
        </row>
        <row r="23">
          <cell r="E23" t="str">
            <v>12=III (1)=VI.B (1)</v>
          </cell>
        </row>
        <row r="24">
          <cell r="E24">
            <v>13</v>
          </cell>
        </row>
        <row r="25">
          <cell r="E25">
            <v>14</v>
          </cell>
        </row>
        <row r="26">
          <cell r="E26">
            <v>15</v>
          </cell>
        </row>
        <row r="27">
          <cell r="E27">
            <v>16</v>
          </cell>
          <cell r="F27" t="str">
            <v>ESA table 6</v>
          </cell>
        </row>
        <row r="28">
          <cell r="E28">
            <v>17</v>
          </cell>
        </row>
        <row r="29">
          <cell r="E29">
            <v>18</v>
          </cell>
        </row>
        <row r="30">
          <cell r="E30">
            <v>19</v>
          </cell>
        </row>
        <row r="31">
          <cell r="F31" t="str">
            <v>In EDP table 2A+2B+2C+2D</v>
          </cell>
          <cell r="K31" t="str">
            <v>In EDP table 2A</v>
          </cell>
        </row>
        <row r="32">
          <cell r="E32" t="str">
            <v>20=21+22</v>
          </cell>
        </row>
        <row r="33">
          <cell r="E33">
            <v>21</v>
          </cell>
        </row>
        <row r="34">
          <cell r="E34">
            <v>22</v>
          </cell>
        </row>
        <row r="35">
          <cell r="E35" t="str">
            <v>23=24+25</v>
          </cell>
        </row>
        <row r="36">
          <cell r="E36">
            <v>24</v>
          </cell>
        </row>
        <row r="37">
          <cell r="E37">
            <v>25</v>
          </cell>
        </row>
        <row r="38">
          <cell r="E38" t="str">
            <v>26=27+28</v>
          </cell>
        </row>
        <row r="39">
          <cell r="E39">
            <v>27</v>
          </cell>
        </row>
        <row r="40">
          <cell r="E40">
            <v>28</v>
          </cell>
        </row>
        <row r="43">
          <cell r="E43" t="str">
            <v>1=3+7+8</v>
          </cell>
        </row>
        <row r="44">
          <cell r="E44" t="str">
            <v>2=5+6+7+8=V.A (1)+V.B (1)</v>
          </cell>
        </row>
        <row r="45">
          <cell r="E45" t="str">
            <v>3=4+6</v>
          </cell>
          <cell r="F45" t="str">
            <v>ESA table 2 </v>
          </cell>
        </row>
        <row r="46">
          <cell r="E46">
            <v>4</v>
          </cell>
          <cell r="F46" t="str">
            <v>ESA table 2 </v>
          </cell>
        </row>
        <row r="47">
          <cell r="E47">
            <v>5</v>
          </cell>
        </row>
        <row r="48">
          <cell r="E48">
            <v>6</v>
          </cell>
          <cell r="F48" t="str">
            <v>ESA table 2 </v>
          </cell>
        </row>
        <row r="49">
          <cell r="E49">
            <v>7</v>
          </cell>
        </row>
        <row r="50">
          <cell r="E50">
            <v>8</v>
          </cell>
        </row>
        <row r="51">
          <cell r="E51">
            <v>9</v>
          </cell>
        </row>
        <row r="52">
          <cell r="E52" t="str">
            <v>10=12+13</v>
          </cell>
        </row>
        <row r="53">
          <cell r="E53">
            <v>11</v>
          </cell>
        </row>
        <row r="54">
          <cell r="E54">
            <v>12</v>
          </cell>
        </row>
        <row r="55">
          <cell r="E55" t="str">
            <v>13=VII.A (1)</v>
          </cell>
        </row>
        <row r="56">
          <cell r="E56" t="str">
            <v>14=VII.A (3)</v>
          </cell>
        </row>
        <row r="59">
          <cell r="E59" t="str">
            <v>1=VI.B (1)</v>
          </cell>
        </row>
        <row r="60">
          <cell r="E60">
            <v>2</v>
          </cell>
        </row>
      </sheetData>
      <sheetData sheetId="17">
        <row r="13">
          <cell r="F13" t="str">
            <v>1=2+3</v>
          </cell>
        </row>
        <row r="14">
          <cell r="F14">
            <v>2</v>
          </cell>
        </row>
        <row r="15">
          <cell r="F15">
            <v>3</v>
          </cell>
        </row>
        <row r="16">
          <cell r="F16">
            <v>4</v>
          </cell>
        </row>
        <row r="17">
          <cell r="F17">
            <v>5</v>
          </cell>
        </row>
        <row r="18">
          <cell r="F18">
            <v>6</v>
          </cell>
        </row>
        <row r="19">
          <cell r="F19">
            <v>7</v>
          </cell>
        </row>
        <row r="20">
          <cell r="F20">
            <v>8</v>
          </cell>
        </row>
        <row r="21">
          <cell r="F21">
            <v>9</v>
          </cell>
        </row>
        <row r="22">
          <cell r="F22">
            <v>10</v>
          </cell>
        </row>
        <row r="23">
          <cell r="F23">
            <v>11</v>
          </cell>
        </row>
        <row r="24">
          <cell r="F24" t="str">
            <v>…..</v>
          </cell>
        </row>
        <row r="27">
          <cell r="F27" t="str">
            <v>1=2+3</v>
          </cell>
        </row>
        <row r="28">
          <cell r="F28">
            <v>2</v>
          </cell>
        </row>
        <row r="29">
          <cell r="F29">
            <v>3</v>
          </cell>
        </row>
        <row r="30">
          <cell r="F30">
            <v>4</v>
          </cell>
        </row>
        <row r="31">
          <cell r="F31">
            <v>5</v>
          </cell>
        </row>
        <row r="32">
          <cell r="F32">
            <v>6</v>
          </cell>
        </row>
        <row r="33">
          <cell r="F33">
            <v>7</v>
          </cell>
        </row>
        <row r="34">
          <cell r="F34">
            <v>8</v>
          </cell>
        </row>
        <row r="35">
          <cell r="F35">
            <v>9</v>
          </cell>
        </row>
        <row r="36">
          <cell r="F36">
            <v>10</v>
          </cell>
        </row>
        <row r="37">
          <cell r="F37">
            <v>11</v>
          </cell>
        </row>
        <row r="38">
          <cell r="F38" t="str">
            <v>…..</v>
          </cell>
        </row>
        <row r="41">
          <cell r="F41" t="str">
            <v>1=2+3</v>
          </cell>
        </row>
        <row r="42">
          <cell r="F42">
            <v>2</v>
          </cell>
        </row>
        <row r="43">
          <cell r="F43">
            <v>3</v>
          </cell>
        </row>
        <row r="44">
          <cell r="F44">
            <v>4</v>
          </cell>
        </row>
        <row r="45">
          <cell r="F45">
            <v>5</v>
          </cell>
        </row>
        <row r="46">
          <cell r="F46">
            <v>6</v>
          </cell>
        </row>
        <row r="47">
          <cell r="F47">
            <v>7</v>
          </cell>
        </row>
        <row r="48">
          <cell r="F48">
            <v>8</v>
          </cell>
        </row>
        <row r="49">
          <cell r="F49">
            <v>9</v>
          </cell>
        </row>
        <row r="50">
          <cell r="F50">
            <v>10</v>
          </cell>
        </row>
        <row r="51">
          <cell r="F51">
            <v>11</v>
          </cell>
        </row>
        <row r="52">
          <cell r="F52" t="str">
            <v>…..</v>
          </cell>
        </row>
        <row r="55">
          <cell r="F55" t="str">
            <v>1=2+3</v>
          </cell>
        </row>
        <row r="56">
          <cell r="F56">
            <v>2</v>
          </cell>
        </row>
        <row r="57">
          <cell r="F57">
            <v>3</v>
          </cell>
        </row>
        <row r="58">
          <cell r="F58">
            <v>4</v>
          </cell>
        </row>
        <row r="59">
          <cell r="F59">
            <v>5</v>
          </cell>
        </row>
        <row r="60">
          <cell r="F60">
            <v>6</v>
          </cell>
        </row>
        <row r="61">
          <cell r="F61">
            <v>7</v>
          </cell>
        </row>
        <row r="62">
          <cell r="F62">
            <v>8</v>
          </cell>
        </row>
        <row r="63">
          <cell r="F63">
            <v>9</v>
          </cell>
        </row>
        <row r="64">
          <cell r="F64">
            <v>10</v>
          </cell>
        </row>
        <row r="65">
          <cell r="F65">
            <v>11</v>
          </cell>
        </row>
        <row r="66">
          <cell r="F66" t="str">
            <v>…..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zoomScale="80" zoomScaleNormal="80" zoomScaleSheetLayoutView="90" zoomScalePageLayoutView="0" workbookViewId="0" topLeftCell="A1">
      <selection activeCell="A1" sqref="A1"/>
    </sheetView>
  </sheetViews>
  <sheetFormatPr defaultColWidth="12.57421875" defaultRowHeight="12.75"/>
  <cols>
    <col min="1" max="1" width="16.28125" style="224" customWidth="1"/>
    <col min="2" max="2" width="21.28125" style="224" customWidth="1"/>
    <col min="3" max="3" width="20.140625" style="224" customWidth="1"/>
    <col min="4" max="4" width="29.28125" style="224" customWidth="1"/>
    <col min="5" max="5" width="36.28125" style="224" customWidth="1"/>
    <col min="6" max="6" width="19.421875" style="224" customWidth="1"/>
    <col min="7" max="10" width="16.28125" style="224" customWidth="1"/>
    <col min="11" max="11" width="16.28125" style="262" customWidth="1"/>
    <col min="12" max="12" width="13.57421875" style="224" customWidth="1"/>
    <col min="13" max="37" width="16.28125" style="224" customWidth="1"/>
    <col min="38" max="16384" width="12.57421875" style="224" customWidth="1"/>
  </cols>
  <sheetData>
    <row r="1" spans="1:12" ht="23.25">
      <c r="A1" s="220"/>
      <c r="B1" s="221"/>
      <c r="C1" s="221"/>
      <c r="D1" s="221"/>
      <c r="E1" s="221"/>
      <c r="F1" s="222" t="s">
        <v>170</v>
      </c>
      <c r="G1" s="221"/>
      <c r="H1" s="221"/>
      <c r="I1" s="221"/>
      <c r="J1" s="221"/>
      <c r="K1" s="221"/>
      <c r="L1" s="223"/>
    </row>
    <row r="2" spans="1:12" ht="25.5">
      <c r="A2" s="266"/>
      <c r="B2" s="267"/>
      <c r="C2" s="267"/>
      <c r="D2" s="267"/>
      <c r="E2" s="267"/>
      <c r="F2" s="268"/>
      <c r="G2" s="227"/>
      <c r="H2" s="227"/>
      <c r="I2" s="227"/>
      <c r="J2" s="227"/>
      <c r="K2" s="227"/>
      <c r="L2" s="223"/>
    </row>
    <row r="3" spans="1:12" ht="25.5">
      <c r="A3" s="225"/>
      <c r="B3" s="226"/>
      <c r="C3" s="226"/>
      <c r="D3" s="226"/>
      <c r="E3" s="226"/>
      <c r="F3" s="227"/>
      <c r="G3" s="227"/>
      <c r="H3" s="227"/>
      <c r="I3" s="227"/>
      <c r="J3" s="227"/>
      <c r="K3" s="227"/>
      <c r="L3" s="223"/>
    </row>
    <row r="4" spans="1:12" ht="25.5">
      <c r="A4" s="225"/>
      <c r="B4" s="226"/>
      <c r="C4" s="226"/>
      <c r="D4" s="226"/>
      <c r="E4" s="226"/>
      <c r="F4" s="227"/>
      <c r="G4" s="227"/>
      <c r="H4" s="227"/>
      <c r="I4" s="227"/>
      <c r="J4" s="227"/>
      <c r="K4" s="227"/>
      <c r="L4" s="223"/>
    </row>
    <row r="5" spans="1:12" ht="25.5">
      <c r="A5" s="225"/>
      <c r="B5" s="226"/>
      <c r="C5" s="226"/>
      <c r="D5" s="226"/>
      <c r="E5" s="226"/>
      <c r="F5" s="227"/>
      <c r="G5" s="227"/>
      <c r="H5" s="227"/>
      <c r="I5" s="227"/>
      <c r="J5" s="227"/>
      <c r="K5" s="227"/>
      <c r="L5" s="223"/>
    </row>
    <row r="6" spans="1:12" ht="25.5">
      <c r="A6" s="225"/>
      <c r="B6" s="226"/>
      <c r="C6" s="226"/>
      <c r="D6" s="226"/>
      <c r="E6" s="226"/>
      <c r="F6" s="227"/>
      <c r="G6" s="227"/>
      <c r="H6" s="227"/>
      <c r="I6" s="227"/>
      <c r="J6" s="227"/>
      <c r="K6" s="227"/>
      <c r="L6" s="223"/>
    </row>
    <row r="7" spans="1:12" ht="15.7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9"/>
      <c r="L7" s="223"/>
    </row>
    <row r="8" spans="1:12" ht="27">
      <c r="A8" s="344" t="s">
        <v>155</v>
      </c>
      <c r="B8" s="344"/>
      <c r="C8" s="344"/>
      <c r="D8" s="344"/>
      <c r="E8" s="344"/>
      <c r="F8" s="230"/>
      <c r="G8" s="230"/>
      <c r="H8" s="230"/>
      <c r="I8" s="230"/>
      <c r="J8" s="230"/>
      <c r="K8" s="231"/>
      <c r="L8" s="223"/>
    </row>
    <row r="9" spans="1:12" ht="18.75">
      <c r="A9" s="345" t="s">
        <v>172</v>
      </c>
      <c r="B9" s="345"/>
      <c r="C9" s="345"/>
      <c r="D9" s="345"/>
      <c r="E9" s="345"/>
      <c r="F9" s="229"/>
      <c r="G9" s="229"/>
      <c r="H9" s="229"/>
      <c r="I9" s="229"/>
      <c r="J9" s="229"/>
      <c r="K9" s="231"/>
      <c r="L9" s="223"/>
    </row>
    <row r="10" spans="1:12" ht="16.5" thickBot="1">
      <c r="A10" s="307"/>
      <c r="B10" s="232"/>
      <c r="C10" s="232"/>
      <c r="D10" s="232"/>
      <c r="E10" s="233"/>
      <c r="F10" s="234"/>
      <c r="G10" s="235"/>
      <c r="H10" s="235"/>
      <c r="I10" s="235"/>
      <c r="J10" s="231"/>
      <c r="K10" s="231"/>
      <c r="L10" s="223"/>
    </row>
    <row r="11" spans="1:12" ht="15.75">
      <c r="A11" s="231"/>
      <c r="B11" s="231"/>
      <c r="C11" s="235"/>
      <c r="D11" s="235"/>
      <c r="E11" s="234"/>
      <c r="F11" s="234"/>
      <c r="G11" s="235"/>
      <c r="H11" s="235"/>
      <c r="I11" s="235"/>
      <c r="J11" s="231"/>
      <c r="K11" s="231"/>
      <c r="L11" s="223"/>
    </row>
    <row r="12" spans="1:12" ht="18.75">
      <c r="A12" s="346" t="s">
        <v>173</v>
      </c>
      <c r="B12" s="346"/>
      <c r="C12" s="346"/>
      <c r="D12" s="346"/>
      <c r="E12" s="346"/>
      <c r="F12" s="229"/>
      <c r="G12" s="229"/>
      <c r="H12" s="229"/>
      <c r="I12" s="229"/>
      <c r="J12" s="229"/>
      <c r="K12" s="231"/>
      <c r="L12" s="223"/>
    </row>
    <row r="13" spans="1:12" ht="15.75">
      <c r="A13" s="231"/>
      <c r="B13" s="231"/>
      <c r="C13" s="235"/>
      <c r="D13" s="235"/>
      <c r="E13" s="234"/>
      <c r="F13" s="234"/>
      <c r="G13" s="235"/>
      <c r="H13" s="235"/>
      <c r="I13" s="235"/>
      <c r="J13" s="231"/>
      <c r="K13" s="231"/>
      <c r="L13" s="223"/>
    </row>
    <row r="14" spans="1:12" ht="15.75">
      <c r="A14" s="236"/>
      <c r="B14" s="236"/>
      <c r="C14" s="236"/>
      <c r="D14" s="236"/>
      <c r="E14" s="236"/>
      <c r="F14" s="237"/>
      <c r="G14" s="231"/>
      <c r="H14" s="231"/>
      <c r="I14" s="238"/>
      <c r="J14" s="231"/>
      <c r="K14" s="231"/>
      <c r="L14" s="223"/>
    </row>
    <row r="15" spans="1:12" ht="20.25">
      <c r="A15" s="239"/>
      <c r="B15" s="223"/>
      <c r="C15" s="240" t="s">
        <v>156</v>
      </c>
      <c r="D15" s="336" t="s">
        <v>174</v>
      </c>
      <c r="E15" s="223"/>
      <c r="F15" s="223"/>
      <c r="G15" s="241"/>
      <c r="H15" s="241"/>
      <c r="I15" s="236"/>
      <c r="J15" s="236"/>
      <c r="K15" s="236"/>
      <c r="L15" s="223"/>
    </row>
    <row r="16" spans="1:12" ht="15.75">
      <c r="A16" s="239"/>
      <c r="B16" s="223"/>
      <c r="C16" s="242" t="s">
        <v>157</v>
      </c>
      <c r="D16" s="337">
        <v>41912</v>
      </c>
      <c r="E16" s="223" t="s">
        <v>158</v>
      </c>
      <c r="F16" s="223"/>
      <c r="G16" s="241"/>
      <c r="H16" s="241"/>
      <c r="I16" s="236"/>
      <c r="J16" s="236"/>
      <c r="K16" s="236"/>
      <c r="L16" s="223"/>
    </row>
    <row r="17" spans="1:12" ht="15.75">
      <c r="A17" s="239"/>
      <c r="B17" s="239"/>
      <c r="C17" s="243" t="s">
        <v>159</v>
      </c>
      <c r="D17" s="236"/>
      <c r="E17" s="223"/>
      <c r="F17" s="239"/>
      <c r="G17" s="244"/>
      <c r="H17" s="245"/>
      <c r="I17" s="236"/>
      <c r="J17" s="236"/>
      <c r="K17" s="236"/>
      <c r="L17" s="223"/>
    </row>
    <row r="18" spans="1:12" ht="20.25">
      <c r="A18" s="347"/>
      <c r="B18" s="347"/>
      <c r="C18" s="347"/>
      <c r="D18" s="347"/>
      <c r="E18" s="347"/>
      <c r="F18" s="239"/>
      <c r="G18" s="244"/>
      <c r="H18" s="245"/>
      <c r="I18" s="236"/>
      <c r="J18" s="236"/>
      <c r="K18" s="236"/>
      <c r="L18" s="223"/>
    </row>
    <row r="19" spans="1:12" ht="24" customHeight="1">
      <c r="A19" s="347"/>
      <c r="B19" s="347"/>
      <c r="C19" s="347"/>
      <c r="D19" s="347"/>
      <c r="E19" s="347"/>
      <c r="F19" s="236"/>
      <c r="G19" s="236"/>
      <c r="H19" s="236"/>
      <c r="I19" s="236"/>
      <c r="J19" s="236"/>
      <c r="K19" s="239"/>
      <c r="L19" s="223"/>
    </row>
    <row r="20" spans="1:12" ht="15.75">
      <c r="A20" s="246" t="s">
        <v>160</v>
      </c>
      <c r="B20" s="246"/>
      <c r="C20" s="246"/>
      <c r="D20" s="246"/>
      <c r="E20" s="236"/>
      <c r="F20" s="236"/>
      <c r="G20" s="236"/>
      <c r="H20" s="236"/>
      <c r="I20" s="236"/>
      <c r="J20" s="236"/>
      <c r="K20" s="247"/>
      <c r="L20" s="223"/>
    </row>
    <row r="21" spans="1:12" ht="30" customHeight="1">
      <c r="A21" s="248" t="s">
        <v>161</v>
      </c>
      <c r="B21" s="348" t="s">
        <v>162</v>
      </c>
      <c r="C21" s="348"/>
      <c r="D21" s="348"/>
      <c r="E21" s="348"/>
      <c r="F21" s="249"/>
      <c r="G21" s="249"/>
      <c r="H21" s="249"/>
      <c r="I21" s="249"/>
      <c r="J21" s="249"/>
      <c r="K21" s="247"/>
      <c r="L21" s="223"/>
    </row>
    <row r="22" spans="1:13" ht="15.75">
      <c r="A22" s="236"/>
      <c r="B22" s="343"/>
      <c r="C22" s="343"/>
      <c r="D22" s="343"/>
      <c r="E22" s="343"/>
      <c r="F22" s="236"/>
      <c r="G22" s="236"/>
      <c r="H22" s="236"/>
      <c r="I22" s="236"/>
      <c r="J22" s="250"/>
      <c r="K22" s="247"/>
      <c r="L22" s="251"/>
      <c r="M22" s="252"/>
    </row>
    <row r="23" spans="1:12" ht="15.75">
      <c r="A23" s="253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23"/>
    </row>
    <row r="24" spans="1:12" ht="15.75">
      <c r="A24" s="246" t="s">
        <v>163</v>
      </c>
      <c r="B24" s="254"/>
      <c r="C24" s="254"/>
      <c r="D24" s="254"/>
      <c r="E24" s="236"/>
      <c r="F24" s="236"/>
      <c r="G24" s="236"/>
      <c r="H24" s="236"/>
      <c r="I24" s="236"/>
      <c r="J24" s="236"/>
      <c r="K24" s="236"/>
      <c r="L24" s="223"/>
    </row>
    <row r="25" spans="1:12" ht="15.75">
      <c r="A25" s="255" t="s">
        <v>164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36"/>
      <c r="L25" s="223"/>
    </row>
    <row r="26" spans="1:12" ht="15.75">
      <c r="A26" s="257" t="s">
        <v>165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36"/>
      <c r="L26" s="223"/>
    </row>
    <row r="27" spans="1:12" ht="15.75">
      <c r="A27" s="259" t="s">
        <v>166</v>
      </c>
      <c r="B27" s="260"/>
      <c r="C27" s="261"/>
      <c r="D27" s="261"/>
      <c r="E27" s="236"/>
      <c r="F27" s="236"/>
      <c r="G27" s="236"/>
      <c r="H27" s="236"/>
      <c r="I27" s="236"/>
      <c r="J27" s="236"/>
      <c r="K27" s="236"/>
      <c r="L27" s="223"/>
    </row>
    <row r="28" spans="1:6" ht="15.75" customHeight="1">
      <c r="A28" s="257" t="s">
        <v>167</v>
      </c>
      <c r="B28" s="223"/>
      <c r="C28" s="223"/>
      <c r="D28" s="223"/>
      <c r="E28" s="223"/>
      <c r="F28" s="223"/>
    </row>
    <row r="29" spans="1:6" ht="15.75" customHeight="1">
      <c r="A29" s="257" t="s">
        <v>168</v>
      </c>
      <c r="B29" s="223"/>
      <c r="C29" s="223"/>
      <c r="D29" s="223"/>
      <c r="E29" s="223"/>
      <c r="F29" s="223"/>
    </row>
  </sheetData>
  <sheetProtection password="CA3F" sheet="1" objects="1" scenarios="1" formatCells="0" formatColumns="0" formatRows="0"/>
  <mergeCells count="7">
    <mergeCell ref="B22:E22"/>
    <mergeCell ref="A8:E8"/>
    <mergeCell ref="A9:E9"/>
    <mergeCell ref="A12:E12"/>
    <mergeCell ref="A18:E18"/>
    <mergeCell ref="A19:E19"/>
    <mergeCell ref="B21:E21"/>
  </mergeCells>
  <printOptions horizontalCentered="1" verticalCentered="1"/>
  <pageMargins left="0.8" right="0.5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0"/>
  <sheetViews>
    <sheetView zoomScaleSheetLayoutView="120" zoomScalePageLayoutView="0" workbookViewId="0" topLeftCell="A1">
      <selection activeCell="A2" sqref="A2"/>
    </sheetView>
  </sheetViews>
  <sheetFormatPr defaultColWidth="9.140625" defaultRowHeight="12.75" outlineLevelCol="1"/>
  <cols>
    <col min="1" max="1" width="1.7109375" style="4" customWidth="1"/>
    <col min="2" max="2" width="1.28515625" style="4" customWidth="1"/>
    <col min="3" max="3" width="44.00390625" style="28" customWidth="1"/>
    <col min="4" max="4" width="11.7109375" style="28" bestFit="1" customWidth="1"/>
    <col min="5" max="5" width="8.421875" style="9" customWidth="1"/>
    <col min="6" max="9" width="10.8515625" style="4" bestFit="1" customWidth="1"/>
    <col min="10" max="10" width="32.7109375" style="4" customWidth="1"/>
    <col min="11" max="11" width="9.140625" style="4" customWidth="1"/>
    <col min="12" max="12" width="9.8515625" style="4" customWidth="1"/>
    <col min="13" max="16" width="9.140625" style="315" hidden="1" customWidth="1" outlineLevel="1"/>
    <col min="17" max="17" width="3.140625" style="315" hidden="1" customWidth="1" outlineLevel="1"/>
    <col min="18" max="21" width="4.421875" style="315" hidden="1" customWidth="1" outlineLevel="1"/>
    <col min="22" max="22" width="9.140625" style="4" customWidth="1" collapsed="1"/>
    <col min="23" max="16384" width="9.140625" style="4" customWidth="1"/>
  </cols>
  <sheetData>
    <row r="1" spans="1:13" ht="18.75">
      <c r="A1" s="369" t="s">
        <v>42</v>
      </c>
      <c r="B1" s="369"/>
      <c r="C1" s="369"/>
      <c r="D1" s="369"/>
      <c r="E1" s="369"/>
      <c r="F1" s="369"/>
      <c r="G1" s="369"/>
      <c r="H1" s="369"/>
      <c r="I1" s="369"/>
      <c r="J1" s="369"/>
      <c r="K1" s="217"/>
      <c r="L1" s="181" t="str">
        <f>'Cover page'!F1</f>
        <v>Oct.2014</v>
      </c>
      <c r="M1" s="314"/>
    </row>
    <row r="2" spans="1:21" s="7" customFormat="1" ht="20.25">
      <c r="A2" s="301"/>
      <c r="B2" s="302"/>
      <c r="C2" s="303"/>
      <c r="D2" s="302"/>
      <c r="E2" s="304"/>
      <c r="F2" s="302"/>
      <c r="G2" s="302"/>
      <c r="H2" s="302"/>
      <c r="I2" s="302"/>
      <c r="J2" s="305"/>
      <c r="K2" s="359">
        <f>IF(SUM(R:U)=0,0,"check sums!!!")</f>
        <v>0</v>
      </c>
      <c r="L2" s="360"/>
      <c r="M2" s="316"/>
      <c r="N2" s="317"/>
      <c r="O2" s="317"/>
      <c r="P2" s="317"/>
      <c r="Q2" s="317"/>
      <c r="R2" s="317"/>
      <c r="S2" s="317"/>
      <c r="T2" s="317"/>
      <c r="U2" s="317"/>
    </row>
    <row r="3" spans="1:10" ht="18.75">
      <c r="A3" s="295" t="str">
        <f>"Country: "&amp;'Cover page'!D15</f>
        <v>Country: CYPRUS</v>
      </c>
      <c r="B3" s="296"/>
      <c r="C3" s="297"/>
      <c r="D3" s="5"/>
      <c r="E3" s="6"/>
      <c r="F3" s="5"/>
      <c r="G3" s="5"/>
      <c r="H3" s="5"/>
      <c r="I3" s="5"/>
      <c r="J3" s="8"/>
    </row>
    <row r="4" spans="1:9" ht="15">
      <c r="A4" s="298" t="str">
        <f>"Date of response: "&amp;'Cover page'!D16</f>
        <v>Date of response: 41912</v>
      </c>
      <c r="B4" s="299"/>
      <c r="C4" s="300"/>
      <c r="D4" s="5"/>
      <c r="E4" s="6"/>
      <c r="F4" s="5"/>
      <c r="G4" s="5"/>
      <c r="H4" s="5"/>
      <c r="I4" s="5"/>
    </row>
    <row r="5" spans="1:9" ht="22.5">
      <c r="A5" s="1"/>
      <c r="C5" s="60"/>
      <c r="D5" s="182"/>
      <c r="I5" s="10"/>
    </row>
    <row r="6" spans="1:10" ht="16.5" customHeight="1">
      <c r="A6" s="373" t="str">
        <f>"Table 1.1.1. Comparison of net lending (+)/net borrowing (-) notified  in "&amp;$A$9&amp;" and "&amp;$A$15</f>
        <v>Table 1.1.1. Comparison of net lending (+)/net borrowing (-) notified  in  October 2014 and  April 2014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3.5" thickBot="1">
      <c r="A7" s="364" t="s">
        <v>44</v>
      </c>
      <c r="B7" s="364"/>
      <c r="C7" s="364"/>
      <c r="D7" s="364"/>
      <c r="E7" s="364"/>
      <c r="F7" s="364"/>
      <c r="G7" s="364"/>
      <c r="H7" s="364"/>
      <c r="I7" s="364"/>
      <c r="J7" s="364"/>
    </row>
    <row r="8" spans="1:12" ht="15.75" customHeight="1" thickBot="1">
      <c r="A8" s="374"/>
      <c r="B8" s="375"/>
      <c r="C8" s="375"/>
      <c r="D8" s="376"/>
      <c r="E8" s="117" t="s">
        <v>45</v>
      </c>
      <c r="F8" s="118">
        <v>2010</v>
      </c>
      <c r="G8" s="119">
        <v>2011</v>
      </c>
      <c r="H8" s="119">
        <v>2012</v>
      </c>
      <c r="I8" s="120">
        <v>2013</v>
      </c>
      <c r="J8" s="125" t="s">
        <v>74</v>
      </c>
      <c r="L8" s="353" t="s">
        <v>88</v>
      </c>
    </row>
    <row r="9" spans="1:12" ht="12.75">
      <c r="A9" s="103" t="s">
        <v>89</v>
      </c>
      <c r="B9" s="104"/>
      <c r="C9" s="104"/>
      <c r="D9" s="105"/>
      <c r="E9" s="106"/>
      <c r="F9" s="15"/>
      <c r="G9" s="13"/>
      <c r="H9" s="13"/>
      <c r="I9" s="14"/>
      <c r="J9" s="121"/>
      <c r="K9" s="2"/>
      <c r="L9" s="354"/>
    </row>
    <row r="10" spans="1:12" ht="12.75">
      <c r="A10" s="366" t="s">
        <v>81</v>
      </c>
      <c r="B10" s="367"/>
      <c r="C10" s="367"/>
      <c r="D10" s="368"/>
      <c r="E10" s="126" t="s">
        <v>46</v>
      </c>
      <c r="F10" s="65">
        <f>SUM(F11:F14)</f>
        <v>-911.6000000000001</v>
      </c>
      <c r="G10" s="66">
        <f>SUM(G11:G14)</f>
        <v>-1122.1</v>
      </c>
      <c r="H10" s="66">
        <f>SUM(H11:H14)</f>
        <v>-1129.7</v>
      </c>
      <c r="I10" s="66">
        <f>SUM(I11:I14)</f>
        <v>-890.6999999999999</v>
      </c>
      <c r="J10" s="131" t="s">
        <v>10</v>
      </c>
      <c r="K10" s="140" t="s">
        <v>0</v>
      </c>
      <c r="L10" s="354"/>
    </row>
    <row r="11" spans="1:12" ht="12.75">
      <c r="A11" s="127"/>
      <c r="B11" s="349" t="s">
        <v>47</v>
      </c>
      <c r="C11" s="349"/>
      <c r="D11" s="350"/>
      <c r="E11" s="128" t="s">
        <v>48</v>
      </c>
      <c r="F11" s="67">
        <v>-1342.9</v>
      </c>
      <c r="G11" s="68">
        <v>-1488.2</v>
      </c>
      <c r="H11" s="68">
        <v>-1303.5</v>
      </c>
      <c r="I11" s="68">
        <v>-832.3</v>
      </c>
      <c r="J11" s="131">
        <v>2</v>
      </c>
      <c r="K11" s="265"/>
      <c r="L11" s="354"/>
    </row>
    <row r="12" spans="1:12" ht="12.75">
      <c r="A12" s="127"/>
      <c r="B12" s="349" t="s">
        <v>49</v>
      </c>
      <c r="C12" s="349"/>
      <c r="D12" s="350"/>
      <c r="E12" s="128" t="s">
        <v>50</v>
      </c>
      <c r="F12" s="67" t="s">
        <v>175</v>
      </c>
      <c r="G12" s="68" t="s">
        <v>175</v>
      </c>
      <c r="H12" s="68" t="s">
        <v>175</v>
      </c>
      <c r="I12" s="68" t="s">
        <v>175</v>
      </c>
      <c r="J12" s="131">
        <v>3</v>
      </c>
      <c r="K12" s="265"/>
      <c r="L12" s="354"/>
    </row>
    <row r="13" spans="1:12" ht="12.75">
      <c r="A13" s="127"/>
      <c r="B13" s="349" t="s">
        <v>51</v>
      </c>
      <c r="C13" s="349"/>
      <c r="D13" s="350"/>
      <c r="E13" s="128" t="s">
        <v>52</v>
      </c>
      <c r="F13" s="67">
        <v>-7.5</v>
      </c>
      <c r="G13" s="68">
        <v>-13.5</v>
      </c>
      <c r="H13" s="68">
        <v>-0.5</v>
      </c>
      <c r="I13" s="68">
        <v>24.6</v>
      </c>
      <c r="J13" s="131">
        <v>4</v>
      </c>
      <c r="K13" s="265"/>
      <c r="L13" s="354"/>
    </row>
    <row r="14" spans="1:12" ht="12.75">
      <c r="A14" s="127"/>
      <c r="B14" s="349" t="s">
        <v>53</v>
      </c>
      <c r="C14" s="349"/>
      <c r="D14" s="350"/>
      <c r="E14" s="128" t="s">
        <v>54</v>
      </c>
      <c r="F14" s="67">
        <v>438.8</v>
      </c>
      <c r="G14" s="68">
        <v>379.6</v>
      </c>
      <c r="H14" s="68">
        <v>174.3</v>
      </c>
      <c r="I14" s="68">
        <v>-83</v>
      </c>
      <c r="J14" s="131">
        <v>5</v>
      </c>
      <c r="K14" s="265"/>
      <c r="L14" s="354"/>
    </row>
    <row r="15" spans="1:12" ht="12.75">
      <c r="A15" s="107" t="s">
        <v>90</v>
      </c>
      <c r="B15" s="108"/>
      <c r="C15" s="109"/>
      <c r="D15" s="110"/>
      <c r="E15" s="111"/>
      <c r="F15" s="69"/>
      <c r="G15" s="70"/>
      <c r="H15" s="70"/>
      <c r="I15" s="93"/>
      <c r="J15" s="122"/>
      <c r="K15" s="265"/>
      <c r="L15" s="354"/>
    </row>
    <row r="16" spans="1:12" ht="12.75">
      <c r="A16" s="366" t="s">
        <v>81</v>
      </c>
      <c r="B16" s="367"/>
      <c r="C16" s="367"/>
      <c r="D16" s="368"/>
      <c r="E16" s="126" t="s">
        <v>46</v>
      </c>
      <c r="F16" s="65">
        <f>SUM(F17:F20)</f>
        <v>-920.1000000000001</v>
      </c>
      <c r="G16" s="66">
        <f>SUM(G17:G20)</f>
        <v>-1132.4</v>
      </c>
      <c r="H16" s="66">
        <f>SUM(H17:H20)</f>
        <v>-1134.9</v>
      </c>
      <c r="I16" s="66">
        <f>SUM(I17:I20)</f>
        <v>-896.9</v>
      </c>
      <c r="J16" s="183" t="s">
        <v>96</v>
      </c>
      <c r="K16" s="140" t="s">
        <v>0</v>
      </c>
      <c r="L16" s="354"/>
    </row>
    <row r="17" spans="1:12" ht="12.75">
      <c r="A17" s="127"/>
      <c r="B17" s="349" t="s">
        <v>47</v>
      </c>
      <c r="C17" s="349"/>
      <c r="D17" s="350"/>
      <c r="E17" s="128" t="s">
        <v>48</v>
      </c>
      <c r="F17" s="67">
        <v>-1351.4</v>
      </c>
      <c r="G17" s="68">
        <v>-1498.5</v>
      </c>
      <c r="H17" s="68">
        <v>-1308.7</v>
      </c>
      <c r="I17" s="68">
        <v>-834.3</v>
      </c>
      <c r="J17" s="131">
        <v>7</v>
      </c>
      <c r="K17" s="265"/>
      <c r="L17" s="354"/>
    </row>
    <row r="18" spans="1:12" ht="12.75">
      <c r="A18" s="127"/>
      <c r="B18" s="349" t="s">
        <v>49</v>
      </c>
      <c r="C18" s="349"/>
      <c r="D18" s="350"/>
      <c r="E18" s="128" t="s">
        <v>50</v>
      </c>
      <c r="F18" s="67" t="s">
        <v>175</v>
      </c>
      <c r="G18" s="68" t="s">
        <v>175</v>
      </c>
      <c r="H18" s="68" t="s">
        <v>175</v>
      </c>
      <c r="I18" s="68" t="s">
        <v>175</v>
      </c>
      <c r="J18" s="131">
        <v>8</v>
      </c>
      <c r="K18" s="265"/>
      <c r="L18" s="354"/>
    </row>
    <row r="19" spans="1:12" ht="12.75">
      <c r="A19" s="127"/>
      <c r="B19" s="349" t="s">
        <v>51</v>
      </c>
      <c r="C19" s="349"/>
      <c r="D19" s="350"/>
      <c r="E19" s="128" t="s">
        <v>52</v>
      </c>
      <c r="F19" s="67">
        <v>-7.5</v>
      </c>
      <c r="G19" s="68">
        <v>-13.5</v>
      </c>
      <c r="H19" s="68">
        <v>-0.5</v>
      </c>
      <c r="I19" s="68">
        <v>24.6</v>
      </c>
      <c r="J19" s="131">
        <v>9</v>
      </c>
      <c r="K19" s="265"/>
      <c r="L19" s="354"/>
    </row>
    <row r="20" spans="1:12" ht="12.75">
      <c r="A20" s="127"/>
      <c r="B20" s="349" t="s">
        <v>53</v>
      </c>
      <c r="C20" s="349"/>
      <c r="D20" s="350"/>
      <c r="E20" s="128" t="s">
        <v>54</v>
      </c>
      <c r="F20" s="67">
        <v>438.8</v>
      </c>
      <c r="G20" s="68">
        <v>379.6</v>
      </c>
      <c r="H20" s="68">
        <v>174.3</v>
      </c>
      <c r="I20" s="68">
        <v>-87.2</v>
      </c>
      <c r="J20" s="131">
        <v>10</v>
      </c>
      <c r="K20" s="265"/>
      <c r="L20" s="354"/>
    </row>
    <row r="21" spans="1:12" ht="12.75">
      <c r="A21" s="112" t="str">
        <f>" "&amp;$A$9&amp;" minus "&amp;$A$15</f>
        <v>  October 2014 minus  April 2014</v>
      </c>
      <c r="B21" s="113"/>
      <c r="C21" s="114"/>
      <c r="D21" s="115"/>
      <c r="E21" s="116"/>
      <c r="F21" s="370" t="s">
        <v>55</v>
      </c>
      <c r="G21" s="371"/>
      <c r="H21" s="371"/>
      <c r="I21" s="372"/>
      <c r="J21" s="123"/>
      <c r="K21" s="265"/>
      <c r="L21" s="354"/>
    </row>
    <row r="22" spans="1:12" ht="12.75">
      <c r="A22" s="366" t="s">
        <v>81</v>
      </c>
      <c r="B22" s="367"/>
      <c r="C22" s="367"/>
      <c r="D22" s="368"/>
      <c r="E22" s="126" t="s">
        <v>46</v>
      </c>
      <c r="F22" s="65">
        <f>SUM(F23:F26)</f>
        <v>8.5</v>
      </c>
      <c r="G22" s="66">
        <f>SUM(G23:G26)</f>
        <v>10.299999999999955</v>
      </c>
      <c r="H22" s="66">
        <f>SUM(H23:H26)</f>
        <v>5.2000000000000455</v>
      </c>
      <c r="I22" s="66">
        <f>SUM(I23:I26)</f>
        <v>6.200000000000003</v>
      </c>
      <c r="J22" s="131" t="s">
        <v>91</v>
      </c>
      <c r="K22" s="140" t="s">
        <v>0</v>
      </c>
      <c r="L22" s="354"/>
    </row>
    <row r="23" spans="1:12" ht="12.75">
      <c r="A23" s="127"/>
      <c r="B23" s="349" t="s">
        <v>47</v>
      </c>
      <c r="C23" s="349"/>
      <c r="D23" s="350"/>
      <c r="E23" s="128" t="s">
        <v>48</v>
      </c>
      <c r="F23" s="71">
        <f aca="true" t="shared" si="0" ref="F23:I26">IF(AND(F11="",F17=""),"",IF(AND(F11="M",F17="M"),"M",IF(ISERR(F11-F17),"NC",F11-F17)))</f>
        <v>8.5</v>
      </c>
      <c r="G23" s="72">
        <f t="shared" si="0"/>
        <v>10.299999999999955</v>
      </c>
      <c r="H23" s="72">
        <f t="shared" si="0"/>
        <v>5.2000000000000455</v>
      </c>
      <c r="I23" s="72">
        <f t="shared" si="0"/>
        <v>2</v>
      </c>
      <c r="J23" s="131" t="s">
        <v>92</v>
      </c>
      <c r="K23" s="140" t="s">
        <v>0</v>
      </c>
      <c r="L23" s="354"/>
    </row>
    <row r="24" spans="1:12" ht="12.75">
      <c r="A24" s="127"/>
      <c r="B24" s="349" t="s">
        <v>49</v>
      </c>
      <c r="C24" s="349"/>
      <c r="D24" s="350"/>
      <c r="E24" s="128" t="s">
        <v>50</v>
      </c>
      <c r="F24" s="71" t="str">
        <f t="shared" si="0"/>
        <v>M</v>
      </c>
      <c r="G24" s="72" t="str">
        <f t="shared" si="0"/>
        <v>M</v>
      </c>
      <c r="H24" s="72" t="str">
        <f t="shared" si="0"/>
        <v>M</v>
      </c>
      <c r="I24" s="72" t="str">
        <f t="shared" si="0"/>
        <v>M</v>
      </c>
      <c r="J24" s="131" t="s">
        <v>93</v>
      </c>
      <c r="K24" s="140" t="s">
        <v>0</v>
      </c>
      <c r="L24" s="354"/>
    </row>
    <row r="25" spans="1:12" ht="12.75">
      <c r="A25" s="127"/>
      <c r="B25" s="349" t="s">
        <v>51</v>
      </c>
      <c r="C25" s="349"/>
      <c r="D25" s="350"/>
      <c r="E25" s="128" t="s">
        <v>52</v>
      </c>
      <c r="F25" s="71">
        <f t="shared" si="0"/>
        <v>0</v>
      </c>
      <c r="G25" s="72">
        <f t="shared" si="0"/>
        <v>0</v>
      </c>
      <c r="H25" s="72">
        <f t="shared" si="0"/>
        <v>0</v>
      </c>
      <c r="I25" s="72">
        <f t="shared" si="0"/>
        <v>0</v>
      </c>
      <c r="J25" s="131" t="s">
        <v>94</v>
      </c>
      <c r="K25" s="140" t="s">
        <v>0</v>
      </c>
      <c r="L25" s="354"/>
    </row>
    <row r="26" spans="1:12" ht="13.5" thickBot="1">
      <c r="A26" s="129"/>
      <c r="B26" s="351" t="s">
        <v>53</v>
      </c>
      <c r="C26" s="351"/>
      <c r="D26" s="352"/>
      <c r="E26" s="130" t="s">
        <v>54</v>
      </c>
      <c r="F26" s="73">
        <f t="shared" si="0"/>
        <v>0</v>
      </c>
      <c r="G26" s="74">
        <f t="shared" si="0"/>
        <v>0</v>
      </c>
      <c r="H26" s="74">
        <f t="shared" si="0"/>
        <v>0</v>
      </c>
      <c r="I26" s="74">
        <f t="shared" si="0"/>
        <v>4.200000000000003</v>
      </c>
      <c r="J26" s="132" t="s">
        <v>95</v>
      </c>
      <c r="K26" s="140" t="s">
        <v>0</v>
      </c>
      <c r="L26" s="354"/>
    </row>
    <row r="27" spans="1:21" s="7" customFormat="1" ht="12.75">
      <c r="A27" s="263" t="s">
        <v>23</v>
      </c>
      <c r="B27" s="128"/>
      <c r="C27" s="264"/>
      <c r="D27" s="264"/>
      <c r="E27" s="128"/>
      <c r="F27" s="18"/>
      <c r="G27" s="18"/>
      <c r="H27" s="18"/>
      <c r="I27" s="18"/>
      <c r="J27" s="124"/>
      <c r="K27" s="2"/>
      <c r="L27" s="354"/>
      <c r="M27" s="317"/>
      <c r="N27" s="317"/>
      <c r="O27" s="317"/>
      <c r="P27" s="317"/>
      <c r="Q27" s="317"/>
      <c r="R27" s="317"/>
      <c r="S27" s="317"/>
      <c r="T27" s="317"/>
      <c r="U27" s="317"/>
    </row>
    <row r="28" spans="1:21" s="7" customFormat="1" ht="12.75">
      <c r="A28" s="16"/>
      <c r="B28" s="17"/>
      <c r="C28" s="19"/>
      <c r="D28" s="19"/>
      <c r="E28" s="17"/>
      <c r="F28" s="18"/>
      <c r="G28" s="18"/>
      <c r="H28" s="18"/>
      <c r="I28" s="18"/>
      <c r="K28" s="2"/>
      <c r="L28" s="354"/>
      <c r="M28" s="317"/>
      <c r="N28" s="317"/>
      <c r="O28" s="317"/>
      <c r="P28" s="317"/>
      <c r="Q28" s="317"/>
      <c r="R28" s="317"/>
      <c r="S28" s="317"/>
      <c r="T28" s="317"/>
      <c r="U28" s="317"/>
    </row>
    <row r="29" spans="1:12" ht="18" customHeight="1">
      <c r="A29" s="365" t="str">
        <f>"Table 1.1.2.  Explanation of revisions of net lending (+)/net borrowing (-) between "&amp;$A$9&amp;" and "&amp;$A$15</f>
        <v>Table 1.1.2.  Explanation of revisions of net lending (+)/net borrowing (-) between  October 2014 and  April 2014</v>
      </c>
      <c r="B29" s="365"/>
      <c r="C29" s="365"/>
      <c r="D29" s="365"/>
      <c r="E29" s="365"/>
      <c r="F29" s="365"/>
      <c r="G29" s="365"/>
      <c r="H29" s="365"/>
      <c r="I29" s="365"/>
      <c r="J29" s="365"/>
      <c r="K29" s="2"/>
      <c r="L29" s="354"/>
    </row>
    <row r="30" spans="1:12" ht="13.5" thickBot="1">
      <c r="A30" s="363" t="s">
        <v>44</v>
      </c>
      <c r="B30" s="363"/>
      <c r="C30" s="363"/>
      <c r="D30" s="363"/>
      <c r="E30" s="363"/>
      <c r="F30" s="364"/>
      <c r="G30" s="364"/>
      <c r="H30" s="364"/>
      <c r="I30" s="364"/>
      <c r="J30" s="364"/>
      <c r="K30" s="2"/>
      <c r="L30" s="354"/>
    </row>
    <row r="31" spans="1:12" ht="30.75" customHeight="1" thickBot="1">
      <c r="A31" s="342"/>
      <c r="B31" s="339"/>
      <c r="C31" s="339"/>
      <c r="D31" s="133" t="s">
        <v>74</v>
      </c>
      <c r="E31" s="134" t="s">
        <v>56</v>
      </c>
      <c r="F31" s="118">
        <v>2010</v>
      </c>
      <c r="G31" s="119">
        <v>2011</v>
      </c>
      <c r="H31" s="119">
        <v>2012</v>
      </c>
      <c r="I31" s="120">
        <v>2013</v>
      </c>
      <c r="J31" s="135" t="s">
        <v>65</v>
      </c>
      <c r="K31" s="2"/>
      <c r="L31" s="354"/>
    </row>
    <row r="32" spans="1:12" ht="12.75">
      <c r="A32" s="20"/>
      <c r="B32" s="21"/>
      <c r="C32" s="22"/>
      <c r="D32" s="23"/>
      <c r="E32" s="24"/>
      <c r="F32" s="11"/>
      <c r="G32" s="12"/>
      <c r="H32" s="12"/>
      <c r="I32" s="90"/>
      <c r="J32" s="25"/>
      <c r="K32" s="2"/>
      <c r="L32" s="354"/>
    </row>
    <row r="33" spans="1:21" s="27" customFormat="1" ht="12.75" customHeight="1">
      <c r="A33" s="362" t="s">
        <v>41</v>
      </c>
      <c r="B33" s="340"/>
      <c r="C33" s="340"/>
      <c r="D33" s="136">
        <v>1</v>
      </c>
      <c r="E33" s="137" t="s">
        <v>46</v>
      </c>
      <c r="F33" s="75">
        <f>F22</f>
        <v>8.5</v>
      </c>
      <c r="G33" s="76">
        <f>G22</f>
        <v>10.299999999999955</v>
      </c>
      <c r="H33" s="76">
        <f>H22</f>
        <v>5.2000000000000455</v>
      </c>
      <c r="I33" s="91">
        <f>I22</f>
        <v>6.200000000000003</v>
      </c>
      <c r="J33" s="26" t="s">
        <v>85</v>
      </c>
      <c r="K33" s="140" t="s">
        <v>0</v>
      </c>
      <c r="L33" s="354"/>
      <c r="M33" s="318"/>
      <c r="N33" s="318"/>
      <c r="O33" s="318"/>
      <c r="P33" s="318"/>
      <c r="Q33" s="318"/>
      <c r="R33" s="318"/>
      <c r="S33" s="318"/>
      <c r="T33" s="318"/>
      <c r="U33" s="318"/>
    </row>
    <row r="34" spans="1:12" ht="12.75">
      <c r="A34" s="127" t="s">
        <v>57</v>
      </c>
      <c r="B34" s="140"/>
      <c r="C34" s="141"/>
      <c r="D34" s="142"/>
      <c r="E34" s="96"/>
      <c r="F34" s="77"/>
      <c r="G34" s="78"/>
      <c r="H34" s="78"/>
      <c r="I34" s="92"/>
      <c r="J34" s="31"/>
      <c r="K34" s="2"/>
      <c r="L34" s="354"/>
    </row>
    <row r="35" spans="1:21" ht="12.75" customHeight="1">
      <c r="A35" s="127"/>
      <c r="B35" s="140"/>
      <c r="C35" s="201" t="s">
        <v>139</v>
      </c>
      <c r="D35" s="142" t="s">
        <v>150</v>
      </c>
      <c r="E35" s="96"/>
      <c r="F35" s="65">
        <f>SUM(F45,F54,F64,F73,F82)</f>
        <v>7.4</v>
      </c>
      <c r="G35" s="66">
        <f>SUM(G45,G54,G64,G73,G82)</f>
        <v>6.6</v>
      </c>
      <c r="H35" s="66">
        <f>SUM(H45,H54,H64,H73,H82)</f>
        <v>3.6</v>
      </c>
      <c r="I35" s="321">
        <f>SUM(I45,I54,I64,I73,I82)</f>
        <v>3</v>
      </c>
      <c r="J35" s="31"/>
      <c r="K35" s="140" t="s">
        <v>0</v>
      </c>
      <c r="L35" s="354"/>
      <c r="M35" s="319"/>
      <c r="N35" s="319"/>
      <c r="O35" s="319"/>
      <c r="P35" s="319"/>
      <c r="R35" s="320"/>
      <c r="S35" s="320"/>
      <c r="T35" s="320"/>
      <c r="U35" s="320"/>
    </row>
    <row r="36" spans="1:21" ht="12.75">
      <c r="A36" s="127"/>
      <c r="B36" s="140"/>
      <c r="C36" s="201" t="s">
        <v>140</v>
      </c>
      <c r="D36" s="142" t="s">
        <v>151</v>
      </c>
      <c r="E36" s="96"/>
      <c r="F36" s="65">
        <f>SUM(F37,F49,F59,F68,F77,F87,F91,F96)</f>
        <v>1.1</v>
      </c>
      <c r="G36" s="66">
        <f>SUM(G37,G49,G59,G68,G77,G87,G91,G96)</f>
        <v>3.699999999999954</v>
      </c>
      <c r="H36" s="66">
        <f>SUM(H37,H49,H59,H68,H77,H87,H91,H96)</f>
        <v>1.6000000000000454</v>
      </c>
      <c r="I36" s="321">
        <f>SUM(I37,I49,I59,I68,I77,I87,I91,I96)</f>
        <v>3.200000000000003</v>
      </c>
      <c r="J36" s="31"/>
      <c r="K36" s="140" t="s">
        <v>0</v>
      </c>
      <c r="L36" s="354"/>
      <c r="M36" s="319"/>
      <c r="N36" s="319"/>
      <c r="O36" s="319"/>
      <c r="P36" s="319"/>
      <c r="R36" s="320"/>
      <c r="S36" s="320"/>
      <c r="T36" s="320"/>
      <c r="U36" s="320"/>
    </row>
    <row r="37" spans="1:21" s="7" customFormat="1" ht="12.75" customHeight="1">
      <c r="A37" s="138" t="s">
        <v>9</v>
      </c>
      <c r="B37" s="139"/>
      <c r="C37" s="139"/>
      <c r="D37" s="136" t="s">
        <v>72</v>
      </c>
      <c r="E37" s="137" t="s">
        <v>46</v>
      </c>
      <c r="F37" s="79">
        <f>SUM(F38:F42)</f>
        <v>0</v>
      </c>
      <c r="G37" s="80">
        <f>SUM(G38:G42)</f>
        <v>0</v>
      </c>
      <c r="H37" s="80">
        <f>SUM(H38:H42)</f>
        <v>0</v>
      </c>
      <c r="I37" s="88">
        <f>SUM(I38:I42)</f>
        <v>2.7</v>
      </c>
      <c r="J37" s="32"/>
      <c r="K37" s="2"/>
      <c r="L37" s="354"/>
      <c r="M37" s="325">
        <f>SUM(F38:F42)</f>
        <v>0</v>
      </c>
      <c r="N37" s="325">
        <f>SUM(G38:G42)</f>
        <v>0</v>
      </c>
      <c r="O37" s="325">
        <f>SUM(H38:H42)</f>
        <v>0</v>
      </c>
      <c r="P37" s="325">
        <f>SUM(I38:I42)</f>
        <v>2.7</v>
      </c>
      <c r="Q37" s="316"/>
      <c r="R37" s="326">
        <f>F37-M37</f>
        <v>0</v>
      </c>
      <c r="S37" s="326">
        <f>G37-N37</f>
        <v>0</v>
      </c>
      <c r="T37" s="326">
        <f>H37-O37</f>
        <v>0</v>
      </c>
      <c r="U37" s="326">
        <f>I37-P37</f>
        <v>0</v>
      </c>
    </row>
    <row r="38" spans="1:21" s="1" customFormat="1" ht="12.75">
      <c r="A38" s="202"/>
      <c r="B38" s="4"/>
      <c r="C38" s="28" t="s">
        <v>32</v>
      </c>
      <c r="D38" s="29" t="s">
        <v>2</v>
      </c>
      <c r="E38" s="34"/>
      <c r="F38" s="81"/>
      <c r="G38" s="82"/>
      <c r="H38" s="82"/>
      <c r="I38" s="87"/>
      <c r="J38" s="35"/>
      <c r="K38" s="2"/>
      <c r="L38" s="354"/>
      <c r="M38" s="314"/>
      <c r="N38" s="314"/>
      <c r="O38" s="314"/>
      <c r="P38" s="314"/>
      <c r="Q38" s="314"/>
      <c r="R38" s="314"/>
      <c r="S38" s="314"/>
      <c r="T38" s="314"/>
      <c r="U38" s="314"/>
    </row>
    <row r="39" spans="1:21" s="1" customFormat="1" ht="12.75">
      <c r="A39" s="202"/>
      <c r="B39" s="4"/>
      <c r="C39" s="28" t="s">
        <v>33</v>
      </c>
      <c r="D39" s="29" t="s">
        <v>38</v>
      </c>
      <c r="E39" s="34"/>
      <c r="F39" s="81"/>
      <c r="G39" s="82"/>
      <c r="H39" s="82"/>
      <c r="I39" s="87"/>
      <c r="J39" s="35"/>
      <c r="K39" s="2"/>
      <c r="L39" s="354"/>
      <c r="M39" s="314"/>
      <c r="N39" s="314"/>
      <c r="O39" s="314"/>
      <c r="P39" s="314"/>
      <c r="Q39" s="314"/>
      <c r="R39" s="314"/>
      <c r="S39" s="314"/>
      <c r="T39" s="314"/>
      <c r="U39" s="314"/>
    </row>
    <row r="40" spans="1:21" s="1" customFormat="1" ht="13.5" thickBot="1">
      <c r="A40" s="202"/>
      <c r="B40" s="4"/>
      <c r="C40" s="28" t="s">
        <v>34</v>
      </c>
      <c r="D40" s="29" t="s">
        <v>40</v>
      </c>
      <c r="E40" s="34"/>
      <c r="F40" s="81"/>
      <c r="G40" s="82"/>
      <c r="H40" s="82"/>
      <c r="I40" s="87">
        <v>4.2</v>
      </c>
      <c r="J40" s="35"/>
      <c r="K40" s="2"/>
      <c r="L40" s="355"/>
      <c r="M40" s="314"/>
      <c r="N40" s="314"/>
      <c r="O40" s="314"/>
      <c r="P40" s="314"/>
      <c r="Q40" s="314"/>
      <c r="R40" s="314"/>
      <c r="S40" s="314"/>
      <c r="T40" s="314"/>
      <c r="U40" s="314"/>
    </row>
    <row r="41" spans="1:21" s="1" customFormat="1" ht="13.5" thickBot="1">
      <c r="A41" s="202"/>
      <c r="B41" s="4"/>
      <c r="C41" s="28" t="s">
        <v>176</v>
      </c>
      <c r="D41" s="29" t="s">
        <v>177</v>
      </c>
      <c r="E41" s="34"/>
      <c r="F41" s="81"/>
      <c r="G41" s="82"/>
      <c r="H41" s="82"/>
      <c r="I41" s="87">
        <v>-1.5</v>
      </c>
      <c r="J41" s="35"/>
      <c r="K41" s="2"/>
      <c r="M41" s="314"/>
      <c r="N41" s="314"/>
      <c r="O41" s="314"/>
      <c r="P41" s="314"/>
      <c r="Q41" s="314"/>
      <c r="R41" s="314"/>
      <c r="S41" s="314"/>
      <c r="T41" s="314"/>
      <c r="U41" s="314"/>
    </row>
    <row r="42" spans="1:21" s="1" customFormat="1" ht="12.75">
      <c r="A42" s="202"/>
      <c r="B42" s="4"/>
      <c r="C42" s="141" t="s">
        <v>59</v>
      </c>
      <c r="D42" s="142" t="s">
        <v>39</v>
      </c>
      <c r="E42" s="34"/>
      <c r="F42" s="81"/>
      <c r="G42" s="82"/>
      <c r="H42" s="82"/>
      <c r="I42" s="87"/>
      <c r="J42" s="35"/>
      <c r="K42" s="2"/>
      <c r="L42" s="356" t="s">
        <v>88</v>
      </c>
      <c r="M42" s="314"/>
      <c r="N42" s="314"/>
      <c r="O42" s="314"/>
      <c r="P42" s="314"/>
      <c r="Q42" s="314"/>
      <c r="R42" s="314"/>
      <c r="S42" s="314"/>
      <c r="T42" s="314"/>
      <c r="U42" s="314"/>
    </row>
    <row r="43" spans="1:21" s="7" customFormat="1" ht="12.75" customHeight="1">
      <c r="A43" s="138" t="s">
        <v>16</v>
      </c>
      <c r="B43" s="144"/>
      <c r="C43" s="144"/>
      <c r="D43" s="136" t="s">
        <v>86</v>
      </c>
      <c r="E43" s="137" t="s">
        <v>46</v>
      </c>
      <c r="F43" s="75">
        <f>SUM(F44,F53,F63,F72,F81)</f>
        <v>8.5</v>
      </c>
      <c r="G43" s="76">
        <f>SUM(G44,G53,G63,G72,G81)</f>
        <v>10.3</v>
      </c>
      <c r="H43" s="76">
        <f>SUM(H44,H53,H63,H72,H81)</f>
        <v>5.2</v>
      </c>
      <c r="I43" s="91">
        <f>SUM(I44,I53,I63,I72,I81)</f>
        <v>3.5</v>
      </c>
      <c r="J43" s="32"/>
      <c r="K43" s="140" t="s">
        <v>0</v>
      </c>
      <c r="L43" s="357"/>
      <c r="M43" s="325"/>
      <c r="N43" s="325"/>
      <c r="O43" s="325"/>
      <c r="P43" s="325"/>
      <c r="Q43" s="316"/>
      <c r="R43" s="316"/>
      <c r="S43" s="316"/>
      <c r="T43" s="316"/>
      <c r="U43" s="316"/>
    </row>
    <row r="44" spans="1:21" s="7" customFormat="1" ht="13.5" customHeight="1">
      <c r="A44" s="152"/>
      <c r="B44" s="340" t="s">
        <v>3</v>
      </c>
      <c r="C44" s="340"/>
      <c r="D44" s="142" t="s">
        <v>145</v>
      </c>
      <c r="E44" s="145"/>
      <c r="F44" s="75">
        <f>SUM(F45,F49)</f>
        <v>8.5</v>
      </c>
      <c r="G44" s="76">
        <f>SUM(G45,G49)</f>
        <v>10.3</v>
      </c>
      <c r="H44" s="76">
        <f>SUM(H45,H49)</f>
        <v>5.2</v>
      </c>
      <c r="I44" s="91">
        <f>SUM(I45,I49)</f>
        <v>3.5</v>
      </c>
      <c r="J44" s="37"/>
      <c r="K44" s="140" t="s">
        <v>0</v>
      </c>
      <c r="L44" s="357"/>
      <c r="M44" s="325"/>
      <c r="N44" s="325"/>
      <c r="O44" s="325"/>
      <c r="P44" s="325"/>
      <c r="Q44" s="316"/>
      <c r="R44" s="326"/>
      <c r="S44" s="326"/>
      <c r="T44" s="326"/>
      <c r="U44" s="326"/>
    </row>
    <row r="45" spans="1:21" s="7" customFormat="1" ht="13.5" customHeight="1">
      <c r="A45" s="278"/>
      <c r="B45" s="279"/>
      <c r="C45" s="276" t="s">
        <v>139</v>
      </c>
      <c r="D45" s="190" t="s">
        <v>99</v>
      </c>
      <c r="E45" s="36"/>
      <c r="F45" s="311">
        <f>SUM(F46:F48)</f>
        <v>7.4</v>
      </c>
      <c r="G45" s="312">
        <f>SUM(G46:G48)</f>
        <v>6.6</v>
      </c>
      <c r="H45" s="312">
        <f>SUM(H46:H48)</f>
        <v>3.6</v>
      </c>
      <c r="I45" s="313">
        <f>SUM(I46:I48)</f>
        <v>3</v>
      </c>
      <c r="J45" s="37"/>
      <c r="K45" s="2"/>
      <c r="L45" s="357"/>
      <c r="M45" s="325">
        <f>SUM(F46:F48)</f>
        <v>7.4</v>
      </c>
      <c r="N45" s="325">
        <f>SUM(G46:G48)</f>
        <v>6.6</v>
      </c>
      <c r="O45" s="325">
        <f>SUM(H46:H48)</f>
        <v>3.6</v>
      </c>
      <c r="P45" s="325">
        <f>SUM(I46:I48)</f>
        <v>3</v>
      </c>
      <c r="Q45" s="316"/>
      <c r="R45" s="326">
        <f>F45-M45</f>
        <v>0</v>
      </c>
      <c r="S45" s="326">
        <f>G45-N45</f>
        <v>0</v>
      </c>
      <c r="T45" s="326">
        <f>H45-O45</f>
        <v>0</v>
      </c>
      <c r="U45" s="326">
        <f>I45-P45</f>
        <v>0</v>
      </c>
    </row>
    <row r="46" spans="1:21" s="7" customFormat="1" ht="26.25" thickBot="1">
      <c r="A46" s="203"/>
      <c r="B46" s="204"/>
      <c r="C46" s="31" t="s">
        <v>180</v>
      </c>
      <c r="D46" s="189" t="s">
        <v>102</v>
      </c>
      <c r="E46" s="36"/>
      <c r="F46" s="83">
        <v>7.4</v>
      </c>
      <c r="G46" s="84">
        <v>6.6</v>
      </c>
      <c r="H46" s="84">
        <v>3.6</v>
      </c>
      <c r="I46" s="89">
        <v>3</v>
      </c>
      <c r="J46" s="37"/>
      <c r="K46" s="2"/>
      <c r="L46" s="358"/>
      <c r="M46" s="316"/>
      <c r="N46" s="316"/>
      <c r="O46" s="316"/>
      <c r="P46" s="316"/>
      <c r="Q46" s="316"/>
      <c r="R46" s="316"/>
      <c r="S46" s="316"/>
      <c r="T46" s="316"/>
      <c r="U46" s="316"/>
    </row>
    <row r="47" spans="1:21" s="7" customFormat="1" ht="13.5" customHeight="1" thickBot="1">
      <c r="A47" s="203"/>
      <c r="B47" s="204"/>
      <c r="C47" s="31" t="s">
        <v>62</v>
      </c>
      <c r="D47" s="189"/>
      <c r="E47" s="36"/>
      <c r="F47" s="83"/>
      <c r="G47" s="84"/>
      <c r="H47" s="84"/>
      <c r="I47" s="89"/>
      <c r="J47" s="37"/>
      <c r="K47" s="2"/>
      <c r="M47" s="316"/>
      <c r="N47" s="316"/>
      <c r="O47" s="316"/>
      <c r="P47" s="316"/>
      <c r="Q47" s="316"/>
      <c r="R47" s="316"/>
      <c r="S47" s="316"/>
      <c r="T47" s="316"/>
      <c r="U47" s="316"/>
    </row>
    <row r="48" spans="1:21" s="7" customFormat="1" ht="13.5" customHeight="1">
      <c r="A48" s="203"/>
      <c r="B48" s="204"/>
      <c r="C48" s="31" t="s">
        <v>63</v>
      </c>
      <c r="D48" s="189" t="s">
        <v>103</v>
      </c>
      <c r="E48" s="36"/>
      <c r="F48" s="83"/>
      <c r="G48" s="84"/>
      <c r="H48" s="84"/>
      <c r="I48" s="89"/>
      <c r="J48" s="37"/>
      <c r="K48" s="2"/>
      <c r="L48" s="356" t="s">
        <v>88</v>
      </c>
      <c r="M48" s="316"/>
      <c r="N48" s="316"/>
      <c r="O48" s="316"/>
      <c r="P48" s="316"/>
      <c r="Q48" s="316"/>
      <c r="R48" s="316"/>
      <c r="S48" s="316"/>
      <c r="T48" s="316"/>
      <c r="U48" s="316"/>
    </row>
    <row r="49" spans="1:21" s="2" customFormat="1" ht="13.5" customHeight="1">
      <c r="A49" s="278"/>
      <c r="B49" s="279"/>
      <c r="C49" s="205" t="s">
        <v>140</v>
      </c>
      <c r="D49" s="190" t="s">
        <v>98</v>
      </c>
      <c r="E49" s="36"/>
      <c r="F49" s="311">
        <f>SUM(F50:F52)</f>
        <v>1.1</v>
      </c>
      <c r="G49" s="312">
        <f>SUM(G50:G52)</f>
        <v>3.7</v>
      </c>
      <c r="H49" s="312">
        <f>SUM(H50:H52)</f>
        <v>1.6</v>
      </c>
      <c r="I49" s="313">
        <f>SUM(I50:I52)</f>
        <v>0.5</v>
      </c>
      <c r="J49" s="40"/>
      <c r="L49" s="357"/>
      <c r="M49" s="325">
        <f>SUM(F50:F52)</f>
        <v>1.1</v>
      </c>
      <c r="N49" s="325">
        <f>SUM(G50:G52)</f>
        <v>3.7</v>
      </c>
      <c r="O49" s="325">
        <f>SUM(H50:H52)</f>
        <v>1.6</v>
      </c>
      <c r="P49" s="325">
        <f>SUM(I50:I52)</f>
        <v>0.5</v>
      </c>
      <c r="Q49" s="316"/>
      <c r="R49" s="326">
        <f>F49-M49</f>
        <v>0</v>
      </c>
      <c r="S49" s="326">
        <f>G49-N49</f>
        <v>0</v>
      </c>
      <c r="T49" s="326">
        <f>H49-O49</f>
        <v>0</v>
      </c>
      <c r="U49" s="326">
        <f>I49-P49</f>
        <v>0</v>
      </c>
    </row>
    <row r="50" spans="1:21" s="2" customFormat="1" ht="26.25" thickBot="1">
      <c r="A50" s="203"/>
      <c r="B50" s="204"/>
      <c r="C50" s="31" t="s">
        <v>179</v>
      </c>
      <c r="D50" s="189" t="s">
        <v>100</v>
      </c>
      <c r="E50" s="36"/>
      <c r="F50" s="83">
        <v>1.1</v>
      </c>
      <c r="G50" s="84">
        <v>3.7</v>
      </c>
      <c r="H50" s="84">
        <v>1.6</v>
      </c>
      <c r="I50" s="89">
        <v>0.5</v>
      </c>
      <c r="J50" s="40"/>
      <c r="L50" s="358"/>
      <c r="M50" s="316"/>
      <c r="N50" s="316"/>
      <c r="O50" s="316"/>
      <c r="P50" s="316"/>
      <c r="Q50" s="316"/>
      <c r="R50" s="316"/>
      <c r="S50" s="316"/>
      <c r="T50" s="316"/>
      <c r="U50" s="316"/>
    </row>
    <row r="51" spans="1:21" s="2" customFormat="1" ht="13.5" customHeight="1" thickBot="1">
      <c r="A51" s="203"/>
      <c r="B51" s="204"/>
      <c r="C51" s="31" t="s">
        <v>62</v>
      </c>
      <c r="D51" s="189"/>
      <c r="E51" s="36"/>
      <c r="F51" s="83"/>
      <c r="G51" s="84"/>
      <c r="H51" s="84"/>
      <c r="I51" s="89"/>
      <c r="J51" s="40"/>
      <c r="M51" s="316"/>
      <c r="N51" s="316"/>
      <c r="O51" s="316"/>
      <c r="P51" s="316"/>
      <c r="Q51" s="316"/>
      <c r="R51" s="316"/>
      <c r="S51" s="316"/>
      <c r="T51" s="316"/>
      <c r="U51" s="316"/>
    </row>
    <row r="52" spans="1:21" s="2" customFormat="1" ht="13.5" customHeight="1">
      <c r="A52" s="203"/>
      <c r="B52" s="204"/>
      <c r="C52" s="31" t="s">
        <v>63</v>
      </c>
      <c r="D52" s="189" t="s">
        <v>101</v>
      </c>
      <c r="E52" s="36"/>
      <c r="F52" s="83"/>
      <c r="G52" s="84"/>
      <c r="H52" s="84"/>
      <c r="I52" s="89"/>
      <c r="J52" s="40"/>
      <c r="L52" s="356" t="s">
        <v>88</v>
      </c>
      <c r="M52" s="316"/>
      <c r="N52" s="316"/>
      <c r="O52" s="316"/>
      <c r="P52" s="316"/>
      <c r="Q52" s="316"/>
      <c r="R52" s="316"/>
      <c r="S52" s="316"/>
      <c r="T52" s="316"/>
      <c r="U52" s="316"/>
    </row>
    <row r="53" spans="1:21" s="7" customFormat="1" ht="13.5" customHeight="1">
      <c r="A53" s="152"/>
      <c r="B53" s="340" t="s">
        <v>35</v>
      </c>
      <c r="C53" s="340"/>
      <c r="D53" s="142" t="s">
        <v>146</v>
      </c>
      <c r="E53" s="145"/>
      <c r="F53" s="75">
        <f>SUM(F54,F59)</f>
        <v>0</v>
      </c>
      <c r="G53" s="76">
        <f>SUM(G54,G59)</f>
        <v>0</v>
      </c>
      <c r="H53" s="76">
        <f>SUM(H54,H59)</f>
        <v>0</v>
      </c>
      <c r="I53" s="91">
        <f>SUM(I54,I59)</f>
        <v>0</v>
      </c>
      <c r="J53" s="37"/>
      <c r="K53" s="140" t="s">
        <v>0</v>
      </c>
      <c r="L53" s="357"/>
      <c r="M53" s="325"/>
      <c r="N53" s="325"/>
      <c r="O53" s="325"/>
      <c r="P53" s="325"/>
      <c r="Q53" s="316"/>
      <c r="R53" s="326"/>
      <c r="S53" s="326"/>
      <c r="T53" s="326"/>
      <c r="U53" s="326"/>
    </row>
    <row r="54" spans="1:21" s="2" customFormat="1" ht="13.5" customHeight="1">
      <c r="A54" s="278"/>
      <c r="B54" s="279"/>
      <c r="C54" s="276" t="s">
        <v>139</v>
      </c>
      <c r="D54" s="190" t="s">
        <v>107</v>
      </c>
      <c r="E54" s="36"/>
      <c r="F54" s="311">
        <f>SUM(F55:F58)</f>
        <v>0</v>
      </c>
      <c r="G54" s="312">
        <f>SUM(G55:G58)</f>
        <v>0</v>
      </c>
      <c r="H54" s="312">
        <f>SUM(H55:H58)</f>
        <v>0</v>
      </c>
      <c r="I54" s="313">
        <f>SUM(I55:I58)</f>
        <v>0</v>
      </c>
      <c r="J54" s="40"/>
      <c r="L54" s="357"/>
      <c r="M54" s="325">
        <f>SUM(F55:F58)</f>
        <v>0</v>
      </c>
      <c r="N54" s="325">
        <f>SUM(G55:G58)</f>
        <v>0</v>
      </c>
      <c r="O54" s="325">
        <f>SUM(H55:H58)</f>
        <v>0</v>
      </c>
      <c r="P54" s="325">
        <f>SUM(I55:I58)</f>
        <v>0</v>
      </c>
      <c r="Q54" s="316"/>
      <c r="R54" s="326">
        <f>F54-M54</f>
        <v>0</v>
      </c>
      <c r="S54" s="326">
        <f>G54-N54</f>
        <v>0</v>
      </c>
      <c r="T54" s="326">
        <f>H54-O54</f>
        <v>0</v>
      </c>
      <c r="U54" s="326">
        <f>I54-P54</f>
        <v>0</v>
      </c>
    </row>
    <row r="55" spans="1:21" s="2" customFormat="1" ht="13.5" customHeight="1">
      <c r="A55" s="278"/>
      <c r="B55" s="279"/>
      <c r="C55" s="99" t="s">
        <v>131</v>
      </c>
      <c r="D55" s="190" t="s">
        <v>108</v>
      </c>
      <c r="E55" s="36"/>
      <c r="F55" s="83"/>
      <c r="G55" s="84"/>
      <c r="H55" s="84"/>
      <c r="I55" s="89"/>
      <c r="J55" s="40"/>
      <c r="L55" s="357"/>
      <c r="M55" s="316"/>
      <c r="N55" s="316"/>
      <c r="O55" s="316"/>
      <c r="P55" s="316"/>
      <c r="Q55" s="316"/>
      <c r="R55" s="316"/>
      <c r="S55" s="316"/>
      <c r="T55" s="316"/>
      <c r="U55" s="316"/>
    </row>
    <row r="56" spans="1:21" s="2" customFormat="1" ht="13.5" customHeight="1" thickBot="1">
      <c r="A56" s="278"/>
      <c r="B56" s="279"/>
      <c r="C56" s="99" t="s">
        <v>132</v>
      </c>
      <c r="D56" s="190" t="s">
        <v>133</v>
      </c>
      <c r="E56" s="36"/>
      <c r="F56" s="83"/>
      <c r="G56" s="84"/>
      <c r="H56" s="84"/>
      <c r="I56" s="89"/>
      <c r="J56" s="40"/>
      <c r="L56" s="358"/>
      <c r="M56" s="316"/>
      <c r="N56" s="316"/>
      <c r="O56" s="316"/>
      <c r="P56" s="316"/>
      <c r="Q56" s="316"/>
      <c r="R56" s="316"/>
      <c r="S56" s="316"/>
      <c r="T56" s="316"/>
      <c r="U56" s="316"/>
    </row>
    <row r="57" spans="1:21" s="2" customFormat="1" ht="13.5" customHeight="1" thickBot="1">
      <c r="A57" s="203"/>
      <c r="B57" s="204"/>
      <c r="C57" s="31" t="s">
        <v>62</v>
      </c>
      <c r="D57" s="189"/>
      <c r="E57" s="36"/>
      <c r="F57" s="83"/>
      <c r="G57" s="84"/>
      <c r="H57" s="84"/>
      <c r="I57" s="89"/>
      <c r="J57" s="40"/>
      <c r="M57" s="316"/>
      <c r="N57" s="316"/>
      <c r="O57" s="316"/>
      <c r="P57" s="316"/>
      <c r="Q57" s="316"/>
      <c r="R57" s="316"/>
      <c r="S57" s="316"/>
      <c r="T57" s="316"/>
      <c r="U57" s="316"/>
    </row>
    <row r="58" spans="1:21" s="2" customFormat="1" ht="13.5" customHeight="1">
      <c r="A58" s="203"/>
      <c r="B58" s="204"/>
      <c r="C58" s="28" t="s">
        <v>63</v>
      </c>
      <c r="D58" s="189" t="s">
        <v>109</v>
      </c>
      <c r="E58" s="36"/>
      <c r="F58" s="83"/>
      <c r="G58" s="84"/>
      <c r="H58" s="84"/>
      <c r="I58" s="89"/>
      <c r="J58" s="40"/>
      <c r="L58" s="356" t="s">
        <v>88</v>
      </c>
      <c r="M58" s="316"/>
      <c r="N58" s="316"/>
      <c r="O58" s="316"/>
      <c r="P58" s="316"/>
      <c r="Q58" s="316"/>
      <c r="R58" s="316"/>
      <c r="S58" s="316"/>
      <c r="T58" s="316"/>
      <c r="U58" s="316"/>
    </row>
    <row r="59" spans="1:21" s="2" customFormat="1" ht="13.5" customHeight="1">
      <c r="A59" s="278"/>
      <c r="B59" s="279"/>
      <c r="C59" s="205" t="s">
        <v>140</v>
      </c>
      <c r="D59" s="190" t="s">
        <v>104</v>
      </c>
      <c r="E59" s="36"/>
      <c r="F59" s="311">
        <f>SUM(F60:F62)</f>
        <v>0</v>
      </c>
      <c r="G59" s="312">
        <f>SUM(G60:G62)</f>
        <v>0</v>
      </c>
      <c r="H59" s="312">
        <f>SUM(H60:H62)</f>
        <v>0</v>
      </c>
      <c r="I59" s="313">
        <f>SUM(I60:I62)</f>
        <v>0</v>
      </c>
      <c r="J59" s="40"/>
      <c r="L59" s="357"/>
      <c r="M59" s="325">
        <f>SUM(F60:F62)</f>
        <v>0</v>
      </c>
      <c r="N59" s="325">
        <f>SUM(G60:G62)</f>
        <v>0</v>
      </c>
      <c r="O59" s="325">
        <f>SUM(H60:H62)</f>
        <v>0</v>
      </c>
      <c r="P59" s="325">
        <f>SUM(I60:I62)</f>
        <v>0</v>
      </c>
      <c r="Q59" s="316"/>
      <c r="R59" s="326">
        <f>F59-M59</f>
        <v>0</v>
      </c>
      <c r="S59" s="326">
        <f>G59-N59</f>
        <v>0</v>
      </c>
      <c r="T59" s="326">
        <f>H59-O59</f>
        <v>0</v>
      </c>
      <c r="U59" s="326">
        <f>I59-P59</f>
        <v>0</v>
      </c>
    </row>
    <row r="60" spans="1:21" s="2" customFormat="1" ht="13.5" customHeight="1" thickBot="1">
      <c r="A60" s="203"/>
      <c r="B60" s="204"/>
      <c r="C60" s="28" t="s">
        <v>60</v>
      </c>
      <c r="D60" s="189" t="s">
        <v>105</v>
      </c>
      <c r="E60" s="36"/>
      <c r="F60" s="83"/>
      <c r="G60" s="84"/>
      <c r="H60" s="84"/>
      <c r="I60" s="89"/>
      <c r="J60" s="40"/>
      <c r="L60" s="358"/>
      <c r="M60" s="316"/>
      <c r="N60" s="316"/>
      <c r="O60" s="316"/>
      <c r="P60" s="316"/>
      <c r="Q60" s="316"/>
      <c r="R60" s="316"/>
      <c r="S60" s="316"/>
      <c r="T60" s="316"/>
      <c r="U60" s="316"/>
    </row>
    <row r="61" spans="1:21" s="2" customFormat="1" ht="13.5" customHeight="1" thickBot="1">
      <c r="A61" s="203"/>
      <c r="B61" s="204"/>
      <c r="C61" s="28" t="s">
        <v>62</v>
      </c>
      <c r="D61" s="189"/>
      <c r="E61" s="36"/>
      <c r="F61" s="83"/>
      <c r="G61" s="84"/>
      <c r="H61" s="84"/>
      <c r="I61" s="89"/>
      <c r="J61" s="40"/>
      <c r="M61" s="316"/>
      <c r="N61" s="316"/>
      <c r="O61" s="316"/>
      <c r="P61" s="316"/>
      <c r="Q61" s="316"/>
      <c r="R61" s="316"/>
      <c r="S61" s="316"/>
      <c r="T61" s="316"/>
      <c r="U61" s="316"/>
    </row>
    <row r="62" spans="1:21" s="2" customFormat="1" ht="13.5" customHeight="1">
      <c r="A62" s="203"/>
      <c r="B62" s="204"/>
      <c r="C62" s="28" t="s">
        <v>63</v>
      </c>
      <c r="D62" s="189" t="s">
        <v>106</v>
      </c>
      <c r="E62" s="36"/>
      <c r="F62" s="83"/>
      <c r="G62" s="84"/>
      <c r="H62" s="84"/>
      <c r="I62" s="89"/>
      <c r="J62" s="40"/>
      <c r="L62" s="356" t="s">
        <v>88</v>
      </c>
      <c r="M62" s="316"/>
      <c r="N62" s="316"/>
      <c r="O62" s="316"/>
      <c r="P62" s="316"/>
      <c r="Q62" s="316"/>
      <c r="R62" s="316"/>
      <c r="S62" s="316"/>
      <c r="T62" s="316"/>
      <c r="U62" s="316"/>
    </row>
    <row r="63" spans="1:21" s="27" customFormat="1" ht="29.25" customHeight="1">
      <c r="A63" s="152"/>
      <c r="B63" s="340" t="s">
        <v>5</v>
      </c>
      <c r="C63" s="341"/>
      <c r="D63" s="142" t="s">
        <v>147</v>
      </c>
      <c r="E63" s="146"/>
      <c r="F63" s="75">
        <f>SUM(F64,F68)</f>
        <v>0</v>
      </c>
      <c r="G63" s="76">
        <f>SUM(G64,G68)</f>
        <v>0</v>
      </c>
      <c r="H63" s="76">
        <f>SUM(H64,H68)</f>
        <v>0</v>
      </c>
      <c r="I63" s="91">
        <f>SUM(I64,I68)</f>
        <v>0</v>
      </c>
      <c r="J63" s="41"/>
      <c r="K63" s="140" t="s">
        <v>0</v>
      </c>
      <c r="L63" s="357"/>
      <c r="M63" s="327"/>
      <c r="N63" s="327"/>
      <c r="O63" s="327"/>
      <c r="P63" s="327"/>
      <c r="Q63" s="328"/>
      <c r="R63" s="326"/>
      <c r="S63" s="326"/>
      <c r="T63" s="326"/>
      <c r="U63" s="326"/>
    </row>
    <row r="64" spans="1:21" s="1" customFormat="1" ht="13.5" customHeight="1">
      <c r="A64" s="280"/>
      <c r="B64" s="281"/>
      <c r="C64" s="276" t="s">
        <v>139</v>
      </c>
      <c r="D64" s="190" t="s">
        <v>113</v>
      </c>
      <c r="E64" s="34"/>
      <c r="F64" s="311">
        <f>SUM(F65:F67)</f>
        <v>0</v>
      </c>
      <c r="G64" s="312">
        <f>SUM(G65:G67)</f>
        <v>0</v>
      </c>
      <c r="H64" s="312">
        <f>SUM(H65:H67)</f>
        <v>0</v>
      </c>
      <c r="I64" s="313">
        <f>SUM(I65:I67)</f>
        <v>0</v>
      </c>
      <c r="J64" s="35"/>
      <c r="L64" s="357"/>
      <c r="M64" s="329">
        <f>SUM(F65:F67)</f>
        <v>0</v>
      </c>
      <c r="N64" s="329">
        <f>SUM(G65:G67)</f>
        <v>0</v>
      </c>
      <c r="O64" s="329">
        <f>SUM(H65:H67)</f>
        <v>0</v>
      </c>
      <c r="P64" s="329">
        <f>SUM(I65:I67)</f>
        <v>0</v>
      </c>
      <c r="Q64" s="314"/>
      <c r="R64" s="326">
        <f>F64-M64</f>
        <v>0</v>
      </c>
      <c r="S64" s="326">
        <f>G64-N64</f>
        <v>0</v>
      </c>
      <c r="T64" s="326">
        <f>H64-O64</f>
        <v>0</v>
      </c>
      <c r="U64" s="326">
        <f>I64-P64</f>
        <v>0</v>
      </c>
    </row>
    <row r="65" spans="1:21" s="1" customFormat="1" ht="13.5" customHeight="1" thickBot="1">
      <c r="A65" s="280"/>
      <c r="B65" s="281"/>
      <c r="C65" s="99" t="s">
        <v>134</v>
      </c>
      <c r="D65" s="190" t="s">
        <v>114</v>
      </c>
      <c r="E65" s="34"/>
      <c r="F65" s="83"/>
      <c r="G65" s="84"/>
      <c r="H65" s="84"/>
      <c r="I65" s="89"/>
      <c r="J65" s="35"/>
      <c r="L65" s="358"/>
      <c r="M65" s="314"/>
      <c r="N65" s="314"/>
      <c r="O65" s="314"/>
      <c r="P65" s="314"/>
      <c r="Q65" s="314"/>
      <c r="R65" s="314"/>
      <c r="S65" s="314"/>
      <c r="T65" s="314"/>
      <c r="U65" s="314"/>
    </row>
    <row r="66" spans="1:21" s="1" customFormat="1" ht="13.5" customHeight="1" thickBot="1">
      <c r="A66" s="202"/>
      <c r="B66" s="206"/>
      <c r="C66" s="28" t="s">
        <v>62</v>
      </c>
      <c r="D66" s="189"/>
      <c r="E66" s="34"/>
      <c r="F66" s="83"/>
      <c r="G66" s="84"/>
      <c r="H66" s="84"/>
      <c r="I66" s="89"/>
      <c r="J66" s="35"/>
      <c r="L66" s="7"/>
      <c r="M66" s="314"/>
      <c r="N66" s="314"/>
      <c r="O66" s="314"/>
      <c r="P66" s="314"/>
      <c r="Q66" s="314"/>
      <c r="R66" s="314"/>
      <c r="S66" s="314"/>
      <c r="T66" s="314"/>
      <c r="U66" s="314"/>
    </row>
    <row r="67" spans="1:21" s="1" customFormat="1" ht="13.5" customHeight="1">
      <c r="A67" s="202"/>
      <c r="B67" s="206"/>
      <c r="C67" s="28" t="s">
        <v>63</v>
      </c>
      <c r="D67" s="189" t="s">
        <v>115</v>
      </c>
      <c r="E67" s="34"/>
      <c r="F67" s="83"/>
      <c r="G67" s="84"/>
      <c r="H67" s="84"/>
      <c r="I67" s="89"/>
      <c r="J67" s="35"/>
      <c r="L67" s="356" t="s">
        <v>88</v>
      </c>
      <c r="M67" s="314"/>
      <c r="N67" s="314"/>
      <c r="O67" s="314"/>
      <c r="P67" s="314"/>
      <c r="Q67" s="314"/>
      <c r="R67" s="314"/>
      <c r="S67" s="314"/>
      <c r="T67" s="314"/>
      <c r="U67" s="314"/>
    </row>
    <row r="68" spans="1:21" s="1" customFormat="1" ht="13.5" customHeight="1">
      <c r="A68" s="280"/>
      <c r="B68" s="281"/>
      <c r="C68" s="205" t="s">
        <v>140</v>
      </c>
      <c r="D68" s="190" t="s">
        <v>110</v>
      </c>
      <c r="E68" s="34"/>
      <c r="F68" s="311">
        <f>SUM(F69:F71)</f>
        <v>0</v>
      </c>
      <c r="G68" s="312">
        <f>SUM(G69:G71)</f>
        <v>0</v>
      </c>
      <c r="H68" s="312">
        <f>SUM(H69:H71)</f>
        <v>0</v>
      </c>
      <c r="I68" s="313">
        <f>SUM(I69:I71)</f>
        <v>0</v>
      </c>
      <c r="J68" s="35"/>
      <c r="L68" s="357"/>
      <c r="M68" s="329">
        <f>SUM(F69:F71)</f>
        <v>0</v>
      </c>
      <c r="N68" s="329">
        <f>SUM(G69:G71)</f>
        <v>0</v>
      </c>
      <c r="O68" s="329">
        <f>SUM(H69:H71)</f>
        <v>0</v>
      </c>
      <c r="P68" s="329">
        <f>SUM(I69:I71)</f>
        <v>0</v>
      </c>
      <c r="Q68" s="314"/>
      <c r="R68" s="326">
        <f>F68-M68</f>
        <v>0</v>
      </c>
      <c r="S68" s="326">
        <f>G68-N68</f>
        <v>0</v>
      </c>
      <c r="T68" s="326">
        <f>H68-O68</f>
        <v>0</v>
      </c>
      <c r="U68" s="326">
        <f>I68-P68</f>
        <v>0</v>
      </c>
    </row>
    <row r="69" spans="1:21" s="1" customFormat="1" ht="13.5" customHeight="1" thickBot="1">
      <c r="A69" s="202"/>
      <c r="B69" s="206"/>
      <c r="C69" s="28" t="s">
        <v>60</v>
      </c>
      <c r="D69" s="189" t="s">
        <v>111</v>
      </c>
      <c r="E69" s="34"/>
      <c r="F69" s="83"/>
      <c r="G69" s="84"/>
      <c r="H69" s="84"/>
      <c r="I69" s="89"/>
      <c r="J69" s="35"/>
      <c r="L69" s="358"/>
      <c r="M69" s="314"/>
      <c r="N69" s="314"/>
      <c r="O69" s="314"/>
      <c r="P69" s="314"/>
      <c r="Q69" s="314"/>
      <c r="R69" s="314"/>
      <c r="S69" s="314"/>
      <c r="T69" s="314"/>
      <c r="U69" s="314"/>
    </row>
    <row r="70" spans="1:21" s="1" customFormat="1" ht="13.5" customHeight="1" thickBot="1">
      <c r="A70" s="202"/>
      <c r="B70" s="206"/>
      <c r="C70" s="28" t="s">
        <v>62</v>
      </c>
      <c r="D70" s="189"/>
      <c r="E70" s="34"/>
      <c r="F70" s="83"/>
      <c r="G70" s="84"/>
      <c r="H70" s="84"/>
      <c r="I70" s="89"/>
      <c r="J70" s="35"/>
      <c r="L70" s="7"/>
      <c r="M70" s="314"/>
      <c r="N70" s="314"/>
      <c r="O70" s="314"/>
      <c r="P70" s="314"/>
      <c r="Q70" s="314"/>
      <c r="R70" s="314"/>
      <c r="S70" s="314"/>
      <c r="T70" s="314"/>
      <c r="U70" s="314"/>
    </row>
    <row r="71" spans="1:21" s="1" customFormat="1" ht="13.5" customHeight="1">
      <c r="A71" s="202"/>
      <c r="B71" s="206"/>
      <c r="C71" s="28" t="s">
        <v>63</v>
      </c>
      <c r="D71" s="189" t="s">
        <v>112</v>
      </c>
      <c r="E71" s="34"/>
      <c r="F71" s="83"/>
      <c r="G71" s="84"/>
      <c r="H71" s="84"/>
      <c r="I71" s="89"/>
      <c r="J71" s="35"/>
      <c r="L71" s="356" t="s">
        <v>88</v>
      </c>
      <c r="M71" s="314"/>
      <c r="N71" s="314"/>
      <c r="O71" s="314"/>
      <c r="P71" s="314"/>
      <c r="Q71" s="314"/>
      <c r="R71" s="314"/>
      <c r="S71" s="314"/>
      <c r="T71" s="314"/>
      <c r="U71" s="314"/>
    </row>
    <row r="72" spans="1:21" s="1" customFormat="1" ht="27.75" customHeight="1">
      <c r="A72" s="152"/>
      <c r="B72" s="340" t="s">
        <v>36</v>
      </c>
      <c r="C72" s="341"/>
      <c r="D72" s="142" t="s">
        <v>148</v>
      </c>
      <c r="E72" s="146"/>
      <c r="F72" s="75">
        <f>SUM(F73,F77)</f>
        <v>0</v>
      </c>
      <c r="G72" s="76">
        <f>SUM(G73,G77)</f>
        <v>0</v>
      </c>
      <c r="H72" s="76">
        <f>SUM(H73,H77)</f>
        <v>0</v>
      </c>
      <c r="I72" s="91">
        <f>SUM(I73,I77)</f>
        <v>0</v>
      </c>
      <c r="J72" s="35"/>
      <c r="K72" s="140" t="s">
        <v>0</v>
      </c>
      <c r="L72" s="357"/>
      <c r="M72" s="329"/>
      <c r="N72" s="329"/>
      <c r="O72" s="329"/>
      <c r="P72" s="329"/>
      <c r="Q72" s="314"/>
      <c r="R72" s="326"/>
      <c r="S72" s="326"/>
      <c r="T72" s="326"/>
      <c r="U72" s="326"/>
    </row>
    <row r="73" spans="1:21" s="1" customFormat="1" ht="13.5" customHeight="1">
      <c r="A73" s="280"/>
      <c r="B73" s="281"/>
      <c r="C73" s="276" t="s">
        <v>139</v>
      </c>
      <c r="D73" s="190" t="s">
        <v>119</v>
      </c>
      <c r="E73" s="34"/>
      <c r="F73" s="311">
        <f>SUM(F74:F76)</f>
        <v>0</v>
      </c>
      <c r="G73" s="312">
        <f>SUM(G74:G76)</f>
        <v>0</v>
      </c>
      <c r="H73" s="312">
        <f>SUM(H74:H76)</f>
        <v>0</v>
      </c>
      <c r="I73" s="313">
        <f>SUM(I74:I76)</f>
        <v>0</v>
      </c>
      <c r="J73" s="35"/>
      <c r="L73" s="357"/>
      <c r="M73" s="329">
        <f>SUM(F74:F76)</f>
        <v>0</v>
      </c>
      <c r="N73" s="329">
        <f>SUM(G74:G76)</f>
        <v>0</v>
      </c>
      <c r="O73" s="329">
        <f>SUM(H74:H76)</f>
        <v>0</v>
      </c>
      <c r="P73" s="329">
        <f>SUM(I74:I76)</f>
        <v>0</v>
      </c>
      <c r="Q73" s="314"/>
      <c r="R73" s="326">
        <f>F73-M73</f>
        <v>0</v>
      </c>
      <c r="S73" s="326">
        <f>G73-N73</f>
        <v>0</v>
      </c>
      <c r="T73" s="326">
        <f>H73-O73</f>
        <v>0</v>
      </c>
      <c r="U73" s="326">
        <f>I73-P73</f>
        <v>0</v>
      </c>
    </row>
    <row r="74" spans="1:21" s="1" customFormat="1" ht="13.5" customHeight="1" thickBot="1">
      <c r="A74" s="202"/>
      <c r="B74" s="206"/>
      <c r="C74" s="28" t="s">
        <v>60</v>
      </c>
      <c r="D74" s="189" t="s">
        <v>120</v>
      </c>
      <c r="E74" s="34"/>
      <c r="F74" s="83"/>
      <c r="G74" s="84"/>
      <c r="H74" s="84"/>
      <c r="I74" s="89"/>
      <c r="J74" s="35"/>
      <c r="L74" s="358"/>
      <c r="M74" s="314"/>
      <c r="N74" s="314"/>
      <c r="O74" s="314"/>
      <c r="P74" s="314"/>
      <c r="Q74" s="314"/>
      <c r="R74" s="314"/>
      <c r="S74" s="314"/>
      <c r="T74" s="314"/>
      <c r="U74" s="314"/>
    </row>
    <row r="75" spans="1:21" s="27" customFormat="1" ht="13.5" customHeight="1" thickBot="1">
      <c r="A75" s="202"/>
      <c r="B75" s="206"/>
      <c r="C75" s="28" t="s">
        <v>62</v>
      </c>
      <c r="D75" s="189"/>
      <c r="E75" s="34"/>
      <c r="F75" s="83"/>
      <c r="G75" s="84"/>
      <c r="H75" s="84"/>
      <c r="I75" s="89"/>
      <c r="J75" s="41"/>
      <c r="M75" s="328"/>
      <c r="N75" s="328"/>
      <c r="O75" s="328"/>
      <c r="P75" s="328"/>
      <c r="Q75" s="328"/>
      <c r="R75" s="328"/>
      <c r="S75" s="328"/>
      <c r="T75" s="328"/>
      <c r="U75" s="328"/>
    </row>
    <row r="76" spans="1:21" s="1" customFormat="1" ht="13.5" customHeight="1">
      <c r="A76" s="202"/>
      <c r="B76" s="206"/>
      <c r="C76" s="28" t="s">
        <v>63</v>
      </c>
      <c r="D76" s="189" t="s">
        <v>121</v>
      </c>
      <c r="E76" s="34"/>
      <c r="F76" s="83"/>
      <c r="G76" s="84"/>
      <c r="H76" s="84"/>
      <c r="I76" s="89"/>
      <c r="J76" s="35"/>
      <c r="L76" s="356" t="s">
        <v>88</v>
      </c>
      <c r="M76" s="314"/>
      <c r="N76" s="314"/>
      <c r="O76" s="314"/>
      <c r="P76" s="314"/>
      <c r="Q76" s="314"/>
      <c r="R76" s="314"/>
      <c r="S76" s="314"/>
      <c r="T76" s="314"/>
      <c r="U76" s="314"/>
    </row>
    <row r="77" spans="1:21" s="1" customFormat="1" ht="13.5" customHeight="1">
      <c r="A77" s="280"/>
      <c r="B77" s="281"/>
      <c r="C77" s="205" t="s">
        <v>140</v>
      </c>
      <c r="D77" s="190" t="s">
        <v>116</v>
      </c>
      <c r="E77" s="34"/>
      <c r="F77" s="311">
        <f>SUM(F78:F80)</f>
        <v>0</v>
      </c>
      <c r="G77" s="312">
        <f>SUM(G78:G80)</f>
        <v>0</v>
      </c>
      <c r="H77" s="312">
        <f>SUM(H78:H80)</f>
        <v>0</v>
      </c>
      <c r="I77" s="313">
        <f>SUM(I78:I80)</f>
        <v>0</v>
      </c>
      <c r="J77" s="35"/>
      <c r="L77" s="357"/>
      <c r="M77" s="329">
        <f>SUM(F78:F80)</f>
        <v>0</v>
      </c>
      <c r="N77" s="329">
        <f>SUM(G78:G80)</f>
        <v>0</v>
      </c>
      <c r="O77" s="329">
        <f>SUM(H78:H80)</f>
        <v>0</v>
      </c>
      <c r="P77" s="329">
        <f>SUM(I78:I80)</f>
        <v>0</v>
      </c>
      <c r="Q77" s="314"/>
      <c r="R77" s="326">
        <f>F77-M77</f>
        <v>0</v>
      </c>
      <c r="S77" s="326">
        <f>G77-N77</f>
        <v>0</v>
      </c>
      <c r="T77" s="326">
        <f>H77-O77</f>
        <v>0</v>
      </c>
      <c r="U77" s="326">
        <f>I77-P77</f>
        <v>0</v>
      </c>
    </row>
    <row r="78" spans="1:21" s="1" customFormat="1" ht="13.5" customHeight="1" thickBot="1">
      <c r="A78" s="202"/>
      <c r="B78" s="206"/>
      <c r="C78" s="28" t="s">
        <v>60</v>
      </c>
      <c r="D78" s="189" t="s">
        <v>117</v>
      </c>
      <c r="E78" s="34"/>
      <c r="F78" s="83"/>
      <c r="G78" s="84"/>
      <c r="H78" s="84"/>
      <c r="I78" s="89"/>
      <c r="J78" s="35"/>
      <c r="L78" s="358"/>
      <c r="M78" s="314"/>
      <c r="N78" s="314"/>
      <c r="O78" s="314"/>
      <c r="P78" s="314"/>
      <c r="Q78" s="314"/>
      <c r="R78" s="314"/>
      <c r="S78" s="314"/>
      <c r="T78" s="314"/>
      <c r="U78" s="314"/>
    </row>
    <row r="79" spans="1:21" s="1" customFormat="1" ht="13.5" customHeight="1" thickBot="1">
      <c r="A79" s="202"/>
      <c r="B79" s="206"/>
      <c r="C79" s="28" t="s">
        <v>62</v>
      </c>
      <c r="D79" s="189"/>
      <c r="E79" s="34"/>
      <c r="F79" s="83"/>
      <c r="G79" s="84"/>
      <c r="H79" s="84"/>
      <c r="I79" s="89"/>
      <c r="J79" s="35"/>
      <c r="L79" s="2"/>
      <c r="M79" s="314"/>
      <c r="N79" s="314"/>
      <c r="O79" s="314"/>
      <c r="P79" s="314"/>
      <c r="Q79" s="314"/>
      <c r="R79" s="314"/>
      <c r="S79" s="314"/>
      <c r="T79" s="314"/>
      <c r="U79" s="314"/>
    </row>
    <row r="80" spans="1:21" s="1" customFormat="1" ht="13.5" customHeight="1">
      <c r="A80" s="202"/>
      <c r="B80" s="206"/>
      <c r="C80" s="28" t="s">
        <v>63</v>
      </c>
      <c r="D80" s="189" t="s">
        <v>118</v>
      </c>
      <c r="E80" s="34"/>
      <c r="F80" s="83"/>
      <c r="G80" s="84"/>
      <c r="H80" s="84"/>
      <c r="I80" s="89"/>
      <c r="J80" s="35"/>
      <c r="L80" s="356" t="s">
        <v>88</v>
      </c>
      <c r="M80" s="314"/>
      <c r="N80" s="314"/>
      <c r="O80" s="314"/>
      <c r="P80" s="314"/>
      <c r="Q80" s="314"/>
      <c r="R80" s="314"/>
      <c r="S80" s="314"/>
      <c r="T80" s="314"/>
      <c r="U80" s="314"/>
    </row>
    <row r="81" spans="1:21" s="1" customFormat="1" ht="13.5" customHeight="1">
      <c r="A81" s="152"/>
      <c r="B81" s="361" t="s">
        <v>37</v>
      </c>
      <c r="C81" s="361"/>
      <c r="D81" s="142" t="s">
        <v>149</v>
      </c>
      <c r="E81" s="146"/>
      <c r="F81" s="75">
        <f>SUM(F82,F87)</f>
        <v>0</v>
      </c>
      <c r="G81" s="76">
        <f>SUM(G82,G87)</f>
        <v>0</v>
      </c>
      <c r="H81" s="76">
        <f>SUM(H82,H87)</f>
        <v>0</v>
      </c>
      <c r="I81" s="91">
        <f>SUM(I82,I87)</f>
        <v>0</v>
      </c>
      <c r="J81" s="35"/>
      <c r="K81" s="140" t="s">
        <v>0</v>
      </c>
      <c r="L81" s="357"/>
      <c r="M81" s="329"/>
      <c r="N81" s="329"/>
      <c r="O81" s="329"/>
      <c r="P81" s="329"/>
      <c r="Q81" s="314"/>
      <c r="R81" s="326"/>
      <c r="S81" s="326"/>
      <c r="T81" s="326"/>
      <c r="U81" s="326"/>
    </row>
    <row r="82" spans="1:21" s="1" customFormat="1" ht="13.5" customHeight="1">
      <c r="A82" s="280"/>
      <c r="B82" s="281"/>
      <c r="C82" s="276" t="s">
        <v>139</v>
      </c>
      <c r="D82" s="190" t="s">
        <v>125</v>
      </c>
      <c r="E82" s="34"/>
      <c r="F82" s="311">
        <f>SUM(F83:F86)</f>
        <v>0</v>
      </c>
      <c r="G82" s="312">
        <f>SUM(G83:G86)</f>
        <v>0</v>
      </c>
      <c r="H82" s="312">
        <f>SUM(H83:H86)</f>
        <v>0</v>
      </c>
      <c r="I82" s="313">
        <f>SUM(I83:I86)</f>
        <v>0</v>
      </c>
      <c r="J82" s="35"/>
      <c r="L82" s="357"/>
      <c r="M82" s="329">
        <f>SUM(F83:F86)</f>
        <v>0</v>
      </c>
      <c r="N82" s="329">
        <f>SUM(G83:G86)</f>
        <v>0</v>
      </c>
      <c r="O82" s="329">
        <f>SUM(H83:H86)</f>
        <v>0</v>
      </c>
      <c r="P82" s="329">
        <f>SUM(I83:I86)</f>
        <v>0</v>
      </c>
      <c r="Q82" s="314"/>
      <c r="R82" s="326">
        <f>F82-M82</f>
        <v>0</v>
      </c>
      <c r="S82" s="326">
        <f>G82-N82</f>
        <v>0</v>
      </c>
      <c r="T82" s="326">
        <f>H82-O82</f>
        <v>0</v>
      </c>
      <c r="U82" s="326">
        <f>I82-P82</f>
        <v>0</v>
      </c>
    </row>
    <row r="83" spans="1:21" s="1" customFormat="1" ht="13.5" customHeight="1">
      <c r="A83" s="280"/>
      <c r="B83" s="281"/>
      <c r="C83" s="99" t="s">
        <v>135</v>
      </c>
      <c r="D83" s="190" t="s">
        <v>126</v>
      </c>
      <c r="E83" s="34"/>
      <c r="F83" s="83"/>
      <c r="G83" s="84"/>
      <c r="H83" s="84"/>
      <c r="I83" s="89"/>
      <c r="J83" s="35"/>
      <c r="L83" s="357"/>
      <c r="M83" s="314"/>
      <c r="N83" s="314"/>
      <c r="O83" s="314"/>
      <c r="P83" s="314"/>
      <c r="Q83" s="314"/>
      <c r="R83" s="314"/>
      <c r="S83" s="314"/>
      <c r="T83" s="314"/>
      <c r="U83" s="314"/>
    </row>
    <row r="84" spans="1:21" s="27" customFormat="1" ht="13.5" customHeight="1" thickBot="1">
      <c r="A84" s="280"/>
      <c r="B84" s="281"/>
      <c r="C84" s="99" t="s">
        <v>136</v>
      </c>
      <c r="D84" s="190" t="s">
        <v>137</v>
      </c>
      <c r="E84" s="34"/>
      <c r="F84" s="83"/>
      <c r="G84" s="84"/>
      <c r="H84" s="84"/>
      <c r="I84" s="89"/>
      <c r="J84" s="41"/>
      <c r="L84" s="358"/>
      <c r="M84" s="328"/>
      <c r="N84" s="328"/>
      <c r="O84" s="328"/>
      <c r="P84" s="328"/>
      <c r="Q84" s="328"/>
      <c r="R84" s="328"/>
      <c r="S84" s="328"/>
      <c r="T84" s="328"/>
      <c r="U84" s="328"/>
    </row>
    <row r="85" spans="1:21" s="2" customFormat="1" ht="13.5" customHeight="1" thickBot="1">
      <c r="A85" s="203"/>
      <c r="B85" s="204"/>
      <c r="C85" s="31" t="s">
        <v>62</v>
      </c>
      <c r="D85" s="189"/>
      <c r="E85" s="36"/>
      <c r="F85" s="83"/>
      <c r="G85" s="84"/>
      <c r="H85" s="84"/>
      <c r="I85" s="89"/>
      <c r="J85" s="40"/>
      <c r="M85" s="316"/>
      <c r="N85" s="316"/>
      <c r="O85" s="316"/>
      <c r="P85" s="316"/>
      <c r="Q85" s="316"/>
      <c r="R85" s="316"/>
      <c r="S85" s="316"/>
      <c r="T85" s="316"/>
      <c r="U85" s="316"/>
    </row>
    <row r="86" spans="1:21" s="1" customFormat="1" ht="13.5" customHeight="1">
      <c r="A86" s="202"/>
      <c r="B86" s="206"/>
      <c r="C86" s="28" t="s">
        <v>63</v>
      </c>
      <c r="D86" s="189" t="s">
        <v>127</v>
      </c>
      <c r="E86" s="34"/>
      <c r="F86" s="83"/>
      <c r="G86" s="84"/>
      <c r="H86" s="84"/>
      <c r="I86" s="89"/>
      <c r="J86" s="35"/>
      <c r="L86" s="356" t="s">
        <v>88</v>
      </c>
      <c r="M86" s="314"/>
      <c r="N86" s="314"/>
      <c r="O86" s="314"/>
      <c r="P86" s="314"/>
      <c r="Q86" s="314"/>
      <c r="R86" s="314"/>
      <c r="S86" s="314"/>
      <c r="T86" s="314"/>
      <c r="U86" s="314"/>
    </row>
    <row r="87" spans="1:21" s="1" customFormat="1" ht="13.5" customHeight="1">
      <c r="A87" s="280"/>
      <c r="B87" s="281"/>
      <c r="C87" s="205" t="s">
        <v>140</v>
      </c>
      <c r="D87" s="190" t="s">
        <v>122</v>
      </c>
      <c r="E87" s="34"/>
      <c r="F87" s="311">
        <f>SUM(F88:F90)</f>
        <v>0</v>
      </c>
      <c r="G87" s="312">
        <f>SUM(G88:G90)</f>
        <v>0</v>
      </c>
      <c r="H87" s="312">
        <f>SUM(H88:H90)</f>
        <v>0</v>
      </c>
      <c r="I87" s="313">
        <f>SUM(I88:I90)</f>
        <v>0</v>
      </c>
      <c r="J87" s="35"/>
      <c r="L87" s="357"/>
      <c r="M87" s="329">
        <f>SUM(F88:F90)</f>
        <v>0</v>
      </c>
      <c r="N87" s="329">
        <f>SUM(G88:G90)</f>
        <v>0</v>
      </c>
      <c r="O87" s="329">
        <f>SUM(H88:H90)</f>
        <v>0</v>
      </c>
      <c r="P87" s="329">
        <f>SUM(I88:I90)</f>
        <v>0</v>
      </c>
      <c r="Q87" s="314"/>
      <c r="R87" s="326">
        <f>F87-M87</f>
        <v>0</v>
      </c>
      <c r="S87" s="326">
        <f>G87-N87</f>
        <v>0</v>
      </c>
      <c r="T87" s="326">
        <f>H87-O87</f>
        <v>0</v>
      </c>
      <c r="U87" s="326">
        <f>I87-P87</f>
        <v>0</v>
      </c>
    </row>
    <row r="88" spans="1:21" s="1" customFormat="1" ht="13.5" customHeight="1" thickBot="1">
      <c r="A88" s="202"/>
      <c r="B88" s="206"/>
      <c r="C88" s="28" t="s">
        <v>60</v>
      </c>
      <c r="D88" s="189" t="s">
        <v>123</v>
      </c>
      <c r="E88" s="34"/>
      <c r="F88" s="83"/>
      <c r="G88" s="84"/>
      <c r="H88" s="84"/>
      <c r="I88" s="89"/>
      <c r="J88" s="35"/>
      <c r="L88" s="358"/>
      <c r="M88" s="314"/>
      <c r="N88" s="314"/>
      <c r="O88" s="314"/>
      <c r="P88" s="314"/>
      <c r="Q88" s="314"/>
      <c r="R88" s="314"/>
      <c r="S88" s="314"/>
      <c r="T88" s="314"/>
      <c r="U88" s="314"/>
    </row>
    <row r="89" spans="1:21" s="1" customFormat="1" ht="13.5" customHeight="1" thickBot="1">
      <c r="A89" s="202"/>
      <c r="B89" s="206"/>
      <c r="C89" s="28" t="s">
        <v>62</v>
      </c>
      <c r="D89" s="189"/>
      <c r="E89" s="34"/>
      <c r="F89" s="83"/>
      <c r="G89" s="84"/>
      <c r="H89" s="84"/>
      <c r="I89" s="89"/>
      <c r="J89" s="35"/>
      <c r="M89" s="314"/>
      <c r="N89" s="314"/>
      <c r="O89" s="314"/>
      <c r="P89" s="314"/>
      <c r="Q89" s="314"/>
      <c r="R89" s="314"/>
      <c r="S89" s="314"/>
      <c r="T89" s="314"/>
      <c r="U89" s="314"/>
    </row>
    <row r="90" spans="1:21" s="1" customFormat="1" ht="13.5" customHeight="1">
      <c r="A90" s="202"/>
      <c r="B90" s="206"/>
      <c r="C90" s="28" t="s">
        <v>63</v>
      </c>
      <c r="D90" s="189" t="s">
        <v>124</v>
      </c>
      <c r="E90" s="34"/>
      <c r="F90" s="83"/>
      <c r="G90" s="84"/>
      <c r="H90" s="84"/>
      <c r="I90" s="89"/>
      <c r="J90" s="35"/>
      <c r="L90" s="377" t="s">
        <v>88</v>
      </c>
      <c r="M90" s="314"/>
      <c r="N90" s="314"/>
      <c r="O90" s="314"/>
      <c r="P90" s="314"/>
      <c r="Q90" s="314"/>
      <c r="R90" s="314"/>
      <c r="S90" s="314"/>
      <c r="T90" s="314"/>
      <c r="U90" s="314"/>
    </row>
    <row r="91" spans="1:21" s="43" customFormat="1" ht="13.5" customHeight="1">
      <c r="A91" s="138" t="s">
        <v>84</v>
      </c>
      <c r="B91" s="139"/>
      <c r="C91" s="139"/>
      <c r="D91" s="136" t="s">
        <v>67</v>
      </c>
      <c r="E91" s="137" t="s">
        <v>46</v>
      </c>
      <c r="F91" s="79">
        <f>SUM(F92:F95)</f>
        <v>0</v>
      </c>
      <c r="G91" s="80">
        <f>SUM(G92:G95)</f>
        <v>0</v>
      </c>
      <c r="H91" s="80">
        <f>SUM(H92:H95)</f>
        <v>0</v>
      </c>
      <c r="I91" s="88">
        <f>SUM(I92:I95)</f>
        <v>0</v>
      </c>
      <c r="J91" s="42"/>
      <c r="K91" s="4"/>
      <c r="L91" s="378"/>
      <c r="M91" s="330">
        <f>SUM(F92:F95)</f>
        <v>0</v>
      </c>
      <c r="N91" s="330">
        <f>SUM(G92:G95)</f>
        <v>0</v>
      </c>
      <c r="O91" s="330">
        <f>SUM(H92:H95)</f>
        <v>0</v>
      </c>
      <c r="P91" s="330">
        <f>SUM(I92:I95)</f>
        <v>0</v>
      </c>
      <c r="Q91" s="331"/>
      <c r="R91" s="326">
        <f>F91-M91</f>
        <v>0</v>
      </c>
      <c r="S91" s="326">
        <f>G91-N91</f>
        <v>0</v>
      </c>
      <c r="T91" s="326">
        <f>H91-O91</f>
        <v>0</v>
      </c>
      <c r="U91" s="326">
        <f>I91-P91</f>
        <v>0</v>
      </c>
    </row>
    <row r="92" spans="1:21" s="2" customFormat="1" ht="13.5" customHeight="1">
      <c r="A92" s="203"/>
      <c r="B92" s="207"/>
      <c r="C92" s="28" t="s">
        <v>60</v>
      </c>
      <c r="D92" s="142" t="s">
        <v>66</v>
      </c>
      <c r="E92" s="153" t="s">
        <v>48</v>
      </c>
      <c r="F92" s="83"/>
      <c r="G92" s="84"/>
      <c r="H92" s="84"/>
      <c r="I92" s="89"/>
      <c r="J92" s="40"/>
      <c r="L92" s="378"/>
      <c r="M92" s="316"/>
      <c r="N92" s="316"/>
      <c r="O92" s="316"/>
      <c r="P92" s="316"/>
      <c r="Q92" s="316"/>
      <c r="R92" s="316"/>
      <c r="S92" s="316"/>
      <c r="T92" s="316"/>
      <c r="U92" s="316"/>
    </row>
    <row r="93" spans="1:21" s="2" customFormat="1" ht="13.5" customHeight="1">
      <c r="A93" s="203"/>
      <c r="B93" s="207"/>
      <c r="C93" s="28" t="s">
        <v>61</v>
      </c>
      <c r="D93" s="142" t="s">
        <v>68</v>
      </c>
      <c r="E93" s="153" t="s">
        <v>50</v>
      </c>
      <c r="F93" s="83"/>
      <c r="G93" s="84"/>
      <c r="H93" s="84"/>
      <c r="I93" s="89"/>
      <c r="J93" s="40"/>
      <c r="L93" s="378"/>
      <c r="M93" s="316"/>
      <c r="N93" s="316"/>
      <c r="O93" s="316"/>
      <c r="P93" s="316"/>
      <c r="Q93" s="316"/>
      <c r="R93" s="316"/>
      <c r="S93" s="316"/>
      <c r="T93" s="316"/>
      <c r="U93" s="316"/>
    </row>
    <row r="94" spans="1:21" s="2" customFormat="1" ht="13.5" customHeight="1">
      <c r="A94" s="203"/>
      <c r="B94" s="207"/>
      <c r="C94" s="28" t="s">
        <v>169</v>
      </c>
      <c r="D94" s="142" t="s">
        <v>69</v>
      </c>
      <c r="E94" s="153" t="s">
        <v>52</v>
      </c>
      <c r="F94" s="83"/>
      <c r="G94" s="84"/>
      <c r="H94" s="84"/>
      <c r="I94" s="89"/>
      <c r="J94" s="40"/>
      <c r="L94" s="378"/>
      <c r="M94" s="316"/>
      <c r="N94" s="316"/>
      <c r="O94" s="316"/>
      <c r="P94" s="316"/>
      <c r="Q94" s="316"/>
      <c r="R94" s="316"/>
      <c r="S94" s="316"/>
      <c r="T94" s="316"/>
      <c r="U94" s="316"/>
    </row>
    <row r="95" spans="1:21" s="1" customFormat="1" ht="13.5" customHeight="1">
      <c r="A95" s="202"/>
      <c r="B95" s="4"/>
      <c r="C95" s="28" t="s">
        <v>64</v>
      </c>
      <c r="D95" s="142" t="s">
        <v>70</v>
      </c>
      <c r="E95" s="153" t="s">
        <v>54</v>
      </c>
      <c r="F95" s="81"/>
      <c r="G95" s="82"/>
      <c r="H95" s="82"/>
      <c r="I95" s="195"/>
      <c r="J95" s="35"/>
      <c r="L95" s="378"/>
      <c r="M95" s="314"/>
      <c r="N95" s="314"/>
      <c r="O95" s="314"/>
      <c r="P95" s="314"/>
      <c r="Q95" s="314"/>
      <c r="R95" s="314"/>
      <c r="S95" s="314"/>
      <c r="T95" s="314"/>
      <c r="U95" s="314"/>
    </row>
    <row r="96" spans="1:21" s="7" customFormat="1" ht="13.5" customHeight="1" thickBot="1">
      <c r="A96" s="147" t="s">
        <v>15</v>
      </c>
      <c r="B96" s="148"/>
      <c r="C96" s="149"/>
      <c r="D96" s="150" t="s">
        <v>73</v>
      </c>
      <c r="E96" s="151" t="s">
        <v>46</v>
      </c>
      <c r="F96" s="85">
        <f>IF(ISERR(F33-SUM(F37,F43,F91)),"NC",F33-SUM(F37,F43,F91))</f>
        <v>0</v>
      </c>
      <c r="G96" s="86">
        <f>IF(ISERR(G33-SUM(G37,G43,G91)),"NC",G33-SUM(G37,G43,G91))</f>
        <v>-4.618527782440651E-14</v>
      </c>
      <c r="H96" s="86">
        <f>IF(ISERR(H33-SUM(H37,H43,H91)),"NC",H33-SUM(H37,H43,H91))</f>
        <v>4.529709940470639E-14</v>
      </c>
      <c r="I96" s="95">
        <f>IF(ISERR(I33-SUM(I37,I43,I91)),"NC",I33-SUM(I37,I43,I91))</f>
        <v>2.6645352591003757E-15</v>
      </c>
      <c r="J96" s="45"/>
      <c r="K96" s="140" t="s">
        <v>0</v>
      </c>
      <c r="L96" s="378"/>
      <c r="M96" s="316"/>
      <c r="N96" s="316"/>
      <c r="O96" s="316"/>
      <c r="P96" s="316"/>
      <c r="Q96" s="316"/>
      <c r="R96" s="316"/>
      <c r="S96" s="316"/>
      <c r="T96" s="316"/>
      <c r="U96" s="316"/>
    </row>
    <row r="97" spans="1:21" s="2" customFormat="1" ht="13.5" customHeight="1" thickBot="1">
      <c r="A97" s="147" t="s">
        <v>138</v>
      </c>
      <c r="B97" s="148"/>
      <c r="C97" s="149"/>
      <c r="D97" s="196" t="s">
        <v>97</v>
      </c>
      <c r="E97" s="197" t="s">
        <v>46</v>
      </c>
      <c r="F97" s="192">
        <f>SUM(F98,-F101)</f>
        <v>8.499999999999986</v>
      </c>
      <c r="G97" s="193">
        <f>SUM(G98,-G101)</f>
        <v>10.299999999999997</v>
      </c>
      <c r="H97" s="193">
        <f>SUM(H98,-H101)</f>
        <v>5.200000000000003</v>
      </c>
      <c r="I97" s="194">
        <f>SUM(I98,-I101)</f>
        <v>7.70000000000001</v>
      </c>
      <c r="J97" s="198"/>
      <c r="K97" s="140" t="s">
        <v>0</v>
      </c>
      <c r="L97" s="378"/>
      <c r="M97" s="316"/>
      <c r="N97" s="316"/>
      <c r="O97" s="316"/>
      <c r="P97" s="316"/>
      <c r="Q97" s="316"/>
      <c r="R97" s="316"/>
      <c r="S97" s="316"/>
      <c r="T97" s="316"/>
      <c r="U97" s="316"/>
    </row>
    <row r="98" spans="1:21" s="2" customFormat="1" ht="13.5" customHeight="1">
      <c r="A98" s="278"/>
      <c r="B98" s="282"/>
      <c r="C98" s="283" t="s">
        <v>153</v>
      </c>
      <c r="D98" s="191" t="s">
        <v>143</v>
      </c>
      <c r="E98" s="153"/>
      <c r="F98" s="311">
        <f>SUM(F99:F100)</f>
        <v>70.39999999999999</v>
      </c>
      <c r="G98" s="312">
        <f>SUM(G99:G100)</f>
        <v>73</v>
      </c>
      <c r="H98" s="312">
        <f>SUM(H99:H100)</f>
        <v>65.5</v>
      </c>
      <c r="I98" s="313">
        <f>SUM(I99:I100)</f>
        <v>-44</v>
      </c>
      <c r="J98" s="40"/>
      <c r="L98" s="378"/>
      <c r="M98" s="325">
        <f>SUM(F99:F100)</f>
        <v>70.39999999999999</v>
      </c>
      <c r="N98" s="325">
        <f>SUM(G99:G100)</f>
        <v>73</v>
      </c>
      <c r="O98" s="325">
        <f>SUM(H99:H100)</f>
        <v>65.5</v>
      </c>
      <c r="P98" s="325">
        <f>SUM(I99:I100)</f>
        <v>-44</v>
      </c>
      <c r="Q98" s="316"/>
      <c r="R98" s="326">
        <f>F98-M98</f>
        <v>0</v>
      </c>
      <c r="S98" s="326">
        <f>G98-N98</f>
        <v>0</v>
      </c>
      <c r="T98" s="326">
        <f>H98-O98</f>
        <v>0</v>
      </c>
      <c r="U98" s="326">
        <f>I98-P98</f>
        <v>0</v>
      </c>
    </row>
    <row r="99" spans="1:21" s="1" customFormat="1" ht="13.5" customHeight="1">
      <c r="A99" s="280"/>
      <c r="B99" s="281"/>
      <c r="C99" s="276" t="s">
        <v>139</v>
      </c>
      <c r="D99" s="284" t="s">
        <v>128</v>
      </c>
      <c r="E99" s="34"/>
      <c r="F99" s="83">
        <f>33.7+24.4+8.5</f>
        <v>66.6</v>
      </c>
      <c r="G99" s="84">
        <f>36+24.1+8.4</f>
        <v>68.5</v>
      </c>
      <c r="H99" s="84">
        <f>33.3+20.7+6.6</f>
        <v>60.6</v>
      </c>
      <c r="I99" s="89">
        <f>34+18.9+6.4</f>
        <v>59.3</v>
      </c>
      <c r="J99" s="35"/>
      <c r="L99" s="378"/>
      <c r="M99" s="314"/>
      <c r="N99" s="314"/>
      <c r="O99" s="314"/>
      <c r="P99" s="314"/>
      <c r="Q99" s="314"/>
      <c r="R99" s="314"/>
      <c r="S99" s="314"/>
      <c r="T99" s="314"/>
      <c r="U99" s="314"/>
    </row>
    <row r="100" spans="1:21" s="1" customFormat="1" ht="13.5" customHeight="1">
      <c r="A100" s="280"/>
      <c r="B100" s="281"/>
      <c r="C100" s="205" t="s">
        <v>140</v>
      </c>
      <c r="D100" s="284" t="s">
        <v>129</v>
      </c>
      <c r="E100" s="34"/>
      <c r="F100" s="83">
        <f>10.4-6.6</f>
        <v>3.8000000000000007</v>
      </c>
      <c r="G100" s="84">
        <f>10.1-5.6</f>
        <v>4.5</v>
      </c>
      <c r="H100" s="84">
        <f>11.9-7</f>
        <v>4.9</v>
      </c>
      <c r="I100" s="89">
        <f>-81.5-26.6+14.1-9.3</f>
        <v>-103.3</v>
      </c>
      <c r="J100" s="35"/>
      <c r="L100" s="378"/>
      <c r="M100" s="314"/>
      <c r="N100" s="314"/>
      <c r="O100" s="314"/>
      <c r="P100" s="314"/>
      <c r="Q100" s="314"/>
      <c r="R100" s="314"/>
      <c r="S100" s="314"/>
      <c r="T100" s="314"/>
      <c r="U100" s="314"/>
    </row>
    <row r="101" spans="1:21" s="2" customFormat="1" ht="13.5" customHeight="1">
      <c r="A101" s="278"/>
      <c r="B101" s="282"/>
      <c r="C101" s="283" t="s">
        <v>154</v>
      </c>
      <c r="D101" s="142" t="s">
        <v>144</v>
      </c>
      <c r="E101" s="153"/>
      <c r="F101" s="311">
        <f>SUM(F102:F103)</f>
        <v>61.900000000000006</v>
      </c>
      <c r="G101" s="312">
        <f>SUM(G102:G103)</f>
        <v>62.7</v>
      </c>
      <c r="H101" s="312">
        <f>SUM(H102:H103)</f>
        <v>60.3</v>
      </c>
      <c r="I101" s="313">
        <f>SUM(I102:I103)</f>
        <v>-51.70000000000001</v>
      </c>
      <c r="J101" s="40"/>
      <c r="L101" s="378"/>
      <c r="M101" s="325">
        <f>SUM(F102:F103)</f>
        <v>61.900000000000006</v>
      </c>
      <c r="N101" s="325">
        <f>SUM(G102:G103)</f>
        <v>62.7</v>
      </c>
      <c r="O101" s="325">
        <f>SUM(H102:H103)</f>
        <v>60.3</v>
      </c>
      <c r="P101" s="325">
        <f>SUM(I102:I103)</f>
        <v>-51.70000000000001</v>
      </c>
      <c r="Q101" s="316"/>
      <c r="R101" s="326">
        <f>F101-M101</f>
        <v>0</v>
      </c>
      <c r="S101" s="326">
        <f>G101-N101</f>
        <v>0</v>
      </c>
      <c r="T101" s="326">
        <f>H101-O101</f>
        <v>0</v>
      </c>
      <c r="U101" s="326">
        <f>I101-P101</f>
        <v>0</v>
      </c>
    </row>
    <row r="102" spans="1:21" s="1" customFormat="1" ht="13.5" customHeight="1">
      <c r="A102" s="280"/>
      <c r="B102" s="281"/>
      <c r="C102" s="276" t="s">
        <v>139</v>
      </c>
      <c r="D102" s="284" t="s">
        <v>141</v>
      </c>
      <c r="E102" s="34"/>
      <c r="F102" s="83">
        <f>33.7+19.1+6.4</f>
        <v>59.2</v>
      </c>
      <c r="G102" s="84">
        <f>36+18.8+7.1</f>
        <v>61.9</v>
      </c>
      <c r="H102" s="84">
        <f>33.3+17.2+6.5</f>
        <v>57</v>
      </c>
      <c r="I102" s="89">
        <f>34+15.7+6.6</f>
        <v>56.300000000000004</v>
      </c>
      <c r="J102" s="35"/>
      <c r="L102" s="378"/>
      <c r="M102" s="314"/>
      <c r="N102" s="314"/>
      <c r="O102" s="314"/>
      <c r="P102" s="314"/>
      <c r="Q102" s="314"/>
      <c r="R102" s="314"/>
      <c r="S102" s="314"/>
      <c r="T102" s="314"/>
      <c r="U102" s="314"/>
    </row>
    <row r="103" spans="1:21" s="1" customFormat="1" ht="13.5" customHeight="1" thickBot="1">
      <c r="A103" s="285"/>
      <c r="B103" s="286"/>
      <c r="C103" s="208" t="s">
        <v>140</v>
      </c>
      <c r="D103" s="287" t="s">
        <v>142</v>
      </c>
      <c r="E103" s="184"/>
      <c r="F103" s="186">
        <f>9.3-6.6</f>
        <v>2.700000000000001</v>
      </c>
      <c r="G103" s="187">
        <f>6.4-5.6</f>
        <v>0.8000000000000007</v>
      </c>
      <c r="H103" s="187">
        <f>10.3-7</f>
        <v>3.3000000000000007</v>
      </c>
      <c r="I103" s="188">
        <f>-85.7-26.6+13.6-9.3</f>
        <v>-108.00000000000001</v>
      </c>
      <c r="J103" s="185"/>
      <c r="L103" s="378"/>
      <c r="M103" s="314"/>
      <c r="N103" s="314"/>
      <c r="O103" s="314"/>
      <c r="P103" s="314"/>
      <c r="Q103" s="314"/>
      <c r="R103" s="314"/>
      <c r="S103" s="314"/>
      <c r="T103" s="314"/>
      <c r="U103" s="314"/>
    </row>
    <row r="104" spans="1:21" s="200" customFormat="1" ht="13.5" customHeight="1" thickBot="1">
      <c r="A104" s="288"/>
      <c r="B104" s="289"/>
      <c r="C104" s="290" t="s">
        <v>130</v>
      </c>
      <c r="D104" s="291"/>
      <c r="E104" s="292"/>
      <c r="F104" s="293">
        <f>IF(ISTEXT(F102),SUM(F99),SUM(F99,-F102))-IF(ISTEXT(F65),SUM(F35),SUM(F35,-F65))</f>
        <v>-8.881784197001252E-15</v>
      </c>
      <c r="G104" s="293">
        <f>IF(ISTEXT(G102),SUM(G99),SUM(G99,-G102))-IF(ISTEXT(G65),SUM(G35),SUM(G35,-G65))</f>
        <v>0</v>
      </c>
      <c r="H104" s="293">
        <f>IF(ISTEXT(H102),SUM(H99),SUM(H99,-H102))-IF(ISTEXT(H65),SUM(H35),SUM(H35,-H65))</f>
        <v>0</v>
      </c>
      <c r="I104" s="293">
        <f>IF(ISTEXT(I102),SUM(I99),SUM(I99,-I102))-IF(ISTEXT(I65),SUM(I35),SUM(I35,-I65))</f>
        <v>-7.105427357601002E-15</v>
      </c>
      <c r="J104" s="199"/>
      <c r="K104" s="140" t="s">
        <v>0</v>
      </c>
      <c r="L104" s="379"/>
      <c r="M104" s="332"/>
      <c r="N104" s="332"/>
      <c r="O104" s="332"/>
      <c r="P104" s="332"/>
      <c r="Q104" s="333"/>
      <c r="R104" s="326"/>
      <c r="S104" s="326"/>
      <c r="T104" s="326"/>
      <c r="U104" s="326"/>
    </row>
    <row r="105" spans="1:21" s="7" customFormat="1" ht="13.5" customHeight="1">
      <c r="A105" s="180" t="s">
        <v>21</v>
      </c>
      <c r="B105" s="46"/>
      <c r="C105" s="46"/>
      <c r="D105" s="46"/>
      <c r="E105" s="46"/>
      <c r="F105" s="46"/>
      <c r="G105" s="46"/>
      <c r="H105" s="46"/>
      <c r="I105" s="46"/>
      <c r="J105" s="47"/>
      <c r="M105" s="316"/>
      <c r="N105" s="316"/>
      <c r="O105" s="316"/>
      <c r="P105" s="316"/>
      <c r="Q105" s="316"/>
      <c r="R105" s="316"/>
      <c r="S105" s="316"/>
      <c r="T105" s="316"/>
      <c r="U105" s="316"/>
    </row>
    <row r="106" spans="1:21" ht="13.5" customHeight="1">
      <c r="A106" s="3" t="s">
        <v>22</v>
      </c>
      <c r="B106" s="48"/>
      <c r="C106" s="48"/>
      <c r="D106" s="48"/>
      <c r="M106" s="314"/>
      <c r="N106" s="314"/>
      <c r="O106" s="314"/>
      <c r="P106" s="314"/>
      <c r="Q106" s="314"/>
      <c r="R106" s="314"/>
      <c r="S106" s="314"/>
      <c r="T106" s="314"/>
      <c r="U106" s="314"/>
    </row>
    <row r="107" spans="13:21" ht="12.75">
      <c r="M107" s="314"/>
      <c r="N107" s="314"/>
      <c r="O107" s="314"/>
      <c r="P107" s="314"/>
      <c r="Q107" s="314"/>
      <c r="R107" s="314"/>
      <c r="S107" s="314"/>
      <c r="T107" s="314"/>
      <c r="U107" s="314"/>
    </row>
    <row r="109" ht="12.75">
      <c r="A109" s="59"/>
    </row>
    <row r="110" ht="12.75">
      <c r="C110" s="58"/>
    </row>
  </sheetData>
  <sheetProtection password="CA3F" sheet="1" objects="1" scenarios="1" formatCells="0" formatColumns="0" formatRows="0" insertRows="0" insertHyperlinks="0" deleteRows="0" autoFilter="0" pivotTables="0"/>
  <mergeCells count="42">
    <mergeCell ref="L48:L50"/>
    <mergeCell ref="L52:L56"/>
    <mergeCell ref="L58:L60"/>
    <mergeCell ref="L86:L88"/>
    <mergeCell ref="L90:L104"/>
    <mergeCell ref="L62:L65"/>
    <mergeCell ref="L67:L69"/>
    <mergeCell ref="L71:L74"/>
    <mergeCell ref="L76:L78"/>
    <mergeCell ref="L80:L84"/>
    <mergeCell ref="A22:D22"/>
    <mergeCell ref="B13:D13"/>
    <mergeCell ref="B14:D14"/>
    <mergeCell ref="A16:D16"/>
    <mergeCell ref="B20:D20"/>
    <mergeCell ref="B12:D12"/>
    <mergeCell ref="B17:D17"/>
    <mergeCell ref="A1:J1"/>
    <mergeCell ref="F21:I21"/>
    <mergeCell ref="A7:J7"/>
    <mergeCell ref="A6:J6"/>
    <mergeCell ref="A8:D8"/>
    <mergeCell ref="K2:L2"/>
    <mergeCell ref="B81:C81"/>
    <mergeCell ref="A33:C33"/>
    <mergeCell ref="B63:C63"/>
    <mergeCell ref="B44:C44"/>
    <mergeCell ref="B53:C53"/>
    <mergeCell ref="B72:C72"/>
    <mergeCell ref="A31:C31"/>
    <mergeCell ref="A30:J30"/>
    <mergeCell ref="A29:J29"/>
    <mergeCell ref="B25:D25"/>
    <mergeCell ref="B26:D26"/>
    <mergeCell ref="L8:L40"/>
    <mergeCell ref="L42:L46"/>
    <mergeCell ref="B18:D18"/>
    <mergeCell ref="B19:D19"/>
    <mergeCell ref="B23:D23"/>
    <mergeCell ref="B24:D24"/>
    <mergeCell ref="A10:D10"/>
    <mergeCell ref="B11:D11"/>
  </mergeCells>
  <conditionalFormatting sqref="R35:U36">
    <cfRule type="cellIs" priority="5" dxfId="0" operator="notEqual">
      <formula>0</formula>
    </cfRule>
  </conditionalFormatting>
  <conditionalFormatting sqref="R37:U37">
    <cfRule type="cellIs" priority="4" dxfId="0" operator="notEqual">
      <formula>0</formula>
    </cfRule>
  </conditionalFormatting>
  <conditionalFormatting sqref="R59:U59 R53:U54 R49:U49 R44:U45">
    <cfRule type="cellIs" priority="3" dxfId="0" operator="notEqual">
      <formula>0</formula>
    </cfRule>
  </conditionalFormatting>
  <conditionalFormatting sqref="R104:U104 R101:U101 R98:U98 R91:U91 R87:U87 R81:U82 R77:U77 R72:U73 R68:U68 R63:U64">
    <cfRule type="cellIs" priority="2" dxfId="0" operator="notEqual">
      <formula>0</formula>
    </cfRule>
  </conditionalFormatting>
  <conditionalFormatting sqref="K2">
    <cfRule type="cellIs" priority="1" dxfId="0" operator="notEqual">
      <formula>0</formula>
    </cfRule>
  </conditionalFormatting>
  <printOptions horizontalCentered="1"/>
  <pageMargins left="0.17" right="0.17" top="0.2" bottom="0.16" header="0.17" footer="0.21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8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 outlineLevelCol="1"/>
  <cols>
    <col min="1" max="1" width="1.421875" style="4" customWidth="1"/>
    <col min="2" max="2" width="1.1484375" style="4" customWidth="1"/>
    <col min="3" max="3" width="46.28125" style="28" customWidth="1"/>
    <col min="4" max="4" width="13.140625" style="28" bestFit="1" customWidth="1"/>
    <col min="5" max="5" width="8.421875" style="9" customWidth="1"/>
    <col min="6" max="9" width="10.8515625" style="4" bestFit="1" customWidth="1"/>
    <col min="10" max="10" width="32.8515625" style="4" customWidth="1"/>
    <col min="11" max="11" width="9.140625" style="4" customWidth="1"/>
    <col min="12" max="12" width="9.7109375" style="4" customWidth="1"/>
    <col min="13" max="16" width="9.140625" style="4" hidden="1" customWidth="1" outlineLevel="1"/>
    <col min="17" max="17" width="2.421875" style="4" hidden="1" customWidth="1" outlineLevel="1"/>
    <col min="18" max="21" width="4.421875" style="4" hidden="1" customWidth="1" outlineLevel="1"/>
    <col min="22" max="22" width="9.140625" style="4" customWidth="1" collapsed="1"/>
    <col min="23" max="16384" width="9.140625" style="4" customWidth="1"/>
  </cols>
  <sheetData>
    <row r="1" spans="1:13" ht="18.75">
      <c r="A1" s="369" t="s">
        <v>83</v>
      </c>
      <c r="B1" s="369"/>
      <c r="C1" s="369"/>
      <c r="D1" s="369"/>
      <c r="E1" s="369"/>
      <c r="F1" s="369"/>
      <c r="G1" s="369"/>
      <c r="H1" s="369"/>
      <c r="I1" s="369"/>
      <c r="J1" s="369"/>
      <c r="K1" s="217"/>
      <c r="L1" s="181" t="str">
        <f>'Cover page'!F1</f>
        <v>Oct.2014</v>
      </c>
      <c r="M1" s="217"/>
    </row>
    <row r="2" spans="1:13" s="7" customFormat="1" ht="20.25">
      <c r="A2" s="301"/>
      <c r="B2" s="302"/>
      <c r="C2" s="303"/>
      <c r="D2" s="302"/>
      <c r="E2" s="304"/>
      <c r="F2" s="302"/>
      <c r="G2" s="302"/>
      <c r="H2" s="302"/>
      <c r="I2" s="302"/>
      <c r="J2" s="305"/>
      <c r="K2" s="359">
        <f>IF(SUM(R:U)=0,0,"check sums!!!")</f>
        <v>0</v>
      </c>
      <c r="L2" s="360"/>
      <c r="M2" s="306"/>
    </row>
    <row r="3" spans="1:10" ht="18.75">
      <c r="A3" s="295" t="str">
        <f>"Country: "&amp;'Cover page'!D15</f>
        <v>Country: CYPRUS</v>
      </c>
      <c r="B3" s="296"/>
      <c r="C3" s="297"/>
      <c r="D3" s="5"/>
      <c r="E3" s="6"/>
      <c r="F3" s="5"/>
      <c r="G3" s="5"/>
      <c r="H3" s="5"/>
      <c r="I3" s="5"/>
      <c r="J3" s="8"/>
    </row>
    <row r="4" spans="1:9" ht="15">
      <c r="A4" s="298" t="str">
        <f>"Date of response: "&amp;'Cover page'!D16</f>
        <v>Date of response: 41912</v>
      </c>
      <c r="B4" s="299"/>
      <c r="C4" s="300"/>
      <c r="D4" s="5"/>
      <c r="E4" s="6"/>
      <c r="F4" s="5"/>
      <c r="G4" s="5"/>
      <c r="H4" s="5"/>
      <c r="I4" s="5"/>
    </row>
    <row r="5" spans="1:9" ht="22.5">
      <c r="A5" s="1"/>
      <c r="C5" s="60"/>
      <c r="D5" s="182"/>
      <c r="I5" s="10"/>
    </row>
    <row r="6" spans="1:10" ht="15.75">
      <c r="A6" s="389" t="str">
        <f>"Table 1.2.1. Comparison of gross consolidated debt (outstanding amount) notified  in "&amp;$A$9&amp;" and "&amp;$A$16</f>
        <v>Table 1.2.1. Comparison of gross consolidated debt (outstanding amount) notified  in  October 2014 and  April 2014</v>
      </c>
      <c r="B6" s="389"/>
      <c r="C6" s="389"/>
      <c r="D6" s="389"/>
      <c r="E6" s="389"/>
      <c r="F6" s="389"/>
      <c r="G6" s="389"/>
      <c r="H6" s="389"/>
      <c r="I6" s="389"/>
      <c r="J6" s="389"/>
    </row>
    <row r="7" spans="1:10" ht="13.5" thickBot="1">
      <c r="A7" s="364" t="s">
        <v>44</v>
      </c>
      <c r="B7" s="364"/>
      <c r="C7" s="364"/>
      <c r="D7" s="364"/>
      <c r="E7" s="364"/>
      <c r="F7" s="364"/>
      <c r="G7" s="364"/>
      <c r="H7" s="364"/>
      <c r="I7" s="364"/>
      <c r="J7" s="364"/>
    </row>
    <row r="8" spans="1:12" ht="15" customHeight="1" thickBot="1">
      <c r="A8" s="390"/>
      <c r="B8" s="391"/>
      <c r="C8" s="391"/>
      <c r="D8" s="392"/>
      <c r="E8" s="163" t="s">
        <v>45</v>
      </c>
      <c r="F8" s="118">
        <v>2010</v>
      </c>
      <c r="G8" s="119">
        <v>2011</v>
      </c>
      <c r="H8" s="119">
        <v>2012</v>
      </c>
      <c r="I8" s="120">
        <v>2013</v>
      </c>
      <c r="J8" s="125" t="s">
        <v>74</v>
      </c>
      <c r="L8" s="353" t="s">
        <v>88</v>
      </c>
    </row>
    <row r="9" spans="1:12" ht="13.5" customHeight="1">
      <c r="A9" s="103" t="str">
        <f>'Table 1.1'!A9</f>
        <v> October 2014</v>
      </c>
      <c r="B9" s="154"/>
      <c r="C9" s="154"/>
      <c r="D9" s="155"/>
      <c r="E9" s="106"/>
      <c r="F9" s="15"/>
      <c r="G9" s="13"/>
      <c r="H9" s="13"/>
      <c r="I9" s="14"/>
      <c r="J9" s="269"/>
      <c r="L9" s="354"/>
    </row>
    <row r="10" spans="1:12" ht="13.5" customHeight="1">
      <c r="A10" s="366" t="s">
        <v>82</v>
      </c>
      <c r="B10" s="367"/>
      <c r="C10" s="367"/>
      <c r="D10" s="368"/>
      <c r="E10" s="126" t="s">
        <v>46</v>
      </c>
      <c r="F10" s="65">
        <f>SUM(F11:F15)</f>
        <v>10769.699999999999</v>
      </c>
      <c r="G10" s="66">
        <f>SUM(G11:G15)</f>
        <v>12869.300000000001</v>
      </c>
      <c r="H10" s="66">
        <f>SUM(H11:H15)</f>
        <v>15430.900000000001</v>
      </c>
      <c r="I10" s="66">
        <f>SUM(I11:I15)</f>
        <v>18518.800000000003</v>
      </c>
      <c r="J10" s="161" t="s">
        <v>12</v>
      </c>
      <c r="K10" s="140" t="s">
        <v>0</v>
      </c>
      <c r="L10" s="354"/>
    </row>
    <row r="11" spans="1:12" ht="13.5" customHeight="1">
      <c r="A11" s="127"/>
      <c r="B11" s="349" t="s">
        <v>17</v>
      </c>
      <c r="C11" s="349"/>
      <c r="D11" s="350"/>
      <c r="E11" s="128" t="s">
        <v>48</v>
      </c>
      <c r="F11" s="67">
        <v>17901.6</v>
      </c>
      <c r="G11" s="68">
        <v>20331.7</v>
      </c>
      <c r="H11" s="68">
        <v>23121.7</v>
      </c>
      <c r="I11" s="68">
        <v>26235.4</v>
      </c>
      <c r="J11" s="161">
        <v>2</v>
      </c>
      <c r="L11" s="354"/>
    </row>
    <row r="12" spans="1:12" ht="13.5" customHeight="1">
      <c r="A12" s="127"/>
      <c r="B12" s="349" t="s">
        <v>18</v>
      </c>
      <c r="C12" s="349"/>
      <c r="D12" s="350"/>
      <c r="E12" s="128" t="s">
        <v>50</v>
      </c>
      <c r="F12" s="67" t="s">
        <v>175</v>
      </c>
      <c r="G12" s="68" t="s">
        <v>175</v>
      </c>
      <c r="H12" s="68" t="s">
        <v>175</v>
      </c>
      <c r="I12" s="68" t="s">
        <v>175</v>
      </c>
      <c r="J12" s="161">
        <v>3</v>
      </c>
      <c r="L12" s="354"/>
    </row>
    <row r="13" spans="1:28" ht="13.5" customHeight="1">
      <c r="A13" s="127"/>
      <c r="B13" s="349" t="s">
        <v>19</v>
      </c>
      <c r="C13" s="349"/>
      <c r="D13" s="350"/>
      <c r="E13" s="128" t="s">
        <v>52</v>
      </c>
      <c r="F13" s="67">
        <v>345</v>
      </c>
      <c r="G13" s="68">
        <v>337.2</v>
      </c>
      <c r="H13" s="68">
        <v>321</v>
      </c>
      <c r="I13" s="68">
        <v>289.5</v>
      </c>
      <c r="J13" s="161">
        <v>4</v>
      </c>
      <c r="L13" s="354"/>
      <c r="Y13" s="338"/>
      <c r="Z13" s="338"/>
      <c r="AA13" s="338"/>
      <c r="AB13" s="338"/>
    </row>
    <row r="14" spans="1:12" ht="13.5" customHeight="1">
      <c r="A14" s="127"/>
      <c r="B14" s="349" t="s">
        <v>20</v>
      </c>
      <c r="C14" s="349"/>
      <c r="D14" s="350"/>
      <c r="E14" s="128" t="s">
        <v>54</v>
      </c>
      <c r="F14" s="67">
        <v>-7476.9</v>
      </c>
      <c r="G14" s="68">
        <v>-7799.6</v>
      </c>
      <c r="H14" s="68">
        <v>-8011.8</v>
      </c>
      <c r="I14" s="68">
        <v>-8006.1</v>
      </c>
      <c r="J14" s="161">
        <v>5</v>
      </c>
      <c r="L14" s="354"/>
    </row>
    <row r="15" spans="1:12" ht="13.5" customHeight="1">
      <c r="A15" s="127"/>
      <c r="B15" s="213"/>
      <c r="C15" s="384" t="s">
        <v>14</v>
      </c>
      <c r="D15" s="385"/>
      <c r="E15" s="164" t="s">
        <v>6</v>
      </c>
      <c r="F15" s="67"/>
      <c r="G15" s="68"/>
      <c r="H15" s="68"/>
      <c r="I15" s="68" t="s">
        <v>6</v>
      </c>
      <c r="J15" s="161">
        <v>6</v>
      </c>
      <c r="L15" s="354"/>
    </row>
    <row r="16" spans="1:28" ht="13.5" customHeight="1">
      <c r="A16" s="107" t="str">
        <f>'Table 1.1'!A15</f>
        <v> April 2014</v>
      </c>
      <c r="B16" s="156"/>
      <c r="C16" s="156"/>
      <c r="D16" s="157"/>
      <c r="E16" s="111"/>
      <c r="F16" s="69"/>
      <c r="G16" s="70"/>
      <c r="H16" s="70"/>
      <c r="I16" s="94"/>
      <c r="J16" s="159"/>
      <c r="L16" s="354"/>
      <c r="Y16" s="338"/>
      <c r="Z16" s="338"/>
      <c r="AA16" s="338"/>
      <c r="AB16" s="338"/>
    </row>
    <row r="17" spans="1:12" ht="13.5" customHeight="1">
      <c r="A17" s="366" t="s">
        <v>82</v>
      </c>
      <c r="B17" s="367"/>
      <c r="C17" s="367"/>
      <c r="D17" s="368"/>
      <c r="E17" s="126" t="s">
        <v>46</v>
      </c>
      <c r="F17" s="65">
        <f>SUM(F18:F22)</f>
        <v>10674.500000000002</v>
      </c>
      <c r="G17" s="66">
        <f>SUM(G18:G22)</f>
        <v>12778.4</v>
      </c>
      <c r="H17" s="66">
        <f>SUM(H18:H22)</f>
        <v>15349.600000000002</v>
      </c>
      <c r="I17" s="66">
        <f>SUM(I18:I22)</f>
        <v>18442.199999999997</v>
      </c>
      <c r="J17" s="161" t="s">
        <v>13</v>
      </c>
      <c r="K17" s="140" t="s">
        <v>0</v>
      </c>
      <c r="L17" s="354"/>
    </row>
    <row r="18" spans="1:12" ht="13.5" customHeight="1">
      <c r="A18" s="165"/>
      <c r="B18" s="349" t="s">
        <v>17</v>
      </c>
      <c r="C18" s="349"/>
      <c r="D18" s="350"/>
      <c r="E18" s="128" t="s">
        <v>48</v>
      </c>
      <c r="F18" s="67">
        <v>17806.4</v>
      </c>
      <c r="G18" s="68">
        <v>20240.8</v>
      </c>
      <c r="H18" s="68">
        <v>23040.4</v>
      </c>
      <c r="I18" s="68">
        <v>26158.8</v>
      </c>
      <c r="J18" s="161">
        <v>8</v>
      </c>
      <c r="L18" s="354"/>
    </row>
    <row r="19" spans="1:12" ht="13.5" customHeight="1">
      <c r="A19" s="165"/>
      <c r="B19" s="349" t="s">
        <v>18</v>
      </c>
      <c r="C19" s="349"/>
      <c r="D19" s="350"/>
      <c r="E19" s="128" t="s">
        <v>50</v>
      </c>
      <c r="F19" s="67" t="s">
        <v>175</v>
      </c>
      <c r="G19" s="68" t="s">
        <v>175</v>
      </c>
      <c r="H19" s="68" t="s">
        <v>175</v>
      </c>
      <c r="I19" s="68" t="s">
        <v>175</v>
      </c>
      <c r="J19" s="161">
        <v>9</v>
      </c>
      <c r="L19" s="354"/>
    </row>
    <row r="20" spans="1:12" ht="13.5" customHeight="1">
      <c r="A20" s="165"/>
      <c r="B20" s="349" t="s">
        <v>19</v>
      </c>
      <c r="C20" s="349"/>
      <c r="D20" s="350"/>
      <c r="E20" s="128" t="s">
        <v>52</v>
      </c>
      <c r="F20" s="67">
        <v>345</v>
      </c>
      <c r="G20" s="68">
        <v>337.2</v>
      </c>
      <c r="H20" s="68">
        <v>321</v>
      </c>
      <c r="I20" s="68">
        <v>289.5</v>
      </c>
      <c r="J20" s="161">
        <v>10</v>
      </c>
      <c r="L20" s="354"/>
    </row>
    <row r="21" spans="1:12" ht="13.5" customHeight="1">
      <c r="A21" s="165"/>
      <c r="B21" s="349" t="s">
        <v>20</v>
      </c>
      <c r="C21" s="349"/>
      <c r="D21" s="350"/>
      <c r="E21" s="128" t="s">
        <v>54</v>
      </c>
      <c r="F21" s="67">
        <v>-7476.9</v>
      </c>
      <c r="G21" s="68">
        <v>-7799.6</v>
      </c>
      <c r="H21" s="68">
        <v>-8011.8</v>
      </c>
      <c r="I21" s="68">
        <v>-8006.1</v>
      </c>
      <c r="J21" s="161">
        <v>11</v>
      </c>
      <c r="L21" s="354"/>
    </row>
    <row r="22" spans="1:12" ht="13.5" customHeight="1">
      <c r="A22" s="165"/>
      <c r="B22" s="213"/>
      <c r="C22" s="384" t="s">
        <v>14</v>
      </c>
      <c r="D22" s="385"/>
      <c r="E22" s="164" t="s">
        <v>6</v>
      </c>
      <c r="F22" s="67"/>
      <c r="G22" s="68"/>
      <c r="H22" s="68"/>
      <c r="I22" s="68" t="s">
        <v>6</v>
      </c>
      <c r="J22" s="161">
        <v>12</v>
      </c>
      <c r="L22" s="354"/>
    </row>
    <row r="23" spans="1:12" ht="13.5" customHeight="1">
      <c r="A23" s="107" t="str">
        <f>'Table 1.1'!A21</f>
        <v>  October 2014 minus  April 2014</v>
      </c>
      <c r="B23" s="158"/>
      <c r="C23" s="114"/>
      <c r="D23" s="115"/>
      <c r="E23" s="116"/>
      <c r="F23" s="370" t="s">
        <v>55</v>
      </c>
      <c r="G23" s="371"/>
      <c r="H23" s="371"/>
      <c r="I23" s="372"/>
      <c r="J23" s="160"/>
      <c r="L23" s="354"/>
    </row>
    <row r="24" spans="1:12" ht="13.5" customHeight="1">
      <c r="A24" s="366" t="s">
        <v>82</v>
      </c>
      <c r="B24" s="367"/>
      <c r="C24" s="367"/>
      <c r="D24" s="368"/>
      <c r="E24" s="126" t="s">
        <v>46</v>
      </c>
      <c r="F24" s="65">
        <f>IF(OR(F17="L",F10="L",F17="M",F10="M",F17="ND",F10="ND",F17="NA",F10="NA"),"ND",F10-F17)</f>
        <v>95.19999999999709</v>
      </c>
      <c r="G24" s="66">
        <f>IF(OR(G17="L",G10="L",G17="M",G10="M",G17="ND",G10="ND",G17="NA",G10="NA"),"ND",G10-G17)</f>
        <v>90.90000000000146</v>
      </c>
      <c r="H24" s="66">
        <f>IF(OR(H17="L",H10="L",H17="M",H10="M",H17="ND",H10="ND",H17="NA",H10="NA"),"ND",H10-H17)</f>
        <v>81.29999999999927</v>
      </c>
      <c r="I24" s="66">
        <f>IF(OR(I17="L",I10="L",I17="M",I10="M",I17="ND",I10="ND",I17="NA",I10="NA"),"ND",I10-I17)</f>
        <v>76.60000000000582</v>
      </c>
      <c r="J24" s="161" t="s">
        <v>11</v>
      </c>
      <c r="K24" s="140" t="s">
        <v>0</v>
      </c>
      <c r="L24" s="354"/>
    </row>
    <row r="25" spans="1:12" ht="13.5" customHeight="1">
      <c r="A25" s="127"/>
      <c r="B25" s="349" t="s">
        <v>17</v>
      </c>
      <c r="C25" s="349"/>
      <c r="D25" s="350"/>
      <c r="E25" s="128" t="s">
        <v>48</v>
      </c>
      <c r="F25" s="71">
        <f aca="true" t="shared" si="0" ref="F25:I27">IF(AND(F11="",F18=""),"",IF(AND(F11="M",F18="M"),"M",IF(ISERR(F11-F18),"NC",F11-F18)))</f>
        <v>95.19999999999709</v>
      </c>
      <c r="G25" s="72">
        <f t="shared" si="0"/>
        <v>90.90000000000146</v>
      </c>
      <c r="H25" s="72">
        <f t="shared" si="0"/>
        <v>81.29999999999927</v>
      </c>
      <c r="I25" s="72">
        <f t="shared" si="0"/>
        <v>76.60000000000218</v>
      </c>
      <c r="J25" s="161" t="s">
        <v>27</v>
      </c>
      <c r="K25" s="140" t="s">
        <v>0</v>
      </c>
      <c r="L25" s="354"/>
    </row>
    <row r="26" spans="1:12" ht="13.5" customHeight="1">
      <c r="A26" s="127"/>
      <c r="B26" s="349" t="s">
        <v>18</v>
      </c>
      <c r="C26" s="349"/>
      <c r="D26" s="350"/>
      <c r="E26" s="128" t="s">
        <v>50</v>
      </c>
      <c r="F26" s="71" t="str">
        <f t="shared" si="0"/>
        <v>M</v>
      </c>
      <c r="G26" s="72" t="str">
        <f t="shared" si="0"/>
        <v>M</v>
      </c>
      <c r="H26" s="72" t="str">
        <f t="shared" si="0"/>
        <v>M</v>
      </c>
      <c r="I26" s="72" t="str">
        <f t="shared" si="0"/>
        <v>M</v>
      </c>
      <c r="J26" s="161" t="s">
        <v>28</v>
      </c>
      <c r="K26" s="140" t="s">
        <v>0</v>
      </c>
      <c r="L26" s="354"/>
    </row>
    <row r="27" spans="1:12" ht="13.5" customHeight="1">
      <c r="A27" s="127"/>
      <c r="B27" s="349" t="s">
        <v>19</v>
      </c>
      <c r="C27" s="349"/>
      <c r="D27" s="350"/>
      <c r="E27" s="128" t="s">
        <v>52</v>
      </c>
      <c r="F27" s="71">
        <f t="shared" si="0"/>
        <v>0</v>
      </c>
      <c r="G27" s="72">
        <f t="shared" si="0"/>
        <v>0</v>
      </c>
      <c r="H27" s="72">
        <f t="shared" si="0"/>
        <v>0</v>
      </c>
      <c r="I27" s="72">
        <f t="shared" si="0"/>
        <v>0</v>
      </c>
      <c r="J27" s="161" t="s">
        <v>29</v>
      </c>
      <c r="K27" s="140" t="s">
        <v>0</v>
      </c>
      <c r="L27" s="354"/>
    </row>
    <row r="28" spans="1:12" ht="13.5" customHeight="1">
      <c r="A28" s="127"/>
      <c r="B28" s="349" t="s">
        <v>20</v>
      </c>
      <c r="C28" s="349"/>
      <c r="D28" s="350"/>
      <c r="E28" s="128" t="s">
        <v>54</v>
      </c>
      <c r="F28" s="71">
        <f aca="true" t="shared" si="1" ref="F28:H29">IF(AND(F14="",F21=""),"",IF(AND(F14="M",F21="M"),"M",IF(ISERR(F14-F21),"NC",F14-F21)))</f>
        <v>0</v>
      </c>
      <c r="G28" s="72">
        <f t="shared" si="1"/>
        <v>0</v>
      </c>
      <c r="H28" s="72">
        <f t="shared" si="1"/>
        <v>0</v>
      </c>
      <c r="I28" s="72">
        <f>IF(AND(I14="",I21=""),"",IF(AND(I14="M",I21="M"),"M",IF(ISERR(I14-I21),"NC",I14-I21)))</f>
        <v>0</v>
      </c>
      <c r="J28" s="161" t="s">
        <v>30</v>
      </c>
      <c r="K28" s="140" t="s">
        <v>0</v>
      </c>
      <c r="L28" s="354"/>
    </row>
    <row r="29" spans="1:12" ht="13.5" customHeight="1" thickBot="1">
      <c r="A29" s="129"/>
      <c r="B29" s="214"/>
      <c r="C29" s="382" t="s">
        <v>7</v>
      </c>
      <c r="D29" s="383"/>
      <c r="E29" s="130" t="s">
        <v>6</v>
      </c>
      <c r="F29" s="73">
        <f t="shared" si="1"/>
      </c>
      <c r="G29" s="74">
        <f t="shared" si="1"/>
      </c>
      <c r="H29" s="74">
        <f t="shared" si="1"/>
      </c>
      <c r="I29" s="74" t="str">
        <f>IF(AND(I15="",I22=""),"",IF(AND(I15="M",I22="M"),"M",IF(ISERR(I15-I22),"NC",I15-I22)))</f>
        <v>NC</v>
      </c>
      <c r="J29" s="162" t="s">
        <v>31</v>
      </c>
      <c r="K29" s="140" t="s">
        <v>0</v>
      </c>
      <c r="L29" s="354"/>
    </row>
    <row r="30" spans="1:12" s="7" customFormat="1" ht="13.5" customHeight="1">
      <c r="A30" s="270" t="s">
        <v>24</v>
      </c>
      <c r="B30" s="271"/>
      <c r="C30" s="272"/>
      <c r="D30" s="272"/>
      <c r="E30" s="271"/>
      <c r="F30" s="18"/>
      <c r="G30" s="18"/>
      <c r="H30" s="18"/>
      <c r="I30" s="18"/>
      <c r="L30" s="354"/>
    </row>
    <row r="31" spans="1:12" s="7" customFormat="1" ht="13.5" customHeight="1">
      <c r="A31" s="16"/>
      <c r="B31" s="17"/>
      <c r="C31" s="19"/>
      <c r="D31" s="19"/>
      <c r="E31" s="17"/>
      <c r="F31" s="18"/>
      <c r="G31" s="18"/>
      <c r="H31" s="18"/>
      <c r="I31" s="18"/>
      <c r="L31" s="354"/>
    </row>
    <row r="32" spans="1:12" ht="15.75">
      <c r="A32" s="387" t="str">
        <f>"Table 1.2.2.  Explanation of revisions of gross consolidated debt between "&amp;$A$9&amp;" and "&amp;$A$16</f>
        <v>Table 1.2.2.  Explanation of revisions of gross consolidated debt between  October 2014 and  April 2014</v>
      </c>
      <c r="B32" s="387"/>
      <c r="C32" s="387"/>
      <c r="D32" s="387"/>
      <c r="E32" s="387"/>
      <c r="F32" s="387"/>
      <c r="G32" s="387"/>
      <c r="H32" s="387"/>
      <c r="I32" s="387"/>
      <c r="J32" s="387"/>
      <c r="L32" s="354"/>
    </row>
    <row r="33" spans="1:12" ht="13.5" thickBot="1">
      <c r="A33" s="364" t="s">
        <v>44</v>
      </c>
      <c r="B33" s="364"/>
      <c r="C33" s="364"/>
      <c r="D33" s="364"/>
      <c r="E33" s="364"/>
      <c r="F33" s="364"/>
      <c r="G33" s="364"/>
      <c r="H33" s="364"/>
      <c r="I33" s="364"/>
      <c r="J33" s="364"/>
      <c r="L33" s="354"/>
    </row>
    <row r="34" spans="1:12" ht="28.5" customHeight="1" thickBot="1">
      <c r="A34" s="342"/>
      <c r="B34" s="339"/>
      <c r="C34" s="388"/>
      <c r="D34" s="174" t="s">
        <v>74</v>
      </c>
      <c r="E34" s="134" t="s">
        <v>56</v>
      </c>
      <c r="F34" s="118">
        <v>2010</v>
      </c>
      <c r="G34" s="119">
        <v>2011</v>
      </c>
      <c r="H34" s="119">
        <v>2012</v>
      </c>
      <c r="I34" s="120">
        <v>2013</v>
      </c>
      <c r="J34" s="135" t="s">
        <v>65</v>
      </c>
      <c r="L34" s="354"/>
    </row>
    <row r="35" spans="1:12" ht="13.5" customHeight="1">
      <c r="A35" s="51"/>
      <c r="C35" s="31"/>
      <c r="D35" s="57"/>
      <c r="E35" s="49"/>
      <c r="F35" s="11"/>
      <c r="G35" s="12"/>
      <c r="H35" s="12"/>
      <c r="I35" s="12"/>
      <c r="J35" s="61"/>
      <c r="L35" s="354"/>
    </row>
    <row r="36" spans="1:12" s="27" customFormat="1" ht="13.5" customHeight="1">
      <c r="A36" s="362" t="s">
        <v>8</v>
      </c>
      <c r="B36" s="340"/>
      <c r="C36" s="341"/>
      <c r="D36" s="166">
        <v>1</v>
      </c>
      <c r="E36" s="137" t="s">
        <v>46</v>
      </c>
      <c r="F36" s="75">
        <f>F24</f>
        <v>95.19999999999709</v>
      </c>
      <c r="G36" s="76">
        <f>G24</f>
        <v>90.90000000000146</v>
      </c>
      <c r="H36" s="76">
        <f>H24</f>
        <v>81.29999999999927</v>
      </c>
      <c r="I36" s="76">
        <f>I24</f>
        <v>76.60000000000582</v>
      </c>
      <c r="J36" s="273" t="s">
        <v>87</v>
      </c>
      <c r="K36" s="140" t="s">
        <v>0</v>
      </c>
      <c r="L36" s="354"/>
    </row>
    <row r="37" spans="1:12" ht="13.5" customHeight="1">
      <c r="A37" s="127" t="s">
        <v>57</v>
      </c>
      <c r="B37" s="140"/>
      <c r="C37" s="172"/>
      <c r="D37" s="173"/>
      <c r="E37" s="143"/>
      <c r="F37" s="77"/>
      <c r="G37" s="78"/>
      <c r="H37" s="78"/>
      <c r="I37" s="78"/>
      <c r="J37" s="52"/>
      <c r="L37" s="354"/>
    </row>
    <row r="38" spans="1:12" ht="13.5" customHeight="1">
      <c r="A38" s="127"/>
      <c r="B38" s="140"/>
      <c r="C38" s="209" t="s">
        <v>139</v>
      </c>
      <c r="D38" s="173" t="s">
        <v>152</v>
      </c>
      <c r="E38" s="143"/>
      <c r="F38" s="65">
        <f>SUM(F47,F56,F65)</f>
        <v>95.19999999999709</v>
      </c>
      <c r="G38" s="66">
        <f>SUM(G47,G56,G65)</f>
        <v>90.90000000000146</v>
      </c>
      <c r="H38" s="66">
        <f>SUM(H47,H56,H65)</f>
        <v>81.29999999999927</v>
      </c>
      <c r="I38" s="321">
        <f>SUM(I47,I56,I65)</f>
        <v>76.6</v>
      </c>
      <c r="J38" s="52"/>
      <c r="K38" s="140" t="s">
        <v>0</v>
      </c>
      <c r="L38" s="354"/>
    </row>
    <row r="39" spans="1:12" ht="13.5" customHeight="1">
      <c r="A39" s="127"/>
      <c r="B39" s="140"/>
      <c r="C39" s="209" t="s">
        <v>140</v>
      </c>
      <c r="D39" s="173" t="s">
        <v>151</v>
      </c>
      <c r="E39" s="143"/>
      <c r="F39" s="322">
        <f>SUM(F40,F51,F60,F69,F73,F78)</f>
        <v>0</v>
      </c>
      <c r="G39" s="323">
        <f>SUM(G40,G51,G60,G69,G73,G78)</f>
        <v>0</v>
      </c>
      <c r="H39" s="323">
        <f>SUM(H40,H51,H60,H69,H73,H78)</f>
        <v>0</v>
      </c>
      <c r="I39" s="324">
        <f>SUM(I40,I51,I60,I69,I73,I78)</f>
        <v>5.8264504332328215E-12</v>
      </c>
      <c r="J39" s="52"/>
      <c r="K39" s="140" t="s">
        <v>0</v>
      </c>
      <c r="L39" s="354"/>
    </row>
    <row r="40" spans="1:21" s="7" customFormat="1" ht="13.5" customHeight="1">
      <c r="A40" s="138" t="s">
        <v>9</v>
      </c>
      <c r="B40" s="139"/>
      <c r="C40" s="167"/>
      <c r="D40" s="168" t="s">
        <v>72</v>
      </c>
      <c r="E40" s="137" t="s">
        <v>46</v>
      </c>
      <c r="F40" s="79">
        <f>SUM(F41:F44)</f>
        <v>0</v>
      </c>
      <c r="G40" s="80">
        <f>SUM(G41:G44)</f>
        <v>0</v>
      </c>
      <c r="H40" s="80">
        <f>SUM(H41:H44)</f>
        <v>0</v>
      </c>
      <c r="I40" s="80">
        <f>SUM(I41:I44)</f>
        <v>0</v>
      </c>
      <c r="J40" s="55"/>
      <c r="L40" s="354"/>
      <c r="M40" s="325">
        <f>SUM(F41:F44)</f>
        <v>0</v>
      </c>
      <c r="N40" s="325">
        <f>SUM(G41:G44)</f>
        <v>0</v>
      </c>
      <c r="O40" s="325">
        <f>SUM(H41:H44)</f>
        <v>0</v>
      </c>
      <c r="P40" s="325">
        <f>SUM(I41:I44)</f>
        <v>0</v>
      </c>
      <c r="Q40" s="316"/>
      <c r="R40" s="326">
        <f>M40-F40</f>
        <v>0</v>
      </c>
      <c r="S40" s="326">
        <f>N40-G40</f>
        <v>0</v>
      </c>
      <c r="T40" s="326">
        <f>O40-H40</f>
        <v>0</v>
      </c>
      <c r="U40" s="326">
        <f>P40-I40</f>
        <v>0</v>
      </c>
    </row>
    <row r="41" spans="1:21" s="1" customFormat="1" ht="13.5" customHeight="1" thickBot="1">
      <c r="A41" s="33"/>
      <c r="C41" s="35" t="s">
        <v>60</v>
      </c>
      <c r="D41" s="57" t="s">
        <v>2</v>
      </c>
      <c r="E41" s="30"/>
      <c r="F41" s="81"/>
      <c r="G41" s="82"/>
      <c r="H41" s="82"/>
      <c r="I41" s="82"/>
      <c r="J41" s="53"/>
      <c r="L41" s="355"/>
      <c r="M41" s="314"/>
      <c r="N41" s="314"/>
      <c r="O41" s="314"/>
      <c r="P41" s="314"/>
      <c r="Q41" s="314"/>
      <c r="R41" s="314"/>
      <c r="S41" s="334"/>
      <c r="T41" s="334"/>
      <c r="U41" s="334"/>
    </row>
    <row r="42" spans="1:21" s="1" customFormat="1" ht="13.5" customHeight="1">
      <c r="A42" s="33"/>
      <c r="C42" s="35" t="s">
        <v>61</v>
      </c>
      <c r="D42" s="57" t="s">
        <v>38</v>
      </c>
      <c r="E42" s="30"/>
      <c r="F42" s="81"/>
      <c r="G42" s="82"/>
      <c r="H42" s="82"/>
      <c r="I42" s="82"/>
      <c r="J42" s="53"/>
      <c r="M42" s="314"/>
      <c r="N42" s="314"/>
      <c r="O42" s="314"/>
      <c r="P42" s="314"/>
      <c r="Q42" s="314"/>
      <c r="R42" s="314"/>
      <c r="S42" s="334"/>
      <c r="T42" s="334"/>
      <c r="U42" s="334"/>
    </row>
    <row r="43" spans="1:21" s="1" customFormat="1" ht="13.5" customHeight="1" thickBot="1">
      <c r="A43" s="33"/>
      <c r="C43" s="35" t="s">
        <v>58</v>
      </c>
      <c r="D43" s="57"/>
      <c r="E43" s="30"/>
      <c r="F43" s="81"/>
      <c r="G43" s="82"/>
      <c r="H43" s="82"/>
      <c r="I43" s="82"/>
      <c r="J43" s="53"/>
      <c r="M43" s="314"/>
      <c r="N43" s="314"/>
      <c r="O43" s="314"/>
      <c r="P43" s="314"/>
      <c r="Q43" s="314"/>
      <c r="R43" s="314"/>
      <c r="S43" s="334"/>
      <c r="T43" s="334"/>
      <c r="U43" s="334"/>
    </row>
    <row r="44" spans="1:21" s="1" customFormat="1" ht="13.5" customHeight="1">
      <c r="A44" s="38"/>
      <c r="B44" s="2"/>
      <c r="C44" s="294" t="s">
        <v>171</v>
      </c>
      <c r="D44" s="173" t="s">
        <v>39</v>
      </c>
      <c r="E44" s="30"/>
      <c r="F44" s="81"/>
      <c r="G44" s="82"/>
      <c r="H44" s="82"/>
      <c r="I44" s="82"/>
      <c r="J44" s="53"/>
      <c r="L44" s="356" t="s">
        <v>88</v>
      </c>
      <c r="M44" s="314"/>
      <c r="N44" s="314"/>
      <c r="O44" s="314"/>
      <c r="P44" s="314"/>
      <c r="Q44" s="314"/>
      <c r="R44" s="314"/>
      <c r="S44" s="334"/>
      <c r="T44" s="334"/>
      <c r="U44" s="334"/>
    </row>
    <row r="45" spans="1:21" s="7" customFormat="1" ht="13.5" customHeight="1">
      <c r="A45" s="138" t="s">
        <v>16</v>
      </c>
      <c r="B45" s="144"/>
      <c r="C45" s="169"/>
      <c r="D45" s="170" t="s">
        <v>75</v>
      </c>
      <c r="E45" s="137" t="s">
        <v>46</v>
      </c>
      <c r="F45" s="75">
        <f>SUM(F46,F55,F64)</f>
        <v>95.19999999999709</v>
      </c>
      <c r="G45" s="76">
        <f>SUM(G46,G55,G64)</f>
        <v>90.90000000000146</v>
      </c>
      <c r="H45" s="76">
        <f>SUM(H46,H55,H64)</f>
        <v>81.29999999999927</v>
      </c>
      <c r="I45" s="76">
        <f>SUM(I46,I55,I64)</f>
        <v>76.6</v>
      </c>
      <c r="J45" s="62"/>
      <c r="K45" s="140" t="s">
        <v>0</v>
      </c>
      <c r="L45" s="357"/>
      <c r="M45" s="316"/>
      <c r="N45" s="316"/>
      <c r="O45" s="316"/>
      <c r="P45" s="316"/>
      <c r="Q45" s="316"/>
      <c r="R45" s="316"/>
      <c r="S45" s="306"/>
      <c r="T45" s="306"/>
      <c r="U45" s="306"/>
    </row>
    <row r="46" spans="1:21" s="7" customFormat="1" ht="13.5" customHeight="1">
      <c r="A46" s="152"/>
      <c r="B46" s="340" t="s">
        <v>3</v>
      </c>
      <c r="C46" s="341"/>
      <c r="D46" s="142" t="s">
        <v>145</v>
      </c>
      <c r="E46" s="96"/>
      <c r="F46" s="75">
        <f>SUM(F47,F51)</f>
        <v>95.19999999999709</v>
      </c>
      <c r="G46" s="76">
        <f>SUM(G47,G51)</f>
        <v>90.90000000000146</v>
      </c>
      <c r="H46" s="76">
        <f>SUM(H47,H51)</f>
        <v>81.29999999999927</v>
      </c>
      <c r="I46" s="76">
        <f>SUM(I47,I51)</f>
        <v>76.6</v>
      </c>
      <c r="J46" s="63"/>
      <c r="K46" s="140" t="s">
        <v>0</v>
      </c>
      <c r="L46" s="357"/>
      <c r="M46" s="316"/>
      <c r="N46" s="316"/>
      <c r="O46" s="316"/>
      <c r="P46" s="316"/>
      <c r="Q46" s="316"/>
      <c r="R46" s="316"/>
      <c r="S46" s="306"/>
      <c r="T46" s="306"/>
      <c r="U46" s="306"/>
    </row>
    <row r="47" spans="1:21" s="2" customFormat="1" ht="13.5" customHeight="1">
      <c r="A47" s="274"/>
      <c r="B47" s="275"/>
      <c r="C47" s="276" t="s">
        <v>139</v>
      </c>
      <c r="D47" s="190" t="s">
        <v>99</v>
      </c>
      <c r="E47" s="50"/>
      <c r="F47" s="308">
        <f>SUM(F48:F50)</f>
        <v>95.19999999999709</v>
      </c>
      <c r="G47" s="309">
        <f>SUM(G48:G50)</f>
        <v>90.90000000000146</v>
      </c>
      <c r="H47" s="309">
        <f>SUM(H48:H50)</f>
        <v>81.29999999999927</v>
      </c>
      <c r="I47" s="310">
        <f>SUM(I48:I50)</f>
        <v>76.6</v>
      </c>
      <c r="J47" s="63"/>
      <c r="L47" s="357"/>
      <c r="M47" s="316"/>
      <c r="N47" s="316"/>
      <c r="O47" s="316"/>
      <c r="P47" s="316"/>
      <c r="Q47" s="316"/>
      <c r="R47" s="316"/>
      <c r="S47" s="265"/>
      <c r="T47" s="265"/>
      <c r="U47" s="265"/>
    </row>
    <row r="48" spans="1:21" s="2" customFormat="1" ht="13.5" customHeight="1" thickBot="1">
      <c r="A48" s="38"/>
      <c r="B48" s="39"/>
      <c r="C48" s="31" t="s">
        <v>180</v>
      </c>
      <c r="D48" s="189" t="s">
        <v>102</v>
      </c>
      <c r="E48" s="50"/>
      <c r="F48" s="83">
        <v>95.19999999999709</v>
      </c>
      <c r="G48" s="84">
        <v>90.90000000000146</v>
      </c>
      <c r="H48" s="84">
        <v>81.29999999999927</v>
      </c>
      <c r="I48" s="89">
        <v>76.6</v>
      </c>
      <c r="J48" s="63"/>
      <c r="L48" s="358"/>
      <c r="M48" s="316"/>
      <c r="N48" s="316"/>
      <c r="O48" s="316"/>
      <c r="P48" s="316"/>
      <c r="Q48" s="316"/>
      <c r="R48" s="316"/>
      <c r="S48" s="265"/>
      <c r="T48" s="265"/>
      <c r="U48" s="265"/>
    </row>
    <row r="49" spans="1:21" s="2" customFormat="1" ht="13.5" customHeight="1" thickBot="1">
      <c r="A49" s="38"/>
      <c r="B49" s="39"/>
      <c r="C49" s="35" t="s">
        <v>62</v>
      </c>
      <c r="D49" s="189"/>
      <c r="E49" s="50"/>
      <c r="F49" s="83"/>
      <c r="G49" s="84"/>
      <c r="H49" s="84"/>
      <c r="I49" s="89"/>
      <c r="J49" s="63"/>
      <c r="M49" s="316"/>
      <c r="N49" s="316"/>
      <c r="O49" s="316"/>
      <c r="P49" s="316"/>
      <c r="Q49" s="316"/>
      <c r="R49" s="316"/>
      <c r="S49" s="265"/>
      <c r="T49" s="265"/>
      <c r="U49" s="265"/>
    </row>
    <row r="50" spans="1:21" s="2" customFormat="1" ht="13.5" customHeight="1">
      <c r="A50" s="38"/>
      <c r="B50" s="39"/>
      <c r="C50" s="35" t="s">
        <v>63</v>
      </c>
      <c r="D50" s="189" t="s">
        <v>103</v>
      </c>
      <c r="E50" s="50"/>
      <c r="F50" s="83"/>
      <c r="G50" s="84"/>
      <c r="H50" s="84"/>
      <c r="I50" s="89"/>
      <c r="J50" s="63"/>
      <c r="L50" s="356" t="s">
        <v>88</v>
      </c>
      <c r="M50" s="316"/>
      <c r="N50" s="316"/>
      <c r="O50" s="316"/>
      <c r="P50" s="316"/>
      <c r="Q50" s="316"/>
      <c r="R50" s="316"/>
      <c r="S50" s="265"/>
      <c r="T50" s="265"/>
      <c r="U50" s="265"/>
    </row>
    <row r="51" spans="1:21" s="2" customFormat="1" ht="13.5" customHeight="1">
      <c r="A51" s="274"/>
      <c r="B51" s="275"/>
      <c r="C51" s="205" t="s">
        <v>140</v>
      </c>
      <c r="D51" s="190" t="s">
        <v>98</v>
      </c>
      <c r="E51" s="50"/>
      <c r="F51" s="210">
        <f>SUM(F52:F54)</f>
        <v>0</v>
      </c>
      <c r="G51" s="211">
        <f>SUM(G52:G54)</f>
        <v>0</v>
      </c>
      <c r="H51" s="211">
        <f>SUM(H52:H54)</f>
        <v>0</v>
      </c>
      <c r="I51" s="212">
        <f>SUM(I52:I54)</f>
        <v>0</v>
      </c>
      <c r="J51" s="63"/>
      <c r="L51" s="357"/>
      <c r="M51" s="325">
        <f>SUM(F52:F54)</f>
        <v>0</v>
      </c>
      <c r="N51" s="325">
        <f>SUM(G52:G54)</f>
        <v>0</v>
      </c>
      <c r="O51" s="325">
        <f>SUM(H52:H54)</f>
        <v>0</v>
      </c>
      <c r="P51" s="325">
        <f>SUM(I52:I54)</f>
        <v>0</v>
      </c>
      <c r="Q51" s="316"/>
      <c r="R51" s="326">
        <f>M51-F51</f>
        <v>0</v>
      </c>
      <c r="S51" s="326">
        <f>N51-G51</f>
        <v>0</v>
      </c>
      <c r="T51" s="326">
        <f>O51-H51</f>
        <v>0</v>
      </c>
      <c r="U51" s="326">
        <f>P51-I51</f>
        <v>0</v>
      </c>
    </row>
    <row r="52" spans="1:21" s="2" customFormat="1" ht="13.5" customHeight="1" thickBot="1">
      <c r="A52" s="38"/>
      <c r="B52" s="39"/>
      <c r="C52" s="35" t="s">
        <v>178</v>
      </c>
      <c r="D52" s="189" t="s">
        <v>100</v>
      </c>
      <c r="E52" s="50"/>
      <c r="F52" s="83"/>
      <c r="G52" s="84"/>
      <c r="H52" s="84"/>
      <c r="I52" s="89"/>
      <c r="J52" s="63"/>
      <c r="L52" s="358"/>
      <c r="M52" s="316"/>
      <c r="N52" s="316"/>
      <c r="O52" s="316"/>
      <c r="P52" s="316"/>
      <c r="Q52" s="316"/>
      <c r="R52" s="316"/>
      <c r="S52" s="265"/>
      <c r="T52" s="265"/>
      <c r="U52" s="265"/>
    </row>
    <row r="53" spans="1:21" s="2" customFormat="1" ht="13.5" customHeight="1" thickBot="1">
      <c r="A53" s="38"/>
      <c r="B53" s="39"/>
      <c r="C53" s="35" t="s">
        <v>62</v>
      </c>
      <c r="D53" s="189"/>
      <c r="E53" s="50"/>
      <c r="F53" s="83"/>
      <c r="G53" s="84"/>
      <c r="H53" s="84"/>
      <c r="I53" s="89"/>
      <c r="J53" s="63"/>
      <c r="M53" s="316"/>
      <c r="N53" s="316"/>
      <c r="O53" s="316"/>
      <c r="P53" s="316"/>
      <c r="Q53" s="316"/>
      <c r="R53" s="316"/>
      <c r="S53" s="265"/>
      <c r="T53" s="265"/>
      <c r="U53" s="265"/>
    </row>
    <row r="54" spans="1:21" s="2" customFormat="1" ht="13.5" customHeight="1">
      <c r="A54" s="38"/>
      <c r="B54" s="39"/>
      <c r="C54" s="35" t="s">
        <v>63</v>
      </c>
      <c r="D54" s="189" t="s">
        <v>101</v>
      </c>
      <c r="E54" s="50"/>
      <c r="F54" s="83"/>
      <c r="G54" s="84"/>
      <c r="H54" s="84"/>
      <c r="I54" s="89"/>
      <c r="J54" s="63"/>
      <c r="L54" s="356" t="s">
        <v>88</v>
      </c>
      <c r="M54" s="316"/>
      <c r="N54" s="316"/>
      <c r="O54" s="316"/>
      <c r="P54" s="316"/>
      <c r="Q54" s="316"/>
      <c r="R54" s="316"/>
      <c r="S54" s="265"/>
      <c r="T54" s="265"/>
      <c r="U54" s="265"/>
    </row>
    <row r="55" spans="1:21" s="7" customFormat="1" ht="13.5" customHeight="1">
      <c r="A55" s="152"/>
      <c r="B55" s="380" t="s">
        <v>43</v>
      </c>
      <c r="C55" s="381"/>
      <c r="D55" s="142" t="s">
        <v>146</v>
      </c>
      <c r="E55" s="50"/>
      <c r="F55" s="75">
        <f>SUM(F56,F60)</f>
        <v>0</v>
      </c>
      <c r="G55" s="76">
        <f>SUM(G56,G60)</f>
        <v>0</v>
      </c>
      <c r="H55" s="76">
        <f>SUM(H56,H60)</f>
        <v>0</v>
      </c>
      <c r="I55" s="76">
        <f>SUM(I56,I60)</f>
        <v>0</v>
      </c>
      <c r="J55" s="63"/>
      <c r="K55" s="140" t="s">
        <v>0</v>
      </c>
      <c r="L55" s="357"/>
      <c r="M55" s="316"/>
      <c r="N55" s="316"/>
      <c r="O55" s="316"/>
      <c r="P55" s="316"/>
      <c r="Q55" s="316"/>
      <c r="R55" s="316"/>
      <c r="S55" s="306"/>
      <c r="T55" s="306"/>
      <c r="U55" s="306"/>
    </row>
    <row r="56" spans="1:21" s="2" customFormat="1" ht="13.5" customHeight="1">
      <c r="A56" s="274"/>
      <c r="B56" s="275"/>
      <c r="C56" s="276" t="s">
        <v>139</v>
      </c>
      <c r="D56" s="190" t="s">
        <v>107</v>
      </c>
      <c r="E56" s="50"/>
      <c r="F56" s="308">
        <f>SUM(F57:F59)</f>
        <v>0</v>
      </c>
      <c r="G56" s="309">
        <f>SUM(G57:G59)</f>
        <v>0</v>
      </c>
      <c r="H56" s="309">
        <f>SUM(H57:H59)</f>
        <v>0</v>
      </c>
      <c r="I56" s="310">
        <f>SUM(I57:I59)</f>
        <v>0</v>
      </c>
      <c r="J56" s="63"/>
      <c r="L56" s="357"/>
      <c r="M56" s="325">
        <f>SUM(F57:F59)</f>
        <v>0</v>
      </c>
      <c r="N56" s="325">
        <f>SUM(G57:G59)</f>
        <v>0</v>
      </c>
      <c r="O56" s="325">
        <f>SUM(H57:H59)</f>
        <v>0</v>
      </c>
      <c r="P56" s="325">
        <f>SUM(I57:I59)</f>
        <v>0</v>
      </c>
      <c r="Q56" s="316"/>
      <c r="R56" s="326">
        <f>M56-F56</f>
        <v>0</v>
      </c>
      <c r="S56" s="326">
        <f>N56-G56</f>
        <v>0</v>
      </c>
      <c r="T56" s="326">
        <f>O56-H56</f>
        <v>0</v>
      </c>
      <c r="U56" s="326">
        <f>P56-I56</f>
        <v>0</v>
      </c>
    </row>
    <row r="57" spans="1:21" s="2" customFormat="1" ht="13.5" customHeight="1" thickBot="1">
      <c r="A57" s="38"/>
      <c r="B57" s="39"/>
      <c r="C57" s="35" t="s">
        <v>60</v>
      </c>
      <c r="D57" s="189" t="s">
        <v>108</v>
      </c>
      <c r="E57" s="50"/>
      <c r="F57" s="83"/>
      <c r="G57" s="84"/>
      <c r="H57" s="84"/>
      <c r="I57" s="89"/>
      <c r="J57" s="63"/>
      <c r="L57" s="358"/>
      <c r="M57" s="316"/>
      <c r="N57" s="316"/>
      <c r="O57" s="316"/>
      <c r="P57" s="316"/>
      <c r="Q57" s="316"/>
      <c r="R57" s="316"/>
      <c r="S57" s="265"/>
      <c r="T57" s="265"/>
      <c r="U57" s="265"/>
    </row>
    <row r="58" spans="1:21" s="2" customFormat="1" ht="13.5" customHeight="1" thickBot="1">
      <c r="A58" s="38"/>
      <c r="B58" s="39"/>
      <c r="C58" s="35" t="s">
        <v>62</v>
      </c>
      <c r="D58" s="189"/>
      <c r="E58" s="50"/>
      <c r="F58" s="83"/>
      <c r="G58" s="84"/>
      <c r="H58" s="84"/>
      <c r="I58" s="89"/>
      <c r="J58" s="63"/>
      <c r="M58" s="316"/>
      <c r="N58" s="316"/>
      <c r="O58" s="316"/>
      <c r="P58" s="316"/>
      <c r="Q58" s="316"/>
      <c r="R58" s="316"/>
      <c r="S58" s="265"/>
      <c r="T58" s="265"/>
      <c r="U58" s="265"/>
    </row>
    <row r="59" spans="1:21" s="2" customFormat="1" ht="13.5" customHeight="1">
      <c r="A59" s="38"/>
      <c r="B59" s="39"/>
      <c r="C59" s="35" t="s">
        <v>63</v>
      </c>
      <c r="D59" s="189" t="s">
        <v>109</v>
      </c>
      <c r="E59" s="50"/>
      <c r="F59" s="83"/>
      <c r="G59" s="84"/>
      <c r="H59" s="84"/>
      <c r="I59" s="89"/>
      <c r="J59" s="63"/>
      <c r="L59" s="356" t="s">
        <v>88</v>
      </c>
      <c r="M59" s="316"/>
      <c r="N59" s="316"/>
      <c r="O59" s="316"/>
      <c r="P59" s="316"/>
      <c r="Q59" s="316"/>
      <c r="R59" s="316"/>
      <c r="S59" s="265"/>
      <c r="T59" s="265"/>
      <c r="U59" s="265"/>
    </row>
    <row r="60" spans="1:21" s="2" customFormat="1" ht="13.5" customHeight="1">
      <c r="A60" s="274"/>
      <c r="B60" s="275"/>
      <c r="C60" s="205" t="s">
        <v>140</v>
      </c>
      <c r="D60" s="190" t="s">
        <v>104</v>
      </c>
      <c r="E60" s="50"/>
      <c r="F60" s="210">
        <f>SUM(F61:F63)</f>
        <v>0</v>
      </c>
      <c r="G60" s="211">
        <f>SUM(G61:G63)</f>
        <v>0</v>
      </c>
      <c r="H60" s="211">
        <f>SUM(H61:H63)</f>
        <v>0</v>
      </c>
      <c r="I60" s="212">
        <f>SUM(I61:I63)</f>
        <v>0</v>
      </c>
      <c r="J60" s="63"/>
      <c r="L60" s="357"/>
      <c r="M60" s="325">
        <f>SUM(F61:F63)</f>
        <v>0</v>
      </c>
      <c r="N60" s="325">
        <f>SUM(G61:G63)</f>
        <v>0</v>
      </c>
      <c r="O60" s="325">
        <f>SUM(H61:H63)</f>
        <v>0</v>
      </c>
      <c r="P60" s="325">
        <f>SUM(I61:I63)</f>
        <v>0</v>
      </c>
      <c r="Q60" s="316"/>
      <c r="R60" s="326">
        <f>M60-F60</f>
        <v>0</v>
      </c>
      <c r="S60" s="326">
        <f>N60-G60</f>
        <v>0</v>
      </c>
      <c r="T60" s="326">
        <f>O60-H60</f>
        <v>0</v>
      </c>
      <c r="U60" s="326">
        <f>P60-I60</f>
        <v>0</v>
      </c>
    </row>
    <row r="61" spans="1:21" s="2" customFormat="1" ht="13.5" customHeight="1" thickBot="1">
      <c r="A61" s="38"/>
      <c r="B61" s="39"/>
      <c r="C61" s="35" t="s">
        <v>60</v>
      </c>
      <c r="D61" s="189" t="s">
        <v>105</v>
      </c>
      <c r="E61" s="50"/>
      <c r="F61" s="83"/>
      <c r="G61" s="84"/>
      <c r="H61" s="84"/>
      <c r="I61" s="89"/>
      <c r="J61" s="63"/>
      <c r="L61" s="358"/>
      <c r="M61" s="316"/>
      <c r="N61" s="316"/>
      <c r="O61" s="316"/>
      <c r="P61" s="316"/>
      <c r="Q61" s="316"/>
      <c r="R61" s="316"/>
      <c r="S61" s="265"/>
      <c r="T61" s="265"/>
      <c r="U61" s="265"/>
    </row>
    <row r="62" spans="1:21" s="2" customFormat="1" ht="13.5" customHeight="1" thickBot="1">
      <c r="A62" s="38"/>
      <c r="B62" s="39"/>
      <c r="C62" s="35" t="s">
        <v>62</v>
      </c>
      <c r="D62" s="189"/>
      <c r="E62" s="50"/>
      <c r="F62" s="83"/>
      <c r="G62" s="84"/>
      <c r="H62" s="84"/>
      <c r="I62" s="89"/>
      <c r="J62" s="63"/>
      <c r="M62" s="316"/>
      <c r="N62" s="316"/>
      <c r="O62" s="316"/>
      <c r="P62" s="316"/>
      <c r="Q62" s="316"/>
      <c r="R62" s="316"/>
      <c r="S62" s="265"/>
      <c r="T62" s="265"/>
      <c r="U62" s="265"/>
    </row>
    <row r="63" spans="1:21" s="2" customFormat="1" ht="13.5" customHeight="1">
      <c r="A63" s="38"/>
      <c r="B63" s="39"/>
      <c r="C63" s="35" t="s">
        <v>63</v>
      </c>
      <c r="D63" s="189" t="s">
        <v>106</v>
      </c>
      <c r="E63" s="50"/>
      <c r="F63" s="83"/>
      <c r="G63" s="84"/>
      <c r="H63" s="84"/>
      <c r="I63" s="89"/>
      <c r="J63" s="63"/>
      <c r="L63" s="356" t="s">
        <v>88</v>
      </c>
      <c r="M63" s="316"/>
      <c r="N63" s="316"/>
      <c r="O63" s="316"/>
      <c r="P63" s="316"/>
      <c r="Q63" s="316"/>
      <c r="R63" s="316"/>
      <c r="S63" s="265"/>
      <c r="T63" s="265"/>
      <c r="U63" s="265"/>
    </row>
    <row r="64" spans="1:21" s="27" customFormat="1" ht="13.5" customHeight="1">
      <c r="A64" s="152"/>
      <c r="B64" s="361" t="s">
        <v>4</v>
      </c>
      <c r="C64" s="386"/>
      <c r="D64" s="142" t="s">
        <v>147</v>
      </c>
      <c r="E64" s="50"/>
      <c r="F64" s="75">
        <f>SUM(F65,F69)</f>
        <v>0</v>
      </c>
      <c r="G64" s="76">
        <f>SUM(G65,G69)</f>
        <v>0</v>
      </c>
      <c r="H64" s="76">
        <f>SUM(H65,H69)</f>
        <v>0</v>
      </c>
      <c r="I64" s="76">
        <f>SUM(I65,I69)</f>
        <v>0</v>
      </c>
      <c r="J64" s="63"/>
      <c r="K64" s="140" t="s">
        <v>0</v>
      </c>
      <c r="L64" s="357"/>
      <c r="M64" s="328"/>
      <c r="N64" s="328"/>
      <c r="O64" s="328"/>
      <c r="P64" s="328"/>
      <c r="Q64" s="328"/>
      <c r="R64" s="328"/>
      <c r="S64" s="335"/>
      <c r="T64" s="335"/>
      <c r="U64" s="335"/>
    </row>
    <row r="65" spans="1:21" s="1" customFormat="1" ht="13.5" customHeight="1">
      <c r="A65" s="274"/>
      <c r="B65" s="275"/>
      <c r="C65" s="276" t="s">
        <v>139</v>
      </c>
      <c r="D65" s="190" t="s">
        <v>113</v>
      </c>
      <c r="E65" s="50"/>
      <c r="F65" s="308">
        <f>SUM(F66:F68)</f>
        <v>0</v>
      </c>
      <c r="G65" s="309">
        <f>SUM(G66:G68)</f>
        <v>0</v>
      </c>
      <c r="H65" s="309">
        <f>SUM(H66:H68)</f>
        <v>0</v>
      </c>
      <c r="I65" s="310">
        <f>SUM(I66:I68)</f>
        <v>0</v>
      </c>
      <c r="J65" s="63"/>
      <c r="L65" s="357"/>
      <c r="M65" s="329">
        <f>SUM(F66:F68)</f>
        <v>0</v>
      </c>
      <c r="N65" s="329">
        <f>SUM(G66:G68)</f>
        <v>0</v>
      </c>
      <c r="O65" s="329">
        <f>SUM(H66:H68)</f>
        <v>0</v>
      </c>
      <c r="P65" s="329">
        <f>SUM(I66:I68)</f>
        <v>0</v>
      </c>
      <c r="Q65" s="314"/>
      <c r="R65" s="326">
        <f>M65-F65</f>
        <v>0</v>
      </c>
      <c r="S65" s="326">
        <f>N65-G65</f>
        <v>0</v>
      </c>
      <c r="T65" s="326">
        <f>O65-H65</f>
        <v>0</v>
      </c>
      <c r="U65" s="326">
        <f>P65-I65</f>
        <v>0</v>
      </c>
    </row>
    <row r="66" spans="1:21" s="1" customFormat="1" ht="13.5" customHeight="1" thickBot="1">
      <c r="A66" s="38"/>
      <c r="B66" s="39"/>
      <c r="C66" s="35" t="s">
        <v>60</v>
      </c>
      <c r="D66" s="189" t="s">
        <v>114</v>
      </c>
      <c r="E66" s="50"/>
      <c r="F66" s="83"/>
      <c r="G66" s="84"/>
      <c r="H66" s="84"/>
      <c r="I66" s="89"/>
      <c r="J66" s="63"/>
      <c r="L66" s="358"/>
      <c r="M66" s="314"/>
      <c r="N66" s="314"/>
      <c r="O66" s="314"/>
      <c r="P66" s="314"/>
      <c r="Q66" s="314"/>
      <c r="R66" s="314"/>
      <c r="S66" s="334"/>
      <c r="T66" s="334"/>
      <c r="U66" s="334"/>
    </row>
    <row r="67" spans="1:21" s="1" customFormat="1" ht="13.5" customHeight="1" thickBot="1">
      <c r="A67" s="38"/>
      <c r="B67" s="39"/>
      <c r="C67" s="35" t="s">
        <v>62</v>
      </c>
      <c r="D67" s="189"/>
      <c r="E67" s="50"/>
      <c r="F67" s="83"/>
      <c r="G67" s="84"/>
      <c r="H67" s="84"/>
      <c r="I67" s="89"/>
      <c r="J67" s="63"/>
      <c r="M67" s="314"/>
      <c r="N67" s="314"/>
      <c r="O67" s="314"/>
      <c r="P67" s="314"/>
      <c r="Q67" s="314"/>
      <c r="R67" s="314"/>
      <c r="S67" s="334"/>
      <c r="T67" s="334"/>
      <c r="U67" s="334"/>
    </row>
    <row r="68" spans="1:21" s="1" customFormat="1" ht="13.5" customHeight="1">
      <c r="A68" s="38"/>
      <c r="B68" s="39"/>
      <c r="C68" s="35" t="s">
        <v>63</v>
      </c>
      <c r="D68" s="189" t="s">
        <v>115</v>
      </c>
      <c r="E68" s="50"/>
      <c r="F68" s="83"/>
      <c r="G68" s="84"/>
      <c r="H68" s="84"/>
      <c r="I68" s="89"/>
      <c r="J68" s="63"/>
      <c r="L68" s="356" t="s">
        <v>88</v>
      </c>
      <c r="M68" s="314"/>
      <c r="N68" s="314"/>
      <c r="O68" s="314"/>
      <c r="P68" s="314"/>
      <c r="Q68" s="314"/>
      <c r="R68" s="314"/>
      <c r="S68" s="334"/>
      <c r="T68" s="334"/>
      <c r="U68" s="334"/>
    </row>
    <row r="69" spans="1:21" s="1" customFormat="1" ht="13.5" customHeight="1">
      <c r="A69" s="274"/>
      <c r="B69" s="275"/>
      <c r="C69" s="205" t="s">
        <v>140</v>
      </c>
      <c r="D69" s="190" t="s">
        <v>110</v>
      </c>
      <c r="E69" s="50"/>
      <c r="F69" s="210">
        <f>SUM(F70:F72)</f>
        <v>0</v>
      </c>
      <c r="G69" s="211">
        <f>SUM(G70:G72)</f>
        <v>0</v>
      </c>
      <c r="H69" s="211">
        <f>SUM(H70:H72)</f>
        <v>0</v>
      </c>
      <c r="I69" s="212">
        <f>SUM(I70:I72)</f>
        <v>0</v>
      </c>
      <c r="J69" s="63"/>
      <c r="L69" s="357"/>
      <c r="M69" s="329">
        <f>SUM(F70:F72)</f>
        <v>0</v>
      </c>
      <c r="N69" s="329">
        <f>SUM(G70:G72)</f>
        <v>0</v>
      </c>
      <c r="O69" s="329">
        <f>SUM(H70:H72)</f>
        <v>0</v>
      </c>
      <c r="P69" s="329">
        <f>SUM(I70:I72)</f>
        <v>0</v>
      </c>
      <c r="Q69" s="314"/>
      <c r="R69" s="326">
        <f>M69-F69</f>
        <v>0</v>
      </c>
      <c r="S69" s="326">
        <f>N69-G69</f>
        <v>0</v>
      </c>
      <c r="T69" s="326">
        <f>O69-H69</f>
        <v>0</v>
      </c>
      <c r="U69" s="326">
        <f>P69-I69</f>
        <v>0</v>
      </c>
    </row>
    <row r="70" spans="1:21" s="1" customFormat="1" ht="13.5" customHeight="1" thickBot="1">
      <c r="A70" s="38"/>
      <c r="B70" s="39"/>
      <c r="C70" s="35" t="s">
        <v>60</v>
      </c>
      <c r="D70" s="189" t="s">
        <v>111</v>
      </c>
      <c r="E70" s="50"/>
      <c r="F70" s="83"/>
      <c r="G70" s="84"/>
      <c r="H70" s="84"/>
      <c r="I70" s="89"/>
      <c r="J70" s="63"/>
      <c r="L70" s="358"/>
      <c r="M70" s="314"/>
      <c r="N70" s="314"/>
      <c r="O70" s="314"/>
      <c r="P70" s="314"/>
      <c r="Q70" s="314"/>
      <c r="R70" s="314"/>
      <c r="S70" s="334"/>
      <c r="T70" s="334"/>
      <c r="U70" s="334"/>
    </row>
    <row r="71" spans="1:21" s="1" customFormat="1" ht="13.5" customHeight="1" thickBot="1">
      <c r="A71" s="38"/>
      <c r="B71" s="39"/>
      <c r="C71" s="35" t="s">
        <v>62</v>
      </c>
      <c r="D71" s="189"/>
      <c r="E71" s="50"/>
      <c r="F71" s="83"/>
      <c r="G71" s="84"/>
      <c r="H71" s="84"/>
      <c r="I71" s="89"/>
      <c r="J71" s="63"/>
      <c r="M71" s="314"/>
      <c r="N71" s="314"/>
      <c r="O71" s="314"/>
      <c r="P71" s="314"/>
      <c r="Q71" s="314"/>
      <c r="R71" s="314"/>
      <c r="S71" s="334"/>
      <c r="T71" s="334"/>
      <c r="U71" s="334"/>
    </row>
    <row r="72" spans="1:21" s="1" customFormat="1" ht="13.5" customHeight="1">
      <c r="A72" s="38"/>
      <c r="B72" s="39"/>
      <c r="C72" s="35" t="s">
        <v>63</v>
      </c>
      <c r="D72" s="189" t="s">
        <v>112</v>
      </c>
      <c r="E72" s="50"/>
      <c r="F72" s="83"/>
      <c r="G72" s="84"/>
      <c r="H72" s="84"/>
      <c r="I72" s="89"/>
      <c r="J72" s="63"/>
      <c r="L72" s="393" t="s">
        <v>88</v>
      </c>
      <c r="M72" s="314"/>
      <c r="N72" s="314"/>
      <c r="O72" s="314"/>
      <c r="P72" s="314"/>
      <c r="Q72" s="314"/>
      <c r="R72" s="314"/>
      <c r="S72" s="334"/>
      <c r="T72" s="334"/>
      <c r="U72" s="334"/>
    </row>
    <row r="73" spans="1:21" s="43" customFormat="1" ht="13.5" customHeight="1">
      <c r="A73" s="138" t="s">
        <v>84</v>
      </c>
      <c r="B73" s="139"/>
      <c r="C73" s="167"/>
      <c r="D73" s="168" t="s">
        <v>76</v>
      </c>
      <c r="E73" s="137" t="s">
        <v>46</v>
      </c>
      <c r="F73" s="79">
        <f>SUM(F74:F77)</f>
        <v>0</v>
      </c>
      <c r="G73" s="80">
        <f>SUM(G74:G77)</f>
        <v>0</v>
      </c>
      <c r="H73" s="80">
        <f>SUM(H74:H77)</f>
        <v>0</v>
      </c>
      <c r="I73" s="80">
        <f>SUM(I74:I77)</f>
        <v>0</v>
      </c>
      <c r="J73" s="64"/>
      <c r="L73" s="394"/>
      <c r="M73" s="330">
        <f>SUM(F74:F77)</f>
        <v>0</v>
      </c>
      <c r="N73" s="330">
        <f>SUM(G74:G77)</f>
        <v>0</v>
      </c>
      <c r="O73" s="330">
        <f>SUM(H74:H77)</f>
        <v>0</v>
      </c>
      <c r="P73" s="330">
        <f>SUM(I74:I77)</f>
        <v>0</v>
      </c>
      <c r="Q73" s="331"/>
      <c r="R73" s="326">
        <f>M73-F73</f>
        <v>0</v>
      </c>
      <c r="S73" s="326">
        <f>N73-G73</f>
        <v>0</v>
      </c>
      <c r="T73" s="326">
        <f>O73-H73</f>
        <v>0</v>
      </c>
      <c r="U73" s="326">
        <f>P73-I73</f>
        <v>0</v>
      </c>
    </row>
    <row r="74" spans="1:21" s="2" customFormat="1" ht="13.5" customHeight="1">
      <c r="A74" s="38"/>
      <c r="B74" s="44"/>
      <c r="C74" s="35" t="s">
        <v>60</v>
      </c>
      <c r="D74" s="173" t="s">
        <v>71</v>
      </c>
      <c r="E74" s="153" t="s">
        <v>48</v>
      </c>
      <c r="F74" s="83"/>
      <c r="G74" s="84"/>
      <c r="H74" s="84"/>
      <c r="I74" s="84"/>
      <c r="J74" s="54"/>
      <c r="L74" s="394"/>
      <c r="M74" s="316"/>
      <c r="N74" s="316"/>
      <c r="O74" s="316"/>
      <c r="P74" s="316"/>
      <c r="Q74" s="316"/>
      <c r="R74" s="316"/>
      <c r="S74" s="265"/>
      <c r="T74" s="265"/>
      <c r="U74" s="265"/>
    </row>
    <row r="75" spans="1:21" s="2" customFormat="1" ht="13.5" customHeight="1">
      <c r="A75" s="38"/>
      <c r="B75" s="44"/>
      <c r="C75" s="35" t="s">
        <v>61</v>
      </c>
      <c r="D75" s="173" t="s">
        <v>77</v>
      </c>
      <c r="E75" s="153" t="s">
        <v>50</v>
      </c>
      <c r="F75" s="83"/>
      <c r="G75" s="84"/>
      <c r="H75" s="84"/>
      <c r="I75" s="84"/>
      <c r="J75" s="54"/>
      <c r="L75" s="394"/>
      <c r="M75" s="316"/>
      <c r="N75" s="316"/>
      <c r="O75" s="316"/>
      <c r="P75" s="316"/>
      <c r="Q75" s="316"/>
      <c r="R75" s="316"/>
      <c r="S75" s="265"/>
      <c r="T75" s="265"/>
      <c r="U75" s="265"/>
    </row>
    <row r="76" spans="1:21" s="2" customFormat="1" ht="13.5" customHeight="1">
      <c r="A76" s="38"/>
      <c r="B76" s="44"/>
      <c r="C76" s="35" t="s">
        <v>169</v>
      </c>
      <c r="D76" s="173" t="s">
        <v>78</v>
      </c>
      <c r="E76" s="153" t="s">
        <v>52</v>
      </c>
      <c r="F76" s="83"/>
      <c r="G76" s="84"/>
      <c r="H76" s="84"/>
      <c r="I76" s="84"/>
      <c r="J76" s="54"/>
      <c r="L76" s="394"/>
      <c r="M76" s="316"/>
      <c r="N76" s="316"/>
      <c r="O76" s="316"/>
      <c r="P76" s="316"/>
      <c r="Q76" s="316"/>
      <c r="R76" s="316"/>
      <c r="S76" s="265"/>
      <c r="T76" s="265"/>
      <c r="U76" s="265"/>
    </row>
    <row r="77" spans="1:21" s="1" customFormat="1" ht="13.5" customHeight="1">
      <c r="A77" s="33"/>
      <c r="C77" s="35" t="s">
        <v>64</v>
      </c>
      <c r="D77" s="173" t="s">
        <v>79</v>
      </c>
      <c r="E77" s="153" t="s">
        <v>54</v>
      </c>
      <c r="F77" s="83"/>
      <c r="G77" s="82"/>
      <c r="H77" s="82"/>
      <c r="I77" s="82"/>
      <c r="J77" s="53"/>
      <c r="L77" s="394"/>
      <c r="M77" s="314"/>
      <c r="N77" s="314"/>
      <c r="O77" s="314"/>
      <c r="P77" s="314"/>
      <c r="Q77" s="314"/>
      <c r="R77" s="314"/>
      <c r="S77" s="334"/>
      <c r="T77" s="334"/>
      <c r="U77" s="334"/>
    </row>
    <row r="78" spans="1:21" s="7" customFormat="1" ht="13.5" customHeight="1" thickBot="1">
      <c r="A78" s="147" t="s">
        <v>15</v>
      </c>
      <c r="B78" s="148"/>
      <c r="C78" s="149"/>
      <c r="D78" s="171" t="s">
        <v>80</v>
      </c>
      <c r="E78" s="151" t="s">
        <v>46</v>
      </c>
      <c r="F78" s="85">
        <f>IF(ISERR(F36-SUM(F40,F45,F73)),"NC",F36-SUM(F40,F45,F73))</f>
        <v>0</v>
      </c>
      <c r="G78" s="86">
        <f>IF(ISERR(G36-SUM(G40,G45,G73)),"NC",G36-SUM(G40,G45,G73))</f>
        <v>0</v>
      </c>
      <c r="H78" s="86">
        <f>IF(ISERR(H36-SUM(H40,H45,H73)),"NC",H36-SUM(H40,H45,H73))</f>
        <v>0</v>
      </c>
      <c r="I78" s="86">
        <f>IF(ISERR(I36-SUM(I40,I45,I73)),"NC",I36-SUM(I40,I45,I73))</f>
        <v>5.8264504332328215E-12</v>
      </c>
      <c r="J78" s="56"/>
      <c r="K78" s="140" t="s">
        <v>0</v>
      </c>
      <c r="L78" s="395"/>
      <c r="M78" s="316"/>
      <c r="N78" s="316"/>
      <c r="O78" s="316"/>
      <c r="P78" s="316"/>
      <c r="Q78" s="316"/>
      <c r="R78" s="316"/>
      <c r="S78" s="306"/>
      <c r="T78" s="306"/>
      <c r="U78" s="306"/>
    </row>
    <row r="79" spans="1:21" s="7" customFormat="1" ht="12.75">
      <c r="A79" s="180" t="s">
        <v>21</v>
      </c>
      <c r="B79" s="46"/>
      <c r="C79" s="46"/>
      <c r="D79" s="46"/>
      <c r="E79" s="46"/>
      <c r="F79" s="46"/>
      <c r="G79" s="46"/>
      <c r="H79" s="46"/>
      <c r="I79" s="46"/>
      <c r="J79" s="47"/>
      <c r="M79" s="316"/>
      <c r="N79" s="316"/>
      <c r="O79" s="316"/>
      <c r="P79" s="316"/>
      <c r="Q79" s="316"/>
      <c r="R79" s="316"/>
      <c r="S79" s="306"/>
      <c r="T79" s="306"/>
      <c r="U79" s="306"/>
    </row>
    <row r="80" spans="1:21" ht="13.5" customHeight="1">
      <c r="A80" s="3" t="s">
        <v>22</v>
      </c>
      <c r="B80" s="48"/>
      <c r="C80" s="48"/>
      <c r="D80" s="48"/>
      <c r="M80" s="314"/>
      <c r="N80" s="314"/>
      <c r="O80" s="314"/>
      <c r="P80" s="314"/>
      <c r="Q80" s="314"/>
      <c r="R80" s="314"/>
      <c r="S80" s="217"/>
      <c r="T80" s="217"/>
      <c r="U80" s="217"/>
    </row>
    <row r="83" spans="1:9" ht="12.75">
      <c r="A83" s="219" t="s">
        <v>1</v>
      </c>
      <c r="B83" s="217"/>
      <c r="C83" s="176"/>
      <c r="D83" s="216"/>
      <c r="E83" s="97"/>
      <c r="F83" s="98">
        <f>F8</f>
        <v>2010</v>
      </c>
      <c r="G83" s="98">
        <f>G8</f>
        <v>2011</v>
      </c>
      <c r="H83" s="98">
        <f>H8</f>
        <v>2012</v>
      </c>
      <c r="I83" s="98">
        <f>I8</f>
        <v>2013</v>
      </c>
    </row>
    <row r="84" spans="1:10" ht="12.75">
      <c r="A84" s="277"/>
      <c r="B84" s="277"/>
      <c r="C84" s="99" t="s">
        <v>14</v>
      </c>
      <c r="D84" s="100" t="str">
        <f>A9</f>
        <v> October 2014</v>
      </c>
      <c r="E84" s="101"/>
      <c r="F84" s="102" t="str">
        <f>IF(F$15="M","M",IF(F$15="L","L",IF(F$15&gt;0,"Check why positive amount","OK")))</f>
        <v>OK</v>
      </c>
      <c r="G84" s="102" t="str">
        <f>IF(G$15="M","M",IF(G$15="L","L",IF(G$15&gt;0,"Check why positive amount","OK")))</f>
        <v>OK</v>
      </c>
      <c r="H84" s="102" t="str">
        <f>IF(H$15="M","M",IF(H$15="L","L",IF(H$15&gt;0,"Check why positive amount","OK")))</f>
        <v>OK</v>
      </c>
      <c r="I84" s="175" t="str">
        <f>IF(I$15="M","M",IF(I$15="L","L",IF(I$15&gt;0,"Check why positive amount","OK")))</f>
        <v>Check why positive amount</v>
      </c>
      <c r="J84" s="215" t="s">
        <v>25</v>
      </c>
    </row>
    <row r="85" spans="1:10" ht="12.75">
      <c r="A85" s="218"/>
      <c r="B85" s="218"/>
      <c r="C85" s="176" t="s">
        <v>14</v>
      </c>
      <c r="D85" s="177" t="str">
        <f>A16</f>
        <v> April 2014</v>
      </c>
      <c r="E85" s="97"/>
      <c r="F85" s="178" t="str">
        <f>IF(F$22="M","M",IF(F$22="L","L",IF(F$22&gt;0,"Check why positive amount","OK")))</f>
        <v>OK</v>
      </c>
      <c r="G85" s="178" t="str">
        <f>IF(G$22="M","M",IF(G$22="L","L",IF(G$22&gt;0,"Check why positive amount","OK")))</f>
        <v>OK</v>
      </c>
      <c r="H85" s="178" t="str">
        <f>IF(H$22="M","M",IF(H$22="L","L",IF(H$22&gt;0,"Check why positive amount","OK")))</f>
        <v>OK</v>
      </c>
      <c r="I85" s="179" t="str">
        <f>IF(I$22="M","M",IF(I$22="L","L",IF(I$22&gt;0,"Check why positive amount","OK")))</f>
        <v>Check why positive amount</v>
      </c>
      <c r="J85" s="215" t="s">
        <v>26</v>
      </c>
    </row>
  </sheetData>
  <sheetProtection password="CA3F" sheet="1" formatCells="0" formatColumns="0" formatRows="0" insertRows="0" insertHyperlinks="0" deleteRows="0" autoFilter="0" pivotTables="0"/>
  <mergeCells count="39">
    <mergeCell ref="L59:L61"/>
    <mergeCell ref="L63:L66"/>
    <mergeCell ref="L68:L70"/>
    <mergeCell ref="L72:L78"/>
    <mergeCell ref="L44:L48"/>
    <mergeCell ref="L50:L52"/>
    <mergeCell ref="L54:L57"/>
    <mergeCell ref="A1:J1"/>
    <mergeCell ref="F23:I23"/>
    <mergeCell ref="A6:J6"/>
    <mergeCell ref="A7:J7"/>
    <mergeCell ref="B18:D18"/>
    <mergeCell ref="A8:D8"/>
    <mergeCell ref="A17:D17"/>
    <mergeCell ref="B11:D11"/>
    <mergeCell ref="B19:D19"/>
    <mergeCell ref="B20:D20"/>
    <mergeCell ref="B21:D21"/>
    <mergeCell ref="B12:D12"/>
    <mergeCell ref="C15:D15"/>
    <mergeCell ref="B14:D14"/>
    <mergeCell ref="B13:D13"/>
    <mergeCell ref="C22:D22"/>
    <mergeCell ref="B64:C64"/>
    <mergeCell ref="A32:J32"/>
    <mergeCell ref="A36:C36"/>
    <mergeCell ref="A34:C34"/>
    <mergeCell ref="B28:D28"/>
    <mergeCell ref="A33:J33"/>
    <mergeCell ref="K2:L2"/>
    <mergeCell ref="B46:C46"/>
    <mergeCell ref="B55:C55"/>
    <mergeCell ref="C29:D29"/>
    <mergeCell ref="L8:L41"/>
    <mergeCell ref="A24:D24"/>
    <mergeCell ref="B25:D25"/>
    <mergeCell ref="B26:D26"/>
    <mergeCell ref="B27:D27"/>
    <mergeCell ref="A10:D10"/>
  </mergeCells>
  <conditionalFormatting sqref="F84:H85">
    <cfRule type="cellIs" priority="6" dxfId="6" operator="equal" stopIfTrue="1">
      <formula>"M"</formula>
    </cfRule>
    <cfRule type="cellIs" priority="7" dxfId="5" operator="notEqual" stopIfTrue="1">
      <formula>"OK"</formula>
    </cfRule>
  </conditionalFormatting>
  <conditionalFormatting sqref="K2">
    <cfRule type="cellIs" priority="5" dxfId="0" operator="notEqual">
      <formula>0</formula>
    </cfRule>
  </conditionalFormatting>
  <conditionalFormatting sqref="R40:U40">
    <cfRule type="cellIs" priority="4" dxfId="0" operator="notEqual">
      <formula>0</formula>
    </cfRule>
  </conditionalFormatting>
  <conditionalFormatting sqref="R51:U51">
    <cfRule type="cellIs" priority="3" dxfId="0" operator="notEqual">
      <formula>0</formula>
    </cfRule>
  </conditionalFormatting>
  <conditionalFormatting sqref="R56:U56">
    <cfRule type="cellIs" priority="2" dxfId="0" operator="notEqual">
      <formula>0</formula>
    </cfRule>
  </conditionalFormatting>
  <conditionalFormatting sqref="R73:U73 R69:U69 R65:U65 R60:U60">
    <cfRule type="cellIs" priority="1" dxfId="0" operator="notEqual">
      <formula>0</formula>
    </cfRule>
  </conditionalFormatting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karolva</dc:creator>
  <cp:keywords/>
  <dc:description/>
  <cp:lastModifiedBy>CYSTAT</cp:lastModifiedBy>
  <cp:lastPrinted>2014-10-20T09:03:40Z</cp:lastPrinted>
  <dcterms:created xsi:type="dcterms:W3CDTF">2008-01-09T10:03:36Z</dcterms:created>
  <dcterms:modified xsi:type="dcterms:W3CDTF">2014-10-20T09:05:00Z</dcterms:modified>
  <cp:category/>
  <cp:version/>
  <cp:contentType/>
  <cp:contentStatus/>
</cp:coreProperties>
</file>