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2015" tabRatio="854" activeTab="0"/>
  </bookViews>
  <sheets>
    <sheet name="Περιεχόμενα-Contents" sheetId="1" r:id="rId1"/>
    <sheet name="Μεθοδ. Σημείωμα-Method. Not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Area" localSheetId="2">'1'!$A$1:$J$40</definedName>
    <definedName name="_xlnm.Print_Area" localSheetId="11">'10'!$A$1:$J$33</definedName>
    <definedName name="_xlnm.Print_Area" localSheetId="12">'11'!$A$1:$J$79</definedName>
    <definedName name="_xlnm.Print_Area" localSheetId="13">'12'!$A$1:$H$58</definedName>
    <definedName name="_xlnm.Print_Area" localSheetId="14">'13'!$A$1:$H$31</definedName>
    <definedName name="_xlnm.Print_Area" localSheetId="15">'14'!$A$1:$I$42</definedName>
    <definedName name="_xlnm.Print_Area" localSheetId="16">'15'!$A$1:$I$40</definedName>
    <definedName name="_xlnm.Print_Area" localSheetId="17">'16'!$A$1:$P$32</definedName>
    <definedName name="_xlnm.Print_Area" localSheetId="18">'17'!$A$1:$H$31</definedName>
    <definedName name="_xlnm.Print_Area" localSheetId="19">'18'!$A$1:$G$29</definedName>
    <definedName name="_xlnm.Print_Area" localSheetId="20">'19'!$A$1:$G$28</definedName>
    <definedName name="_xlnm.Print_Area" localSheetId="3">'2'!$A$1:$P$31</definedName>
    <definedName name="_xlnm.Print_Area" localSheetId="21">'20'!$A$1:$J$36</definedName>
    <definedName name="_xlnm.Print_Area" localSheetId="22">'21'!$A$1:$O$82</definedName>
    <definedName name="_xlnm.Print_Area" localSheetId="23">'22'!$A$1:$M$48</definedName>
    <definedName name="_xlnm.Print_Area" localSheetId="4">'3'!$A$1:$J$51</definedName>
    <definedName name="_xlnm.Print_Area" localSheetId="5">'4'!$A$1:$L$32</definedName>
    <definedName name="_xlnm.Print_Area" localSheetId="6">'5'!$A$1:$J$85</definedName>
    <definedName name="_xlnm.Print_Area" localSheetId="7">'6'!$A$1:$J$23</definedName>
    <definedName name="_xlnm.Print_Area" localSheetId="8">'7'!$A$1:$J$41</definedName>
    <definedName name="_xlnm.Print_Area" localSheetId="9">'8'!$A$1:$I$106</definedName>
    <definedName name="_xlnm.Print_Area" localSheetId="10">'9'!$A$1:$O$25</definedName>
    <definedName name="_xlnm.Print_Area" localSheetId="1">'Μεθοδ. Σημείωμα-Method. Note'!$A$1:$D$77</definedName>
    <definedName name="_xlnm.Print_Area" localSheetId="0">'Περιεχόμενα-Contents'!$B$1:$D$29</definedName>
    <definedName name="_xlnm.Print_Titles" localSheetId="2">'1'!$11:$12</definedName>
    <definedName name="_xlnm.Print_Titles" localSheetId="11">'10'!$11:$12</definedName>
    <definedName name="_xlnm.Print_Titles" localSheetId="12">'11'!$6:$8</definedName>
    <definedName name="_xlnm.Print_Titles" localSheetId="3">'2'!$11:$12</definedName>
    <definedName name="_xlnm.Print_Titles" localSheetId="21">'20'!$10:$11</definedName>
    <definedName name="_xlnm.Print_Titles" localSheetId="22">'21'!$6:$9</definedName>
    <definedName name="_xlnm.Print_Titles" localSheetId="6">'5'!$6:$7</definedName>
    <definedName name="_xlnm.Print_Titles" localSheetId="7">'6'!$10:$11</definedName>
    <definedName name="_xlnm.Print_Titles" localSheetId="9">'8'!$6:$8</definedName>
  </definedNames>
  <calcPr fullCalcOnLoad="1"/>
</workbook>
</file>

<file path=xl/sharedStrings.xml><?xml version="1.0" encoding="utf-8"?>
<sst xmlns="http://schemas.openxmlformats.org/spreadsheetml/2006/main" count="2065" uniqueCount="1172">
  <si>
    <t>ΜΕΘΟΔΟΛΟΓΙΚΟ ΣΗΜΕΙΩΜΑ</t>
  </si>
  <si>
    <t>METHODOLOGICAL NOTE</t>
  </si>
  <si>
    <t>Ορισμοί που χρησιμοποιούνται</t>
  </si>
  <si>
    <t>Definitions of terms used</t>
  </si>
  <si>
    <t>Reference period</t>
  </si>
  <si>
    <t>ΠΕΡΙΕΧΟΜΕΝΑ</t>
  </si>
  <si>
    <t>CONTENTS</t>
  </si>
  <si>
    <t xml:space="preserve">Πίνακας Table </t>
  </si>
  <si>
    <t>Περιεχόμενα - Contents</t>
  </si>
  <si>
    <t>Εμπιστευτικότητα των αποτελεσμάτων</t>
  </si>
  <si>
    <t>Confidentiality of results</t>
  </si>
  <si>
    <t>EΣOΔA/ΔAΠANEΣ</t>
  </si>
  <si>
    <t>OUTPUT/INPUTS</t>
  </si>
  <si>
    <t>Symbols used</t>
  </si>
  <si>
    <t>(€000´s)</t>
  </si>
  <si>
    <t>AΚAΘAPIΣTH ΠAPAΓΩΓH</t>
  </si>
  <si>
    <t>GROSS OUTPUT</t>
  </si>
  <si>
    <t>Φυτική παραγωγή</t>
  </si>
  <si>
    <t>Crop production</t>
  </si>
  <si>
    <t>Zωική παραγωγή</t>
  </si>
  <si>
    <t>Livestock production</t>
  </si>
  <si>
    <t>Mεταβολή ζωικού κεφαλαίου</t>
  </si>
  <si>
    <t>Changes in animal stocks</t>
  </si>
  <si>
    <t>Δάση</t>
  </si>
  <si>
    <t>Forestry</t>
  </si>
  <si>
    <t>Αλιεία</t>
  </si>
  <si>
    <t>Fishing</t>
  </si>
  <si>
    <t>Κυνήγι</t>
  </si>
  <si>
    <t>Hunting</t>
  </si>
  <si>
    <t>Δευτερογενή προϊόντα:</t>
  </si>
  <si>
    <t>Ancillary production:</t>
  </si>
  <si>
    <t xml:space="preserve">   Καυσόξυλα</t>
  </si>
  <si>
    <t xml:space="preserve">   Firewood</t>
  </si>
  <si>
    <t>ΕΝΔΙΑΜΕΣΗ ΑΝΑΛΩΣΗ</t>
  </si>
  <si>
    <t>INTERMEDIATE INPUTS</t>
  </si>
  <si>
    <t>Zωοτροφές</t>
  </si>
  <si>
    <t>Feeding stuff</t>
  </si>
  <si>
    <t>Σπόροι</t>
  </si>
  <si>
    <t>Seeds</t>
  </si>
  <si>
    <t>Λιπάσματα:</t>
  </si>
  <si>
    <t>Fertilizers:</t>
  </si>
  <si>
    <t xml:space="preserve">   Xημικά</t>
  </si>
  <si>
    <t xml:space="preserve">   Chemical</t>
  </si>
  <si>
    <t xml:space="preserve">   Animal manure</t>
  </si>
  <si>
    <t>'Eξοδα άρδευσης</t>
  </si>
  <si>
    <t>Irrigation costs</t>
  </si>
  <si>
    <t>Φυτοφάρμακα</t>
  </si>
  <si>
    <t>Pesticides</t>
  </si>
  <si>
    <t>Ancillary production costs</t>
  </si>
  <si>
    <t>'Eξοδα δασών</t>
  </si>
  <si>
    <t>Forestry costs</t>
  </si>
  <si>
    <t>Έξοδα αλιείας</t>
  </si>
  <si>
    <t>Fishing costs</t>
  </si>
  <si>
    <t>'Eξοδα κυνηγίου</t>
  </si>
  <si>
    <t>Hunting costs</t>
  </si>
  <si>
    <t xml:space="preserve">ΠPOΣTIΘEMENH AΞIA </t>
  </si>
  <si>
    <t xml:space="preserve">VALUE ADDED </t>
  </si>
  <si>
    <t xml:space="preserve">   Γαλακτοκομικά και αμπελουργικά προϊόντα</t>
  </si>
  <si>
    <t xml:space="preserve">   Milk and grape products</t>
  </si>
  <si>
    <t>Own account fixed capital formation</t>
  </si>
  <si>
    <t xml:space="preserve">   Ζωική κοπριά</t>
  </si>
  <si>
    <t>Έξοδα παραγωγής δευτερογενών προϊόντων</t>
  </si>
  <si>
    <t>Άλλα έξοδα (διοικητικά, μεταφορικά κλπ.)</t>
  </si>
  <si>
    <t>Other costs (administrative, transport, etc.)</t>
  </si>
  <si>
    <t>Γεωργία και κτηνοτροφία</t>
  </si>
  <si>
    <t xml:space="preserve">  Φυτική παραγωγή</t>
  </si>
  <si>
    <t xml:space="preserve">  Zωική παραγωγή</t>
  </si>
  <si>
    <t xml:space="preserve">ΕΝΔΙΑΜΕΣΗ ΑΝΑΛΩΣΗ </t>
  </si>
  <si>
    <t>Λιπάσματα (χημικά)</t>
  </si>
  <si>
    <t>ΠPOΣTIΘEMENH AΞIA</t>
  </si>
  <si>
    <t>Έξοδα άρδευσης</t>
  </si>
  <si>
    <t>Agriculture and livestock</t>
  </si>
  <si>
    <t xml:space="preserve">  Crop production</t>
  </si>
  <si>
    <t xml:space="preserve">  Livestock production</t>
  </si>
  <si>
    <t>Ancillary production</t>
  </si>
  <si>
    <t xml:space="preserve">INTERMEDIATE INPUTS </t>
  </si>
  <si>
    <t>Fertilizers (chemical)</t>
  </si>
  <si>
    <t>Aκαθάριστη παραγωγή (€000´s)</t>
  </si>
  <si>
    <t>Προστιθέμενη αξία (€000´s)</t>
  </si>
  <si>
    <t xml:space="preserve">ΔAΣH </t>
  </si>
  <si>
    <t>ΑΛΙΕΙΑ</t>
  </si>
  <si>
    <t>ΚYNHΓI</t>
  </si>
  <si>
    <t>ΣYNOΛO ΓEΩPΓIΚOY TOMEA</t>
  </si>
  <si>
    <t>Gross output (€000´s)</t>
  </si>
  <si>
    <t>Value added (€000´s)</t>
  </si>
  <si>
    <t>FORESTRY</t>
  </si>
  <si>
    <t xml:space="preserve">FISHING </t>
  </si>
  <si>
    <t>HUNTING</t>
  </si>
  <si>
    <t>TOTAL AGRICULTURAL SECTOR</t>
  </si>
  <si>
    <t>ΥΠΟΤΟΜΕΑΣ</t>
  </si>
  <si>
    <t>SUB-SECTOR</t>
  </si>
  <si>
    <r>
      <t>CROP PRODUCTION</t>
    </r>
    <r>
      <rPr>
        <b/>
        <vertAlign val="superscript"/>
        <sz val="10"/>
        <rFont val="Arial"/>
        <family val="2"/>
      </rPr>
      <t>(1)</t>
    </r>
  </si>
  <si>
    <r>
      <t>LIVESTOCK</t>
    </r>
    <r>
      <rPr>
        <b/>
        <vertAlign val="superscript"/>
        <sz val="10"/>
        <rFont val="Arial"/>
        <family val="2"/>
      </rPr>
      <t>(2)</t>
    </r>
  </si>
  <si>
    <r>
      <t>ΚTHNOTPOΦIA</t>
    </r>
    <r>
      <rPr>
        <b/>
        <vertAlign val="superscript"/>
        <sz val="10"/>
        <rFont val="Arial"/>
        <family val="2"/>
      </rPr>
      <t>(2)</t>
    </r>
  </si>
  <si>
    <r>
      <t>ANCILLARY PRODUCTION</t>
    </r>
    <r>
      <rPr>
        <b/>
        <vertAlign val="superscript"/>
        <sz val="10"/>
        <rFont val="Arial"/>
        <family val="2"/>
      </rPr>
      <t>(3)</t>
    </r>
  </si>
  <si>
    <r>
      <t>ΔEYTEPOΓENH ΠPOΪΟNTA</t>
    </r>
    <r>
      <rPr>
        <b/>
        <vertAlign val="superscript"/>
        <sz val="10"/>
        <rFont val="Arial"/>
        <family val="2"/>
      </rPr>
      <t>(3)</t>
    </r>
  </si>
  <si>
    <t>% προστιθέμενης αξίας στην ακαθάριστη παραγωγή</t>
  </si>
  <si>
    <t>% of value added to gross output</t>
  </si>
  <si>
    <r>
      <rPr>
        <vertAlign val="superscript"/>
        <sz val="10"/>
        <rFont val="Arial"/>
        <family val="2"/>
      </rPr>
      <t>(1)</t>
    </r>
    <r>
      <rPr>
        <sz val="10"/>
        <rFont val="Arial"/>
        <family val="2"/>
      </rPr>
      <t xml:space="preserve"> Γεωργικά προϊόντα και φυτά</t>
    </r>
  </si>
  <si>
    <r>
      <rPr>
        <vertAlign val="superscript"/>
        <sz val="10"/>
        <rFont val="Arial"/>
        <family val="2"/>
      </rPr>
      <t>(1)</t>
    </r>
    <r>
      <rPr>
        <sz val="10"/>
        <rFont val="Arial"/>
        <family val="2"/>
      </rPr>
      <t xml:space="preserve"> Crop and plant production</t>
    </r>
  </si>
  <si>
    <r>
      <t>ΦYTIΚH ΠAPAΓΩΓH</t>
    </r>
    <r>
      <rPr>
        <b/>
        <vertAlign val="superscript"/>
        <sz val="10"/>
        <rFont val="Arial"/>
        <family val="2"/>
      </rPr>
      <t>(1)</t>
    </r>
  </si>
  <si>
    <r>
      <rPr>
        <vertAlign val="superscript"/>
        <sz val="10"/>
        <rFont val="Arial"/>
        <family val="2"/>
      </rPr>
      <t>(2)</t>
    </r>
    <r>
      <rPr>
        <sz val="10"/>
        <rFont val="Arial"/>
        <family val="2"/>
      </rPr>
      <t xml:space="preserve"> Κτηνοτροφικά προϊόντα και μεταβολή ζωικού κεφαλαίου</t>
    </r>
  </si>
  <si>
    <r>
      <rPr>
        <vertAlign val="superscript"/>
        <sz val="10"/>
        <rFont val="Arial"/>
        <family val="2"/>
      </rPr>
      <t>(2)</t>
    </r>
    <r>
      <rPr>
        <sz val="10"/>
        <rFont val="Arial"/>
        <family val="2"/>
      </rPr>
      <t xml:space="preserve"> Livestock products and change in animal stocks</t>
    </r>
  </si>
  <si>
    <t>TYPE</t>
  </si>
  <si>
    <t>ΕΙΔΟΣ</t>
  </si>
  <si>
    <t>ZΩOTPOΦEΣ</t>
  </si>
  <si>
    <t>Κριθάρι</t>
  </si>
  <si>
    <t>Aραβόσιτος</t>
  </si>
  <si>
    <t>Xλωρό χόρτο</t>
  </si>
  <si>
    <t>ΣΠOPOI</t>
  </si>
  <si>
    <t>ΛIΠAΣMATA</t>
  </si>
  <si>
    <t>Xημικά</t>
  </si>
  <si>
    <t>Mικτά λιπάσματα</t>
  </si>
  <si>
    <t>Eλαστικά</t>
  </si>
  <si>
    <t>Eργαλεία και άλλα σκεύη</t>
  </si>
  <si>
    <t>EΞOΔA APΔEYΣHΣ</t>
  </si>
  <si>
    <t>Καύσιμα</t>
  </si>
  <si>
    <t>Hλεκτρισμός</t>
  </si>
  <si>
    <t>Aνταλλακτικά και επιδιορθώσεις</t>
  </si>
  <si>
    <t>Aγορά νερού (από φράγματα)</t>
  </si>
  <si>
    <t>ΦYTOΦAPMAΚA</t>
  </si>
  <si>
    <t>Eντομοκτόνα</t>
  </si>
  <si>
    <t>Mυκητοκτόνα</t>
  </si>
  <si>
    <t>Zιζανιοκτόνα</t>
  </si>
  <si>
    <t>Aκαρεοκτόνα</t>
  </si>
  <si>
    <t>Aξία σταφυλιών</t>
  </si>
  <si>
    <t>Aξία γάλακτος</t>
  </si>
  <si>
    <t>ΕΝΔΙΑΜΕΣΗ ΑΝΑΛΩΣΗ ΔAΣΩN</t>
  </si>
  <si>
    <t>ΕΝΔΙΑΜΕΣΗ ΑΝΑΛΩΣΗ ΑΛΙΕΙΑΣ</t>
  </si>
  <si>
    <t>ΕΝΔΙΑΜΕΣΗ ΑΝΑΛΩΣΗ ΚYNHΓIOY</t>
  </si>
  <si>
    <t>ΔΙΑΦΟΡΑ EΞOΔA</t>
  </si>
  <si>
    <t>Aσφάλιστρα γεωργικών προϊόντων</t>
  </si>
  <si>
    <t>Aσφάλιστρα οχημάτων</t>
  </si>
  <si>
    <t>Aποθήκευση προϊόντων</t>
  </si>
  <si>
    <t>Διοικητικά έξοδα</t>
  </si>
  <si>
    <t>Συντήρηση και επιδιόρθωση υποστατικών</t>
  </si>
  <si>
    <t>Eνοίκια για υποστατικά και μηχανήματα</t>
  </si>
  <si>
    <t>Aυγά εκκόλαψης</t>
  </si>
  <si>
    <t>Eισαγόμενοι νεοσσοί πουλερικών</t>
  </si>
  <si>
    <t>'Eξοδα μελισσοκομίας</t>
  </si>
  <si>
    <t>Κτηνιατρικές υπηρεσίες και φάρμακα</t>
  </si>
  <si>
    <t>Mεταφορικά έξοδα:</t>
  </si>
  <si>
    <t>Φυτόχωμα</t>
  </si>
  <si>
    <t>ΣΥΝΟΛΟ</t>
  </si>
  <si>
    <t>FEEDING STUFF</t>
  </si>
  <si>
    <t>Barley</t>
  </si>
  <si>
    <t>Straw</t>
  </si>
  <si>
    <t>Maize</t>
  </si>
  <si>
    <t>Oil seed cakes</t>
  </si>
  <si>
    <t>Green Fodder</t>
  </si>
  <si>
    <t>Other</t>
  </si>
  <si>
    <t>SEEDS</t>
  </si>
  <si>
    <t>FERTILIZERS</t>
  </si>
  <si>
    <t>Chemical</t>
  </si>
  <si>
    <t>Mixed fertilizers</t>
  </si>
  <si>
    <t>Animal manure</t>
  </si>
  <si>
    <t>Tyres and tubes</t>
  </si>
  <si>
    <t>Hand tools &amp; other implements</t>
  </si>
  <si>
    <t>IRRIGATION COSTS</t>
  </si>
  <si>
    <t>Fuels</t>
  </si>
  <si>
    <t>Electricity</t>
  </si>
  <si>
    <t>Spare parts and repairs</t>
  </si>
  <si>
    <t>Purchase of water (from dams)</t>
  </si>
  <si>
    <t>PESTICIDES</t>
  </si>
  <si>
    <t>Insecticides</t>
  </si>
  <si>
    <t>Fungicides</t>
  </si>
  <si>
    <t>Herbicides</t>
  </si>
  <si>
    <t>Acaricides</t>
  </si>
  <si>
    <t>Cost of grapes</t>
  </si>
  <si>
    <t>Cost of milk</t>
  </si>
  <si>
    <t>Other costs</t>
  </si>
  <si>
    <t>FORESTRY INTERMEDIATE INPUTS</t>
  </si>
  <si>
    <t>FISHING INTERMEDIATE INPUTS</t>
  </si>
  <si>
    <t>HUNTING INTERMEDIATE INPUTS</t>
  </si>
  <si>
    <t>MISCELLANEOUS COSTS</t>
  </si>
  <si>
    <t>Crop Insurance</t>
  </si>
  <si>
    <t>Vehicles insurance</t>
  </si>
  <si>
    <t>Storage of products</t>
  </si>
  <si>
    <t>Repairs and maintenance of buildings</t>
  </si>
  <si>
    <t>Rents paid for buildings and machinery</t>
  </si>
  <si>
    <t>Eggs used for hatching</t>
  </si>
  <si>
    <t>Imported day-old chicks</t>
  </si>
  <si>
    <t>Honey production costs</t>
  </si>
  <si>
    <t>Veterinary services and medicine</t>
  </si>
  <si>
    <t>Transport costs:</t>
  </si>
  <si>
    <t>Plants soil</t>
  </si>
  <si>
    <t xml:space="preserve">TOTAL </t>
  </si>
  <si>
    <t>Άχυρο</t>
  </si>
  <si>
    <t>Πίττες, σποράλευρα (σογιάλευρο κλπ.)</t>
  </si>
  <si>
    <t>Yπολείμματα ειδών διατροφής και άλλα παρασκευάσματα</t>
  </si>
  <si>
    <t>Food wastes and prepared animal feed n.e.s.</t>
  </si>
  <si>
    <t>Σύνθετες ζωοτροφές εγχώριας βιομηχανικής παρασκευής</t>
  </si>
  <si>
    <t>Compound feeds sold by feeding stuff factories</t>
  </si>
  <si>
    <t>Άλλες ζωοτροφές</t>
  </si>
  <si>
    <t>Other feeding stuff</t>
  </si>
  <si>
    <t>για σιτάρι</t>
  </si>
  <si>
    <t>για κριθάρι</t>
  </si>
  <si>
    <t>για πατάτες</t>
  </si>
  <si>
    <t>για φασόλια</t>
  </si>
  <si>
    <t>για βίκο</t>
  </si>
  <si>
    <t>για άλλα προϊόντα</t>
  </si>
  <si>
    <t>for wheat</t>
  </si>
  <si>
    <t>for barley</t>
  </si>
  <si>
    <t>for potatoes</t>
  </si>
  <si>
    <t>for haricot beans</t>
  </si>
  <si>
    <t>for vicos</t>
  </si>
  <si>
    <t>for other crops</t>
  </si>
  <si>
    <t>Aσβεστούχος Nιτρική Aμμωνία (26-0-0)</t>
  </si>
  <si>
    <t>Oυρία (46-0-0)</t>
  </si>
  <si>
    <t>Θειϊκή Aμμωνία (21-0-0)</t>
  </si>
  <si>
    <t>Sulphate of ammonium (21-0-0)</t>
  </si>
  <si>
    <t>Urea (46-0-0)</t>
  </si>
  <si>
    <t>Calcium Ammonium Nitrate (26-0-0)</t>
  </si>
  <si>
    <t>Ammonium Nitrate (33/34-0-0)</t>
  </si>
  <si>
    <t>Nιτρική Aμμωνία (33/34-0-0)</t>
  </si>
  <si>
    <t>Tριπλό Yπερφωσφορικό (0-46/48-0)</t>
  </si>
  <si>
    <t>Triple Superphosphate (0-46/48-0)</t>
  </si>
  <si>
    <t>Θειϊκό Κάλλι (0-0-48/52)</t>
  </si>
  <si>
    <t>Potassium Sulphate (0-0-48/52)</t>
  </si>
  <si>
    <t>Άλλα λιπάσματα (υγρά, κρυσταλλικά κλπ.)</t>
  </si>
  <si>
    <t>Other fertilizers (liquid, crystallic etc.)</t>
  </si>
  <si>
    <t>Κοπριά</t>
  </si>
  <si>
    <t>Καύσιμα, λιπαντικά και ηλεκτρισμός που καταναλώθηκε</t>
  </si>
  <si>
    <t>Fuels, lubricants and electricity consumed</t>
  </si>
  <si>
    <t>Repairs of agricultural machinery and equipment</t>
  </si>
  <si>
    <t>Άλλα</t>
  </si>
  <si>
    <t>ΕΝΔΙΑΜΕΣΗ ΑΝΑΛΩΣΗ ΔEYTEPOΓENΩN ΠPOΪΟNTΩN</t>
  </si>
  <si>
    <t>ANCILLARY INTERMEDIATE INPUTS</t>
  </si>
  <si>
    <t>Άλλα έξοδα</t>
  </si>
  <si>
    <t>Aσφάλιστρα υποστατικών και μηχανημάτων</t>
  </si>
  <si>
    <t>Insurance for buildings and machinery</t>
  </si>
  <si>
    <t>Yλικά συσκευασίας και άλλα συναφή υλικά</t>
  </si>
  <si>
    <t>Packing materials and other materials and tools used</t>
  </si>
  <si>
    <t>(τηλεφωνικά, λογιστικά, τραπεζικά κλπ.)</t>
  </si>
  <si>
    <t>Administrative expenses</t>
  </si>
  <si>
    <t>(telephone, accounting, bank charges, etc.)</t>
  </si>
  <si>
    <t>Καύσιμα και λιπαντικά</t>
  </si>
  <si>
    <t>Eπισκευές και ανταλλακτικά</t>
  </si>
  <si>
    <t>Mεταφορές από άλλους</t>
  </si>
  <si>
    <t>Fuels and lubricants</t>
  </si>
  <si>
    <t>Repairs and spare parts</t>
  </si>
  <si>
    <t>Transport provided by others</t>
  </si>
  <si>
    <t>ΓEΩPΓIA</t>
  </si>
  <si>
    <t xml:space="preserve">Άδειες κυκλοφορίας οχημάτων </t>
  </si>
  <si>
    <t>Άλλοι φόροι (Κτηματικοί, Δημοτικοί, Επαγγελματικοί κλπ.)</t>
  </si>
  <si>
    <t>Άδειες κατοχής όπλων</t>
  </si>
  <si>
    <t>Επαγγελματικοί φόροι, άδειες ασυρμάτων και άλλα τέλη</t>
  </si>
  <si>
    <t>ΔAΣH</t>
  </si>
  <si>
    <t>AGRICULTURE</t>
  </si>
  <si>
    <t>Motor vehicles licences</t>
  </si>
  <si>
    <t>Firearms licences</t>
  </si>
  <si>
    <t>FISHING</t>
  </si>
  <si>
    <t>Γεωργο-κτηνοτρόφοι και μέλη
 οικογένειας</t>
  </si>
  <si>
    <t>Άντρες</t>
  </si>
  <si>
    <t>Γυναίκες</t>
  </si>
  <si>
    <t>Μισθωτοί</t>
  </si>
  <si>
    <t xml:space="preserve">ΔΑΣΗ </t>
  </si>
  <si>
    <t xml:space="preserve">ΣYNOΛO 
</t>
  </si>
  <si>
    <t>ΦΥΤΙΚΗ ΚΑΙ ΖΩΙΚΗ ΠΑΡΑΓΩΓΗ</t>
  </si>
  <si>
    <t>Males</t>
  </si>
  <si>
    <t>Females</t>
  </si>
  <si>
    <t>Employees</t>
  </si>
  <si>
    <t xml:space="preserve">FORESTRY </t>
  </si>
  <si>
    <t xml:space="preserve">TOTAL 
</t>
  </si>
  <si>
    <t>Holders and family members</t>
  </si>
  <si>
    <t>CROP AND LIVESTOCK PRODUCTION</t>
  </si>
  <si>
    <t>Παραγωγή
(τόνοι)</t>
  </si>
  <si>
    <t>Τιμή
παραγωγού
(€/τόνο)</t>
  </si>
  <si>
    <t>Area
(hectares)</t>
  </si>
  <si>
    <t>Producer´s
price
(€/ton)</t>
  </si>
  <si>
    <t>Value of
production
(€)</t>
  </si>
  <si>
    <t>Έκταση
(εκτάρια)</t>
  </si>
  <si>
    <t>Αξία
παραγωγής
(€)</t>
  </si>
  <si>
    <t>ΛAXANIΚA &amp; ΠEΠONOEIΔH</t>
  </si>
  <si>
    <t>ANΘH ΚAI ΦYTA</t>
  </si>
  <si>
    <t>Προϊόντα φυτωρίων</t>
  </si>
  <si>
    <t>FIELD CROPS</t>
  </si>
  <si>
    <t>VEGETABLES &amp; MELONS</t>
  </si>
  <si>
    <t>FRUITS AND TREE CROPS</t>
  </si>
  <si>
    <t xml:space="preserve">FLOWERS AND PLANTS </t>
  </si>
  <si>
    <t>Flowers</t>
  </si>
  <si>
    <t>Nurseries' products</t>
  </si>
  <si>
    <t>ΦYTA MEΓAΛHΣ ΚAΛΛIEPΓEIAΣ</t>
  </si>
  <si>
    <t>Σιτηρά</t>
  </si>
  <si>
    <t>Σιτάρι</t>
  </si>
  <si>
    <t>Σιφωνάρι</t>
  </si>
  <si>
    <t>Τριτικάλε</t>
  </si>
  <si>
    <t>Κουκιά φρέσκα</t>
  </si>
  <si>
    <t>Κουκιά ξηρά</t>
  </si>
  <si>
    <t>Λουβιά φρέσκα</t>
  </si>
  <si>
    <t>Λουβιά ξηρά</t>
  </si>
  <si>
    <t>Pεβύθια</t>
  </si>
  <si>
    <t>Φακή</t>
  </si>
  <si>
    <t>Λουβάνα</t>
  </si>
  <si>
    <t>Bιομηχανικά φυτά</t>
  </si>
  <si>
    <t>Σησάμι</t>
  </si>
  <si>
    <t>Φυστίκια</t>
  </si>
  <si>
    <t>Κτηνοτροφικά φυτά</t>
  </si>
  <si>
    <t>Bίκος</t>
  </si>
  <si>
    <t>Pόβι</t>
  </si>
  <si>
    <t>Φαβέττα</t>
  </si>
  <si>
    <t>Για βόσκηση</t>
  </si>
  <si>
    <t>Για σανό</t>
  </si>
  <si>
    <t>Πατάτες</t>
  </si>
  <si>
    <t>Άλλα λαχανικά</t>
  </si>
  <si>
    <t>Όσπρια</t>
  </si>
  <si>
    <t>Για κατανάλωση</t>
  </si>
  <si>
    <t>Για σπόρο</t>
  </si>
  <si>
    <t>Καρόττα</t>
  </si>
  <si>
    <t>Tομάτες</t>
  </si>
  <si>
    <t>Κολοκάσι</t>
  </si>
  <si>
    <t>Aγγουράκια</t>
  </si>
  <si>
    <t>Φασόλια φρέσκα</t>
  </si>
  <si>
    <t>Φασόλια ξηρά</t>
  </si>
  <si>
    <t>Κραμπιά</t>
  </si>
  <si>
    <t>Κρεμύδια ξηρά</t>
  </si>
  <si>
    <t>Κονάρι</t>
  </si>
  <si>
    <t>Κρεμύδια φρέσκα (1000 δέσμες)</t>
  </si>
  <si>
    <t>Aγγινάρες</t>
  </si>
  <si>
    <t>Κουνουπίδια</t>
  </si>
  <si>
    <t>Κολοκυθάκια</t>
  </si>
  <si>
    <t>Mελιντζάνες</t>
  </si>
  <si>
    <t>Παντζάρια</t>
  </si>
  <si>
    <t>Σέλινα (1000 δέσμες)</t>
  </si>
  <si>
    <t>Mπάμιες</t>
  </si>
  <si>
    <t>Πιπέρια</t>
  </si>
  <si>
    <t>Mπιζέλια</t>
  </si>
  <si>
    <t>Mανιτάρια</t>
  </si>
  <si>
    <t>Άλλα χορταρικά (1000 δέσμες)</t>
  </si>
  <si>
    <t>Πεπονοειδή</t>
  </si>
  <si>
    <t>Καρπούζια</t>
  </si>
  <si>
    <t>Πεπόνια</t>
  </si>
  <si>
    <t>ΦPOYTA ΚAI ΔENΔPΩΔEIΣ ΚAΛΛIEPΓEIEΣ</t>
  </si>
  <si>
    <t>Σταφύλια</t>
  </si>
  <si>
    <t xml:space="preserve">Oινοποιήσιμα </t>
  </si>
  <si>
    <t>Eπιτραπέζια</t>
  </si>
  <si>
    <t>Eσπεριδοειδή</t>
  </si>
  <si>
    <t>Πορτοκάλια</t>
  </si>
  <si>
    <t>Λεμόνια</t>
  </si>
  <si>
    <t>Mανταρίνια</t>
  </si>
  <si>
    <t>Γκρέϊπφρουτ</t>
  </si>
  <si>
    <t>Φρέσκα φρούτα</t>
  </si>
  <si>
    <t xml:space="preserve">Mήλα </t>
  </si>
  <si>
    <t xml:space="preserve">Aχλάδια </t>
  </si>
  <si>
    <t>Κυδώνια</t>
  </si>
  <si>
    <t>Xρυσόμηλα και καϊσιά</t>
  </si>
  <si>
    <t>Κεράσια</t>
  </si>
  <si>
    <t>Pόδια</t>
  </si>
  <si>
    <t>Φράουλες</t>
  </si>
  <si>
    <t>Σύκα</t>
  </si>
  <si>
    <t>Mπανάνες</t>
  </si>
  <si>
    <t>Mέσπιλα</t>
  </si>
  <si>
    <t>Aβοκάτο</t>
  </si>
  <si>
    <t xml:space="preserve">Aκτινίδια </t>
  </si>
  <si>
    <t>Άλλα τροπικά φρούτα</t>
  </si>
  <si>
    <t>Ξηροί καρποί</t>
  </si>
  <si>
    <t>Aμύγδαλα</t>
  </si>
  <si>
    <t>Καρύδια</t>
  </si>
  <si>
    <t>Φουντούκια</t>
  </si>
  <si>
    <t>Xαλεπιανά</t>
  </si>
  <si>
    <t>Άλλες δενδρώδεις καλλιέργειες</t>
  </si>
  <si>
    <t>Eλιές</t>
  </si>
  <si>
    <t>Xαρούπια</t>
  </si>
  <si>
    <t>Άνθη</t>
  </si>
  <si>
    <t>(σπορόφυτα, δενδρύλια και καλλωπιστικά)</t>
  </si>
  <si>
    <t>(seedlings and ornamental plants)</t>
  </si>
  <si>
    <t>Cereals</t>
  </si>
  <si>
    <t>Wheat</t>
  </si>
  <si>
    <t>Oats</t>
  </si>
  <si>
    <t>Triticale</t>
  </si>
  <si>
    <t>Legumes</t>
  </si>
  <si>
    <t>Broadbeans fresh</t>
  </si>
  <si>
    <t>Broadbeans dry</t>
  </si>
  <si>
    <t>Cowpeas fresh</t>
  </si>
  <si>
    <t>Cowpeas dry</t>
  </si>
  <si>
    <t>Chickpeas</t>
  </si>
  <si>
    <t>Lentils</t>
  </si>
  <si>
    <t>Louvana</t>
  </si>
  <si>
    <t>Industrial crops</t>
  </si>
  <si>
    <t>Sesame</t>
  </si>
  <si>
    <t>Groundnuts</t>
  </si>
  <si>
    <t>Fodder crops</t>
  </si>
  <si>
    <t>Vicos</t>
  </si>
  <si>
    <t>Vetches</t>
  </si>
  <si>
    <t>Favetta</t>
  </si>
  <si>
    <t>Green fodder</t>
  </si>
  <si>
    <t>For grazing</t>
  </si>
  <si>
    <t>For hay</t>
  </si>
  <si>
    <t>Potatoes</t>
  </si>
  <si>
    <t>Seed potatoes</t>
  </si>
  <si>
    <t>Food potatoes</t>
  </si>
  <si>
    <t>Other vegetables</t>
  </si>
  <si>
    <t>Carrots</t>
  </si>
  <si>
    <t>Tomatoes</t>
  </si>
  <si>
    <t>Colocase</t>
  </si>
  <si>
    <t>Cucumbers</t>
  </si>
  <si>
    <t>Haricot beans fresh</t>
  </si>
  <si>
    <t>Kolokassi</t>
  </si>
  <si>
    <t>Haricot beans dry</t>
  </si>
  <si>
    <t>Cabbages</t>
  </si>
  <si>
    <t>Onions</t>
  </si>
  <si>
    <t>Onion sets</t>
  </si>
  <si>
    <t>Onions fresh (1000 bundles)</t>
  </si>
  <si>
    <t>Artichokes</t>
  </si>
  <si>
    <t>Cauliflower</t>
  </si>
  <si>
    <t>Marrows</t>
  </si>
  <si>
    <t>Eggplants</t>
  </si>
  <si>
    <t>Beetroots</t>
  </si>
  <si>
    <t>Celery (1000 bundles)</t>
  </si>
  <si>
    <t>Okra</t>
  </si>
  <si>
    <t>Pepper</t>
  </si>
  <si>
    <t>Peas fresh</t>
  </si>
  <si>
    <t>Mushrooms</t>
  </si>
  <si>
    <t>Other leafy vegetables (1000 bundles)</t>
  </si>
  <si>
    <t>Melons</t>
  </si>
  <si>
    <t>Sweet melons</t>
  </si>
  <si>
    <t>Grapes</t>
  </si>
  <si>
    <t>Wine Grapes</t>
  </si>
  <si>
    <t>Table Grapes</t>
  </si>
  <si>
    <t>Citrus</t>
  </si>
  <si>
    <t>Oranges</t>
  </si>
  <si>
    <t>Lemons</t>
  </si>
  <si>
    <t>Grapefruit</t>
  </si>
  <si>
    <t>Mandarins</t>
  </si>
  <si>
    <t>Fresh fruit</t>
  </si>
  <si>
    <t xml:space="preserve">Apples </t>
  </si>
  <si>
    <t xml:space="preserve">Pears </t>
  </si>
  <si>
    <t>Quinces</t>
  </si>
  <si>
    <t>Pοδάκινα και νεκταρίνια</t>
  </si>
  <si>
    <t>Apricots and kaisha</t>
  </si>
  <si>
    <t>Peaches and nectarines</t>
  </si>
  <si>
    <t>Cherries</t>
  </si>
  <si>
    <t>Plums</t>
  </si>
  <si>
    <t>Δαμασκηνοειδή</t>
  </si>
  <si>
    <t>Pomegranates</t>
  </si>
  <si>
    <t>Strawberries</t>
  </si>
  <si>
    <t>Figs</t>
  </si>
  <si>
    <t>Bananas</t>
  </si>
  <si>
    <t>Loquats</t>
  </si>
  <si>
    <t>Avocado</t>
  </si>
  <si>
    <t xml:space="preserve">Kiwi </t>
  </si>
  <si>
    <t>Other tropical fruits</t>
  </si>
  <si>
    <t>Nuts</t>
  </si>
  <si>
    <t>Almonds</t>
  </si>
  <si>
    <t>Walnuts</t>
  </si>
  <si>
    <t>Hazelnuts</t>
  </si>
  <si>
    <t>Pistachio</t>
  </si>
  <si>
    <t>Other tree crops</t>
  </si>
  <si>
    <t>Olives</t>
  </si>
  <si>
    <t>Carobs</t>
  </si>
  <si>
    <t>ΧΩΡΕΣ ΠΡΟΟΡΙΣΜΟΥ</t>
  </si>
  <si>
    <t>COUNTRIES OF DESTINATION</t>
  </si>
  <si>
    <t>Ασία</t>
  </si>
  <si>
    <t>Αμερική</t>
  </si>
  <si>
    <t>Αφρική</t>
  </si>
  <si>
    <t>E.U. countries</t>
  </si>
  <si>
    <t>Asia</t>
  </si>
  <si>
    <t>America</t>
  </si>
  <si>
    <t>Africa</t>
  </si>
  <si>
    <t>Xώρες Eυρωπαϊκής 'Eνωσης</t>
  </si>
  <si>
    <t xml:space="preserve">Ποσοστιαία κατανομή - Percentage distribution </t>
  </si>
  <si>
    <t>(%)</t>
  </si>
  <si>
    <t>PRODUCT/COUNTRY</t>
  </si>
  <si>
    <t>ΠΡΟΪΟΝ/ΧΩΡΑ</t>
  </si>
  <si>
    <t>Ποσότητα
(τόνοι)</t>
  </si>
  <si>
    <t>Αξία
(€)</t>
  </si>
  <si>
    <t>ΠOPTOΚAΛIA</t>
  </si>
  <si>
    <t xml:space="preserve">  Hνωμένο Bασίλειο</t>
  </si>
  <si>
    <t xml:space="preserve">  Aυστρία</t>
  </si>
  <si>
    <t xml:space="preserve">  Ιταλία</t>
  </si>
  <si>
    <t xml:space="preserve">  Tσέχικη Δημοκρατία         </t>
  </si>
  <si>
    <t xml:space="preserve">  Σουηδία</t>
  </si>
  <si>
    <t xml:space="preserve">  Ελλάδα</t>
  </si>
  <si>
    <t xml:space="preserve">  Άλλες χώρες</t>
  </si>
  <si>
    <t>ΛEMONIA</t>
  </si>
  <si>
    <t xml:space="preserve">  Πολωνία</t>
  </si>
  <si>
    <t xml:space="preserve">  Bέλγιο</t>
  </si>
  <si>
    <t xml:space="preserve">  Γαλλία</t>
  </si>
  <si>
    <t xml:space="preserve">  Γερμανία</t>
  </si>
  <si>
    <t xml:space="preserve">  Iταλία</t>
  </si>
  <si>
    <t xml:space="preserve">  Kροατία</t>
  </si>
  <si>
    <t xml:space="preserve">  Σλοβακία      </t>
  </si>
  <si>
    <t xml:space="preserve">  Oλλανδία</t>
  </si>
  <si>
    <t xml:space="preserve">  Βέλγιο</t>
  </si>
  <si>
    <t xml:space="preserve">  Σλοβενία</t>
  </si>
  <si>
    <t>ΜΑΝΤΑΡΙΝΙΑ</t>
  </si>
  <si>
    <t xml:space="preserve">  Ηνωμένο Βασίλειο</t>
  </si>
  <si>
    <t>ΣTAΦYΛIA</t>
  </si>
  <si>
    <t>ΠATATEΣ</t>
  </si>
  <si>
    <t xml:space="preserve">  Iρλανδία</t>
  </si>
  <si>
    <t xml:space="preserve">  Nορβηγία</t>
  </si>
  <si>
    <t xml:space="preserve">  Ισπανία</t>
  </si>
  <si>
    <t>ΛAXANIΚA</t>
  </si>
  <si>
    <t>ORANGES</t>
  </si>
  <si>
    <t xml:space="preserve">  United Kingdom</t>
  </si>
  <si>
    <t xml:space="preserve">  Austria</t>
  </si>
  <si>
    <t xml:space="preserve">  Italy</t>
  </si>
  <si>
    <t xml:space="preserve">  Czech Republic       </t>
  </si>
  <si>
    <t xml:space="preserve">  Sweden</t>
  </si>
  <si>
    <t xml:space="preserve">  Greece</t>
  </si>
  <si>
    <t xml:space="preserve">  Other countries</t>
  </si>
  <si>
    <t xml:space="preserve">LEMONS </t>
  </si>
  <si>
    <t xml:space="preserve">  Poland</t>
  </si>
  <si>
    <t xml:space="preserve">  Belgium</t>
  </si>
  <si>
    <t>GRAPEFRUIT</t>
  </si>
  <si>
    <t xml:space="preserve">  France</t>
  </si>
  <si>
    <t xml:space="preserve">  Germany</t>
  </si>
  <si>
    <t xml:space="preserve">  Croatia</t>
  </si>
  <si>
    <t xml:space="preserve">  Slovakia</t>
  </si>
  <si>
    <t xml:space="preserve">  Netherlands</t>
  </si>
  <si>
    <t xml:space="preserve">  Slovenia</t>
  </si>
  <si>
    <t>MANDARINES</t>
  </si>
  <si>
    <t xml:space="preserve">GRAPES </t>
  </si>
  <si>
    <t>POTATOES</t>
  </si>
  <si>
    <t xml:space="preserve">  Ireland</t>
  </si>
  <si>
    <t xml:space="preserve">  Norway</t>
  </si>
  <si>
    <t xml:space="preserve">  Belgium </t>
  </si>
  <si>
    <t xml:space="preserve">  Spain</t>
  </si>
  <si>
    <t>VEGETABLES</t>
  </si>
  <si>
    <t>ΓΚPEΪΠΦPOYT</t>
  </si>
  <si>
    <t>ΠΡΟΪΟΝ</t>
  </si>
  <si>
    <t>Ποσότητα
σπόρου
(κιλά)</t>
  </si>
  <si>
    <t>Τιμή
σπόρου
(€/κιλό)</t>
  </si>
  <si>
    <t>Price
of seed
(€/kg)</t>
  </si>
  <si>
    <t>Value of
seeds
(€)</t>
  </si>
  <si>
    <t>Αξία
σπόρων
(€)</t>
  </si>
  <si>
    <t>ΣITHPA</t>
  </si>
  <si>
    <t>OΣΠPIA</t>
  </si>
  <si>
    <t>Κουκκιά</t>
  </si>
  <si>
    <t>Λουβιά</t>
  </si>
  <si>
    <t>BIOMHXANIΚA ΦYTA</t>
  </si>
  <si>
    <t>ΚTHNOTPOΦIΚA ΦYTA</t>
  </si>
  <si>
    <t>Tριφύλλι</t>
  </si>
  <si>
    <t>ΛAXANIΚA ΚΑΙ ΠEΠONOEIΔH</t>
  </si>
  <si>
    <t>Φασόλια</t>
  </si>
  <si>
    <t>Κρεμμύδια</t>
  </si>
  <si>
    <t>Σέλινα</t>
  </si>
  <si>
    <t>AΛΛA ΠPOΪONTA</t>
  </si>
  <si>
    <t>ΣΠOPOΦYTA</t>
  </si>
  <si>
    <t>CEREALS</t>
  </si>
  <si>
    <t>LEGUMES</t>
  </si>
  <si>
    <t>Broadbeans</t>
  </si>
  <si>
    <t>Cowpeas</t>
  </si>
  <si>
    <t>INDUSTRIAL CROPS</t>
  </si>
  <si>
    <t>FODDER CROPS</t>
  </si>
  <si>
    <t>Lucerne/Berseem</t>
  </si>
  <si>
    <t>VEGETABLES AND MELONS</t>
  </si>
  <si>
    <t>Haricot beans</t>
  </si>
  <si>
    <t>Celery</t>
  </si>
  <si>
    <t>Okhra</t>
  </si>
  <si>
    <t>OTHER CROPS</t>
  </si>
  <si>
    <t xml:space="preserve">SEEDLINGS </t>
  </si>
  <si>
    <t>Quantity
of seed
(kg)</t>
  </si>
  <si>
    <t>Τιμή
(€/σάκκο)</t>
  </si>
  <si>
    <t>Price
(€/bag)</t>
  </si>
  <si>
    <t>Αξία
λιπασμάτων
(€)</t>
  </si>
  <si>
    <t>Value of
fertilizers
(€)</t>
  </si>
  <si>
    <t xml:space="preserve">   (13-0-46)</t>
  </si>
  <si>
    <t xml:space="preserve">   (20-20-0)</t>
  </si>
  <si>
    <t xml:space="preserve">   (20-10-10)</t>
  </si>
  <si>
    <t xml:space="preserve">   (14-22-9)</t>
  </si>
  <si>
    <t>Κρυσταλλικά λιπάσματα</t>
  </si>
  <si>
    <t>Yγρά λιπάσματα</t>
  </si>
  <si>
    <t>Oργανικά και άλλα</t>
  </si>
  <si>
    <t>Mixed Fertilizers</t>
  </si>
  <si>
    <t xml:space="preserve">   Other mixed fertilizers</t>
  </si>
  <si>
    <t>Crystallic fertilizers</t>
  </si>
  <si>
    <t>Liquid fertilizers</t>
  </si>
  <si>
    <t>Organic etc.</t>
  </si>
  <si>
    <t>Nιτρική Aμμωνία (33/34,5-0-0)</t>
  </si>
  <si>
    <t>Ammonium Nitrate (33/34,5-0-0)</t>
  </si>
  <si>
    <t xml:space="preserve">Tριπλό Yπερφοσφωρικό (0-46/48/0) </t>
  </si>
  <si>
    <t xml:space="preserve">Θειϊκό Κάλλι (0-0-48/52) </t>
  </si>
  <si>
    <t xml:space="preserve">   Άλλα μικτά λιπάσματα</t>
  </si>
  <si>
    <t>PRODUCT</t>
  </si>
  <si>
    <t>Value
(€)</t>
  </si>
  <si>
    <t>ΣΤΑΦΥΛΙΑ</t>
  </si>
  <si>
    <t>ΕΣΠΕΡΙΔΟΕΙΔΗ</t>
  </si>
  <si>
    <t>ΦΡΟΥΤΑ</t>
  </si>
  <si>
    <t xml:space="preserve">ΞΗΡΟΙ ΚΑΡΠΟΙ </t>
  </si>
  <si>
    <t xml:space="preserve">EΛΙΕΣ </t>
  </si>
  <si>
    <t xml:space="preserve">XΑΡΟΥΠΙΑ </t>
  </si>
  <si>
    <t>GRAPES</t>
  </si>
  <si>
    <t>CITRUS</t>
  </si>
  <si>
    <t>FRESH FRUITS</t>
  </si>
  <si>
    <t xml:space="preserve">NUTS </t>
  </si>
  <si>
    <t xml:space="preserve">OLIVES </t>
  </si>
  <si>
    <t xml:space="preserve">CAROBS </t>
  </si>
  <si>
    <t>Eγχώρια παραγωγή</t>
  </si>
  <si>
    <t>Local production</t>
  </si>
  <si>
    <t>Εισαγωγές</t>
  </si>
  <si>
    <t>Imports</t>
  </si>
  <si>
    <t>Σύνολο</t>
  </si>
  <si>
    <t>Total</t>
  </si>
  <si>
    <t>ΛΑΧΑΝΙΚΑ</t>
  </si>
  <si>
    <t>ΟΣΠΡΙΑ</t>
  </si>
  <si>
    <t>ΠΑΤΑΤΕΣ</t>
  </si>
  <si>
    <t>ΕΛΙΕΣ</t>
  </si>
  <si>
    <t>CITRUS FRUIT</t>
  </si>
  <si>
    <t>OLIVES</t>
  </si>
  <si>
    <t>Zώα που σφάγηκαν
(αριθμός)</t>
  </si>
  <si>
    <t>Animals slaughtered
(number)</t>
  </si>
  <si>
    <t>KΡΕΑΣ</t>
  </si>
  <si>
    <t>Zώα που σφάγηκαν</t>
  </si>
  <si>
    <t>Bοδινό</t>
  </si>
  <si>
    <t>Πρόβειο</t>
  </si>
  <si>
    <t>Aρνίσιο</t>
  </si>
  <si>
    <t>Aιγινό</t>
  </si>
  <si>
    <t>Eριφίου</t>
  </si>
  <si>
    <t>Xοιρινό</t>
  </si>
  <si>
    <t>Κουνελιών</t>
  </si>
  <si>
    <t>Zώα που εξάχθηκαν (ζωντανά)</t>
  </si>
  <si>
    <t>Aγελάδες</t>
  </si>
  <si>
    <t>ΓAΛA</t>
  </si>
  <si>
    <t>Aγελαδινό</t>
  </si>
  <si>
    <t>AYΓA</t>
  </si>
  <si>
    <t>Mέλι</t>
  </si>
  <si>
    <t>Κόπρι</t>
  </si>
  <si>
    <t>ΜΕΑΤ</t>
  </si>
  <si>
    <t>Animals slaughtered</t>
  </si>
  <si>
    <t>Beef</t>
  </si>
  <si>
    <t>Mutton</t>
  </si>
  <si>
    <t>Lamb</t>
  </si>
  <si>
    <t>Goats</t>
  </si>
  <si>
    <t>Kids</t>
  </si>
  <si>
    <t>Pork</t>
  </si>
  <si>
    <t>Rabbits</t>
  </si>
  <si>
    <t>Animals exported (live)</t>
  </si>
  <si>
    <t>MILK</t>
  </si>
  <si>
    <t>Cows</t>
  </si>
  <si>
    <t>Sheep</t>
  </si>
  <si>
    <t>EGGS</t>
  </si>
  <si>
    <t>OTHER PRODUCTS</t>
  </si>
  <si>
    <t>Honey</t>
  </si>
  <si>
    <t>Manure</t>
  </si>
  <si>
    <r>
      <t>Πουλερικών</t>
    </r>
    <r>
      <rPr>
        <vertAlign val="superscript"/>
        <sz val="10"/>
        <rFont val="Arial"/>
        <family val="2"/>
      </rPr>
      <t>(1)</t>
    </r>
  </si>
  <si>
    <r>
      <t>Άλλα πτηνά</t>
    </r>
    <r>
      <rPr>
        <vertAlign val="superscript"/>
        <sz val="10"/>
        <rFont val="Arial"/>
        <family val="2"/>
      </rPr>
      <t>(2)</t>
    </r>
  </si>
  <si>
    <r>
      <t>Poultry</t>
    </r>
    <r>
      <rPr>
        <vertAlign val="superscript"/>
        <sz val="10"/>
        <rFont val="Arial"/>
        <family val="2"/>
      </rPr>
      <t>(1)</t>
    </r>
  </si>
  <si>
    <r>
      <t>Other birds</t>
    </r>
    <r>
      <rPr>
        <vertAlign val="superscript"/>
        <sz val="10"/>
        <rFont val="Arial"/>
        <family val="2"/>
      </rPr>
      <t>(2)</t>
    </r>
  </si>
  <si>
    <r>
      <rPr>
        <vertAlign val="superscript"/>
        <sz val="10"/>
        <rFont val="Arial"/>
        <family val="2"/>
      </rPr>
      <t>(2)</t>
    </r>
    <r>
      <rPr>
        <sz val="10"/>
        <rFont val="Arial"/>
        <family val="2"/>
      </rPr>
      <t xml:space="preserve"> Περιλαμβάνει ορτύκια και περιστέρια.</t>
    </r>
  </si>
  <si>
    <r>
      <rPr>
        <vertAlign val="superscript"/>
        <sz val="10"/>
        <rFont val="Arial"/>
        <family val="2"/>
      </rPr>
      <t>(2)</t>
    </r>
    <r>
      <rPr>
        <sz val="10"/>
        <rFont val="Arial"/>
        <family val="2"/>
      </rPr>
      <t xml:space="preserve"> Includes quails and pigeons.</t>
    </r>
  </si>
  <si>
    <t>TYPE OF ANIMAL</t>
  </si>
  <si>
    <t>ΕΙΔΟΣ ZΩOY</t>
  </si>
  <si>
    <t>BOOEIΔH</t>
  </si>
  <si>
    <t>Zώα γαλακτοφόρου φυλής:</t>
  </si>
  <si>
    <t>Zώα εγχώριας φυλής</t>
  </si>
  <si>
    <t>XOIPOI</t>
  </si>
  <si>
    <t>Γουρούνες</t>
  </si>
  <si>
    <t>Κάπροι</t>
  </si>
  <si>
    <t>Xοιρίδια:</t>
  </si>
  <si>
    <t>ΠPOBATA</t>
  </si>
  <si>
    <t>Κάτω των 6 μηνών</t>
  </si>
  <si>
    <t>AIΓEΣ</t>
  </si>
  <si>
    <t>ΠOYΛEPIΚA</t>
  </si>
  <si>
    <t>CATTLE</t>
  </si>
  <si>
    <t>Dairy breed cattle:</t>
  </si>
  <si>
    <t>Local Cattle</t>
  </si>
  <si>
    <t>PIGS</t>
  </si>
  <si>
    <t>Sows</t>
  </si>
  <si>
    <t>Boars</t>
  </si>
  <si>
    <t>Piglets:</t>
  </si>
  <si>
    <t>SHEEP</t>
  </si>
  <si>
    <t>Under 6 months</t>
  </si>
  <si>
    <t>Over 6 months</t>
  </si>
  <si>
    <t>GOATS</t>
  </si>
  <si>
    <t>POULTRY</t>
  </si>
  <si>
    <t>Αριθμός ζώων στο
τέλος του χρόνου                                                                                                    Number of animals
at the end of year</t>
  </si>
  <si>
    <t>Μεταβολή
ζωικού κεφαλαίου
(αριθμός)</t>
  </si>
  <si>
    <t>Change in stock
(number)</t>
  </si>
  <si>
    <t xml:space="preserve">Αξία μεταβολής
ζωικού κεφαλαίου
(€)
</t>
  </si>
  <si>
    <t>Value of
change in stock
(€)</t>
  </si>
  <si>
    <t>Mοσχίδες</t>
  </si>
  <si>
    <t xml:space="preserve">Tαύροι </t>
  </si>
  <si>
    <t>Δαμάλια (&lt;1 χρόνου)</t>
  </si>
  <si>
    <t>Θηλάζοντα</t>
  </si>
  <si>
    <t>Απογαλακτισμένα (&lt;20 κιλά)</t>
  </si>
  <si>
    <t>20-49 κιλά</t>
  </si>
  <si>
    <t>50-79 κιλά</t>
  </si>
  <si>
    <t>80-99 κιλά</t>
  </si>
  <si>
    <t>100 κιλά και άνω</t>
  </si>
  <si>
    <t>Άνω των 6 μηνών</t>
  </si>
  <si>
    <t>Heifers</t>
  </si>
  <si>
    <t xml:space="preserve">Bulls </t>
  </si>
  <si>
    <t>Calves (&lt; 1 year)</t>
  </si>
  <si>
    <t>Suckling</t>
  </si>
  <si>
    <t>20-49 kg</t>
  </si>
  <si>
    <t>50-79 kg</t>
  </si>
  <si>
    <t>80-99 kg</t>
  </si>
  <si>
    <t>100 kg and over</t>
  </si>
  <si>
    <t>Πίτερα</t>
  </si>
  <si>
    <t>Bran</t>
  </si>
  <si>
    <t xml:space="preserve">Green fodder </t>
  </si>
  <si>
    <t>Other feeds</t>
  </si>
  <si>
    <t>Αξία παραγωγής
(€)</t>
  </si>
  <si>
    <t>Value of production
(€)</t>
  </si>
  <si>
    <t>Τιμή
(€/τόνο)</t>
  </si>
  <si>
    <t>Price
(€/ton)</t>
  </si>
  <si>
    <t>Αξία ζωοτροφών
(€)</t>
  </si>
  <si>
    <t>Value of feeds
(€)</t>
  </si>
  <si>
    <t>Oil seed cakes (soya etc.)</t>
  </si>
  <si>
    <t>Διάφορα υπολείμματα ειδών διατροφής</t>
  </si>
  <si>
    <t>και άλλα παρασκευάσματα</t>
  </si>
  <si>
    <t>Σύνθετες ζωοτροφές βιομηχανικής</t>
  </si>
  <si>
    <t xml:space="preserve">εγχώριας παρασκευής </t>
  </si>
  <si>
    <t>Food wastes and</t>
  </si>
  <si>
    <t>prepared animal
 feed</t>
  </si>
  <si>
    <t xml:space="preserve">Compound feeds sold by </t>
  </si>
  <si>
    <t>feeding stuff factories</t>
  </si>
  <si>
    <t>ΚΡΕΑΣ</t>
  </si>
  <si>
    <t>ΓΑΛΑ</t>
  </si>
  <si>
    <t xml:space="preserve">ΑΥΓΑ </t>
  </si>
  <si>
    <t>ΑΛΛΑ ΚΤΗΝΟΤΡΟΦΙΚΑ</t>
  </si>
  <si>
    <t>MEAT</t>
  </si>
  <si>
    <t xml:space="preserve">EGGS </t>
  </si>
  <si>
    <t>OTHER LIVESTOCK</t>
  </si>
  <si>
    <t>ΓΑΛΑ (ΠΑΣΤΕΡΙΩΜΕΝΟ)</t>
  </si>
  <si>
    <t>ΤΥΡΙΑ</t>
  </si>
  <si>
    <t>ΑΥΓΑ</t>
  </si>
  <si>
    <t>CHEESE</t>
  </si>
  <si>
    <t>Production
(tons)</t>
  </si>
  <si>
    <t>Quantity
(tons)</t>
  </si>
  <si>
    <t>Τιμή παραγωγού
(€/τόνο)</t>
  </si>
  <si>
    <t>Producer`s price
(€/ton)</t>
  </si>
  <si>
    <t>AMΠEΛOYPΓIΚA ΠPOΪONTA</t>
  </si>
  <si>
    <t>Σταφίδες</t>
  </si>
  <si>
    <t>Zιβανία</t>
  </si>
  <si>
    <t>Άλλα (κρασί, ξύδι)</t>
  </si>
  <si>
    <t>Xαλλούμι</t>
  </si>
  <si>
    <t>Aναρή</t>
  </si>
  <si>
    <t>Άλλα προϊόντα (τραχανάς, γιαούρτι)</t>
  </si>
  <si>
    <t>GRAPE PRODUCTS</t>
  </si>
  <si>
    <t>Raisins</t>
  </si>
  <si>
    <t>Zivania</t>
  </si>
  <si>
    <t>Other grape products (wine, vinegar)</t>
  </si>
  <si>
    <t>Halloumi cheese</t>
  </si>
  <si>
    <t>Anari</t>
  </si>
  <si>
    <t>Other milk products (trachanas, yogurt)</t>
  </si>
  <si>
    <t>Σταφύλια για:</t>
  </si>
  <si>
    <t>Άλλα υλικά</t>
  </si>
  <si>
    <t>Grapes used for:</t>
  </si>
  <si>
    <t>Milk used for dairy products</t>
  </si>
  <si>
    <t>ΓAΛAΚTOΚOMIΚA ΠPOΪONTA</t>
  </si>
  <si>
    <t>DAIRY PRODUCTS</t>
  </si>
  <si>
    <t>Άλλα προϊόντα</t>
  </si>
  <si>
    <t>Other products</t>
  </si>
  <si>
    <t>Other materials</t>
  </si>
  <si>
    <t>Tυριά</t>
  </si>
  <si>
    <t>Καυσόξυλα</t>
  </si>
  <si>
    <t>Cheese</t>
  </si>
  <si>
    <t>Firewood</t>
  </si>
  <si>
    <t>Ξυλεία (m³)</t>
  </si>
  <si>
    <t>Aναδάσωση και δασοκομία</t>
  </si>
  <si>
    <t>IΔIΩTIΚOΣ TOMEAΣ</t>
  </si>
  <si>
    <t xml:space="preserve">Καυσόξυλα </t>
  </si>
  <si>
    <t>Κάρβουνα (τόνοι)</t>
  </si>
  <si>
    <t>Καύσιμα, επιδιορθώσεις, ενοικίαση</t>
  </si>
  <si>
    <t>ΚYBEPNHTIΚOΣ TOMEAΣ</t>
  </si>
  <si>
    <t>GOVERNMENT SECTOR</t>
  </si>
  <si>
    <t xml:space="preserve">Καυσόξυλα, σπόροι, φυτά, χριστουγενιάτικα </t>
  </si>
  <si>
    <t>δένδρα και άλλα δασικά προϊόντα</t>
  </si>
  <si>
    <t>μηχανημάτων και άλλα έξοδα υλοτομίας:</t>
  </si>
  <si>
    <t>Κυβερνητικός Τομέας</t>
  </si>
  <si>
    <t>Iδιωτικός Τομέας</t>
  </si>
  <si>
    <t>ΘAΛAΣΣIA AΛIEIA</t>
  </si>
  <si>
    <t>Καύσιμα και ηλεκτρισμός</t>
  </si>
  <si>
    <t>SEA FISHERY</t>
  </si>
  <si>
    <t>Fuel and electricity</t>
  </si>
  <si>
    <t>Timber (m³)</t>
  </si>
  <si>
    <t>Fuel wood, seeds, plants, christmas</t>
  </si>
  <si>
    <t>trees and other forest products</t>
  </si>
  <si>
    <t>Reforestation and silviculture</t>
  </si>
  <si>
    <t>PRIVATE SECTOR</t>
  </si>
  <si>
    <t xml:space="preserve">Fuel wood </t>
  </si>
  <si>
    <t>Charcoal (tons)</t>
  </si>
  <si>
    <t xml:space="preserve">Fuels, repairs, hiring of machinery and </t>
  </si>
  <si>
    <t>other costs of felling and logging:</t>
  </si>
  <si>
    <t>Government Sector</t>
  </si>
  <si>
    <t>Private Sector</t>
  </si>
  <si>
    <t>Παράκτια αλιεία</t>
  </si>
  <si>
    <t>Aλιεία με τράτες</t>
  </si>
  <si>
    <t>ΘAΛAΣΣIA IXΘYOKAΛΛIEPΓEIA</t>
  </si>
  <si>
    <t>Inshore fishery</t>
  </si>
  <si>
    <t>Trawl fishery</t>
  </si>
  <si>
    <t>MARINE AQUACULTURE</t>
  </si>
  <si>
    <t>IXΘYOKAΛΛIEPΓEIA ΓΛYKOY NEPOY</t>
  </si>
  <si>
    <t>INLAND WATERS AQUACULTURE</t>
  </si>
  <si>
    <t>Πέστροφα</t>
  </si>
  <si>
    <t>Fish</t>
  </si>
  <si>
    <t>Fry</t>
  </si>
  <si>
    <t>Shrimp</t>
  </si>
  <si>
    <t>Trout</t>
  </si>
  <si>
    <t>Eπιδιορθώσεις σκαφών και υποστατικών</t>
  </si>
  <si>
    <t>Repairs of boats and buildings</t>
  </si>
  <si>
    <t>Fish fresh,
 chilled or frozen</t>
  </si>
  <si>
    <t>(€mn)</t>
  </si>
  <si>
    <t>YEAR</t>
  </si>
  <si>
    <t>ΕΤΟΣ</t>
  </si>
  <si>
    <r>
      <t>Γεωργοί και μέλη οικογένειας
(τεκμαρτά ημερομίσθια)</t>
    </r>
    <r>
      <rPr>
        <b/>
        <vertAlign val="superscript"/>
        <sz val="10"/>
        <rFont val="Arial"/>
        <family val="2"/>
      </rPr>
      <t>(1)</t>
    </r>
  </si>
  <si>
    <r>
      <t>Farmers and unpaid family
members (imputed wages)</t>
    </r>
    <r>
      <rPr>
        <b/>
        <vertAlign val="superscript"/>
        <sz val="10"/>
        <rFont val="Arial"/>
        <family val="2"/>
      </rPr>
      <t>(1)</t>
    </r>
  </si>
  <si>
    <t>Αξία
(€000´s)</t>
  </si>
  <si>
    <t>Λαχανικά</t>
  </si>
  <si>
    <t>Mandarines</t>
  </si>
  <si>
    <t xml:space="preserve">Grapes </t>
  </si>
  <si>
    <t>Vegetables</t>
  </si>
  <si>
    <t>Eggs for hatching</t>
  </si>
  <si>
    <t>Ψάρια</t>
  </si>
  <si>
    <t>Γόνος</t>
  </si>
  <si>
    <t>Γαρίδες</t>
  </si>
  <si>
    <t>FISH SPECIES</t>
  </si>
  <si>
    <t>ΕΙΔΗ ΨΑΡΙΩΝ</t>
  </si>
  <si>
    <t>Mαρίδες</t>
  </si>
  <si>
    <t>Γόπες</t>
  </si>
  <si>
    <t>Στρίλια</t>
  </si>
  <si>
    <t>Mπαρπούνια</t>
  </si>
  <si>
    <t>Oκταπόδια</t>
  </si>
  <si>
    <t>Σουπιές και καλαμάρια</t>
  </si>
  <si>
    <t>Oρφοί, βλάχοι, σφυρίδες</t>
  </si>
  <si>
    <t>Σοργοί</t>
  </si>
  <si>
    <t>Λιθρίνια</t>
  </si>
  <si>
    <t>Φατσούκλια</t>
  </si>
  <si>
    <t>Φαγκριά</t>
  </si>
  <si>
    <t>Συναγρίδες</t>
  </si>
  <si>
    <t>Mινέρια</t>
  </si>
  <si>
    <t>Παλαμίδες</t>
  </si>
  <si>
    <t>Σκάροι</t>
  </si>
  <si>
    <t>Ξιφίες</t>
  </si>
  <si>
    <t>Mένουλες</t>
  </si>
  <si>
    <t>Άλλα είδη</t>
  </si>
  <si>
    <t>Λαυράκια, τσιπούρες κλπ.</t>
  </si>
  <si>
    <t>Πέστροφες</t>
  </si>
  <si>
    <t>IXΘYOKAΛΛIEPΓEIA</t>
  </si>
  <si>
    <t xml:space="preserve">Picarel </t>
  </si>
  <si>
    <t>Bogne</t>
  </si>
  <si>
    <t xml:space="preserve">Striped mullet </t>
  </si>
  <si>
    <t xml:space="preserve">Red mullet </t>
  </si>
  <si>
    <t xml:space="preserve">Octopuses </t>
  </si>
  <si>
    <t>Cuttlefish and Squid</t>
  </si>
  <si>
    <t xml:space="preserve">White seabream </t>
  </si>
  <si>
    <t xml:space="preserve">Common pandora </t>
  </si>
  <si>
    <t>Axillary seabream</t>
  </si>
  <si>
    <t>Common seabream</t>
  </si>
  <si>
    <t>Common dentex</t>
  </si>
  <si>
    <t>Greater amberjack</t>
  </si>
  <si>
    <t>Little tuna</t>
  </si>
  <si>
    <t>Parrot fish</t>
  </si>
  <si>
    <t xml:space="preserve">Swordfish </t>
  </si>
  <si>
    <t>Blotched picarel</t>
  </si>
  <si>
    <t>Seabass, gilt-head seabream etc.</t>
  </si>
  <si>
    <t xml:space="preserve">Rainbow trout </t>
  </si>
  <si>
    <t>AQUACULTURE</t>
  </si>
  <si>
    <t>Dusky groupers, groupers, white groupers</t>
  </si>
  <si>
    <t>ΦYTIΚH ΠAPAΓΩΓH</t>
  </si>
  <si>
    <t>ΦΥΤΑ ΜΕΓΑΛΗΣ ΚΑΛΛΙΕΡΓΕΙΑΣ</t>
  </si>
  <si>
    <t>Άλλα όσπρια</t>
  </si>
  <si>
    <t>ΛΑΧΑΝΙΚΑ ΚΑΙ ΠΕΠΟΝΟΕΙΔΗ</t>
  </si>
  <si>
    <t>Oινοποιήσιμα</t>
  </si>
  <si>
    <t>Mήλα</t>
  </si>
  <si>
    <t>Aχλάδια</t>
  </si>
  <si>
    <t>Άλλα φρούτα</t>
  </si>
  <si>
    <t>ZΩIΚH ΠAPAΓΩΓH</t>
  </si>
  <si>
    <t>Aιγοπρόβειο</t>
  </si>
  <si>
    <t>Πουλερικών</t>
  </si>
  <si>
    <t>ΔEYTEPOΓENH ΠPOΪONTA</t>
  </si>
  <si>
    <t>Άλλα γαλακτοκομικά και αμπελουργικά προϊόντα</t>
  </si>
  <si>
    <t>ANCILLARY PRODUCTION</t>
  </si>
  <si>
    <t>CROP PRODUCTION</t>
  </si>
  <si>
    <t xml:space="preserve">Wheat    </t>
  </si>
  <si>
    <t xml:space="preserve">Barley   </t>
  </si>
  <si>
    <t>Other legumes</t>
  </si>
  <si>
    <t>Industrial Crops</t>
  </si>
  <si>
    <t>Fodder Crops</t>
  </si>
  <si>
    <t xml:space="preserve">Potatoes     </t>
  </si>
  <si>
    <t xml:space="preserve">Carrots     </t>
  </si>
  <si>
    <t xml:space="preserve">Beetroots  </t>
  </si>
  <si>
    <t>Wine grapes</t>
  </si>
  <si>
    <t>Table grapes</t>
  </si>
  <si>
    <t>Apples</t>
  </si>
  <si>
    <t>Pears</t>
  </si>
  <si>
    <t>Other fruit</t>
  </si>
  <si>
    <t>Sheep and Goat</t>
  </si>
  <si>
    <t>Poultry</t>
  </si>
  <si>
    <t>Other meat</t>
  </si>
  <si>
    <r>
      <t>FLOWERS AND PLANTS</t>
    </r>
    <r>
      <rPr>
        <b/>
        <vertAlign val="superscript"/>
        <sz val="10"/>
        <rFont val="Arial"/>
        <family val="2"/>
      </rPr>
      <t>(1)</t>
    </r>
  </si>
  <si>
    <t>LIVESTOCK PRODUCTION</t>
  </si>
  <si>
    <t>Other milk and grape products</t>
  </si>
  <si>
    <r>
      <rPr>
        <vertAlign val="superscript"/>
        <sz val="10"/>
        <rFont val="Arial"/>
        <family val="2"/>
      </rPr>
      <t>(1)</t>
    </r>
    <r>
      <rPr>
        <sz val="10"/>
        <rFont val="Arial"/>
        <family val="2"/>
      </rPr>
      <t xml:space="preserve"> Μέρος της παραγωγής (δενδρύλια) αποτελεί στοιχείο των κεφαλαιουχικών επενδύσεων.</t>
    </r>
  </si>
  <si>
    <r>
      <rPr>
        <vertAlign val="superscript"/>
        <sz val="10"/>
        <rFont val="Arial"/>
        <family val="2"/>
      </rPr>
      <t>(2)</t>
    </r>
    <r>
      <rPr>
        <sz val="10"/>
        <rFont val="Arial"/>
        <family val="2"/>
      </rPr>
      <t xml:space="preserve"> Μέρος του οποίου εντάσσεται στις κεφαλαιουχικές επενδύσεις (ζώα αναπαραγωγής) και μέρος στη μεταβολή αποθεμάτων.</t>
    </r>
  </si>
  <si>
    <r>
      <rPr>
        <b/>
        <u val="single"/>
        <sz val="10"/>
        <color indexed="12"/>
        <rFont val="Arial"/>
        <family val="2"/>
      </rPr>
      <t>ΜΕΤΑΒΟΛΗ ΖΩΙΚΟΥ ΚΕΦΑΛΑΙΟΥ</t>
    </r>
    <r>
      <rPr>
        <b/>
        <vertAlign val="superscript"/>
        <sz val="10"/>
        <color indexed="12"/>
        <rFont val="Arial"/>
        <family val="2"/>
      </rPr>
      <t>(2)</t>
    </r>
  </si>
  <si>
    <r>
      <rPr>
        <b/>
        <u val="single"/>
        <sz val="10"/>
        <color indexed="12"/>
        <rFont val="Arial"/>
        <family val="2"/>
      </rPr>
      <t>CHANGE IN ANIMAL STOCK</t>
    </r>
    <r>
      <rPr>
        <b/>
        <vertAlign val="superscript"/>
        <sz val="10"/>
        <color indexed="12"/>
        <rFont val="Arial"/>
        <family val="2"/>
      </rPr>
      <t>(2)</t>
    </r>
  </si>
  <si>
    <r>
      <rPr>
        <vertAlign val="superscript"/>
        <sz val="10"/>
        <rFont val="Arial"/>
        <family val="2"/>
      </rPr>
      <t>(1)</t>
    </r>
    <r>
      <rPr>
        <sz val="10"/>
        <rFont val="Arial"/>
        <family val="2"/>
      </rPr>
      <t xml:space="preserve"> Part of output (tree plants) is an element of fixed capital formation.</t>
    </r>
  </si>
  <si>
    <r>
      <rPr>
        <vertAlign val="superscript"/>
        <sz val="10"/>
        <rFont val="Arial"/>
        <family val="2"/>
      </rPr>
      <t>(2)</t>
    </r>
    <r>
      <rPr>
        <sz val="10"/>
        <rFont val="Arial"/>
        <family val="2"/>
      </rPr>
      <t xml:space="preserve"> Part of which is an element of fixed capital formation (breeding stock) and part is change in stocks.</t>
    </r>
  </si>
  <si>
    <r>
      <t>ΔAΣH</t>
    </r>
    <r>
      <rPr>
        <b/>
        <vertAlign val="superscript"/>
        <sz val="10"/>
        <color indexed="12"/>
        <rFont val="Arial"/>
        <family val="2"/>
      </rPr>
      <t>(3)</t>
    </r>
  </si>
  <si>
    <r>
      <t>FORESTRY</t>
    </r>
    <r>
      <rPr>
        <b/>
        <vertAlign val="superscript"/>
        <sz val="10"/>
        <color indexed="12"/>
        <rFont val="Arial"/>
        <family val="2"/>
      </rPr>
      <t>(3)</t>
    </r>
  </si>
  <si>
    <r>
      <rPr>
        <vertAlign val="superscript"/>
        <sz val="10"/>
        <rFont val="Arial"/>
        <family val="2"/>
      </rPr>
      <t>(3)</t>
    </r>
    <r>
      <rPr>
        <sz val="10"/>
        <rFont val="Arial"/>
        <family val="2"/>
      </rPr>
      <t xml:space="preserve"> Μέρος της παραγωγής (π.χ. αναδασώσεις) αποτελεί στοιχείο των κεφαλαιουχικών επενδύσεων. </t>
    </r>
  </si>
  <si>
    <r>
      <rPr>
        <vertAlign val="superscript"/>
        <sz val="10"/>
        <rFont val="Arial"/>
        <family val="2"/>
      </rPr>
      <t>(4)</t>
    </r>
    <r>
      <rPr>
        <sz val="10"/>
        <rFont val="Arial"/>
        <family val="2"/>
      </rPr>
      <t xml:space="preserve"> Όλη η παραγωγή εντάσσεται στις κεφαλαιουχικές επενδύσεις. </t>
    </r>
  </si>
  <si>
    <r>
      <rPr>
        <vertAlign val="superscript"/>
        <sz val="10"/>
        <rFont val="Arial"/>
        <family val="2"/>
      </rPr>
      <t>(4)</t>
    </r>
    <r>
      <rPr>
        <sz val="10"/>
        <rFont val="Arial"/>
        <family val="2"/>
      </rPr>
      <t xml:space="preserve"> All output is fixed capital formation.</t>
    </r>
  </si>
  <si>
    <t>Other fruits</t>
  </si>
  <si>
    <t>Halloumi</t>
  </si>
  <si>
    <t>Other types</t>
  </si>
  <si>
    <t>Ψάρια φρέσκα και κατεψυγμένα</t>
  </si>
  <si>
    <t>ΓΕΩΡΓΙΚΕΣ ΣΤΑΤΙΣΤΙΚΕΣ</t>
  </si>
  <si>
    <t>AGRICULTURAL STATISTICS</t>
  </si>
  <si>
    <t>Πηγές στοιχείων και μεθόδοι</t>
  </si>
  <si>
    <t>Η περίοδος αναφοράς των στοιχείων που συλλέγονται είναι το ημερολογιακό έτος και η καλλιεργητική περίοδος του έτους αναφοράς.</t>
  </si>
  <si>
    <t xml:space="preserve">Σύμφωνα με τις πρόνοιες του Περί Στατιστικής Νόμου Αρ. 15(Ι)/2000, όλα τα στοιχεία που συλλέγονται τηρούνται ως εμπιστευτικά και χρησιμοποιούνται αποκλειστικά και μόνο για στατιστικούς σκοπούς. </t>
  </si>
  <si>
    <r>
      <rPr>
        <b/>
        <sz val="10"/>
        <rFont val="Arial"/>
        <family val="2"/>
      </rPr>
      <t>Προστιθέμενη αξία του τομέα σε τιμές αγοράς:</t>
    </r>
    <r>
      <rPr>
        <sz val="10"/>
        <rFont val="Arial"/>
        <family val="2"/>
      </rPr>
      <t xml:space="preserve"> Προκύπτει μετά την αφαίρεση της ενδιάμεσης ανάλωσης από την ακαθάριστη αξία παραγωγής. </t>
    </r>
  </si>
  <si>
    <r>
      <rPr>
        <b/>
        <sz val="10"/>
        <rFont val="Arial"/>
        <family val="2"/>
      </rPr>
      <t>Εκτάσεις προϊόντων:</t>
    </r>
    <r>
      <rPr>
        <sz val="10"/>
        <rFont val="Arial"/>
        <family val="2"/>
      </rPr>
      <t xml:space="preserve"> Είναι οι εκτάσεις που φυτεύτηκαν και θερίστηκαν ή με σκοπό να θεριστούν κατά το έτος αναφοράς. Το άθροισμα των εκτάσεων των καλλιεργειών μπορεί να είναι μεγαλύτερο από τη πραγματική έκταση γης λόγω της διαδοχικής φύτευσης προϊόντων (π.χ. στην περίπτωση των πατατών και λαχανικών που η ίδια έκταση γης φυτεύεται πέραν από μια φορά το χρόνο), όπως επίσης και λόγω των μικτών καλλιεργειών.</t>
    </r>
  </si>
  <si>
    <r>
      <rPr>
        <b/>
        <sz val="10"/>
        <rFont val="Arial"/>
        <family val="2"/>
      </rPr>
      <t>Έμμεσοι φόροι:</t>
    </r>
    <r>
      <rPr>
        <sz val="10"/>
        <rFont val="Arial"/>
        <family val="2"/>
      </rPr>
      <t xml:space="preserve"> Περιλαμβάνουν τέλη που πληρώνουν οι παραγωγοί για αγροφυλακή, αρδευτικές διευκολύνσεις που παρέχονται από τις χωρητικές αρχές, άδειες οχημάτων, δημοτικούς φόρους, επαγγελματικούς και κτηματικούς φόρους, άδειες κατοχής όπλων και παρόμοιους φόρους για την αλιεία και την εκμετάλλευση δασών.</t>
    </r>
  </si>
  <si>
    <r>
      <rPr>
        <b/>
        <sz val="10"/>
        <rFont val="Arial"/>
        <family val="2"/>
      </rPr>
      <t>Τακτικοί εργάτες και υπάλληλοι:</t>
    </r>
    <r>
      <rPr>
        <sz val="10"/>
        <rFont val="Arial"/>
        <family val="2"/>
      </rPr>
      <t xml:space="preserve"> Είναι τα άτομα που εργάζονται στη γεωργία έναντι αμοιβής τακτικά όλες τις εβδομάδες ανεξάρτητα από τη διάρκεια της εργάσιμης εβδομάδας.</t>
    </r>
  </si>
  <si>
    <t>Συστήματα ταξινόμησης</t>
  </si>
  <si>
    <t>Μονάδες μέτρησης</t>
  </si>
  <si>
    <r>
      <rPr>
        <b/>
        <sz val="10"/>
        <rFont val="Arial"/>
        <family val="2"/>
      </rPr>
      <t>Έκταση</t>
    </r>
    <r>
      <rPr>
        <sz val="10"/>
        <rFont val="Arial"/>
        <family val="2"/>
      </rPr>
      <t xml:space="preserve">
1 εκτάριο = 10,000 τετραγωνικά μέτρα
               = 10 δεκάρια
               = 7,475 σκάλες 
</t>
    </r>
    <r>
      <rPr>
        <b/>
        <sz val="10"/>
        <rFont val="Arial"/>
        <family val="2"/>
      </rPr>
      <t>Βάρος</t>
    </r>
    <r>
      <rPr>
        <sz val="10"/>
        <rFont val="Arial"/>
        <family val="2"/>
      </rPr>
      <t xml:space="preserve">
1 τόνος = 1.000 κιλά</t>
    </r>
  </si>
  <si>
    <t>Χρήση συμβόλων</t>
  </si>
  <si>
    <t xml:space="preserve">            0 = Μηδέν ή λιγότερο από το μισό της μονάδας που δίνεται </t>
  </si>
  <si>
    <t xml:space="preserve">          εκ. = Εκατομμύρια</t>
  </si>
  <si>
    <t xml:space="preserve">            € = Ευρώ</t>
  </si>
  <si>
    <t xml:space="preserve">     000΄s = Χιλιάδες</t>
  </si>
  <si>
    <t>Source of data and methods</t>
  </si>
  <si>
    <t>Περίοδος αναφοράς</t>
  </si>
  <si>
    <t>The reference period for the data collected is the calendar year and the cultivating period of the reference year.</t>
  </si>
  <si>
    <t>In compliance with the provisions of the Statistics Law No. 15 (I)/2000, all data collected are treated as confidential and used solely for statistical purposes.</t>
  </si>
  <si>
    <t>Classification systems</t>
  </si>
  <si>
    <t>Units of measurement</t>
  </si>
  <si>
    <r>
      <rPr>
        <b/>
        <sz val="10"/>
        <rFont val="Arial"/>
        <family val="2"/>
      </rPr>
      <t>Area</t>
    </r>
    <r>
      <rPr>
        <sz val="10"/>
        <rFont val="Arial"/>
        <family val="2"/>
      </rPr>
      <t xml:space="preserve">
1 hectare (ha) = 10,000 square metres
                     = 10 decares
                     = 7,475 donums 
</t>
    </r>
    <r>
      <rPr>
        <b/>
        <sz val="10"/>
        <rFont val="Arial"/>
        <family val="2"/>
      </rPr>
      <t>Weight</t>
    </r>
    <r>
      <rPr>
        <sz val="10"/>
        <rFont val="Arial"/>
        <family val="2"/>
      </rPr>
      <t xml:space="preserve">
1 ton = 1.000 kg
</t>
    </r>
  </si>
  <si>
    <t xml:space="preserve">                 0 = Nil or less than half the final digit shown</t>
  </si>
  <si>
    <t xml:space="preserve">             mn. = Million</t>
  </si>
  <si>
    <t xml:space="preserve">                 € = Euro</t>
  </si>
  <si>
    <r>
      <rPr>
        <vertAlign val="superscript"/>
        <sz val="10"/>
        <rFont val="Arial"/>
        <family val="2"/>
      </rPr>
      <t>(1)</t>
    </r>
    <r>
      <rPr>
        <sz val="10"/>
        <rFont val="Arial"/>
        <family val="2"/>
      </rPr>
      <t xml:space="preserve"> Tα τεκμαρτά ημερομίσθια των γεωργών και μελών της οικογένειας υπολογίζονται με βάση τα αντίστοιχα των μισθωτών εργατών.</t>
    </r>
  </si>
  <si>
    <t xml:space="preserve">           ... = Μη διαθέσιμα στοιχεία</t>
  </si>
  <si>
    <t xml:space="preserve">        n.a. = Δεν εφαρμόζεται</t>
  </si>
  <si>
    <t xml:space="preserve">             n.a. = Not applicable</t>
  </si>
  <si>
    <t xml:space="preserve">                ... = Not available</t>
  </si>
  <si>
    <t>n.a.</t>
  </si>
  <si>
    <t xml:space="preserve">             - = Αρνητικό σημείο</t>
  </si>
  <si>
    <t xml:space="preserve">          000΄s = Thousand</t>
  </si>
  <si>
    <t xml:space="preserve">             Ton = Metric ton</t>
  </si>
  <si>
    <t xml:space="preserve">           GDP = Gross Domestic Product</t>
  </si>
  <si>
    <t>Οι πηγές πληροφοριών και στοιχείων για τον καταρτισμό των ετήσιων στατιστικών για το γεωργικό τομέα περιλαμβάνουν ετήσιες δειγματοληπτικές έρευνες, ετήσιες και μηνιαίες επισκοπήσεις, διοικητικής φύσεως έντυπα και στοιχεία άλλων Κυβερνητικών Τμημάτων, καθώς και ειδικές έρευνες για την εμπορία και τις τιμές των γεωργικών προϊόντων και υλικών παραγωγής. Περιληπτική περιγραφή των διαφόρων πηγών και στοιχείων που συλλέγονται δίδεται πιο κάτω:</t>
  </si>
  <si>
    <r>
      <rPr>
        <b/>
        <sz val="10"/>
        <rFont val="Arial"/>
        <family val="2"/>
      </rPr>
      <t>Ακαθάριστη αξία παραγωγής:</t>
    </r>
    <r>
      <rPr>
        <sz val="10"/>
        <rFont val="Arial"/>
        <family val="2"/>
      </rPr>
      <t xml:space="preserve"> Είναι το σύνολο της αξίας των γεωργικών και άλλων συναφών προϊόντων που παράγονται κατά τη διάρκεια ενός έτους, ανεξάρτητα αν τα προϊόντα αυτά πωλούνται σε άλλους, καταναλώνονται επί τόπου ή χρησιμοποιούνται για περαιτέρω επεξεργασία από τους γεωργοκτηνοτρόφους. Η αξία της γεωργικής παραγωγής υπολογίζεται με βάση τις τιμές παραγωγού (τιμές στον τόπο παραγωγής).</t>
    </r>
  </si>
  <si>
    <r>
      <rPr>
        <b/>
        <sz val="10"/>
        <rFont val="Arial"/>
        <family val="2"/>
      </rPr>
      <t>Πάγιες κεφαλαιουχικές επενδύσεις:</t>
    </r>
    <r>
      <rPr>
        <sz val="10"/>
        <rFont val="Arial"/>
        <family val="2"/>
      </rPr>
      <t xml:space="preserve"> Αναφέρονται στις δαπάνες των γεωργών και της Κυβέρνησης για κεφαλαιουχικά αγαθά, κατά τη διάρκεια του έτους. Οι επενδύσεις στο γεωργικό τομέα, αφορούν κυρίως νέα υποστατικά, υδατοφράκτες, αγροτικούς δρόμους, εγγειοβελτιωτικά έργα, γεωτρήσεις, συστήματα άρδευσης, αναδασώσεις, γεωργικά μηχανήματα και εξοπλισμό, οχήματα, δαπάνες για ανάπτυξη νέων δενδρωδών φυτειών, μεταβολή ζώων αναπαραγωγής κλπ.</t>
    </r>
  </si>
  <si>
    <t>Τα στοιχεία, οι έννοιες και η παρουσίαση των οικονομικών λογαριασμών του γεωργικού τομέα βασίζεται στο εγχειρίδιο Οικονομικών Λογαριασμών Γεωργίας και Δασοκομίας (Αναθ. 1.1.) και στην Στατιστική Ταξινόμηση Οικονομικών Δραστηριοτήτων, NACE Αναθ. 2, της ΕΕ.</t>
  </si>
  <si>
    <t>The data sources for the compilation of the annual statistics of the agricultural sector comprise of annual sample surveys, annual and monthly inquiries, administrative records of various other Government Departments and special inquiries on the marketing and prices of agricultural products and on the inputs used. A brief description of the various sources and types of data collected is given below:</t>
  </si>
  <si>
    <r>
      <rPr>
        <b/>
        <sz val="10"/>
        <rFont val="Arial"/>
        <family val="2"/>
      </rPr>
      <t>Gross output:</t>
    </r>
    <r>
      <rPr>
        <sz val="10"/>
        <rFont val="Arial"/>
        <family val="2"/>
      </rPr>
      <t xml:space="preserve"> Is the value of agricultural products and other ancillary output produced during a calendar year irrespective of whether these products are sold to others, consumed, held as stock, or used for further processing by farmers. Producers’ prices (farm gate prices) are used for the valuation of gross output.</t>
    </r>
  </si>
  <si>
    <r>
      <rPr>
        <b/>
        <sz val="10"/>
        <rFont val="Arial"/>
        <family val="2"/>
      </rPr>
      <t>Crop areas:</t>
    </r>
    <r>
      <rPr>
        <sz val="10"/>
        <rFont val="Arial"/>
        <family val="2"/>
      </rPr>
      <t xml:space="preserve"> Refer to areas planted and harvested or intended to be harvested during the reference year. The sum of crop areas may be larger than the actual land area due to successive cropping or interplant crops e.g. in the case of potatoes or some other vegetables, which are grown more than once during the year or planted between rows of other crops.</t>
    </r>
  </si>
  <si>
    <r>
      <rPr>
        <b/>
        <sz val="10"/>
        <rFont val="Arial"/>
        <family val="2"/>
      </rPr>
      <t>Indirect taxes:</t>
    </r>
    <r>
      <rPr>
        <sz val="10"/>
        <rFont val="Arial"/>
        <family val="2"/>
      </rPr>
      <t xml:space="preserve"> Include fees paid by producers for irrigation facilities provided by village authorities, fees for the payment of rural constables, motor-vehicles licences, municipality taxes, professional and property taxes, firearms licences and similar taxes for fishing and forestry.</t>
    </r>
  </si>
  <si>
    <r>
      <rPr>
        <b/>
        <sz val="10"/>
        <rFont val="Arial"/>
        <family val="2"/>
      </rPr>
      <t>Επιχορηγήσεις:</t>
    </r>
    <r>
      <rPr>
        <sz val="10"/>
        <rFont val="Arial"/>
        <family val="2"/>
      </rPr>
      <t xml:space="preserve"> Αναφέρονται μόνο τα ποσά που δίδονται από τον Κυπριακό Οργανισμό Αγροτικών Πληρωμών ως εκταρική επιχορήγηση.</t>
    </r>
  </si>
  <si>
    <r>
      <rPr>
        <b/>
        <sz val="10"/>
        <rFont val="Arial"/>
        <family val="2"/>
      </rPr>
      <t>Subsidies:</t>
    </r>
    <r>
      <rPr>
        <sz val="10"/>
        <rFont val="Arial"/>
        <family val="2"/>
      </rPr>
      <t xml:space="preserve"> They refer only to the amounts paid by the Cyprus Agricultural Payments Organization and apply to subsidy per hectare.</t>
    </r>
  </si>
  <si>
    <r>
      <rPr>
        <b/>
        <sz val="10"/>
        <rFont val="Arial"/>
        <family val="2"/>
      </rPr>
      <t>Fixed capital formation:</t>
    </r>
    <r>
      <rPr>
        <sz val="10"/>
        <rFont val="Arial"/>
        <family val="2"/>
      </rPr>
      <t xml:space="preserve"> Refers to the expenditure by private agricultural holdings and by the public sector for the acquisition of capital assets, net of sales of similar second-hand or scrapped goods. The investments in the agricultural sector relate mainly to non-residential buildings, major repairs to existing buildings, other construction works (dams, roads etc.) and improvement, boreholes, irrigation systems, expenditure on new tree plantations development, reforestation, machinery and transport equipment and changes in animal breeding stock.</t>
    </r>
  </si>
  <si>
    <r>
      <rPr>
        <b/>
        <sz val="10"/>
        <rFont val="Arial"/>
        <family val="2"/>
      </rPr>
      <t>Permanent employees:</t>
    </r>
    <r>
      <rPr>
        <sz val="10"/>
        <rFont val="Arial"/>
        <family val="2"/>
      </rPr>
      <t xml:space="preserve"> They are considered as the persons who work on the holding for a pay on a regular basis every week even if for a few hours only. </t>
    </r>
  </si>
  <si>
    <t>The data, concepts and form of economic accounts of agriculture are based on the manual of the Economic Accounts for Agriculture and Forestry (Rev.1.1) and  the Statistical Classification of Economic Activities, NACE Rev. 2, of the EU.</t>
  </si>
  <si>
    <t xml:space="preserve">Aξία - Value </t>
  </si>
  <si>
    <t>(f.o.b. €000´s)</t>
  </si>
  <si>
    <t>Value - f.o.b.
(€000´s)</t>
  </si>
  <si>
    <t>Value - f.o.b.
(€)</t>
  </si>
  <si>
    <t>Professional taxes, radiotelephony licences and other fees</t>
  </si>
  <si>
    <t>(τόνοι - tons)</t>
  </si>
  <si>
    <t>(γαλακτοκομικά &amp; αμπελουργικά προϊόντα)</t>
  </si>
  <si>
    <t>(milk &amp; grape products)</t>
  </si>
  <si>
    <r>
      <rPr>
        <b/>
        <sz val="10"/>
        <rFont val="Arial"/>
        <family val="2"/>
      </rPr>
      <t>Ενδιάμεση ανάλωση:</t>
    </r>
    <r>
      <rPr>
        <sz val="10"/>
        <rFont val="Arial"/>
        <family val="2"/>
      </rPr>
      <t xml:space="preserve"> Είναι η αξία υλικών και υπηρεσιών που χρησιμοποιούνται στην παραγωγική διαδικασία (σπόροι, λιπάσματα, ζωοτροφές, φυτοφάρμακα, καύσιμα, διοικητικά έξοδα κλπ.). Αυτά υπολογίζονται σε τιμές που κοστίζουν στους γεωργούς δηλ. σε τιμή αγοράς.</t>
    </r>
  </si>
  <si>
    <r>
      <rPr>
        <vertAlign val="superscript"/>
        <sz val="10"/>
        <rFont val="Arial"/>
        <family val="2"/>
      </rPr>
      <t>(2)</t>
    </r>
    <r>
      <rPr>
        <sz val="10"/>
        <rFont val="Arial"/>
        <family val="2"/>
      </rPr>
      <t xml:space="preserve"> Είναι το υπόλοιπο από την προστιθέμενη αξία αφού αφαιρεθούν όλα τα άλλα (καθορισμένα) εισοδήματα συντελεστών. Περιλαμβάνει τεκμαρτούς τόκους </t>
    </r>
  </si>
  <si>
    <t xml:space="preserve">    ιδίων κεφαλαίων, τεκμαρτά ενοίκια και άλλη αμοιβή για την επιχειρηματική δραστηριότητα.</t>
  </si>
  <si>
    <r>
      <rPr>
        <vertAlign val="superscript"/>
        <sz val="10"/>
        <rFont val="Arial"/>
        <family val="2"/>
      </rPr>
      <t>(2)</t>
    </r>
    <r>
      <rPr>
        <sz val="10"/>
        <rFont val="Arial"/>
        <family val="2"/>
      </rPr>
      <t xml:space="preserve"> It is derived as a residual after deducting all the other (specified) components from the total value added. It consists of imputed interest on own capital used,</t>
    </r>
  </si>
  <si>
    <t xml:space="preserve">    imputed rents and other compensations for the entrepreneurial functions.</t>
  </si>
  <si>
    <t>προϊόντων</t>
  </si>
  <si>
    <t xml:space="preserve">Γάλα για παραγωγή γαλακτοκομικών </t>
  </si>
  <si>
    <t>ΕΙΔΟΣ ΛΙΠΑΣΜΑΤΟΣ</t>
  </si>
  <si>
    <t>TYPE OF FERTILIZER</t>
  </si>
  <si>
    <t>Other european countries</t>
  </si>
  <si>
    <t>Άλλες ευρωπαϊκές χώρες</t>
  </si>
  <si>
    <r>
      <rPr>
        <b/>
        <sz val="10"/>
        <rFont val="Arial"/>
        <family val="2"/>
      </rPr>
      <t xml:space="preserve">(a) The Farm Structure Survey, which </t>
    </r>
    <r>
      <rPr>
        <sz val="10"/>
        <rFont val="Arial"/>
        <family val="2"/>
      </rPr>
      <t>is conducted every three years as a sample survey and every ten years as a census and aims at obtaining detailed data on the structure of agricultural holdings. It also constitutes an important source of data that is utilized for the updating and improvements of the annual sample surveys.</t>
    </r>
  </si>
  <si>
    <r>
      <rPr>
        <b/>
        <sz val="10"/>
        <rFont val="Arial"/>
        <family val="2"/>
      </rPr>
      <t>(δ)</t>
    </r>
    <r>
      <rPr>
        <sz val="10"/>
        <rFont val="Arial"/>
        <family val="2"/>
      </rPr>
      <t xml:space="preserve"> Ως πηγές πληροφοριών είναι διάφορα </t>
    </r>
    <r>
      <rPr>
        <b/>
        <sz val="10"/>
        <rFont val="Arial"/>
        <family val="2"/>
      </rPr>
      <t>Κυβερνητικά Τμήματα</t>
    </r>
    <r>
      <rPr>
        <sz val="10"/>
        <rFont val="Arial"/>
        <family val="2"/>
      </rPr>
      <t xml:space="preserve"> (Γεωργίας, Δασών, Αλιείας, Αναπτύξεως Υδάτων κλπ.), ο Οργανισμός Γεωργικής Ασφάλισης, ο Κυπριακός Οργανισμός Αγροτικών Πληρωμών, </t>
    </r>
    <r>
      <rPr>
        <b/>
        <sz val="10"/>
        <rFont val="Arial"/>
        <family val="2"/>
      </rPr>
      <t>Οργανισμοί Εμπορίας προϊόντων</t>
    </r>
    <r>
      <rPr>
        <sz val="10"/>
        <rFont val="Arial"/>
        <family val="2"/>
      </rPr>
      <t xml:space="preserve"> (πατατών, σιτηρών, χαρουπιών, γάλακτος κλπ.), και </t>
    </r>
    <r>
      <rPr>
        <b/>
        <sz val="10"/>
        <rFont val="Arial"/>
        <family val="2"/>
      </rPr>
      <t>Συνεργατικά Ιδρύματα</t>
    </r>
    <r>
      <rPr>
        <sz val="10"/>
        <rFont val="Arial"/>
        <family val="2"/>
      </rPr>
      <t>. Τα στοιχεία που χρησιμοποιούνται αφορούν στις ποσότητες και τιμές των αντίστοιχων προϊόντων και υπηρεσιών που χειρίζονται.</t>
    </r>
  </si>
  <si>
    <r>
      <rPr>
        <b/>
        <sz val="10"/>
        <rFont val="Arial"/>
        <family val="2"/>
      </rPr>
      <t>Intermediate inputs:</t>
    </r>
    <r>
      <rPr>
        <sz val="10"/>
        <rFont val="Arial"/>
        <family val="2"/>
      </rPr>
      <t xml:space="preserve"> Refer to the value of goods and services used for the agricultural production. The valuation of input items (seeds, fertilisers, feeding stuff, pesticides, fuels, administrative costs etc.) is at cost to farmers (purchasers’ prices).</t>
    </r>
  </si>
  <si>
    <r>
      <rPr>
        <b/>
        <sz val="10"/>
        <rFont val="Arial"/>
        <family val="2"/>
      </rPr>
      <t>Value added of the sector at market prices:</t>
    </r>
    <r>
      <rPr>
        <sz val="10"/>
        <rFont val="Arial"/>
        <family val="2"/>
      </rPr>
      <t xml:space="preserve"> It's the difference between the value of gross output and the value of intermediate inputs used for the agricultural production. </t>
    </r>
  </si>
  <si>
    <r>
      <rPr>
        <b/>
        <sz val="10"/>
        <rFont val="Arial"/>
        <family val="2"/>
      </rPr>
      <t>Value added at factor cost:</t>
    </r>
    <r>
      <rPr>
        <sz val="10"/>
        <rFont val="Arial"/>
        <family val="2"/>
      </rPr>
      <t xml:space="preserve"> It is derived from Value added at market prices by subtracting indirect taxes and adding subsidies. It consists of labour costs (wages of employees and imputed wages for farmers and family members), depreciation, interest on loans, and operating surplus.</t>
    </r>
  </si>
  <si>
    <r>
      <rPr>
        <b/>
        <sz val="10"/>
        <rFont val="Arial"/>
        <family val="2"/>
      </rPr>
      <t>Producers’ prices:</t>
    </r>
    <r>
      <rPr>
        <sz val="10"/>
        <rFont val="Arial"/>
        <family val="2"/>
      </rPr>
      <t xml:space="preserve"> They are farm-gate prices received (actual or imputed) by farmers. For each product an overall weighted average price is computed by weighting the different producers’ prices at the various levels of distribution (exports, urban markets, local industries etc.) with the corresponding quantities.</t>
    </r>
  </si>
  <si>
    <r>
      <rPr>
        <b/>
        <sz val="10"/>
        <rFont val="Arial"/>
        <family val="2"/>
      </rPr>
      <t>Απασχόληση:</t>
    </r>
    <r>
      <rPr>
        <sz val="10"/>
        <rFont val="Arial"/>
        <family val="2"/>
      </rPr>
      <t xml:space="preserve"> Αναφέρεται σε “ισοδύναμο πλήρως απασχολουμένων” ατόμων. Η μέθοδος αυτή βασίζεται στη συνολική διάρκεια εργασίας των γεωργών και μελών της οικογένειας στις γεωργικές εκμεταλλεύσεις. Ο αριθμός πλήρως απασχολουμένων προκύπτει αφού διαιρεθεί η συνολική διάρκεια εργασίας (σε χρόνο) κατά 260 ανθρωποημέρες ετησίως. Οι γεωργοί που εργάζονται πέραν των 260 ημερών κατά έτος θεωρούνται ως πλήρως απασχολούμενοι στη γεωργία.</t>
    </r>
  </si>
  <si>
    <r>
      <rPr>
        <b/>
        <sz val="10"/>
        <rFont val="Arial"/>
        <family val="2"/>
      </rPr>
      <t>Employment:</t>
    </r>
    <r>
      <rPr>
        <sz val="10"/>
        <rFont val="Arial"/>
        <family val="2"/>
      </rPr>
      <t xml:space="preserve"> It is expressed in “full time working equivalent” number of persons. This approach is based on the total duration of work in the farm. The full-time equivalent number of holders and family members employed is derived by dividing the total work input (in terms of time) by 260 man-days per year. Those farmers working for more than 260 days per year are taken as fully occupied in agriculture.</t>
    </r>
  </si>
  <si>
    <t xml:space="preserve">                 - = Negative sign</t>
  </si>
  <si>
    <t xml:space="preserve">    Τόνος = Μετρικός τόνος</t>
  </si>
  <si>
    <t xml:space="preserve">       ΑΕΠ = Ακαθάριστο Εγχώριο Προϊόν</t>
  </si>
  <si>
    <r>
      <rPr>
        <b/>
        <sz val="10"/>
        <rFont val="Arial"/>
        <family val="2"/>
      </rPr>
      <t>(α) Έρευνα Διάρθρωσης Γεωργικών και Κτηνοτροφικών Εκμεταλλεύσεων</t>
    </r>
    <r>
      <rPr>
        <sz val="10"/>
        <rFont val="Arial"/>
        <family val="2"/>
      </rPr>
      <t xml:space="preserve">, η οποία διεξάγεται κάθε τρία χρόνια δειγματοληπτικά και κάθε δέκα χρόνια απογραφικά με σκοπό την συλλογή λεπτομερών στοιχείων για τη διάρθρωση των γεωργικών εκμεταλλεύσεων. Επίσης αποτελεί σημαντική πηγή στοιχείων και χρησιμοποιείται για την ενημέρωση και βελτίωση των ετήσιων δειγματοληπτικών ερευνών.
</t>
    </r>
  </si>
  <si>
    <r>
      <rPr>
        <b/>
        <sz val="10"/>
        <rFont val="Arial"/>
        <family val="2"/>
      </rPr>
      <t>(β) Έρευνες φυτικής παραγωγής</t>
    </r>
    <r>
      <rPr>
        <sz val="10"/>
        <rFont val="Arial"/>
        <family val="2"/>
      </rPr>
      <t>, οι οποίες διεξάγονται κάθε χρόνο με σκοπό την συλλογή στοιχείων από τους γεωργούς για τις εκτάσεις που φυτεύτηκαν, την παραγωγή, τα έσοδα από τις πωλήσεις των προϊόντων και τα έξοδα. Το πλαίσιο δειγματοληψίας των ερευνών προέρχεται από την Έρευνα Διάρθρωσης και την Απογραφή Γεωργίας 2010. Το δείγμα είναι στρωματοποιημένο ανά ομάδα προϊόντων και οι εκμεταλλεύσεις επιλέγονται με Πιθανότητα Αναλογική προς το Μέγεθος, το οποίο μέγεθος είναι η έκταση κάθε ομάδας προϊόντων των γεωργικών εκμεταλλεύσεων. Τα στοιχεία συλλέγονται με προσωπικές συνεντεύξεις από τους γεωργούς.</t>
    </r>
  </si>
  <si>
    <r>
      <rPr>
        <b/>
        <sz val="10"/>
        <rFont val="Arial"/>
        <family val="2"/>
      </rPr>
      <t>(b) Crop production surveys</t>
    </r>
    <r>
      <rPr>
        <sz val="10"/>
        <rFont val="Arial"/>
        <family val="2"/>
      </rPr>
      <t>, are conducted on an annual basis for the collection of data from farmers on areas planted, crop production, earnings from the sales of crop products and inputs. The sampling frame of the surveys is provided by the Farm Structure Survey and the Census of Agriculture 2010. The sample is stratified by product group and holdings are selected with PPS (Probability Proportional to Size), the size being the area of every product group of the agricultural holdings. Data are collected through personal interviews with the farmers.</t>
    </r>
  </si>
  <si>
    <r>
      <rPr>
        <b/>
        <sz val="10"/>
        <rFont val="Arial"/>
        <family val="2"/>
      </rPr>
      <t>(c) Annual surveys on input materials,</t>
    </r>
    <r>
      <rPr>
        <sz val="10"/>
        <rFont val="Arial"/>
        <family val="2"/>
      </rPr>
      <t xml:space="preserve"> which are held in order to collect data on seeds, tree plants, fertilizers, pesticides, feeding stuff, veterinary medicines and other agricultural inputs. The data relate to sales (in quantity and value terms) and are collected from enterprises by mailing questionnaires.</t>
    </r>
  </si>
  <si>
    <r>
      <rPr>
        <b/>
        <sz val="10"/>
        <rFont val="Arial"/>
        <family val="2"/>
      </rPr>
      <t>(γ) Ετήσιες έρευνες για τα υλικά παραγωγής</t>
    </r>
    <r>
      <rPr>
        <sz val="10"/>
        <rFont val="Arial"/>
        <family val="2"/>
      </rPr>
      <t xml:space="preserve">, στις οποίες συλλέγονται στοιχεία για τις πωλήσεις (ποσότητες και τιμές) σπόρων, λιπασμάτων, φυτοφαρμάκων, ζωοτροφών, κτηνιατρικών φαρμάκων και άλλων γεωργικών ειδών από επιχειρήσεις μέσω έντυπων ερωτηματολογίων που αποστέλλονται ταχυδρομικώς.  </t>
    </r>
  </si>
  <si>
    <r>
      <rPr>
        <b/>
        <sz val="10"/>
        <rFont val="Arial"/>
        <family val="2"/>
      </rPr>
      <t xml:space="preserve">(d) </t>
    </r>
    <r>
      <rPr>
        <sz val="10"/>
        <rFont val="Arial"/>
        <family val="2"/>
      </rPr>
      <t xml:space="preserve">Important sources of information are various </t>
    </r>
    <r>
      <rPr>
        <b/>
        <sz val="10"/>
        <rFont val="Arial"/>
        <family val="2"/>
      </rPr>
      <t>Government Departments</t>
    </r>
    <r>
      <rPr>
        <sz val="10"/>
        <rFont val="Arial"/>
        <family val="2"/>
      </rPr>
      <t xml:space="preserve"> (Agriculture, Forestry, Fisheries, Water Development etc.), the Agricultural Insurance Organization, the Cyprus Agricultural Payments Organization, the </t>
    </r>
    <r>
      <rPr>
        <b/>
        <sz val="10"/>
        <rFont val="Arial"/>
        <family val="2"/>
      </rPr>
      <t>Marketing Boards</t>
    </r>
    <r>
      <rPr>
        <sz val="10"/>
        <rFont val="Arial"/>
        <family val="2"/>
      </rPr>
      <t xml:space="preserve"> (for potatoes, cereals, grapes, carobs, milk etc.) and the various </t>
    </r>
    <r>
      <rPr>
        <b/>
        <sz val="10"/>
        <rFont val="Arial"/>
        <family val="2"/>
      </rPr>
      <t>Co-operatives</t>
    </r>
    <r>
      <rPr>
        <sz val="10"/>
        <rFont val="Arial"/>
        <family val="2"/>
      </rPr>
      <t>. The data used from these sources relate to quantities and prices of the respective products and services handled.</t>
    </r>
  </si>
  <si>
    <r>
      <rPr>
        <b/>
        <sz val="10"/>
        <rFont val="Arial"/>
        <family val="2"/>
      </rPr>
      <t>(e) Other sources and data used</t>
    </r>
    <r>
      <rPr>
        <sz val="10"/>
        <rFont val="Arial"/>
        <family val="2"/>
      </rPr>
      <t xml:space="preserve"> include, among others, imports and exports statistics, sales of industrial products and other inquiries.</t>
    </r>
  </si>
  <si>
    <r>
      <rPr>
        <b/>
        <sz val="10"/>
        <rFont val="Arial"/>
        <family val="2"/>
      </rPr>
      <t>(ε) Άλλες πηγές και στοιχεία</t>
    </r>
    <r>
      <rPr>
        <sz val="10"/>
        <rFont val="Arial"/>
        <family val="2"/>
      </rPr>
      <t xml:space="preserve"> που χρησιμοποιούνται, μεταξύ άλλων, είναι οι στατιστικές εισαγωγών και εξαγωγών, πωλήσεις βιομηχανικών προϊόντων και άλλα στοιχεία.</t>
    </r>
  </si>
  <si>
    <r>
      <rPr>
        <b/>
        <sz val="10"/>
        <rFont val="Arial"/>
        <family val="2"/>
      </rPr>
      <t>Προστιθέμενη αξία σε τιμές συντελεστών παραγωγής:</t>
    </r>
    <r>
      <rPr>
        <sz val="10"/>
        <rFont val="Arial"/>
        <family val="2"/>
      </rPr>
      <t xml:space="preserve"> Προκύπτει αφού αφαιρεθούν από την προστιθέμενη αξία σε τιμές αγοράς οι έμμεσοι φόροι και προστεθούν οι επιχορηγήσεις. Περιλαμβάνει τα εργατικά (ημερομίσθια εργατών και τεκμαρτούς μισθούς γεωργών και μελών της οικογένειας), τις αποσβέσεις, τους τόκους δανείων και το επιχειρηματικό πλεόνασμα.</t>
    </r>
  </si>
  <si>
    <r>
      <rPr>
        <b/>
        <sz val="10"/>
        <rFont val="Arial"/>
        <family val="2"/>
      </rPr>
      <t>Τιμές παραγωγού:</t>
    </r>
    <r>
      <rPr>
        <sz val="10"/>
        <rFont val="Arial"/>
        <family val="2"/>
      </rPr>
      <t xml:space="preserve"> Είναι οι πραγματικές ή τεκμαρτές τιμές των προϊόντων στον τόπο παραγωγής. Για κάθε προϊόν υπολογίζεται τιμή με βάση το σταθμισμένο μέσο όρο των τιμών που παίρνουν οι παραγωγοί κατά τη διάθεση των προϊόντων στις διάφορες αγορές (εξαγωγές, δημοτικές αγορές, βιομηχανίες κλπ.). Ως συντελεστές στάθμισης των διαφορετικών τιμών χρησιμοποιούνται οι αντίστοιχες ποσότητες που διατίθενται.</t>
    </r>
  </si>
  <si>
    <r>
      <rPr>
        <b/>
        <sz val="10"/>
        <rFont val="Arial"/>
        <family val="2"/>
      </rPr>
      <t>Εποχικοί εργάτες:</t>
    </r>
    <r>
      <rPr>
        <sz val="10"/>
        <rFont val="Arial"/>
        <family val="2"/>
      </rPr>
      <t xml:space="preserve"> Είναι οι μισθωτοί που απασχολούνται προσωρινά πάνω σε εντελώς έκτακτη ή και εποχιακή βάση για διάφορες γεωργικές εργασίες. Η μετατροπή τους σε πλήρως απασχολούμενα άτομα γίνεται με το συντελεστή των 260 ημερών εργασίας ανά έτος.</t>
    </r>
  </si>
  <si>
    <r>
      <rPr>
        <b/>
        <sz val="10"/>
        <rFont val="Arial"/>
        <family val="2"/>
      </rPr>
      <t>Seasonal employees:</t>
    </r>
    <r>
      <rPr>
        <sz val="10"/>
        <rFont val="Arial"/>
        <family val="2"/>
      </rPr>
      <t xml:space="preserve"> Refer to those workers whose services are occasionally utilised i.e. they don’t work on a regular and continuous basis, even though they may happen to be hired on various occasions during the year. The fulltime equivalent number is derived using the coefficient of the 260 working days per year.</t>
    </r>
  </si>
  <si>
    <t>Μαλλί και δέρματα</t>
  </si>
  <si>
    <t>Wool and hides/skins</t>
  </si>
  <si>
    <t>Σχηματισμός παγίου κεφαλαίου για ιδία χρήση</t>
  </si>
  <si>
    <t>Δευτερογενή προϊόντα</t>
  </si>
  <si>
    <t>ΣΧΗΜΑΤΙΣΜΟΣ ΠΑΓΙΟΥ ΚΕΦΑΛΑΙΟΥ ΓΙΑ ΙΔΙΑ ΧΡΗΣΗ</t>
  </si>
  <si>
    <t>OWN ACCOUNT FIXED CAPITAL FORMATION</t>
  </si>
  <si>
    <r>
      <rPr>
        <vertAlign val="superscript"/>
        <sz val="10"/>
        <rFont val="Arial"/>
        <family val="2"/>
      </rPr>
      <t>(3)</t>
    </r>
    <r>
      <rPr>
        <sz val="10"/>
        <rFont val="Arial"/>
        <family val="2"/>
      </rPr>
      <t xml:space="preserve"> Milk and grape products (halloumi cheese, wine, zivania etc.)</t>
    </r>
  </si>
  <si>
    <r>
      <rPr>
        <vertAlign val="superscript"/>
        <sz val="10"/>
        <rFont val="Arial"/>
        <family val="2"/>
      </rPr>
      <t>(3)</t>
    </r>
    <r>
      <rPr>
        <sz val="10"/>
        <rFont val="Arial"/>
        <family val="2"/>
      </rPr>
      <t xml:space="preserve"> Γαλακτοκομικά και αμπελουργικά προϊόντα (χαλλούμι, κρασί, ζιβανία κλπ.)</t>
    </r>
  </si>
  <si>
    <r>
      <rPr>
        <vertAlign val="superscript"/>
        <sz val="10"/>
        <rFont val="Arial"/>
        <family val="2"/>
      </rPr>
      <t>(1)</t>
    </r>
    <r>
      <rPr>
        <sz val="10"/>
        <rFont val="Arial"/>
        <family val="2"/>
      </rPr>
      <t xml:space="preserve"> The imputed wages of farmers and unpaid family members are estimated on the basis of corresponding labour costs of paid employees.</t>
    </r>
  </si>
  <si>
    <t xml:space="preserve">Electricity, fuels &amp; lubricants, repairs and </t>
  </si>
  <si>
    <t>maintenance of machinery and equipment</t>
  </si>
  <si>
    <t xml:space="preserve">Ηλεκτρισμός, καύσιμα &amp; λιπαντικά, συντήρηση και </t>
  </si>
  <si>
    <t>επιδιόρθωση μηχανημάτων και εξοπλισμού</t>
  </si>
  <si>
    <t>ΗΛΕΚΤΡΙΣΜΟΣ, ΚΑΥΣΙΜΑ &amp; ΛΙΠΑΝΤΙΚΑ, ΣΥΝΤΗΡΗΣΗ ΚΑΙ</t>
  </si>
  <si>
    <t>ΕΠΙΔΙΟΡΘΩΣΗ ΜΗΧΑΝΗΜΑΤΩΝ ΚΑΙ ΕΞΟΠΛΙΣΜΟΥ</t>
  </si>
  <si>
    <t>Eπιδιορθώσεις γεωργικών μηχανημάτων και εξοπλισμού</t>
  </si>
  <si>
    <t>ELECTRICITY, FUELS &amp; LUBRICANTS, REPAIRS AND</t>
  </si>
  <si>
    <t>MAINTENANCE OF MACHINERY AND EQUIPMENT</t>
  </si>
  <si>
    <t>Yλικά για το σχηματισμό παγίου κεφαλαίου ιδίας χρήσης</t>
  </si>
  <si>
    <t>Materials for own account fixed capital formation</t>
  </si>
  <si>
    <t>Other taxes (Property, Municipal, Professional etc.)</t>
  </si>
  <si>
    <t>Άδειες κοπής ξύλων και άλλα τέλη</t>
  </si>
  <si>
    <t>Wood cutting licences and other fees</t>
  </si>
  <si>
    <t>Ωκεανία</t>
  </si>
  <si>
    <t>Oceania</t>
  </si>
  <si>
    <r>
      <rPr>
        <vertAlign val="superscript"/>
        <sz val="10"/>
        <rFont val="Arial"/>
        <family val="2"/>
      </rPr>
      <t>(1)</t>
    </r>
    <r>
      <rPr>
        <sz val="10"/>
        <rFont val="Arial"/>
        <family val="2"/>
      </rPr>
      <t xml:space="preserve"> Includes broilers &amp; hens, turkeys, ducks and geese.</t>
    </r>
  </si>
  <si>
    <r>
      <rPr>
        <vertAlign val="superscript"/>
        <sz val="10"/>
        <rFont val="Arial"/>
        <family val="2"/>
      </rPr>
      <t>(1)</t>
    </r>
    <r>
      <rPr>
        <sz val="10"/>
        <rFont val="Arial"/>
        <family val="2"/>
      </rPr>
      <t xml:space="preserve"> Περιλαμβάνει κοτόπουλα &amp; όρνιθες, γαλοπούλες, πάπιες και χήνες.</t>
    </r>
  </si>
  <si>
    <r>
      <t>ΑΝΘΗ ΚΑΙ ΦΥΤΑ</t>
    </r>
    <r>
      <rPr>
        <b/>
        <vertAlign val="superscript"/>
        <sz val="10"/>
        <rFont val="Arial"/>
        <family val="2"/>
      </rPr>
      <t>(1)</t>
    </r>
  </si>
  <si>
    <r>
      <t>OWN ACCOUNT FIXED CAPITAL FORMATION</t>
    </r>
    <r>
      <rPr>
        <b/>
        <vertAlign val="superscript"/>
        <sz val="10"/>
        <color indexed="12"/>
        <rFont val="Arial"/>
        <family val="2"/>
      </rPr>
      <t>(4)</t>
    </r>
  </si>
  <si>
    <r>
      <rPr>
        <vertAlign val="superscript"/>
        <sz val="10"/>
        <rFont val="Arial"/>
        <family val="2"/>
      </rPr>
      <t>(3)</t>
    </r>
    <r>
      <rPr>
        <sz val="10"/>
        <rFont val="Arial"/>
        <family val="2"/>
      </rPr>
      <t xml:space="preserve"> Part of output (i.e. reforestation) is an element of fixed capital formation.</t>
    </r>
  </si>
  <si>
    <r>
      <t>ΣΧΗΜΑΤΙΣΜΟΣ ΠΑΓΙΟΥ ΚΕΦΑΛΑΙΟΥ ΓΙΑ ΙΔΙΑ ΧΡΗΣΗ</t>
    </r>
    <r>
      <rPr>
        <b/>
        <vertAlign val="superscript"/>
        <sz val="10"/>
        <color indexed="12"/>
        <rFont val="Arial"/>
        <family val="2"/>
      </rPr>
      <t>(4)</t>
    </r>
  </si>
  <si>
    <t xml:space="preserve">MILK (PASTEURISED) </t>
  </si>
  <si>
    <t>COPYRIGHT © :2020, ΚΥΠΡΙΑΚΗ ΔΗΜΟΚΡΑΤΙΑ, ΣΤΑΤΙΣΤΙΚΗ ΥΠΗΡΕΣΙΑ/REPUBLIC OF CYPRUS, STATISTICAL SERVICE</t>
  </si>
  <si>
    <t>Μονάδα
μέτρησης
Unit of
quantity</t>
  </si>
  <si>
    <t xml:space="preserve"> Κιλά/Kg</t>
  </si>
  <si>
    <t>Λίτρα/Litres</t>
  </si>
  <si>
    <t xml:space="preserve"> Aριθμός/Number</t>
  </si>
  <si>
    <t>Watermelons</t>
  </si>
  <si>
    <t xml:space="preserve">ΠΡΟΣΤΙΘΕΜΕΝΗ ΑΞΙΑ
ΣΕ ΤΡΕΧΟΥΣΕΣ ΤΙΜΕΣ
</t>
  </si>
  <si>
    <t>ΑΠΟΣΒΕΣΕΙΣ</t>
  </si>
  <si>
    <t>ΕΜΜΕΣΟΙ ΦΟΡΟΙ
ΜΕΙΟΝ
ΕΠΙΧΟΡΗΓΗΣΕΙΣ</t>
  </si>
  <si>
    <t>ΕΝΟΙΚΙΑ 
ΓΗΣ</t>
  </si>
  <si>
    <t>ΤΟΚΟΙ
ΔΑΝΕΙΩΝ</t>
  </si>
  <si>
    <r>
      <t>ΕΝΑΠΟΜΕΝΟΝ
ΠΛΕΟΝΑΣΜΑ</t>
    </r>
    <r>
      <rPr>
        <b/>
        <vertAlign val="superscript"/>
        <sz val="10"/>
        <color indexed="12"/>
        <rFont val="Arial"/>
        <family val="2"/>
      </rPr>
      <t>(2)</t>
    </r>
  </si>
  <si>
    <t xml:space="preserve">VALUE ADDED AT 
CURRENT PRICES
</t>
  </si>
  <si>
    <t>ΕΡΓΑΤΙΚΑ
LABOUR COST</t>
  </si>
  <si>
    <t>DEPRECIATION</t>
  </si>
  <si>
    <t xml:space="preserve">INDIRECT TAXES
LESS                    
SUBSIDIES
</t>
  </si>
  <si>
    <t>RENT ON
LAND</t>
  </si>
  <si>
    <t>INTEREST ON
LOANS</t>
  </si>
  <si>
    <r>
      <t>RESIDUAL OPERATING
SURPLUS</t>
    </r>
    <r>
      <rPr>
        <b/>
        <vertAlign val="superscript"/>
        <sz val="10"/>
        <color indexed="12"/>
        <rFont val="Arial"/>
        <family val="2"/>
      </rPr>
      <t>(2)</t>
    </r>
  </si>
  <si>
    <t>EΙΣΑΓΩΓΕΣ (τόνοι)</t>
  </si>
  <si>
    <t>EΞΑΓΩΓΕΣ
(τόνοι)</t>
  </si>
  <si>
    <t>ΜΕΤΑΒΟΛΗ
ΑΠΟΘΕΜΑΤΩΝ
(τόνοι)</t>
  </si>
  <si>
    <t>ΓΙΑ ΣΠΟΡΑ
(τόνοι)</t>
  </si>
  <si>
    <t>ΧΡΗΣΗ ΑΠΟ
ΒΙΟΜΗΧΑΝΙΕΣ
(τόνοι)</t>
  </si>
  <si>
    <t>ΠΑΡΑΓΩΓΗ
PRODCTION</t>
  </si>
  <si>
    <t>IMPORTS
(tons)</t>
  </si>
  <si>
    <t>EXPORTS
(tons)</t>
  </si>
  <si>
    <t>CHANGE IN STOCKS
(tons)</t>
  </si>
  <si>
    <t>USED AS SEEDS
(tons)</t>
  </si>
  <si>
    <t>USED BY FACTORIES
(tons)</t>
  </si>
  <si>
    <t>ΧΡΗΣΗ ΩΣ ΖΩΟΤΡΟΦΕΣ
USED AS FEEDING STUFF</t>
  </si>
  <si>
    <t>ΣΥΝΟΛΟ ΠΑΡΑΓΩΓΗΣ</t>
  </si>
  <si>
    <t>ΕΞΑΓΩΓΕΣ</t>
  </si>
  <si>
    <t>ΚΡΑΤΗΣΕΙΣ ΓΙΑ ΣΠΟΡΑ, ΖΩΟΤΡΟΦΗ</t>
  </si>
  <si>
    <t>ΠΩΛΗΣΕΙΣ ΣΕ
ΒΙΟΜΗΧΑΝΙΕΣ</t>
  </si>
  <si>
    <t>ΚΑΤΑΝΑΛΩΣΗ</t>
  </si>
  <si>
    <t>TOTAL PRODUCTION</t>
  </si>
  <si>
    <t>EXPORTS</t>
  </si>
  <si>
    <t>RETAINED FOR 
INPUTS</t>
  </si>
  <si>
    <t>SALES TO INDUSTRY
AND OTHER SECTORS</t>
  </si>
  <si>
    <t>FINAL CONSUMPTION</t>
  </si>
  <si>
    <t>ΑVERAGE CONSUMPTION</t>
  </si>
  <si>
    <t>MΕΣΗ ΚΑΤΑΝΑΛΩΣΗ</t>
  </si>
  <si>
    <t>ΓΕΩΡΓΙΚΕΣ ΣΤΑΤΙΣΤΙΚΕΣ 2018</t>
  </si>
  <si>
    <t xml:space="preserve">ΠINAKAΣ  6.  EMMEΣOI ΦOPOI, 2014-2018 </t>
  </si>
  <si>
    <t>TABLE      6.  INDIRECT TAXES, 2014-2018</t>
  </si>
  <si>
    <t>AGRICULTURAL STATISTICS 2018</t>
  </si>
  <si>
    <t>ΠINAKAΣ  4.  ΚATANOMH ΠPOΣTIΘEMENHΣ AΞIAΣ ΚATA ΣYNTEΛEΣTH EIΣOΔHMATΩN, 2010-2018</t>
  </si>
  <si>
    <t>TABLE      4.  BREAKDOWN OF VALUE ADDED BY FACTOR INCOME, 2010-2018</t>
  </si>
  <si>
    <t xml:space="preserve">ΠINAKAΣ  1.  AΚAΘAPIΣTH AΞIA ΠAPAΓΩΓHΣ, ΕΝΔΙΑΜΕΣΗ ΑΝΑΛΩΣΗ ΚAI ΠPOΣTIΘEMENH AΞIA ΣΕ ΤΡΕΧΟΥΣΕΣ ΤΙΜΕΣ, 2014-2018 </t>
  </si>
  <si>
    <t xml:space="preserve">TABLE      1.  GROSS OUTPUT, INTERMEDIATE INPUTS AND VALUE ADDED AT CURRENT PRICES, 2014-2018                                                                                                                                                                                                                                                                                                                                         
                            </t>
  </si>
  <si>
    <t xml:space="preserve">ΠINAKAΣ  2.  ETHΣIA ΠOΣOΣTIAIA METABOΛH THΣ AΚAΘAPIΣTHΣ AΞIAΣ ΠAPAΓΩΓHΣ, TΗΣ ΕΝΔΙΑΜΕΣΗΣ ΑΝΑΛΩΣΗΣ ΚAI THΣ ΠPOΣTIΘEMENHΣ AΞIAΣ, 2014-2018 </t>
  </si>
  <si>
    <t>TABLE      2.  ANNUAL PERCENTAGE CHANGE OF GROSS OUTPUT, INTERMEDIATE INPUTS AND VALUE ADDED, 2014-2018</t>
  </si>
  <si>
    <t>ΠINAKAΣ  3.  AΚAΘAPIΣTH ΠAPAΓΩΓH ΚAI ΠPOΣTIΘEMENH AΞIA ΚATA YΠOTOMEA ΣΕ ΤΡΕΧΟΥΣΕΣ ΤΙΜΕΣ, 2014-2018</t>
  </si>
  <si>
    <t>TABLE      3.  GROSS OUTPUT AND VALUE ADDED BY SUB-SECTOR AT CURRENT PRICES, 2014-2018</t>
  </si>
  <si>
    <t>ΠINAKAΣ  5.  ΕΝΔΙΑΜΕΣΗ ΑΝΑΛΩΣΗ KATA EIΔOΣ, 2014-2018</t>
  </si>
  <si>
    <t>TABLE      5.  INTERMEDIATE INPUTS BY TYPE, 2014-2018</t>
  </si>
  <si>
    <t>ΠINAKAΣ  7.  ΑΠΑΣΧΟΛΗΣΗ ΣΤΗ ΓΕΩΡΓΙΑ ΚΑΤΑ ΚΑΤΗΓΟΡΙΑ, ΦΥΛΟ ΚΑΙ ΥΠΟΤΟΜΕΑ, 2014-2018</t>
  </si>
  <si>
    <t>TABLE      7.  EMPLOYMENT IN AGRICULTURE BY CATEGORY, GENDER AND SUB-SECTOR, 2014-2018</t>
  </si>
  <si>
    <t>ΠINAKAΣ  8.  ΕΚΤΑΣΕΙΣ ΚΑΙ ΠΑΡΑΓΩΓΗ ΠΡΟΪΟΝΤΩΝ, 2018</t>
  </si>
  <si>
    <t>TABLE      8.  CROP AREAS AND PRODUCTION, 2018</t>
  </si>
  <si>
    <t>ΠINAKAΣ  9.  EΞAΓΩΓEΣ ΓEΩPΓIΚΩN ΠPOΪONTΩN, 2014-2018</t>
  </si>
  <si>
    <t>TABLE      9.  EXPORTS OF AGRICULTURAL PRODUCTS, 2014-2018</t>
  </si>
  <si>
    <t xml:space="preserve">ΠINAKAΣ  10.  AΞIA ΓEΩPΓIΚΩN EΞAΓΩΓΩN ΚATA ΓEΩΓPAΦIKΗ ΠEPIOXΗ, 2014-2018 </t>
  </si>
  <si>
    <t xml:space="preserve">TABLE      10.  VALUE OF AGRICULTURAL EXPORTS BY GEOGRAPHICAL REGION, 2014-2018                                                                                                                                                                                                                                                                                                                                         
                            </t>
  </si>
  <si>
    <t>ΠINAKAΣ  11.  EΞAΓΩΓEΣ ΚYPIOTEPΩN ΓEΩPΓIΚΩN ΠPOΪONTΩN ΚATA XΩPA ΠPOOPIΣMOY, 2017-2018</t>
  </si>
  <si>
    <t>TABLE      11.  EXPORTS OF MAIN AGRICULTURAL PRODUCTS BY COUNTRY OF DESTINATION, 2017-2018</t>
  </si>
  <si>
    <t>ΠINAKAΣ  12.  ΠOΣOTHTA ΚAI AΞIA ΣΠOPΩN ΚATA ΠPOΪΟN, 2018</t>
  </si>
  <si>
    <t>TABLE      12.  QUANTITY AND VALUE OF SEEDS BY CROP, 2018</t>
  </si>
  <si>
    <t>ΠINAKAΣ  13.  XPHΣH ΛIΠAΣMATΩN, 2018</t>
  </si>
  <si>
    <t>TABLE      13.  FERTILIZERS USED, 2018</t>
  </si>
  <si>
    <t>Ποσότητα
σπόρου
(σάκκοι 50 κιλών)</t>
  </si>
  <si>
    <t>Quantity
of seed
(bags of 50 kg)</t>
  </si>
  <si>
    <t>ΠINAKAΣ  14.  ZΩΙΚΗ ΠΑΡΑΓΩΓΗ, 2018</t>
  </si>
  <si>
    <t>TABLE      14.  LIVESTOCK PRODUCTION, 2018</t>
  </si>
  <si>
    <t>ΠINAKAΣ  15.  METABOΛH ZΩIΚOY ΚEΦAΛAIOY, 2017-2018</t>
  </si>
  <si>
    <t>TABLE      15.  CHANGE IN ANIMAL STOCK, 2017-2018</t>
  </si>
  <si>
    <t>ΠINAKAΣ  16.  ZΩOTPOΦEΣ ΚATA EIΔOΣ, 2018</t>
  </si>
  <si>
    <t>TABLE      16.  FEEDING STUFF BY TYPE, 2018</t>
  </si>
  <si>
    <t>ΠINAKAΣ  17.  ΠAPAΓΩΓH ΚΑΙ ΕΝΔΙΑΜΕΣΗ ΑΝΑΛΩΣΗ ΔEYTEPOΓENΩN ΠPOΪONTΩN, 2018</t>
  </si>
  <si>
    <t>TABLE      17.  ANCILLARY PRODUCTION AND INTERMEDIATE INPUTS, 2018</t>
  </si>
  <si>
    <t>ΠINAKAΣ  18.  ΔΑΣΙΚΗ ΠΑΡΑΓΩΓΗ ΚΑΙ ΕΝΔΙΑΜΕΣΗ ΑΝΑΛΩΣΗ, 2018</t>
  </si>
  <si>
    <t>TABLE      18.  FORESTRY PRODUCTION AND INTERMEDIATE INPUTS, 2018</t>
  </si>
  <si>
    <t>ΠINAKAΣ  19.  ΠΑΡΑΓΩΓΗ ΑΛΙΕΙΑΣ ΚΑΙ ΕΝΔΙΑΜΕΣΗ ΑΝΑΛΩΣΗ, 2018</t>
  </si>
  <si>
    <t>TABLE      19.  FISHING PRODUCTION AND INTERMEDIATE INPUTS, 2018</t>
  </si>
  <si>
    <t xml:space="preserve">ΠINAKAΣ  20.  AΛIEIA ΨAPIΩN ΚATA EIΔOΣ, 2014-2018 </t>
  </si>
  <si>
    <t>TABLE      20.  FISH CAUGHT BY TYPE OF SPECIES, 2014-2018</t>
  </si>
  <si>
    <t>ΠINAKAΣ  21.  XPHΣH ΤΗΣ ΓΕΩΡΓΙΚΗΣ ΠAPAΓΩΓHΣ ΚATA ΠPOΪΟN ΣΕ ΤΙΜΕΣ ΠΑΡΑΓΩΓΟΥ, 2018</t>
  </si>
  <si>
    <t>TABLE      21.  AGRICULTURAL OUTPUT BY PRODUCT AND FINAL USE AT PRODUCER'S PRICES, 2018</t>
  </si>
  <si>
    <t>2009 - 2013</t>
  </si>
  <si>
    <t>2014 - 2018</t>
  </si>
  <si>
    <t>ΠINAKAΣ  22.  ΚATA ΚEΦAΛH ΚATANAΛΩΣH ΓΕΩΡΓΙΚΩΝ ΠPOΪΟNTΩN, 2009-2018</t>
  </si>
  <si>
    <t>TABLE      22.  PER CAPITA CONSUMPTION OF AGRICULTURAL PRODUCTS, 2009-2018</t>
  </si>
  <si>
    <t>Κουνουπίδια και μπρόκολα</t>
  </si>
  <si>
    <t>Cauliflower and broccoli</t>
  </si>
  <si>
    <t>Πρόβατα</t>
  </si>
  <si>
    <t>Αίγες</t>
  </si>
  <si>
    <t xml:space="preserve">Ακαθάριστη αξία παραγωγής, ενδιάμεση ανάλωση και προστιθέμενη αξία σε τρέχουσες τιμές, 2014-2018 </t>
  </si>
  <si>
    <t>Ετήσια ποσοστιαία μεταβολή της ακαθάριστης αξίας παραγωγής, της ενδιάμεσης ανάλωσης και της προστιθέμενης αξίας, 2014-2018</t>
  </si>
  <si>
    <t>Ακαθάριστη παραγωγή και προστιθέμενη αξία κατά υποτομέα σε τρέχουσες τιμές, 2014-2018</t>
  </si>
  <si>
    <t>Κατανομή προστιθέμενης αξίας κατά συντελεστή εισοδημάτων, 2010-2018</t>
  </si>
  <si>
    <t>Ενδιάμεση ανάλωση κατά είδος, 2014-2018</t>
  </si>
  <si>
    <t xml:space="preserve">Έμμεσοι φόροι, 2014-2018 </t>
  </si>
  <si>
    <t>Απασχόληση στη γεωργία κατά κατηγορία, φύλο και υποτομέα, 2014-2018</t>
  </si>
  <si>
    <t>Εκτάσεις και παραγωγή προϊόντων, 2018</t>
  </si>
  <si>
    <t>Εξαγωγές γεωργικών προϊόντων, 2014-2018</t>
  </si>
  <si>
    <t xml:space="preserve">Αξία γεωργικών εξαγωγών κατά γεωγραφική περιοχή, 2014-2018 </t>
  </si>
  <si>
    <t>Εξαγωγές κυριότερων γεωργικών προϊόντων κατά χώρα προορισμού, 2017-2018</t>
  </si>
  <si>
    <t>Ποσότητα και αξία σπόρων κατά προϊόν, 2018</t>
  </si>
  <si>
    <t>Χρήση λιπασμάτων, 2018</t>
  </si>
  <si>
    <t>Ζωική παραγωγή, 2018</t>
  </si>
  <si>
    <t>Μεταβολή ζωικού κεφαλαίου, 2017-2018</t>
  </si>
  <si>
    <t>Ζωοτροφές κατά είδος, 2018</t>
  </si>
  <si>
    <t>Παραγωγή και ενδιάμεση ανάλωση δευτερογενών προϊόντων, 2018</t>
  </si>
  <si>
    <t>Δασική παραγωγή και ενδιάμεση ανάλωση, 2018</t>
  </si>
  <si>
    <t>Παραγωγή αλιείας και ενδιάμεση ανάλωση, 2018</t>
  </si>
  <si>
    <t xml:space="preserve">Αλεία ψαριών κατά είδος, 2014-2018 </t>
  </si>
  <si>
    <t>Χρήση γεωργικής παραγωγής κατά προϊόν σε τιμές παραγωγού, 2018</t>
  </si>
  <si>
    <t>Κατά κεφαλή κατανάλωση γεωργικών προϊόντων, 2009-2018</t>
  </si>
  <si>
    <t xml:space="preserve">Gross output, intermediate inputs and value added at current prices, 2014-2018 </t>
  </si>
  <si>
    <t>Annual percentage change of gross output, intermediate inputs and value added, 2014-2018</t>
  </si>
  <si>
    <t>Gross output and value added by sub-sector at current prices, 2014-2018</t>
  </si>
  <si>
    <t>Intermediate inputs by type, 2014-2018</t>
  </si>
  <si>
    <t>Breakdown of value added by factor income, 2010-2018</t>
  </si>
  <si>
    <t>Indirect taxes, 2014-2018</t>
  </si>
  <si>
    <t>Employment in agriculture by category, gender and sub-sector, 2014-2018</t>
  </si>
  <si>
    <t>Crop areas and production, 2018</t>
  </si>
  <si>
    <t>Exports of agricultural products, 2014-2018</t>
  </si>
  <si>
    <t>Exports of main agricultural products by country of destination, 2017-2018</t>
  </si>
  <si>
    <t>Quantity and value of seed by crop, 2018</t>
  </si>
  <si>
    <t>Fertilizers used, 2018</t>
  </si>
  <si>
    <t>Livestock production, 2018</t>
  </si>
  <si>
    <t>Change in animal stock, 2017-2018</t>
  </si>
  <si>
    <t>Feeding stuff by type, 2018</t>
  </si>
  <si>
    <t>Ancillary production and intermediate inputs, 2018</t>
  </si>
  <si>
    <t>Forestry production and intermediate inputs, 2018</t>
  </si>
  <si>
    <t>Fishing production and intermediate inputs, 2018</t>
  </si>
  <si>
    <t>Fish caught by type of species, 2014-2018</t>
  </si>
  <si>
    <t>Agricultural output by product and final use at producer's prices, 2018</t>
  </si>
  <si>
    <t>Per capita consumption of agricultural products, 2009-2018</t>
  </si>
  <si>
    <t>ΣΕ ΤΡΕΧΟΥΣΕΣ ΤΙΜΕΣ
AT CURRENT PRICES</t>
  </si>
  <si>
    <t>ΣΕ ΣΤΑΘΕΡΕΣ ΤΙΜΕΣ ΤΟΥ 2010
AT CONSTANT 2010 PRICES</t>
  </si>
  <si>
    <t xml:space="preserve">   (14-61-0)</t>
  </si>
  <si>
    <t xml:space="preserve">  Canada</t>
  </si>
  <si>
    <t xml:space="preserve">  Καναδάς</t>
  </si>
  <si>
    <t>(Τελευταία Ενημέρωση/Last update: 24/09/2020)</t>
  </si>
  <si>
    <t xml:space="preserve">Value of agricultural exports by geographical region, 2014-2018                                                                                                                                                                                                                                                                                                                                    
                            </t>
  </si>
  <si>
    <t>Weaning (&lt;20 kg)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</si>
</sst>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quot;-&quot;??_);_(@_)"/>
    <numFmt numFmtId="173" formatCode="#,##0.0"/>
    <numFmt numFmtId="174" formatCode="#,##0.000"/>
    <numFmt numFmtId="175" formatCode="0.0"/>
    <numFmt numFmtId="176" formatCode="0.00_)"/>
    <numFmt numFmtId="177" formatCode="#,##0.0_);\(#,##0.0\)"/>
    <numFmt numFmtId="178" formatCode="General_)"/>
    <numFmt numFmtId="179" formatCode="0.0_)"/>
  </numFmts>
  <fonts count="83">
    <font>
      <sz val="10"/>
      <name val="Arial"/>
      <family val="0"/>
    </font>
    <font>
      <sz val="11"/>
      <color indexed="8"/>
      <name val="Calibri"/>
      <family val="2"/>
    </font>
    <font>
      <sz val="10"/>
      <color indexed="8"/>
      <name val="»οξτΫςξα"/>
      <family val="0"/>
    </font>
    <font>
      <b/>
      <sz val="9"/>
      <color indexed="18"/>
      <name val="Times New Roman"/>
      <family val="1"/>
    </font>
    <font>
      <b/>
      <sz val="10"/>
      <name val="Times New Roman"/>
      <family val="1"/>
    </font>
    <font>
      <b/>
      <sz val="11"/>
      <name val="Times New Roman"/>
      <family val="1"/>
    </font>
    <font>
      <sz val="10"/>
      <name val="»οξτΫςξα"/>
      <family val="0"/>
    </font>
    <font>
      <sz val="10"/>
      <name val="MS Sans Serif"/>
      <family val="2"/>
    </font>
    <font>
      <sz val="9"/>
      <color indexed="8"/>
      <name val="»οξτΫςξα"/>
      <family val="0"/>
    </font>
    <font>
      <sz val="10"/>
      <name val="Times"/>
      <family val="1"/>
    </font>
    <font>
      <b/>
      <i/>
      <sz val="10"/>
      <color indexed="8"/>
      <name val="Arial"/>
      <family val="2"/>
    </font>
    <font>
      <b/>
      <sz val="12"/>
      <name val="Arial"/>
      <family val="2"/>
    </font>
    <font>
      <b/>
      <sz val="10"/>
      <name val="Arial"/>
      <family val="2"/>
    </font>
    <font>
      <b/>
      <i/>
      <sz val="18"/>
      <color indexed="18"/>
      <name val="Arial"/>
      <family val="2"/>
    </font>
    <font>
      <b/>
      <u val="single"/>
      <sz val="10"/>
      <name val="Arial"/>
      <family val="2"/>
    </font>
    <font>
      <b/>
      <sz val="9"/>
      <color indexed="8"/>
      <name val="Arial"/>
      <family val="2"/>
    </font>
    <font>
      <sz val="9"/>
      <name val="Arial"/>
      <family val="2"/>
    </font>
    <font>
      <sz val="8"/>
      <name val="Arial"/>
      <family val="2"/>
    </font>
    <font>
      <b/>
      <vertAlign val="superscript"/>
      <sz val="10"/>
      <name val="Arial"/>
      <family val="2"/>
    </font>
    <font>
      <vertAlign val="superscript"/>
      <sz val="10"/>
      <name val="Arial"/>
      <family val="2"/>
    </font>
    <font>
      <u val="single"/>
      <sz val="10"/>
      <name val="Arial"/>
      <family val="2"/>
    </font>
    <font>
      <b/>
      <u val="single"/>
      <sz val="10"/>
      <color indexed="12"/>
      <name val="Arial"/>
      <family val="2"/>
    </font>
    <font>
      <b/>
      <vertAlign val="superscript"/>
      <sz val="10"/>
      <color indexed="12"/>
      <name val="Arial"/>
      <family val="2"/>
    </font>
    <font>
      <b/>
      <sz val="15"/>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1"/>
      <color indexed="8"/>
      <name val="Arial"/>
      <family val="2"/>
    </font>
    <font>
      <b/>
      <u val="single"/>
      <sz val="10"/>
      <color indexed="8"/>
      <name val="Arial"/>
      <family val="2"/>
    </font>
    <font>
      <sz val="10"/>
      <color indexed="8"/>
      <name val="Arial"/>
      <family val="2"/>
    </font>
    <font>
      <b/>
      <sz val="10"/>
      <color indexed="12"/>
      <name val="Arial"/>
      <family val="2"/>
    </font>
    <font>
      <sz val="11"/>
      <color indexed="8"/>
      <name val="Times New Roman"/>
      <family val="1"/>
    </font>
    <font>
      <b/>
      <sz val="10"/>
      <color indexed="8"/>
      <name val="Arial"/>
      <family val="2"/>
    </font>
    <font>
      <b/>
      <sz val="11"/>
      <name val="Calibri"/>
      <family val="2"/>
    </font>
    <font>
      <sz val="10"/>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sz val="11"/>
      <color theme="1"/>
      <name val="Arial"/>
      <family val="2"/>
    </font>
    <font>
      <b/>
      <u val="single"/>
      <sz val="10"/>
      <color theme="1"/>
      <name val="Arial"/>
      <family val="2"/>
    </font>
    <font>
      <sz val="10"/>
      <color rgb="FF000000"/>
      <name val="Arial"/>
      <family val="2"/>
    </font>
    <font>
      <sz val="10"/>
      <color theme="1"/>
      <name val="Arial"/>
      <family val="2"/>
    </font>
    <font>
      <b/>
      <u val="single"/>
      <sz val="10"/>
      <color rgb="FF0000FF"/>
      <name val="Arial"/>
      <family val="2"/>
    </font>
    <font>
      <b/>
      <sz val="10"/>
      <color rgb="FF0000FF"/>
      <name val="Arial"/>
      <family val="2"/>
    </font>
    <font>
      <sz val="11"/>
      <color theme="1"/>
      <name val="Times New Roman"/>
      <family val="1"/>
    </font>
    <font>
      <b/>
      <sz val="10"/>
      <color theme="1"/>
      <name val="Arial"/>
      <family val="2"/>
    </font>
    <font>
      <sz val="10"/>
      <color rgb="FFFF0000"/>
      <name val="Arial"/>
      <family val="2"/>
    </font>
    <font>
      <u val="single"/>
      <sz val="10"/>
      <color rgb="FF0000FF"/>
      <name val="Arial"/>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12"/>
      </top>
      <bottom/>
    </border>
    <border>
      <left style="thin">
        <color rgb="FF0000FF"/>
      </left>
      <right style="thin">
        <color rgb="FF0000FF"/>
      </right>
      <top/>
      <bottom style="thin">
        <color rgb="FF0000FF"/>
      </bottom>
    </border>
    <border>
      <left style="thin">
        <color rgb="FF0000FF"/>
      </left>
      <right style="thin">
        <color rgb="FF0000FF"/>
      </right>
      <top style="thin">
        <color rgb="FF0000FF"/>
      </top>
      <bottom/>
    </border>
    <border>
      <left style="thin">
        <color rgb="FF0000FF"/>
      </left>
      <right style="thin">
        <color rgb="FF0000FF"/>
      </right>
      <top/>
      <bottom/>
    </border>
    <border>
      <left/>
      <right/>
      <top/>
      <bottom style="thin">
        <color rgb="FF0000FF"/>
      </bottom>
    </border>
    <border>
      <left style="thin">
        <color rgb="FF0000FF"/>
      </left>
      <right/>
      <top/>
      <bottom/>
    </border>
    <border>
      <left/>
      <right/>
      <top style="thin">
        <color rgb="FF0000FF"/>
      </top>
      <bottom style="thin">
        <color rgb="FF0000FF"/>
      </bottom>
    </border>
    <border>
      <left style="thin">
        <color rgb="FF0000FF"/>
      </left>
      <right/>
      <top/>
      <bottom style="thin">
        <color rgb="FF0000FF"/>
      </bottom>
    </border>
    <border>
      <left/>
      <right style="thin">
        <color rgb="FF0000FF"/>
      </right>
      <top style="thin">
        <color rgb="FF0000FF"/>
      </top>
      <bottom style="thin">
        <color rgb="FF0000FF"/>
      </bottom>
    </border>
    <border>
      <left/>
      <right style="thin">
        <color rgb="FF0000FF"/>
      </right>
      <top/>
      <bottom style="thin">
        <color rgb="FF0000FF"/>
      </bottom>
    </border>
    <border>
      <left/>
      <right style="thin">
        <color rgb="FF0000FF"/>
      </right>
      <top/>
      <bottom/>
    </border>
    <border>
      <left style="thin">
        <color rgb="FF0000FF"/>
      </left>
      <right style="thin">
        <color rgb="FF0000FF"/>
      </right>
      <top style="thin">
        <color rgb="FF0000FF"/>
      </top>
      <bottom style="thin">
        <color rgb="FF0000FF"/>
      </bottom>
    </border>
    <border>
      <left style="thin">
        <color rgb="FF0000FF"/>
      </left>
      <right/>
      <top style="thin">
        <color rgb="FF0000FF"/>
      </top>
      <bottom style="thin">
        <color rgb="FF0000FF"/>
      </bottom>
    </border>
    <border>
      <left style="hair"/>
      <right style="hair"/>
      <top style="hair"/>
      <bottom style="hair"/>
    </border>
    <border>
      <left style="thin">
        <color rgb="FF0000FF"/>
      </left>
      <right/>
      <top style="thin">
        <color rgb="FF0000FF"/>
      </top>
      <bottom/>
    </border>
    <border>
      <left/>
      <right/>
      <top style="thin">
        <color rgb="FF0000FF"/>
      </top>
      <bottom/>
    </border>
    <border>
      <left/>
      <right style="thin">
        <color rgb="FF0000FF"/>
      </right>
      <top style="thin">
        <color rgb="FF0000FF"/>
      </top>
      <bottom/>
    </border>
    <border>
      <left/>
      <right/>
      <top/>
      <bottom style="double">
        <color rgb="FF0000FF"/>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2"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7"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21">
    <xf numFmtId="0" fontId="0" fillId="0" borderId="0" xfId="0" applyAlignment="1">
      <alignment/>
    </xf>
    <xf numFmtId="0" fontId="0" fillId="33" borderId="0" xfId="0" applyFont="1" applyFill="1" applyAlignment="1">
      <alignment/>
    </xf>
    <xf numFmtId="0" fontId="71" fillId="33" borderId="0" xfId="54" applyNumberFormat="1" applyFont="1" applyFill="1" applyBorder="1" applyAlignment="1" applyProtection="1">
      <alignment/>
      <protection locked="0"/>
    </xf>
    <xf numFmtId="0" fontId="0" fillId="33" borderId="0" xfId="0" applyFont="1" applyFill="1" applyAlignment="1">
      <alignment horizontal="right"/>
    </xf>
    <xf numFmtId="0" fontId="72" fillId="33" borderId="0" xfId="0" applyFont="1" applyFill="1" applyAlignment="1">
      <alignment horizontal="left" vertical="top" wrapText="1"/>
    </xf>
    <xf numFmtId="0" fontId="11" fillId="33" borderId="0" xfId="59" applyFont="1" applyFill="1" applyAlignment="1">
      <alignment horizontal="center" vertical="center"/>
      <protection/>
    </xf>
    <xf numFmtId="0" fontId="72" fillId="33" borderId="0" xfId="0" applyFont="1" applyFill="1" applyAlignment="1">
      <alignment horizontal="left" vertical="top"/>
    </xf>
    <xf numFmtId="0" fontId="14" fillId="33" borderId="0" xfId="0" applyFont="1" applyFill="1" applyAlignment="1">
      <alignment vertical="top"/>
    </xf>
    <xf numFmtId="0" fontId="0" fillId="33" borderId="0" xfId="0" applyFont="1"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0" fillId="33" borderId="0" xfId="0" applyFont="1" applyFill="1" applyAlignment="1">
      <alignment horizontal="justify" vertical="top"/>
    </xf>
    <xf numFmtId="0" fontId="0" fillId="33" borderId="0" xfId="0" applyFont="1" applyFill="1" applyAlignment="1">
      <alignment vertical="top"/>
    </xf>
    <xf numFmtId="0" fontId="0" fillId="33" borderId="0" xfId="0" applyFont="1" applyFill="1" applyAlignment="1">
      <alignment horizontal="justify" vertical="top" wrapText="1"/>
    </xf>
    <xf numFmtId="0" fontId="0" fillId="33" borderId="0" xfId="0" applyFont="1" applyFill="1" applyAlignment="1">
      <alignment horizontal="justify" vertical="center" wrapText="1"/>
    </xf>
    <xf numFmtId="0" fontId="73" fillId="33" borderId="0" xfId="0" applyFont="1" applyFill="1" applyAlignment="1">
      <alignment horizontal="left" vertical="center" wrapText="1"/>
    </xf>
    <xf numFmtId="0" fontId="0" fillId="33" borderId="0" xfId="0" applyFont="1" applyFill="1" applyAlignment="1">
      <alignment vertical="top" wrapText="1"/>
    </xf>
    <xf numFmtId="0" fontId="74" fillId="33" borderId="0" xfId="0" applyFont="1" applyFill="1" applyAlignment="1">
      <alignment horizontal="left" vertical="center"/>
    </xf>
    <xf numFmtId="0" fontId="75" fillId="33" borderId="0" xfId="0" applyFont="1" applyFill="1" applyAlignment="1">
      <alignment horizontal="left" vertical="center"/>
    </xf>
    <xf numFmtId="0" fontId="74" fillId="33" borderId="0" xfId="0" applyFont="1" applyFill="1" applyAlignment="1">
      <alignment/>
    </xf>
    <xf numFmtId="0" fontId="10" fillId="33" borderId="0" xfId="64" applyFont="1" applyFill="1" applyAlignment="1">
      <alignment/>
      <protection/>
    </xf>
    <xf numFmtId="3" fontId="0" fillId="33" borderId="0" xfId="60" applyNumberFormat="1" applyFont="1" applyFill="1">
      <alignment/>
      <protection/>
    </xf>
    <xf numFmtId="0" fontId="0" fillId="33" borderId="0" xfId="60" applyFont="1" applyFill="1">
      <alignment/>
      <protection/>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Alignment="1">
      <alignment vertical="center"/>
    </xf>
    <xf numFmtId="0" fontId="10" fillId="34" borderId="10" xfId="58" applyFont="1" applyFill="1" applyBorder="1" applyAlignment="1">
      <alignment vertical="center"/>
      <protection/>
    </xf>
    <xf numFmtId="0" fontId="0" fillId="34" borderId="10" xfId="0" applyFont="1" applyFill="1" applyBorder="1" applyAlignment="1">
      <alignment vertical="center"/>
    </xf>
    <xf numFmtId="0" fontId="15" fillId="34" borderId="0" xfId="58" applyFont="1" applyFill="1" applyAlignment="1">
      <alignment vertical="top"/>
      <protection/>
    </xf>
    <xf numFmtId="3" fontId="17" fillId="33" borderId="0" xfId="60" applyNumberFormat="1" applyFont="1" applyFill="1">
      <alignment/>
      <protection/>
    </xf>
    <xf numFmtId="0" fontId="16" fillId="33" borderId="0" xfId="60" applyNumberFormat="1" applyFont="1" applyFill="1" applyAlignment="1" applyProtection="1">
      <alignment vertical="center" wrapText="1"/>
      <protection locked="0"/>
    </xf>
    <xf numFmtId="0" fontId="12" fillId="35" borderId="0" xfId="0" applyFont="1" applyFill="1" applyAlignment="1">
      <alignment/>
    </xf>
    <xf numFmtId="0" fontId="0" fillId="35" borderId="0" xfId="0" applyFont="1" applyFill="1" applyAlignment="1">
      <alignment/>
    </xf>
    <xf numFmtId="0" fontId="12" fillId="35" borderId="0" xfId="0" applyFont="1" applyFill="1" applyAlignment="1">
      <alignment horizontal="right"/>
    </xf>
    <xf numFmtId="3" fontId="0" fillId="35" borderId="0" xfId="0" applyNumberFormat="1" applyFont="1" applyFill="1" applyAlignment="1">
      <alignment/>
    </xf>
    <xf numFmtId="0" fontId="0" fillId="35" borderId="0" xfId="0" applyFont="1" applyFill="1" applyBorder="1" applyAlignment="1">
      <alignment/>
    </xf>
    <xf numFmtId="3" fontId="0" fillId="35" borderId="0" xfId="0" applyNumberFormat="1" applyFont="1" applyFill="1" applyBorder="1" applyAlignment="1" applyProtection="1">
      <alignment/>
      <protection locked="0"/>
    </xf>
    <xf numFmtId="0" fontId="12" fillId="35" borderId="0" xfId="0" applyNumberFormat="1" applyFont="1" applyFill="1" applyAlignment="1" applyProtection="1">
      <alignment wrapText="1"/>
      <protection locked="0"/>
    </xf>
    <xf numFmtId="0" fontId="12" fillId="35" borderId="0" xfId="0" applyNumberFormat="1" applyFont="1" applyFill="1" applyAlignment="1" applyProtection="1">
      <alignment/>
      <protection locked="0"/>
    </xf>
    <xf numFmtId="0" fontId="0" fillId="35" borderId="11" xfId="0" applyNumberFormat="1" applyFont="1" applyFill="1" applyBorder="1" applyAlignment="1" applyProtection="1">
      <alignment horizontal="left"/>
      <protection locked="0"/>
    </xf>
    <xf numFmtId="0" fontId="12" fillId="35" borderId="12" xfId="0" applyNumberFormat="1" applyFont="1" applyFill="1" applyBorder="1" applyAlignment="1" applyProtection="1">
      <alignment horizontal="left" indent="1"/>
      <protection locked="0"/>
    </xf>
    <xf numFmtId="0" fontId="0" fillId="35" borderId="13" xfId="0" applyNumberFormat="1" applyFont="1" applyFill="1" applyBorder="1" applyAlignment="1" applyProtection="1">
      <alignment horizontal="left" indent="1"/>
      <protection locked="0"/>
    </xf>
    <xf numFmtId="0" fontId="12" fillId="35" borderId="13" xfId="0" applyNumberFormat="1" applyFont="1" applyFill="1" applyBorder="1" applyAlignment="1" applyProtection="1">
      <alignment horizontal="left" indent="1"/>
      <protection locked="0"/>
    </xf>
    <xf numFmtId="0" fontId="0" fillId="35" borderId="11" xfId="0" applyNumberFormat="1" applyFont="1" applyFill="1" applyBorder="1" applyAlignment="1" applyProtection="1">
      <alignment horizontal="left" indent="1"/>
      <protection locked="0"/>
    </xf>
    <xf numFmtId="3" fontId="12" fillId="35" borderId="0" xfId="0" applyNumberFormat="1" applyFont="1" applyFill="1" applyBorder="1" applyAlignment="1">
      <alignment horizontal="right"/>
    </xf>
    <xf numFmtId="0" fontId="0" fillId="35" borderId="14" xfId="0" applyNumberFormat="1" applyFont="1" applyFill="1" applyBorder="1" applyAlignment="1" applyProtection="1">
      <alignment/>
      <protection locked="0"/>
    </xf>
    <xf numFmtId="0" fontId="12" fillId="35" borderId="14" xfId="0" applyNumberFormat="1" applyFont="1" applyFill="1" applyBorder="1" applyAlignment="1" applyProtection="1">
      <alignment horizontal="center" vertical="center" wrapText="1"/>
      <protection locked="0"/>
    </xf>
    <xf numFmtId="3" fontId="0" fillId="35" borderId="15" xfId="0" applyNumberFormat="1" applyFont="1" applyFill="1" applyBorder="1" applyAlignment="1" applyProtection="1">
      <alignment/>
      <protection locked="0"/>
    </xf>
    <xf numFmtId="0" fontId="12" fillId="35" borderId="16"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protection locked="0"/>
    </xf>
    <xf numFmtId="3" fontId="12" fillId="35" borderId="15" xfId="0" applyNumberFormat="1" applyFont="1" applyFill="1" applyBorder="1" applyAlignment="1" applyProtection="1">
      <alignment/>
      <protection locked="0"/>
    </xf>
    <xf numFmtId="3" fontId="12" fillId="35" borderId="0" xfId="0" applyNumberFormat="1" applyFont="1" applyFill="1" applyAlignment="1">
      <alignment/>
    </xf>
    <xf numFmtId="3" fontId="0" fillId="35" borderId="0" xfId="0" applyNumberFormat="1" applyFont="1" applyFill="1" applyBorder="1" applyAlignment="1">
      <alignment horizontal="right"/>
    </xf>
    <xf numFmtId="173" fontId="12" fillId="35" borderId="0" xfId="0" applyNumberFormat="1" applyFont="1" applyFill="1" applyBorder="1" applyAlignment="1">
      <alignment horizontal="center"/>
    </xf>
    <xf numFmtId="173" fontId="0" fillId="35" borderId="14" xfId="0" applyNumberFormat="1" applyFont="1" applyFill="1" applyBorder="1" applyAlignment="1" applyProtection="1">
      <alignment horizontal="center"/>
      <protection locked="0"/>
    </xf>
    <xf numFmtId="173" fontId="0" fillId="35" borderId="17" xfId="0" applyNumberFormat="1" applyFont="1" applyFill="1" applyBorder="1" applyAlignment="1" applyProtection="1">
      <alignment horizontal="center"/>
      <protection locked="0"/>
    </xf>
    <xf numFmtId="0" fontId="12" fillId="35" borderId="0"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0" fillId="35" borderId="13" xfId="0" applyNumberFormat="1" applyFont="1" applyFill="1" applyBorder="1" applyAlignment="1" applyProtection="1">
      <alignment horizontal="left" vertical="center" indent="1"/>
      <protection locked="0"/>
    </xf>
    <xf numFmtId="0" fontId="12" fillId="35" borderId="13" xfId="0" applyNumberFormat="1" applyFont="1" applyFill="1" applyBorder="1" applyAlignment="1" applyProtection="1">
      <alignment horizontal="left" vertical="center" indent="1"/>
      <protection locked="0"/>
    </xf>
    <xf numFmtId="0" fontId="12" fillId="35" borderId="0" xfId="0" applyNumberFormat="1" applyFont="1" applyFill="1" applyBorder="1" applyAlignment="1" applyProtection="1">
      <alignment horizontal="right" vertical="center" wrapText="1"/>
      <protection locked="0"/>
    </xf>
    <xf numFmtId="3" fontId="0" fillId="35" borderId="0" xfId="0" applyNumberFormat="1" applyFont="1" applyFill="1" applyBorder="1" applyAlignment="1" applyProtection="1">
      <alignment horizontal="right" vertical="center" wrapText="1"/>
      <protection locked="0"/>
    </xf>
    <xf numFmtId="173" fontId="0" fillId="35" borderId="0"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left" vertical="center" indent="1"/>
      <protection locked="0"/>
    </xf>
    <xf numFmtId="3" fontId="0" fillId="35" borderId="14" xfId="0" applyNumberFormat="1" applyFont="1" applyFill="1" applyBorder="1" applyAlignment="1" applyProtection="1">
      <alignment horizontal="right" vertical="center" wrapText="1"/>
      <protection locked="0"/>
    </xf>
    <xf numFmtId="0" fontId="12" fillId="33" borderId="0" xfId="60" applyFont="1" applyFill="1">
      <alignment/>
      <protection/>
    </xf>
    <xf numFmtId="3" fontId="12" fillId="35" borderId="0" xfId="0" applyNumberFormat="1" applyFont="1" applyFill="1" applyBorder="1" applyAlignment="1" applyProtection="1">
      <alignment horizontal="right" vertical="center" wrapText="1"/>
      <protection locked="0"/>
    </xf>
    <xf numFmtId="3" fontId="0" fillId="35" borderId="0" xfId="0" applyNumberFormat="1" applyFont="1" applyFill="1" applyBorder="1" applyAlignment="1" applyProtection="1">
      <alignment horizontal="right" wrapText="1"/>
      <protection locked="0"/>
    </xf>
    <xf numFmtId="0" fontId="12" fillId="35" borderId="0" xfId="0" applyNumberFormat="1" applyFont="1" applyFill="1" applyBorder="1" applyAlignment="1" applyProtection="1">
      <alignment horizontal="center" wrapText="1"/>
      <protection locked="0"/>
    </xf>
    <xf numFmtId="0" fontId="0" fillId="35" borderId="0" xfId="0" applyNumberFormat="1" applyFont="1" applyFill="1" applyBorder="1" applyAlignment="1" applyProtection="1">
      <alignment horizontal="center" wrapText="1"/>
      <protection locked="0"/>
    </xf>
    <xf numFmtId="3" fontId="12" fillId="35" borderId="0" xfId="0" applyNumberFormat="1" applyFont="1" applyFill="1" applyBorder="1" applyAlignment="1" applyProtection="1">
      <alignment horizontal="right" wrapText="1"/>
      <protection locked="0"/>
    </xf>
    <xf numFmtId="0" fontId="0" fillId="35" borderId="13" xfId="0" applyNumberFormat="1" applyFont="1" applyFill="1" applyBorder="1" applyAlignment="1" applyProtection="1">
      <alignment horizontal="left" indent="2"/>
      <protection locked="0"/>
    </xf>
    <xf numFmtId="3" fontId="0" fillId="35" borderId="0" xfId="0" applyNumberFormat="1" applyFont="1" applyFill="1" applyBorder="1" applyAlignment="1" applyProtection="1">
      <alignment horizontal="right"/>
      <protection locked="0"/>
    </xf>
    <xf numFmtId="0" fontId="12" fillId="35" borderId="19"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horizontal="right"/>
      <protection locked="0"/>
    </xf>
    <xf numFmtId="0" fontId="12" fillId="35" borderId="20" xfId="0" applyNumberFormat="1" applyFont="1" applyFill="1" applyBorder="1" applyAlignment="1" applyProtection="1">
      <alignment horizontal="center" vertical="center" wrapText="1"/>
      <protection locked="0"/>
    </xf>
    <xf numFmtId="0" fontId="12" fillId="35" borderId="20" xfId="0" applyNumberFormat="1" applyFont="1" applyFill="1" applyBorder="1" applyAlignment="1" applyProtection="1">
      <alignment horizontal="center" wrapText="1"/>
      <protection locked="0"/>
    </xf>
    <xf numFmtId="0" fontId="0" fillId="35" borderId="20" xfId="0" applyNumberFormat="1" applyFont="1" applyFill="1" applyBorder="1" applyAlignment="1" applyProtection="1">
      <alignment horizontal="center" wrapText="1"/>
      <protection locked="0"/>
    </xf>
    <xf numFmtId="0" fontId="0" fillId="35" borderId="13" xfId="0" applyNumberFormat="1" applyFont="1" applyFill="1" applyBorder="1" applyAlignment="1" applyProtection="1">
      <alignment horizontal="left" indent="3"/>
      <protection locked="0"/>
    </xf>
    <xf numFmtId="3" fontId="0" fillId="33" borderId="0" xfId="0" applyNumberFormat="1" applyFont="1" applyFill="1" applyAlignment="1">
      <alignment horizontal="left"/>
    </xf>
    <xf numFmtId="3" fontId="0" fillId="33" borderId="0" xfId="0" applyNumberFormat="1" applyFont="1" applyFill="1" applyAlignment="1">
      <alignment horizontal="right"/>
    </xf>
    <xf numFmtId="3" fontId="12" fillId="35" borderId="0" xfId="0" applyNumberFormat="1" applyFont="1" applyFill="1" applyAlignment="1" applyProtection="1">
      <alignment/>
      <protection locked="0"/>
    </xf>
    <xf numFmtId="3" fontId="0" fillId="34" borderId="0" xfId="0" applyNumberFormat="1" applyFont="1" applyFill="1" applyAlignment="1">
      <alignment vertical="center"/>
    </xf>
    <xf numFmtId="3" fontId="10" fillId="34" borderId="10" xfId="58" applyNumberFormat="1" applyFont="1" applyFill="1" applyBorder="1" applyAlignment="1">
      <alignment vertical="center"/>
      <protection/>
    </xf>
    <xf numFmtId="3" fontId="15" fillId="34" borderId="0" xfId="58" applyNumberFormat="1" applyFont="1" applyFill="1" applyAlignment="1">
      <alignment vertical="top"/>
      <protection/>
    </xf>
    <xf numFmtId="3" fontId="10" fillId="33" borderId="0" xfId="64" applyNumberFormat="1" applyFont="1" applyFill="1" applyAlignment="1">
      <alignment/>
      <protection/>
    </xf>
    <xf numFmtId="3" fontId="16" fillId="33" borderId="0" xfId="60" applyNumberFormat="1" applyFont="1" applyFill="1" applyAlignment="1" applyProtection="1">
      <alignment vertical="center" wrapText="1"/>
      <protection locked="0"/>
    </xf>
    <xf numFmtId="3" fontId="0" fillId="33" borderId="0" xfId="0" applyNumberFormat="1" applyFont="1" applyFill="1" applyBorder="1" applyAlignment="1">
      <alignment/>
    </xf>
    <xf numFmtId="3" fontId="12" fillId="35" borderId="0" xfId="0" applyNumberFormat="1" applyFont="1" applyFill="1" applyAlignment="1" applyProtection="1">
      <alignment wrapText="1"/>
      <protection locked="0"/>
    </xf>
    <xf numFmtId="3" fontId="0" fillId="34" borderId="10" xfId="0" applyNumberFormat="1" applyFont="1" applyFill="1" applyBorder="1" applyAlignment="1">
      <alignment vertical="center"/>
    </xf>
    <xf numFmtId="3" fontId="0" fillId="33" borderId="0" xfId="0" applyNumberFormat="1" applyFont="1" applyFill="1" applyAlignment="1">
      <alignment/>
    </xf>
    <xf numFmtId="0" fontId="12" fillId="35" borderId="0" xfId="0" applyNumberFormat="1" applyFont="1" applyFill="1" applyBorder="1" applyAlignment="1" applyProtection="1">
      <alignment horizontal="right" wrapText="1"/>
      <protection locked="0"/>
    </xf>
    <xf numFmtId="3" fontId="0" fillId="35" borderId="0" xfId="0" applyNumberFormat="1" applyFont="1" applyFill="1" applyBorder="1" applyAlignment="1" applyProtection="1">
      <alignment horizontal="right" indent="1"/>
      <protection locked="0"/>
    </xf>
    <xf numFmtId="0" fontId="0" fillId="35" borderId="0" xfId="0" applyNumberFormat="1" applyFont="1" applyFill="1" applyBorder="1" applyAlignment="1" applyProtection="1">
      <alignment horizontal="right" wrapText="1"/>
      <protection locked="0"/>
    </xf>
    <xf numFmtId="3" fontId="0" fillId="35" borderId="15" xfId="0" applyNumberFormat="1" applyFont="1" applyFill="1" applyBorder="1" applyAlignment="1" applyProtection="1">
      <alignment horizontal="right" indent="1"/>
      <protection locked="0"/>
    </xf>
    <xf numFmtId="3" fontId="12" fillId="35" borderId="0" xfId="0" applyNumberFormat="1" applyFont="1" applyFill="1" applyBorder="1" applyAlignment="1" applyProtection="1">
      <alignment wrapText="1"/>
      <protection locked="0"/>
    </xf>
    <xf numFmtId="3" fontId="0" fillId="35" borderId="0" xfId="0" applyNumberFormat="1" applyFont="1" applyFill="1" applyBorder="1" applyAlignment="1" applyProtection="1">
      <alignment wrapText="1"/>
      <protection locked="0"/>
    </xf>
    <xf numFmtId="3" fontId="0" fillId="35" borderId="15" xfId="0" applyNumberFormat="1" applyFont="1" applyFill="1" applyBorder="1" applyAlignment="1" applyProtection="1">
      <alignment horizontal="right"/>
      <protection locked="0"/>
    </xf>
    <xf numFmtId="0" fontId="12" fillId="35" borderId="21" xfId="0" applyNumberFormat="1" applyFont="1" applyFill="1" applyBorder="1" applyAlignment="1" applyProtection="1">
      <alignment horizontal="left" vertical="center" indent="1"/>
      <protection locked="0"/>
    </xf>
    <xf numFmtId="3" fontId="12" fillId="35" borderId="16" xfId="0" applyNumberFormat="1" applyFont="1" applyFill="1" applyBorder="1" applyAlignment="1" applyProtection="1">
      <alignment horizontal="right" vertical="center" wrapText="1"/>
      <protection locked="0"/>
    </xf>
    <xf numFmtId="3" fontId="12" fillId="35" borderId="22" xfId="0" applyNumberFormat="1" applyFont="1" applyFill="1" applyBorder="1" applyAlignment="1" applyProtection="1">
      <alignment vertical="center"/>
      <protection locked="0"/>
    </xf>
    <xf numFmtId="3" fontId="12" fillId="35" borderId="16" xfId="0" applyNumberFormat="1" applyFont="1" applyFill="1" applyBorder="1" applyAlignment="1" applyProtection="1">
      <alignment vertical="center"/>
      <protection locked="0"/>
    </xf>
    <xf numFmtId="0" fontId="12" fillId="35" borderId="0" xfId="0" applyNumberFormat="1" applyFont="1" applyFill="1" applyBorder="1" applyAlignment="1" applyProtection="1">
      <alignment horizontal="left" vertical="center" indent="1"/>
      <protection locked="0"/>
    </xf>
    <xf numFmtId="3" fontId="12" fillId="35" borderId="15" xfId="0" applyNumberFormat="1" applyFont="1" applyFill="1" applyBorder="1" applyAlignment="1" applyProtection="1">
      <alignment horizontal="right"/>
      <protection locked="0"/>
    </xf>
    <xf numFmtId="3" fontId="0" fillId="35" borderId="14" xfId="0" applyNumberFormat="1" applyFont="1" applyFill="1" applyBorder="1" applyAlignment="1" applyProtection="1">
      <alignment horizontal="right" indent="1"/>
      <protection locked="0"/>
    </xf>
    <xf numFmtId="3" fontId="0" fillId="35" borderId="14" xfId="0" applyNumberFormat="1" applyFont="1" applyFill="1" applyBorder="1" applyAlignment="1" applyProtection="1">
      <alignment horizontal="right" wrapText="1"/>
      <protection locked="0"/>
    </xf>
    <xf numFmtId="0" fontId="12" fillId="35" borderId="14" xfId="0" applyNumberFormat="1" applyFont="1" applyFill="1" applyBorder="1" applyAlignment="1" applyProtection="1">
      <alignment horizontal="right" wrapText="1"/>
      <protection locked="0"/>
    </xf>
    <xf numFmtId="3" fontId="0" fillId="35" borderId="17" xfId="0" applyNumberFormat="1" applyFont="1" applyFill="1" applyBorder="1" applyAlignment="1" applyProtection="1">
      <alignment horizontal="right" indent="1"/>
      <protection locked="0"/>
    </xf>
    <xf numFmtId="4" fontId="0" fillId="35" borderId="0" xfId="0" applyNumberFormat="1" applyFont="1" applyFill="1" applyBorder="1" applyAlignment="1" applyProtection="1">
      <alignment horizontal="right"/>
      <protection locked="0"/>
    </xf>
    <xf numFmtId="4" fontId="0" fillId="35" borderId="0" xfId="0" applyNumberFormat="1" applyFont="1" applyFill="1" applyBorder="1" applyAlignment="1" applyProtection="1">
      <alignment horizontal="right" wrapText="1"/>
      <protection locked="0"/>
    </xf>
    <xf numFmtId="4" fontId="12" fillId="35" borderId="0" xfId="0" applyNumberFormat="1" applyFont="1" applyFill="1" applyBorder="1" applyAlignment="1" applyProtection="1">
      <alignment horizontal="right" wrapText="1"/>
      <protection locked="0"/>
    </xf>
    <xf numFmtId="4" fontId="12" fillId="35" borderId="0" xfId="0" applyNumberFormat="1" applyFont="1" applyFill="1" applyBorder="1" applyAlignment="1" applyProtection="1">
      <alignment horizontal="right"/>
      <protection locked="0"/>
    </xf>
    <xf numFmtId="0" fontId="12" fillId="35" borderId="19" xfId="0" applyNumberFormat="1" applyFont="1" applyFill="1" applyBorder="1" applyAlignment="1" applyProtection="1">
      <alignment horizontal="center" vertical="center" wrapText="1"/>
      <protection locked="0"/>
    </xf>
    <xf numFmtId="0" fontId="12" fillId="35" borderId="0" xfId="0" applyNumberFormat="1" applyFont="1" applyFill="1" applyBorder="1" applyAlignment="1" applyProtection="1">
      <alignment horizontal="center" vertical="center" wrapText="1"/>
      <protection locked="0"/>
    </xf>
    <xf numFmtId="173" fontId="0" fillId="35" borderId="0" xfId="0" applyNumberFormat="1" applyFont="1" applyFill="1" applyBorder="1" applyAlignment="1" applyProtection="1">
      <alignment horizontal="right" wrapText="1"/>
      <protection locked="0"/>
    </xf>
    <xf numFmtId="173" fontId="0" fillId="35" borderId="0" xfId="0" applyNumberFormat="1" applyFont="1" applyFill="1" applyBorder="1" applyAlignment="1" applyProtection="1">
      <alignment wrapText="1"/>
      <protection locked="0"/>
    </xf>
    <xf numFmtId="173" fontId="0" fillId="35" borderId="20" xfId="0" applyNumberFormat="1" applyFont="1" applyFill="1" applyBorder="1" applyAlignment="1" applyProtection="1">
      <alignment horizontal="center" wrapText="1"/>
      <protection locked="0"/>
    </xf>
    <xf numFmtId="173" fontId="0" fillId="35" borderId="0" xfId="0" applyNumberFormat="1" applyFont="1" applyFill="1" applyBorder="1" applyAlignment="1" applyProtection="1">
      <alignment horizontal="right"/>
      <protection locked="0"/>
    </xf>
    <xf numFmtId="0" fontId="20" fillId="35" borderId="13" xfId="0" applyNumberFormat="1" applyFont="1" applyFill="1" applyBorder="1" applyAlignment="1" applyProtection="1">
      <alignment horizontal="left" indent="1"/>
      <protection locked="0"/>
    </xf>
    <xf numFmtId="3" fontId="20" fillId="35" borderId="0" xfId="0" applyNumberFormat="1" applyFont="1" applyFill="1" applyBorder="1" applyAlignment="1" applyProtection="1">
      <alignment wrapText="1"/>
      <protection locked="0"/>
    </xf>
    <xf numFmtId="3" fontId="12" fillId="35" borderId="22" xfId="0" applyNumberFormat="1" applyFont="1" applyFill="1" applyBorder="1" applyAlignment="1" applyProtection="1">
      <alignment horizontal="right" vertical="center"/>
      <protection locked="0"/>
    </xf>
    <xf numFmtId="1" fontId="12" fillId="35" borderId="11" xfId="0" applyNumberFormat="1" applyFont="1" applyFill="1" applyBorder="1" applyAlignment="1" applyProtection="1">
      <alignment horizontal="center" vertical="center" wrapText="1"/>
      <protection locked="0"/>
    </xf>
    <xf numFmtId="1" fontId="12" fillId="35" borderId="14"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horizontal="center" vertical="top" wrapText="1"/>
      <protection locked="0"/>
    </xf>
    <xf numFmtId="3" fontId="12" fillId="35" borderId="14" xfId="0" applyNumberFormat="1" applyFont="1" applyFill="1" applyBorder="1" applyAlignment="1" applyProtection="1">
      <alignment horizontal="center" vertical="top" wrapText="1"/>
      <protection locked="0"/>
    </xf>
    <xf numFmtId="0" fontId="0" fillId="35" borderId="13" xfId="0" applyNumberFormat="1" applyFont="1" applyFill="1" applyBorder="1" applyAlignment="1" applyProtection="1">
      <alignment horizontal="left" wrapText="1" indent="1"/>
      <protection locked="0"/>
    </xf>
    <xf numFmtId="3" fontId="12" fillId="35" borderId="16" xfId="0" applyNumberFormat="1" applyFont="1" applyFill="1" applyBorder="1" applyAlignment="1" applyProtection="1">
      <alignment horizontal="right" vertical="center"/>
      <protection locked="0"/>
    </xf>
    <xf numFmtId="0" fontId="76" fillId="35" borderId="12" xfId="0" applyNumberFormat="1" applyFont="1" applyFill="1" applyBorder="1" applyAlignment="1" applyProtection="1">
      <alignment horizontal="left" indent="1"/>
      <protection locked="0"/>
    </xf>
    <xf numFmtId="0" fontId="76" fillId="35" borderId="13" xfId="0" applyNumberFormat="1" applyFont="1" applyFill="1" applyBorder="1" applyAlignment="1" applyProtection="1">
      <alignment horizontal="left" indent="1"/>
      <protection locked="0"/>
    </xf>
    <xf numFmtId="3" fontId="0" fillId="35" borderId="17" xfId="0" applyNumberFormat="1" applyFont="1" applyFill="1" applyBorder="1" applyAlignment="1" applyProtection="1">
      <alignment horizontal="right"/>
      <protection locked="0"/>
    </xf>
    <xf numFmtId="173" fontId="0" fillId="35" borderId="0" xfId="0" applyNumberFormat="1" applyFont="1" applyFill="1" applyBorder="1" applyAlignment="1" applyProtection="1">
      <alignment horizontal="right" wrapText="1" indent="2"/>
      <protection locked="0"/>
    </xf>
    <xf numFmtId="173" fontId="0" fillId="35" borderId="0" xfId="0" applyNumberFormat="1" applyFont="1" applyFill="1" applyBorder="1" applyAlignment="1" applyProtection="1">
      <alignment horizontal="right" wrapText="1" indent="3"/>
      <protection locked="0"/>
    </xf>
    <xf numFmtId="173" fontId="0" fillId="35" borderId="0" xfId="0" applyNumberFormat="1" applyFont="1" applyFill="1" applyBorder="1" applyAlignment="1" applyProtection="1">
      <alignment horizontal="right" wrapText="1" indent="5"/>
      <protection locked="0"/>
    </xf>
    <xf numFmtId="0" fontId="0" fillId="35" borderId="12" xfId="0" applyNumberFormat="1" applyFont="1" applyFill="1" applyBorder="1" applyAlignment="1" applyProtection="1">
      <alignment horizontal="left" indent="1"/>
      <protection locked="0"/>
    </xf>
    <xf numFmtId="3" fontId="77" fillId="35" borderId="0" xfId="0" applyNumberFormat="1" applyFont="1" applyFill="1" applyBorder="1" applyAlignment="1" applyProtection="1">
      <alignment/>
      <protection locked="0"/>
    </xf>
    <xf numFmtId="3" fontId="77" fillId="35" borderId="0" xfId="0" applyNumberFormat="1" applyFont="1" applyFill="1" applyBorder="1" applyAlignment="1" applyProtection="1">
      <alignment horizontal="right"/>
      <protection locked="0"/>
    </xf>
    <xf numFmtId="3" fontId="77" fillId="35" borderId="0" xfId="0" applyNumberFormat="1" applyFont="1" applyFill="1" applyBorder="1" applyAlignment="1" applyProtection="1">
      <alignment horizontal="right" wrapText="1"/>
      <protection locked="0"/>
    </xf>
    <xf numFmtId="3" fontId="77" fillId="35" borderId="0" xfId="0" applyNumberFormat="1" applyFont="1" applyFill="1" applyBorder="1" applyAlignment="1" applyProtection="1">
      <alignment wrapText="1"/>
      <protection locked="0"/>
    </xf>
    <xf numFmtId="0" fontId="77" fillId="35" borderId="13" xfId="0" applyNumberFormat="1" applyFont="1" applyFill="1" applyBorder="1" applyAlignment="1" applyProtection="1">
      <alignment horizontal="left" indent="1"/>
      <protection locked="0"/>
    </xf>
    <xf numFmtId="0" fontId="77" fillId="35" borderId="20" xfId="0" applyNumberFormat="1" applyFont="1" applyFill="1" applyBorder="1" applyAlignment="1" applyProtection="1">
      <alignment horizontal="center" wrapText="1"/>
      <protection locked="0"/>
    </xf>
    <xf numFmtId="0" fontId="77" fillId="35" borderId="0" xfId="0" applyFont="1" applyFill="1" applyAlignment="1">
      <alignment/>
    </xf>
    <xf numFmtId="173" fontId="12" fillId="35" borderId="0" xfId="0" applyNumberFormat="1" applyFont="1" applyFill="1" applyBorder="1" applyAlignment="1" applyProtection="1">
      <alignment horizontal="right" wrapText="1"/>
      <protection locked="0"/>
    </xf>
    <xf numFmtId="173" fontId="12" fillId="35" borderId="0" xfId="0" applyNumberFormat="1" applyFont="1" applyFill="1" applyBorder="1" applyAlignment="1" applyProtection="1">
      <alignment wrapText="1"/>
      <protection locked="0"/>
    </xf>
    <xf numFmtId="173" fontId="12" fillId="35" borderId="20" xfId="0" applyNumberFormat="1" applyFont="1" applyFill="1" applyBorder="1" applyAlignment="1" applyProtection="1">
      <alignment horizontal="center" wrapText="1"/>
      <protection locked="0"/>
    </xf>
    <xf numFmtId="0" fontId="0" fillId="36" borderId="0" xfId="0" applyFont="1" applyFill="1" applyAlignment="1">
      <alignment/>
    </xf>
    <xf numFmtId="0" fontId="11" fillId="36" borderId="0" xfId="59" applyFont="1" applyFill="1" applyAlignment="1">
      <alignment horizontal="center" vertical="center"/>
      <protection/>
    </xf>
    <xf numFmtId="0" fontId="13" fillId="36" borderId="0" xfId="0" applyFont="1" applyFill="1" applyAlignment="1">
      <alignment horizontal="center" vertical="center"/>
    </xf>
    <xf numFmtId="0" fontId="0" fillId="33" borderId="0" xfId="0" applyFont="1" applyFill="1" applyAlignment="1">
      <alignment vertical="center" wrapText="1"/>
    </xf>
    <xf numFmtId="0" fontId="14" fillId="33" borderId="0" xfId="0" applyFont="1" applyFill="1" applyAlignment="1">
      <alignment/>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74" fillId="33" borderId="0" xfId="0" applyFont="1" applyFill="1" applyAlignment="1">
      <alignment horizontal="left" vertical="center" wrapText="1"/>
    </xf>
    <xf numFmtId="0" fontId="4" fillId="35" borderId="0" xfId="59" applyFont="1" applyFill="1" applyAlignment="1">
      <alignment horizontal="center" vertical="center"/>
      <protection/>
    </xf>
    <xf numFmtId="0" fontId="78" fillId="35" borderId="0" xfId="0" applyFont="1" applyFill="1" applyAlignment="1">
      <alignment horizontal="left" vertical="top" wrapText="1"/>
    </xf>
    <xf numFmtId="0" fontId="78" fillId="35" borderId="0" xfId="0" applyFont="1" applyFill="1" applyAlignment="1">
      <alignment horizontal="left" vertical="top"/>
    </xf>
    <xf numFmtId="0" fontId="5" fillId="35" borderId="0" xfId="59" applyFont="1" applyFill="1" applyAlignment="1">
      <alignment horizontal="center" vertical="center"/>
      <protection/>
    </xf>
    <xf numFmtId="0" fontId="79" fillId="35" borderId="23" xfId="0" applyFont="1" applyFill="1" applyBorder="1" applyAlignment="1">
      <alignment horizontal="left" vertical="center" wrapText="1" indent="1"/>
    </xf>
    <xf numFmtId="0" fontId="3" fillId="35" borderId="0" xfId="64" applyNumberFormat="1" applyFont="1" applyFill="1" applyBorder="1" applyAlignment="1" applyProtection="1">
      <alignment horizontal="left"/>
      <protection locked="0"/>
    </xf>
    <xf numFmtId="0" fontId="49" fillId="35" borderId="0" xfId="59" applyFont="1" applyFill="1" applyAlignment="1">
      <alignment horizontal="center" vertical="center"/>
      <protection/>
    </xf>
    <xf numFmtId="0" fontId="79" fillId="35" borderId="23" xfId="0" applyFont="1" applyFill="1" applyBorder="1" applyAlignment="1">
      <alignment horizontal="left" vertical="center" indent="1"/>
    </xf>
    <xf numFmtId="0" fontId="12" fillId="10" borderId="0" xfId="59" applyFont="1" applyFill="1" applyAlignment="1">
      <alignment horizontal="center" vertical="center"/>
      <protection/>
    </xf>
    <xf numFmtId="0" fontId="12" fillId="10" borderId="0" xfId="59" applyFont="1" applyFill="1" applyAlignment="1">
      <alignment horizontal="center" vertical="center" wrapText="1"/>
      <protection/>
    </xf>
    <xf numFmtId="0" fontId="79" fillId="35" borderId="0" xfId="0" applyFont="1" applyFill="1" applyBorder="1" applyAlignment="1">
      <alignment horizontal="left" vertical="center" indent="1"/>
    </xf>
    <xf numFmtId="0" fontId="0" fillId="0" borderId="0" xfId="0" applyAlignment="1">
      <alignment wrapText="1"/>
    </xf>
    <xf numFmtId="173" fontId="12" fillId="35" borderId="16" xfId="0" applyNumberFormat="1" applyFont="1" applyFill="1" applyBorder="1" applyAlignment="1" applyProtection="1">
      <alignment horizontal="right" vertical="center" wrapText="1"/>
      <protection locked="0"/>
    </xf>
    <xf numFmtId="3" fontId="12" fillId="35" borderId="0" xfId="0" applyNumberFormat="1" applyFont="1" applyFill="1" applyBorder="1" applyAlignment="1" applyProtection="1">
      <alignment horizontal="right" indent="1"/>
      <protection locked="0"/>
    </xf>
    <xf numFmtId="3" fontId="0" fillId="35" borderId="0" xfId="0" applyNumberFormat="1" applyFont="1" applyFill="1" applyBorder="1" applyAlignment="1" applyProtection="1">
      <alignment horizontal="right" wrapText="1" indent="1"/>
      <protection locked="0"/>
    </xf>
    <xf numFmtId="3" fontId="12" fillId="35" borderId="0" xfId="0" applyNumberFormat="1" applyFont="1" applyFill="1" applyBorder="1" applyAlignment="1" applyProtection="1">
      <alignment horizontal="right" wrapText="1" indent="1"/>
      <protection locked="0"/>
    </xf>
    <xf numFmtId="3" fontId="12" fillId="35" borderId="16" xfId="0" applyNumberFormat="1" applyFont="1" applyFill="1" applyBorder="1" applyAlignment="1" applyProtection="1">
      <alignment horizontal="right" vertical="center" wrapText="1" indent="1"/>
      <protection locked="0"/>
    </xf>
    <xf numFmtId="3" fontId="12" fillId="35" borderId="16" xfId="0" applyNumberFormat="1" applyFont="1" applyFill="1" applyBorder="1" applyAlignment="1" applyProtection="1">
      <alignment horizontal="right" vertical="center" indent="1"/>
      <protection locked="0"/>
    </xf>
    <xf numFmtId="3" fontId="0" fillId="35" borderId="14" xfId="0" applyNumberFormat="1" applyFont="1" applyFill="1" applyBorder="1" applyAlignment="1" applyProtection="1">
      <alignment horizontal="right" wrapText="1" indent="1"/>
      <protection locked="0"/>
    </xf>
    <xf numFmtId="173" fontId="12" fillId="35" borderId="0" xfId="0" applyNumberFormat="1" applyFont="1" applyFill="1" applyBorder="1" applyAlignment="1" applyProtection="1">
      <alignment horizontal="right" indent="2"/>
      <protection locked="0"/>
    </xf>
    <xf numFmtId="173" fontId="0" fillId="35" borderId="0" xfId="0" applyNumberFormat="1" applyFont="1" applyFill="1" applyBorder="1" applyAlignment="1" applyProtection="1">
      <alignment horizontal="right" indent="2"/>
      <protection locked="0"/>
    </xf>
    <xf numFmtId="0" fontId="80" fillId="35" borderId="20" xfId="0" applyNumberFormat="1" applyFont="1" applyFill="1" applyBorder="1" applyAlignment="1" applyProtection="1">
      <alignment horizontal="center" wrapText="1"/>
      <protection locked="0"/>
    </xf>
    <xf numFmtId="0" fontId="80" fillId="35" borderId="0" xfId="0" applyFont="1" applyFill="1" applyAlignment="1">
      <alignment/>
    </xf>
    <xf numFmtId="0" fontId="0" fillId="33" borderId="0" xfId="0" applyFont="1" applyFill="1" applyAlignment="1">
      <alignment horizontal="left"/>
    </xf>
    <xf numFmtId="0" fontId="12" fillId="35" borderId="19" xfId="0" applyNumberFormat="1" applyFont="1" applyFill="1" applyBorder="1" applyAlignment="1" applyProtection="1">
      <alignment horizontal="center" vertical="center" wrapText="1"/>
      <protection locked="0"/>
    </xf>
    <xf numFmtId="174" fontId="0" fillId="35" borderId="0" xfId="0" applyNumberFormat="1" applyFont="1" applyFill="1" applyAlignment="1">
      <alignment/>
    </xf>
    <xf numFmtId="0" fontId="14" fillId="35" borderId="12" xfId="0" applyNumberFormat="1" applyFont="1" applyFill="1" applyBorder="1" applyAlignment="1" applyProtection="1">
      <alignment horizontal="left" indent="1"/>
      <protection locked="0"/>
    </xf>
    <xf numFmtId="3" fontId="14" fillId="35" borderId="0" xfId="0" applyNumberFormat="1" applyFont="1" applyFill="1" applyBorder="1" applyAlignment="1" applyProtection="1">
      <alignment horizontal="right" wrapText="1"/>
      <protection locked="0"/>
    </xf>
    <xf numFmtId="0" fontId="14" fillId="35" borderId="13" xfId="0" applyNumberFormat="1" applyFont="1" applyFill="1" applyBorder="1" applyAlignment="1" applyProtection="1">
      <alignment horizontal="left" indent="1"/>
      <protection locked="0"/>
    </xf>
    <xf numFmtId="3" fontId="12" fillId="35" borderId="20" xfId="0" applyNumberFormat="1" applyFont="1" applyFill="1" applyBorder="1" applyAlignment="1" applyProtection="1">
      <alignment horizontal="center" vertical="top" wrapText="1"/>
      <protection locked="0"/>
    </xf>
    <xf numFmtId="3" fontId="12" fillId="35" borderId="19"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protection locked="0"/>
    </xf>
    <xf numFmtId="0" fontId="0" fillId="35" borderId="13" xfId="0" applyNumberFormat="1" applyFont="1" applyFill="1" applyBorder="1" applyAlignment="1" applyProtection="1">
      <alignment horizontal="center"/>
      <protection locked="0"/>
    </xf>
    <xf numFmtId="0" fontId="12" fillId="35" borderId="19" xfId="0" applyNumberFormat="1" applyFont="1" applyFill="1" applyBorder="1" applyAlignment="1" applyProtection="1">
      <alignment horizontal="center" vertical="center" wrapText="1"/>
      <protection locked="0"/>
    </xf>
    <xf numFmtId="173" fontId="12" fillId="35" borderId="24" xfId="0" applyNumberFormat="1" applyFont="1" applyFill="1" applyBorder="1" applyAlignment="1" applyProtection="1">
      <alignment horizontal="right" indent="2"/>
      <protection locked="0"/>
    </xf>
    <xf numFmtId="173" fontId="12" fillId="35" borderId="25" xfId="0" applyNumberFormat="1" applyFont="1" applyFill="1" applyBorder="1" applyAlignment="1" applyProtection="1">
      <alignment wrapText="1"/>
      <protection locked="0"/>
    </xf>
    <xf numFmtId="173" fontId="12" fillId="35" borderId="26" xfId="0" applyNumberFormat="1" applyFont="1" applyFill="1" applyBorder="1" applyAlignment="1" applyProtection="1">
      <alignment horizontal="center" wrapText="1"/>
      <protection locked="0"/>
    </xf>
    <xf numFmtId="173" fontId="0" fillId="35" borderId="15" xfId="0" applyNumberFormat="1" applyFont="1" applyFill="1" applyBorder="1" applyAlignment="1" applyProtection="1">
      <alignment horizontal="right" indent="2"/>
      <protection locked="0"/>
    </xf>
    <xf numFmtId="173" fontId="12" fillId="35" borderId="15" xfId="0" applyNumberFormat="1" applyFont="1" applyFill="1" applyBorder="1" applyAlignment="1" applyProtection="1">
      <alignment horizontal="right" indent="2"/>
      <protection locked="0"/>
    </xf>
    <xf numFmtId="0" fontId="77" fillId="10" borderId="0" xfId="59" applyFont="1" applyFill="1" applyAlignment="1">
      <alignment horizontal="center" vertical="center"/>
      <protection/>
    </xf>
    <xf numFmtId="0" fontId="81" fillId="35" borderId="23" xfId="54" applyFont="1" applyFill="1" applyBorder="1" applyAlignment="1" applyProtection="1">
      <alignment horizontal="center" vertical="center"/>
      <protection/>
    </xf>
    <xf numFmtId="0" fontId="81" fillId="35" borderId="0" xfId="54" applyFont="1" applyFill="1" applyBorder="1" applyAlignment="1" applyProtection="1">
      <alignment horizontal="center" vertical="center"/>
      <protection/>
    </xf>
    <xf numFmtId="0" fontId="82" fillId="34" borderId="0" xfId="0" applyFont="1" applyFill="1" applyAlignment="1">
      <alignment vertical="center"/>
    </xf>
    <xf numFmtId="0" fontId="82" fillId="34" borderId="10" xfId="0" applyFont="1" applyFill="1" applyBorder="1" applyAlignment="1">
      <alignment vertical="center"/>
    </xf>
    <xf numFmtId="0" fontId="77" fillId="35" borderId="0" xfId="59" applyFont="1" applyFill="1" applyAlignment="1">
      <alignment horizontal="center" vertical="center"/>
      <protection/>
    </xf>
    <xf numFmtId="0" fontId="12" fillId="35" borderId="22"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12" fillId="35" borderId="20" xfId="0" applyNumberFormat="1" applyFont="1" applyFill="1" applyBorder="1" applyAlignment="1" applyProtection="1">
      <alignment horizontal="center" vertical="top" wrapText="1"/>
      <protection locked="0"/>
    </xf>
    <xf numFmtId="0" fontId="12" fillId="35" borderId="20" xfId="0" applyNumberFormat="1" applyFont="1" applyFill="1" applyBorder="1" applyAlignment="1" applyProtection="1">
      <alignment horizontal="center" vertical="center" wrapText="1"/>
      <protection locked="0"/>
    </xf>
    <xf numFmtId="0" fontId="12" fillId="35" borderId="19" xfId="0" applyNumberFormat="1" applyFont="1" applyFill="1" applyBorder="1" applyAlignment="1" applyProtection="1">
      <alignment horizontal="center" vertical="center" wrapText="1"/>
      <protection locked="0"/>
    </xf>
    <xf numFmtId="0" fontId="12" fillId="35" borderId="12"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3"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0" fontId="23" fillId="10" borderId="0" xfId="0" applyFont="1" applyFill="1" applyAlignment="1">
      <alignment horizontal="center" vertical="center"/>
    </xf>
    <xf numFmtId="0" fontId="10" fillId="34" borderId="0" xfId="58" applyFont="1" applyFill="1" applyBorder="1" applyAlignment="1">
      <alignment vertical="center"/>
      <protection/>
    </xf>
    <xf numFmtId="0" fontId="82" fillId="34" borderId="0" xfId="0" applyFont="1" applyFill="1" applyBorder="1" applyAlignment="1">
      <alignment vertical="center"/>
    </xf>
    <xf numFmtId="0" fontId="0" fillId="34" borderId="0" xfId="0" applyFont="1" applyFill="1" applyBorder="1" applyAlignment="1">
      <alignment vertical="center"/>
    </xf>
    <xf numFmtId="0" fontId="23" fillId="36" borderId="0" xfId="0" applyFont="1" applyFill="1" applyAlignment="1">
      <alignment horizontal="center" vertical="center"/>
    </xf>
    <xf numFmtId="0" fontId="71" fillId="33" borderId="0" xfId="54" applyNumberFormat="1" applyFont="1" applyFill="1" applyBorder="1" applyAlignment="1" applyProtection="1">
      <alignment vertical="center"/>
      <protection locked="0"/>
    </xf>
    <xf numFmtId="0" fontId="12" fillId="35" borderId="27" xfId="0" applyNumberFormat="1" applyFont="1" applyFill="1" applyBorder="1" applyAlignment="1" applyProtection="1">
      <alignment/>
      <protection locked="0"/>
    </xf>
    <xf numFmtId="3" fontId="12" fillId="35" borderId="27" xfId="0" applyNumberFormat="1" applyFont="1" applyFill="1" applyBorder="1" applyAlignment="1" applyProtection="1">
      <alignment/>
      <protection locked="0"/>
    </xf>
    <xf numFmtId="0" fontId="77" fillId="35" borderId="0" xfId="0" applyNumberFormat="1" applyFont="1" applyFill="1" applyAlignment="1" applyProtection="1">
      <alignment/>
      <protection locked="0"/>
    </xf>
    <xf numFmtId="0" fontId="77" fillId="35" borderId="27" xfId="0" applyNumberFormat="1" applyFont="1" applyFill="1" applyBorder="1" applyAlignment="1" applyProtection="1">
      <alignment/>
      <protection locked="0"/>
    </xf>
    <xf numFmtId="0" fontId="12" fillId="35" borderId="18" xfId="0" applyNumberFormat="1" applyFont="1" applyFill="1" applyBorder="1" applyAlignment="1" applyProtection="1">
      <alignment horizontal="center" vertical="center" wrapText="1"/>
      <protection locked="0"/>
    </xf>
    <xf numFmtId="3"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0" fillId="35" borderId="0" xfId="0" applyNumberFormat="1" applyFont="1" applyFill="1" applyBorder="1" applyAlignment="1" applyProtection="1">
      <alignment horizontal="right" indent="2"/>
      <protection locked="0"/>
    </xf>
    <xf numFmtId="3" fontId="0" fillId="35" borderId="14" xfId="0" applyNumberFormat="1" applyFont="1" applyFill="1" applyBorder="1" applyAlignment="1" applyProtection="1">
      <alignment horizontal="right" indent="2"/>
      <protection locked="0"/>
    </xf>
    <xf numFmtId="3" fontId="10" fillId="34" borderId="0" xfId="58" applyNumberFormat="1" applyFont="1" applyFill="1" applyBorder="1" applyAlignment="1">
      <alignment vertical="center"/>
      <protection/>
    </xf>
    <xf numFmtId="3" fontId="0" fillId="34" borderId="0" xfId="0" applyNumberFormat="1" applyFont="1" applyFill="1" applyBorder="1" applyAlignment="1">
      <alignment vertical="center"/>
    </xf>
    <xf numFmtId="0" fontId="77" fillId="35" borderId="0" xfId="0" applyFont="1" applyFill="1" applyAlignment="1">
      <alignment vertical="top"/>
    </xf>
    <xf numFmtId="0" fontId="77" fillId="35" borderId="21" xfId="0" applyNumberFormat="1" applyFont="1" applyFill="1" applyBorder="1" applyAlignment="1" applyProtection="1">
      <alignment horizontal="center" vertical="center"/>
      <protection locked="0"/>
    </xf>
    <xf numFmtId="0" fontId="77" fillId="35" borderId="16"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left" wrapText="1" indent="1"/>
      <protection locked="0"/>
    </xf>
    <xf numFmtId="0" fontId="76" fillId="35" borderId="13" xfId="0" applyNumberFormat="1" applyFont="1" applyFill="1" applyBorder="1" applyAlignment="1" applyProtection="1">
      <alignment horizontal="left" wrapText="1" indent="1"/>
      <protection locked="0"/>
    </xf>
    <xf numFmtId="0" fontId="71" fillId="35" borderId="23" xfId="54" applyFont="1" applyFill="1" applyBorder="1" applyAlignment="1" applyProtection="1">
      <alignment horizontal="center" vertical="center"/>
      <protection/>
    </xf>
    <xf numFmtId="0" fontId="77" fillId="35" borderId="16"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3" fontId="12" fillId="35" borderId="16" xfId="0" applyNumberFormat="1" applyFont="1" applyFill="1" applyBorder="1" applyAlignment="1" applyProtection="1">
      <alignment horizontal="center" vertical="top" wrapText="1"/>
      <protection locked="0"/>
    </xf>
    <xf numFmtId="0" fontId="12" fillId="35" borderId="16" xfId="0" applyNumberFormat="1" applyFont="1" applyFill="1" applyBorder="1" applyAlignment="1" applyProtection="1">
      <alignment horizontal="center" vertical="top" wrapText="1"/>
      <protection locked="0"/>
    </xf>
    <xf numFmtId="3" fontId="12" fillId="35" borderId="16" xfId="0" applyNumberFormat="1" applyFont="1" applyFill="1" applyBorder="1" applyAlignment="1" applyProtection="1">
      <alignment horizontal="right" vertical="top" wrapText="1" indent="1"/>
      <protection locked="0"/>
    </xf>
    <xf numFmtId="0" fontId="12" fillId="35" borderId="18" xfId="0" applyNumberFormat="1" applyFont="1" applyFill="1" applyBorder="1" applyAlignment="1" applyProtection="1">
      <alignment horizontal="center" vertical="top" wrapText="1"/>
      <protection locked="0"/>
    </xf>
    <xf numFmtId="175" fontId="0" fillId="35" borderId="0" xfId="0" applyNumberFormat="1" applyFont="1" applyFill="1" applyAlignment="1">
      <alignment/>
    </xf>
    <xf numFmtId="175" fontId="12" fillId="35" borderId="0" xfId="0" applyNumberFormat="1" applyFont="1" applyFill="1" applyAlignment="1">
      <alignment/>
    </xf>
    <xf numFmtId="175" fontId="0" fillId="33" borderId="0" xfId="60" applyNumberFormat="1" applyFont="1" applyFill="1">
      <alignment/>
      <protection/>
    </xf>
    <xf numFmtId="175" fontId="0" fillId="34" borderId="0" xfId="0" applyNumberFormat="1" applyFont="1" applyFill="1" applyAlignment="1">
      <alignment vertical="center"/>
    </xf>
    <xf numFmtId="175" fontId="0" fillId="33" borderId="0" xfId="0" applyNumberFormat="1" applyFont="1" applyFill="1" applyAlignment="1">
      <alignment/>
    </xf>
    <xf numFmtId="3" fontId="0" fillId="35" borderId="0" xfId="0" applyNumberFormat="1" applyFont="1" applyFill="1" applyAlignment="1" applyProtection="1">
      <alignment horizontal="right" wrapText="1"/>
      <protection locked="0"/>
    </xf>
    <xf numFmtId="3" fontId="12" fillId="35" borderId="0" xfId="0" applyNumberFormat="1" applyFont="1" applyFill="1" applyAlignment="1" applyProtection="1">
      <alignment horizontal="right" wrapText="1"/>
      <protection locked="0"/>
    </xf>
    <xf numFmtId="3" fontId="12" fillId="33" borderId="0" xfId="60" applyNumberFormat="1" applyFont="1" applyFill="1">
      <alignment/>
      <protection/>
    </xf>
    <xf numFmtId="173" fontId="12" fillId="35" borderId="15" xfId="0" applyNumberFormat="1" applyFont="1" applyFill="1" applyBorder="1" applyAlignment="1">
      <alignment horizontal="right"/>
    </xf>
    <xf numFmtId="173" fontId="0" fillId="35" borderId="15" xfId="0" applyNumberFormat="1" applyFont="1" applyFill="1" applyBorder="1" applyAlignment="1" applyProtection="1">
      <alignment horizontal="right"/>
      <protection locked="0"/>
    </xf>
    <xf numFmtId="173" fontId="12" fillId="35" borderId="15" xfId="0" applyNumberFormat="1" applyFont="1" applyFill="1" applyBorder="1" applyAlignment="1" applyProtection="1">
      <alignment horizontal="right"/>
      <protection locked="0"/>
    </xf>
    <xf numFmtId="173" fontId="0" fillId="35" borderId="15" xfId="0" applyNumberFormat="1" applyFont="1" applyFill="1" applyBorder="1" applyAlignment="1">
      <alignment horizontal="right"/>
    </xf>
    <xf numFmtId="173" fontId="12" fillId="35" borderId="0" xfId="0" applyNumberFormat="1" applyFont="1" applyFill="1" applyBorder="1" applyAlignment="1">
      <alignment horizontal="right"/>
    </xf>
    <xf numFmtId="173" fontId="12" fillId="35" borderId="0" xfId="0" applyNumberFormat="1" applyFont="1" applyFill="1" applyBorder="1" applyAlignment="1" applyProtection="1">
      <alignment horizontal="right"/>
      <protection locked="0"/>
    </xf>
    <xf numFmtId="173" fontId="0" fillId="35" borderId="0" xfId="0" applyNumberFormat="1" applyFont="1" applyFill="1" applyBorder="1" applyAlignment="1">
      <alignment horizontal="right"/>
    </xf>
    <xf numFmtId="4"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horizontal="right"/>
      <protection locked="0"/>
    </xf>
    <xf numFmtId="0" fontId="77" fillId="35" borderId="12" xfId="0" applyNumberFormat="1" applyFont="1" applyFill="1" applyBorder="1" applyAlignment="1" applyProtection="1">
      <alignment horizontal="center" vertical="center"/>
      <protection locked="0"/>
    </xf>
    <xf numFmtId="0" fontId="77" fillId="35" borderId="11" xfId="0" applyNumberFormat="1" applyFont="1" applyFill="1" applyBorder="1" applyAlignment="1" applyProtection="1">
      <alignment horizontal="center" vertical="center"/>
      <protection locked="0"/>
    </xf>
    <xf numFmtId="0" fontId="77" fillId="35" borderId="25" xfId="0" applyNumberFormat="1" applyFont="1" applyFill="1" applyBorder="1" applyAlignment="1" applyProtection="1">
      <alignment horizontal="center" vertical="center" wrapText="1"/>
      <protection locked="0"/>
    </xf>
    <xf numFmtId="0" fontId="77" fillId="35" borderId="14" xfId="0" applyNumberFormat="1" applyFont="1" applyFill="1" applyBorder="1" applyAlignment="1" applyProtection="1">
      <alignment horizontal="center" vertical="center" wrapText="1"/>
      <protection locked="0"/>
    </xf>
    <xf numFmtId="0" fontId="81" fillId="33" borderId="0" xfId="54" applyNumberFormat="1" applyFont="1" applyFill="1" applyBorder="1" applyAlignment="1" applyProtection="1">
      <alignment horizontal="left" vertical="center"/>
      <protection locked="0"/>
    </xf>
    <xf numFmtId="0" fontId="82" fillId="33" borderId="0" xfId="0" applyFont="1" applyFill="1" applyAlignment="1">
      <alignment horizontal="left" vertical="center"/>
    </xf>
    <xf numFmtId="0" fontId="77" fillId="35" borderId="22" xfId="0" applyNumberFormat="1" applyFont="1" applyFill="1" applyBorder="1" applyAlignment="1" applyProtection="1">
      <alignment horizontal="center" vertical="center" wrapText="1"/>
      <protection locked="0"/>
    </xf>
    <xf numFmtId="0" fontId="77" fillId="35" borderId="16" xfId="0" applyNumberFormat="1" applyFont="1" applyFill="1" applyBorder="1" applyAlignment="1" applyProtection="1">
      <alignment horizontal="center" vertical="center" wrapText="1"/>
      <protection locked="0"/>
    </xf>
    <xf numFmtId="0" fontId="77" fillId="35" borderId="18"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12" fillId="35" borderId="12"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0" fontId="77" fillId="35" borderId="12" xfId="0" applyNumberFormat="1" applyFont="1" applyFill="1" applyBorder="1" applyAlignment="1" applyProtection="1">
      <alignment horizontal="center" vertical="top" wrapText="1"/>
      <protection locked="0"/>
    </xf>
    <xf numFmtId="0" fontId="77" fillId="35" borderId="13" xfId="0" applyNumberFormat="1" applyFont="1" applyFill="1" applyBorder="1" applyAlignment="1" applyProtection="1">
      <alignment horizontal="center" vertical="top" wrapText="1"/>
      <protection locked="0"/>
    </xf>
    <xf numFmtId="0" fontId="77" fillId="35" borderId="11" xfId="0" applyNumberFormat="1" applyFont="1" applyFill="1" applyBorder="1" applyAlignment="1" applyProtection="1">
      <alignment horizontal="center" vertical="top" wrapText="1"/>
      <protection locked="0"/>
    </xf>
    <xf numFmtId="0" fontId="77" fillId="35" borderId="24" xfId="0" applyNumberFormat="1" applyFont="1" applyFill="1" applyBorder="1" applyAlignment="1" applyProtection="1">
      <alignment horizontal="center" vertical="top" wrapText="1"/>
      <protection locked="0"/>
    </xf>
    <xf numFmtId="0" fontId="0" fillId="0" borderId="26" xfId="0" applyBorder="1" applyAlignment="1">
      <alignment/>
    </xf>
    <xf numFmtId="0" fontId="0" fillId="0" borderId="15" xfId="0" applyBorder="1" applyAlignment="1">
      <alignment/>
    </xf>
    <xf numFmtId="0" fontId="0" fillId="0" borderId="20" xfId="0" applyBorder="1" applyAlignment="1">
      <alignment/>
    </xf>
    <xf numFmtId="0" fontId="77" fillId="35" borderId="15" xfId="0" applyNumberFormat="1" applyFont="1" applyFill="1" applyBorder="1" applyAlignment="1" applyProtection="1">
      <alignment horizontal="center" vertical="center" wrapText="1"/>
      <protection locked="0"/>
    </xf>
    <xf numFmtId="0" fontId="0" fillId="0" borderId="17" xfId="0" applyBorder="1" applyAlignment="1">
      <alignment/>
    </xf>
    <xf numFmtId="0" fontId="0" fillId="0" borderId="19" xfId="0" applyBorder="1" applyAlignment="1">
      <alignment/>
    </xf>
    <xf numFmtId="0" fontId="77" fillId="35" borderId="15" xfId="0" applyNumberFormat="1" applyFont="1" applyFill="1" applyBorder="1" applyAlignment="1" applyProtection="1">
      <alignment horizontal="center" vertical="top" wrapText="1"/>
      <protection locked="0"/>
    </xf>
    <xf numFmtId="0" fontId="77" fillId="35" borderId="17" xfId="0" applyNumberFormat="1" applyFont="1" applyFill="1" applyBorder="1" applyAlignment="1" applyProtection="1">
      <alignment horizontal="center" vertical="top" wrapText="1"/>
      <protection locked="0"/>
    </xf>
    <xf numFmtId="0" fontId="81" fillId="33" borderId="0" xfId="54" applyNumberFormat="1" applyFont="1" applyFill="1" applyBorder="1" applyAlignment="1" applyProtection="1">
      <alignment horizontal="left"/>
      <protection locked="0"/>
    </xf>
    <xf numFmtId="0" fontId="77" fillId="35" borderId="13" xfId="0" applyNumberFormat="1" applyFont="1" applyFill="1" applyBorder="1" applyAlignment="1" applyProtection="1">
      <alignment horizontal="center" vertical="center"/>
      <protection locked="0"/>
    </xf>
    <xf numFmtId="0" fontId="77" fillId="35" borderId="13" xfId="0" applyNumberFormat="1" applyFont="1" applyFill="1" applyBorder="1" applyAlignment="1" applyProtection="1">
      <alignment horizontal="center" vertical="center" wrapText="1"/>
      <protection locked="0"/>
    </xf>
    <xf numFmtId="0" fontId="82" fillId="0" borderId="13" xfId="0" applyFont="1" applyBorder="1" applyAlignment="1">
      <alignment/>
    </xf>
    <xf numFmtId="0" fontId="82" fillId="0" borderId="11" xfId="0" applyFont="1" applyBorder="1" applyAlignment="1">
      <alignment/>
    </xf>
    <xf numFmtId="0" fontId="77" fillId="35" borderId="26" xfId="0" applyNumberFormat="1" applyFont="1" applyFill="1" applyBorder="1" applyAlignment="1" applyProtection="1">
      <alignment horizontal="center" vertical="top" wrapText="1"/>
      <protection locked="0"/>
    </xf>
    <xf numFmtId="0" fontId="77" fillId="35" borderId="19" xfId="0" applyNumberFormat="1" applyFont="1" applyFill="1" applyBorder="1" applyAlignment="1" applyProtection="1">
      <alignment horizontal="center" vertical="top" wrapText="1"/>
      <protection locked="0"/>
    </xf>
    <xf numFmtId="0" fontId="77" fillId="35" borderId="26" xfId="0" applyNumberFormat="1" applyFont="1" applyFill="1" applyBorder="1" applyAlignment="1" applyProtection="1">
      <alignment horizontal="center" vertical="center" wrapText="1"/>
      <protection locked="0"/>
    </xf>
    <xf numFmtId="0" fontId="77" fillId="35" borderId="19" xfId="0" applyNumberFormat="1" applyFont="1" applyFill="1" applyBorder="1" applyAlignment="1" applyProtection="1">
      <alignment horizontal="center" vertical="center" wrapText="1"/>
      <protection locked="0"/>
    </xf>
    <xf numFmtId="0" fontId="12" fillId="35" borderId="24" xfId="0" applyNumberFormat="1" applyFont="1" applyFill="1" applyBorder="1" applyAlignment="1" applyProtection="1">
      <alignment horizontal="center" vertical="top" wrapText="1"/>
      <protection locked="0"/>
    </xf>
    <xf numFmtId="0" fontId="12" fillId="35" borderId="26" xfId="0" applyNumberFormat="1" applyFont="1" applyFill="1" applyBorder="1" applyAlignment="1" applyProtection="1">
      <alignment horizontal="center" vertical="top" wrapText="1"/>
      <protection locked="0"/>
    </xf>
    <xf numFmtId="0" fontId="12" fillId="35" borderId="17" xfId="0" applyNumberFormat="1" applyFont="1" applyFill="1" applyBorder="1" applyAlignment="1" applyProtection="1">
      <alignment horizontal="center" vertical="top" wrapText="1"/>
      <protection locked="0"/>
    </xf>
    <xf numFmtId="0" fontId="12" fillId="35" borderId="19" xfId="0" applyNumberFormat="1" applyFont="1" applyFill="1" applyBorder="1" applyAlignment="1" applyProtection="1">
      <alignment horizontal="center" vertical="top" wrapText="1"/>
      <protection locked="0"/>
    </xf>
    <xf numFmtId="0" fontId="77" fillId="35" borderId="12" xfId="0" applyNumberFormat="1" applyFont="1" applyFill="1" applyBorder="1" applyAlignment="1" applyProtection="1">
      <alignment horizontal="center" vertical="center" wrapText="1"/>
      <protection locked="0"/>
    </xf>
    <xf numFmtId="0" fontId="12" fillId="35" borderId="25" xfId="0" applyNumberFormat="1" applyFont="1" applyFill="1" applyBorder="1" applyAlignment="1" applyProtection="1">
      <alignment horizontal="center" vertical="top" wrapText="1"/>
      <protection locked="0"/>
    </xf>
    <xf numFmtId="0" fontId="12" fillId="35" borderId="14" xfId="0" applyNumberFormat="1" applyFont="1" applyFill="1" applyBorder="1" applyAlignment="1" applyProtection="1">
      <alignment horizontal="center" vertical="top" wrapText="1"/>
      <protection locked="0"/>
    </xf>
    <xf numFmtId="3" fontId="12" fillId="35" borderId="22" xfId="0" applyNumberFormat="1" applyFont="1" applyFill="1" applyBorder="1" applyAlignment="1" applyProtection="1">
      <alignment horizontal="center" vertical="top" wrapText="1"/>
      <protection locked="0"/>
    </xf>
    <xf numFmtId="3" fontId="12" fillId="35" borderId="18" xfId="0" applyNumberFormat="1" applyFont="1" applyFill="1" applyBorder="1" applyAlignment="1" applyProtection="1">
      <alignment horizontal="center" vertical="top" wrapText="1"/>
      <protection locked="0"/>
    </xf>
    <xf numFmtId="0" fontId="81" fillId="33" borderId="0" xfId="54" applyNumberFormat="1" applyFont="1" applyFill="1" applyBorder="1" applyAlignment="1" applyProtection="1">
      <alignment horizontal="left" vertical="center" wrapText="1"/>
      <protection locked="0"/>
    </xf>
    <xf numFmtId="0" fontId="81" fillId="33" borderId="0" xfId="54" applyNumberFormat="1" applyFont="1" applyFill="1" applyBorder="1" applyAlignment="1" applyProtection="1">
      <alignment horizontal="left" wrapText="1"/>
      <protection locked="0"/>
    </xf>
    <xf numFmtId="3" fontId="12" fillId="35" borderId="13"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0" fontId="77" fillId="35" borderId="14" xfId="0" applyNumberFormat="1" applyFont="1" applyFill="1" applyBorder="1" applyAlignment="1" applyProtection="1">
      <alignment horizontal="center" vertical="top" wrapText="1"/>
      <protection locked="0"/>
    </xf>
    <xf numFmtId="0" fontId="77" fillId="35" borderId="25" xfId="0" applyNumberFormat="1" applyFont="1" applyFill="1" applyBorder="1" applyAlignment="1" applyProtection="1">
      <alignment horizontal="center" vertical="top" wrapText="1"/>
      <protection locked="0"/>
    </xf>
    <xf numFmtId="0" fontId="12" fillId="35" borderId="24" xfId="0" applyNumberFormat="1" applyFont="1" applyFill="1" applyBorder="1" applyAlignment="1" applyProtection="1">
      <alignment horizontal="center" vertical="center" wrapText="1"/>
      <protection locked="0"/>
    </xf>
    <xf numFmtId="0" fontId="12" fillId="35" borderId="25" xfId="0" applyNumberFormat="1" applyFont="1" applyFill="1" applyBorder="1" applyAlignment="1" applyProtection="1">
      <alignment horizontal="center" vertical="center" wrapText="1"/>
      <protection locked="0"/>
    </xf>
    <xf numFmtId="0" fontId="12" fillId="35" borderId="26" xfId="0" applyNumberFormat="1" applyFont="1" applyFill="1" applyBorder="1" applyAlignment="1" applyProtection="1">
      <alignment horizontal="center" vertical="center" wrapText="1"/>
      <protection locked="0"/>
    </xf>
    <xf numFmtId="0" fontId="12" fillId="35" borderId="17" xfId="0" applyNumberFormat="1" applyFont="1" applyFill="1" applyBorder="1" applyAlignment="1" applyProtection="1">
      <alignment horizontal="center" vertical="center" wrapText="1"/>
      <protection locked="0"/>
    </xf>
    <xf numFmtId="0" fontId="12" fillId="35" borderId="14" xfId="0" applyNumberFormat="1" applyFont="1" applyFill="1" applyBorder="1" applyAlignment="1" applyProtection="1">
      <alignment horizontal="center" vertical="center" wrapText="1"/>
      <protection locked="0"/>
    </xf>
    <xf numFmtId="0" fontId="12" fillId="35" borderId="19" xfId="0" applyNumberFormat="1" applyFont="1" applyFill="1" applyBorder="1" applyAlignment="1" applyProtection="1">
      <alignment horizontal="center" vertical="center" wrapText="1"/>
      <protection locked="0"/>
    </xf>
    <xf numFmtId="0" fontId="77" fillId="35" borderId="11" xfId="0" applyNumberFormat="1" applyFont="1" applyFill="1" applyBorder="1" applyAlignment="1" applyProtection="1">
      <alignment horizontal="center" vertical="center" wrapText="1"/>
      <protection locked="0"/>
    </xf>
    <xf numFmtId="0" fontId="12" fillId="35" borderId="15" xfId="0" applyNumberFormat="1" applyFont="1" applyFill="1" applyBorder="1" applyAlignment="1" applyProtection="1">
      <alignment horizontal="center" vertical="top" wrapText="1"/>
      <protection locked="0"/>
    </xf>
    <xf numFmtId="0" fontId="12" fillId="35" borderId="0" xfId="0" applyNumberFormat="1" applyFont="1" applyFill="1" applyBorder="1" applyAlignment="1" applyProtection="1">
      <alignment horizontal="center" vertical="top" wrapText="1"/>
      <protection locked="0"/>
    </xf>
    <xf numFmtId="0" fontId="77" fillId="35" borderId="24" xfId="0" applyNumberFormat="1" applyFont="1" applyFill="1" applyBorder="1" applyAlignment="1" applyProtection="1">
      <alignment horizontal="center" vertical="center" wrapText="1"/>
      <protection locked="0"/>
    </xf>
    <xf numFmtId="0" fontId="77" fillId="35" borderId="17" xfId="0" applyNumberFormat="1" applyFont="1" applyFill="1" applyBorder="1" applyAlignment="1" applyProtection="1">
      <alignment horizontal="center"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12" xfId="58"/>
    <cellStyle name="Normal 2" xfId="59"/>
    <cellStyle name="Normal 2 2" xfId="60"/>
    <cellStyle name="Normal 4" xfId="61"/>
    <cellStyle name="Normal 4 2" xfId="62"/>
    <cellStyle name="Normal 5" xfId="63"/>
    <cellStyle name="Normal 6" xfId="64"/>
    <cellStyle name="Normal 7"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1657350</xdr:colOff>
      <xdr:row>1</xdr:row>
      <xdr:rowOff>0</xdr:rowOff>
    </xdr:from>
    <xdr:to>
      <xdr:col>9</xdr:col>
      <xdr:colOff>57150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553450" y="190500"/>
          <a:ext cx="102870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1</xdr:row>
      <xdr:rowOff>0</xdr:rowOff>
    </xdr:from>
    <xdr:to>
      <xdr:col>8</xdr:col>
      <xdr:colOff>1933575</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6296025" y="190500"/>
          <a:ext cx="91440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38100</xdr:rowOff>
    </xdr:from>
    <xdr:to>
      <xdr:col>8</xdr:col>
      <xdr:colOff>1800225</xdr:colOff>
      <xdr:row>2</xdr:row>
      <xdr:rowOff>161925</xdr:rowOff>
    </xdr:to>
    <xdr:pic>
      <xdr:nvPicPr>
        <xdr:cNvPr id="1" name="Picture 1" descr="StatlogoSm1"/>
        <xdr:cNvPicPr preferRelativeResize="1">
          <a:picLocks noChangeAspect="1"/>
        </xdr:cNvPicPr>
      </xdr:nvPicPr>
      <xdr:blipFill>
        <a:blip r:embed="rId1"/>
        <a:stretch>
          <a:fillRect/>
        </a:stretch>
      </xdr:blipFill>
      <xdr:spPr>
        <a:xfrm>
          <a:off x="6324600" y="38100"/>
          <a:ext cx="60960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1</xdr:row>
      <xdr:rowOff>0</xdr:rowOff>
    </xdr:from>
    <xdr:to>
      <xdr:col>6</xdr:col>
      <xdr:colOff>1885950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5076825" y="190500"/>
          <a:ext cx="102870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1047750</xdr:colOff>
      <xdr:row>0</xdr:row>
      <xdr:rowOff>171450</xdr:rowOff>
    </xdr:from>
    <xdr:to>
      <xdr:col>6</xdr:col>
      <xdr:colOff>2076450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6153150" y="171450"/>
          <a:ext cx="1028700"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1</xdr:row>
      <xdr:rowOff>28575</xdr:rowOff>
    </xdr:from>
    <xdr:to>
      <xdr:col>7</xdr:col>
      <xdr:colOff>1809750</xdr:colOff>
      <xdr:row>4</xdr:row>
      <xdr:rowOff>9525</xdr:rowOff>
    </xdr:to>
    <xdr:pic>
      <xdr:nvPicPr>
        <xdr:cNvPr id="1" name="Picture 1" descr="StatlogoSm1"/>
        <xdr:cNvPicPr preferRelativeResize="1">
          <a:picLocks noChangeAspect="1"/>
        </xdr:cNvPicPr>
      </xdr:nvPicPr>
      <xdr:blipFill>
        <a:blip r:embed="rId1"/>
        <a:stretch>
          <a:fillRect/>
        </a:stretch>
      </xdr:blipFill>
      <xdr:spPr>
        <a:xfrm>
          <a:off x="6038850" y="219075"/>
          <a:ext cx="102870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0</xdr:row>
      <xdr:rowOff>180975</xdr:rowOff>
    </xdr:from>
    <xdr:to>
      <xdr:col>7</xdr:col>
      <xdr:colOff>1752600</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6429375" y="180975"/>
          <a:ext cx="1028700"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790575</xdr:colOff>
      <xdr:row>0</xdr:row>
      <xdr:rowOff>171450</xdr:rowOff>
    </xdr:from>
    <xdr:to>
      <xdr:col>14</xdr:col>
      <xdr:colOff>1704975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1477625" y="171450"/>
          <a:ext cx="914400"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1</xdr:row>
      <xdr:rowOff>19050</xdr:rowOff>
    </xdr:from>
    <xdr:to>
      <xdr:col>6</xdr:col>
      <xdr:colOff>2466975</xdr:colOff>
      <xdr:row>4</xdr:row>
      <xdr:rowOff>0</xdr:rowOff>
    </xdr:to>
    <xdr:pic>
      <xdr:nvPicPr>
        <xdr:cNvPr id="1" name="Picture 1" descr="StatlogoSm1"/>
        <xdr:cNvPicPr preferRelativeResize="1">
          <a:picLocks noChangeAspect="1"/>
        </xdr:cNvPicPr>
      </xdr:nvPicPr>
      <xdr:blipFill>
        <a:blip r:embed="rId1"/>
        <a:stretch>
          <a:fillRect/>
        </a:stretch>
      </xdr:blipFill>
      <xdr:spPr>
        <a:xfrm>
          <a:off x="6162675" y="209550"/>
          <a:ext cx="1028700"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1362075</xdr:colOff>
      <xdr:row>1</xdr:row>
      <xdr:rowOff>9525</xdr:rowOff>
    </xdr:from>
    <xdr:to>
      <xdr:col>5</xdr:col>
      <xdr:colOff>2390775</xdr:colOff>
      <xdr:row>3</xdr:row>
      <xdr:rowOff>180975</xdr:rowOff>
    </xdr:to>
    <xdr:pic>
      <xdr:nvPicPr>
        <xdr:cNvPr id="1" name="Picture 1" descr="StatlogoSm1"/>
        <xdr:cNvPicPr preferRelativeResize="1">
          <a:picLocks noChangeAspect="1"/>
        </xdr:cNvPicPr>
      </xdr:nvPicPr>
      <xdr:blipFill>
        <a:blip r:embed="rId1"/>
        <a:stretch>
          <a:fillRect/>
        </a:stretch>
      </xdr:blipFill>
      <xdr:spPr>
        <a:xfrm>
          <a:off x="5867400" y="200025"/>
          <a:ext cx="1028700"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1533525</xdr:colOff>
      <xdr:row>0</xdr:row>
      <xdr:rowOff>180975</xdr:rowOff>
    </xdr:from>
    <xdr:to>
      <xdr:col>5</xdr:col>
      <xdr:colOff>2400300</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5848350" y="180975"/>
          <a:ext cx="8667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2028825</xdr:colOff>
      <xdr:row>0</xdr:row>
      <xdr:rowOff>0</xdr:rowOff>
    </xdr:from>
    <xdr:to>
      <xdr:col>14</xdr:col>
      <xdr:colOff>2571750</xdr:colOff>
      <xdr:row>2</xdr:row>
      <xdr:rowOff>66675</xdr:rowOff>
    </xdr:to>
    <xdr:pic>
      <xdr:nvPicPr>
        <xdr:cNvPr id="1" name="Picture 1" descr="StatlogoSm1"/>
        <xdr:cNvPicPr preferRelativeResize="1">
          <a:picLocks noChangeAspect="1"/>
        </xdr:cNvPicPr>
      </xdr:nvPicPr>
      <xdr:blipFill>
        <a:blip r:embed="rId1"/>
        <a:stretch>
          <a:fillRect/>
        </a:stretch>
      </xdr:blipFill>
      <xdr:spPr>
        <a:xfrm>
          <a:off x="9582150" y="0"/>
          <a:ext cx="542925" cy="419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1533525</xdr:colOff>
      <xdr:row>0</xdr:row>
      <xdr:rowOff>171450</xdr:rowOff>
    </xdr:from>
    <xdr:to>
      <xdr:col>8</xdr:col>
      <xdr:colOff>2457450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6124575" y="171450"/>
          <a:ext cx="92392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2000250</xdr:colOff>
      <xdr:row>1</xdr:row>
      <xdr:rowOff>0</xdr:rowOff>
    </xdr:from>
    <xdr:to>
      <xdr:col>13</xdr:col>
      <xdr:colOff>2000250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12582525" y="190500"/>
          <a:ext cx="0" cy="523875"/>
        </a:xfrm>
        <a:prstGeom prst="rect">
          <a:avLst/>
        </a:prstGeom>
        <a:noFill/>
        <a:ln w="9525" cmpd="sng">
          <a:noFill/>
        </a:ln>
      </xdr:spPr>
    </xdr:pic>
    <xdr:clientData/>
  </xdr:twoCellAnchor>
  <xdr:twoCellAnchor>
    <xdr:from>
      <xdr:col>13</xdr:col>
      <xdr:colOff>1152525</xdr:colOff>
      <xdr:row>1</xdr:row>
      <xdr:rowOff>0</xdr:rowOff>
    </xdr:from>
    <xdr:to>
      <xdr:col>13</xdr:col>
      <xdr:colOff>1962150</xdr:colOff>
      <xdr:row>3</xdr:row>
      <xdr:rowOff>171450</xdr:rowOff>
    </xdr:to>
    <xdr:pic>
      <xdr:nvPicPr>
        <xdr:cNvPr id="2" name="Picture 2" descr="StatlogoSm1"/>
        <xdr:cNvPicPr preferRelativeResize="1">
          <a:picLocks noChangeAspect="1"/>
        </xdr:cNvPicPr>
      </xdr:nvPicPr>
      <xdr:blipFill>
        <a:blip r:embed="rId1"/>
        <a:stretch>
          <a:fillRect/>
        </a:stretch>
      </xdr:blipFill>
      <xdr:spPr>
        <a:xfrm>
          <a:off x="11734800" y="190500"/>
          <a:ext cx="809625"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981075</xdr:colOff>
      <xdr:row>0</xdr:row>
      <xdr:rowOff>152400</xdr:rowOff>
    </xdr:from>
    <xdr:to>
      <xdr:col>11</xdr:col>
      <xdr:colOff>1914525</xdr:colOff>
      <xdr:row>3</xdr:row>
      <xdr:rowOff>133350</xdr:rowOff>
    </xdr:to>
    <xdr:pic>
      <xdr:nvPicPr>
        <xdr:cNvPr id="1" name="Picture 1" descr="StatlogoSm1"/>
        <xdr:cNvPicPr preferRelativeResize="1">
          <a:picLocks noChangeAspect="1"/>
        </xdr:cNvPicPr>
      </xdr:nvPicPr>
      <xdr:blipFill>
        <a:blip r:embed="rId1"/>
        <a:stretch>
          <a:fillRect/>
        </a:stretch>
      </xdr:blipFill>
      <xdr:spPr>
        <a:xfrm>
          <a:off x="8886825" y="152400"/>
          <a:ext cx="9334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2047875</xdr:colOff>
      <xdr:row>0</xdr:row>
      <xdr:rowOff>180975</xdr:rowOff>
    </xdr:from>
    <xdr:to>
      <xdr:col>8</xdr:col>
      <xdr:colOff>2886075</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8677275" y="180975"/>
          <a:ext cx="8382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0</xdr:row>
      <xdr:rowOff>171450</xdr:rowOff>
    </xdr:from>
    <xdr:to>
      <xdr:col>11</xdr:col>
      <xdr:colOff>9525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315325" y="171450"/>
          <a:ext cx="10858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2295525</xdr:colOff>
      <xdr:row>0</xdr:row>
      <xdr:rowOff>171450</xdr:rowOff>
    </xdr:from>
    <xdr:to>
      <xdr:col>8</xdr:col>
      <xdr:colOff>3324225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305925" y="171450"/>
          <a:ext cx="10287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2419350</xdr:colOff>
      <xdr:row>1</xdr:row>
      <xdr:rowOff>0</xdr:rowOff>
    </xdr:from>
    <xdr:to>
      <xdr:col>9</xdr:col>
      <xdr:colOff>28575</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715375" y="190500"/>
          <a:ext cx="10287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1438275</xdr:colOff>
      <xdr:row>0</xdr:row>
      <xdr:rowOff>180975</xdr:rowOff>
    </xdr:from>
    <xdr:to>
      <xdr:col>8</xdr:col>
      <xdr:colOff>2466975</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7362825" y="180975"/>
          <a:ext cx="102870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1895475</xdr:colOff>
      <xdr:row>0</xdr:row>
      <xdr:rowOff>161925</xdr:rowOff>
    </xdr:from>
    <xdr:to>
      <xdr:col>8</xdr:col>
      <xdr:colOff>0</xdr:colOff>
      <xdr:row>3</xdr:row>
      <xdr:rowOff>142875</xdr:rowOff>
    </xdr:to>
    <xdr:pic>
      <xdr:nvPicPr>
        <xdr:cNvPr id="1" name="Picture 1" descr="StatlogoSm1"/>
        <xdr:cNvPicPr preferRelativeResize="1">
          <a:picLocks noChangeAspect="1"/>
        </xdr:cNvPicPr>
      </xdr:nvPicPr>
      <xdr:blipFill>
        <a:blip r:embed="rId1"/>
        <a:stretch>
          <a:fillRect/>
        </a:stretch>
      </xdr:blipFill>
      <xdr:spPr>
        <a:xfrm>
          <a:off x="8010525" y="161925"/>
          <a:ext cx="7143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xdr:row>
      <xdr:rowOff>9525</xdr:rowOff>
    </xdr:from>
    <xdr:to>
      <xdr:col>13</xdr:col>
      <xdr:colOff>1247775</xdr:colOff>
      <xdr:row>3</xdr:row>
      <xdr:rowOff>180975</xdr:rowOff>
    </xdr:to>
    <xdr:pic>
      <xdr:nvPicPr>
        <xdr:cNvPr id="1" name="Picture 1" descr="StatlogoSm1"/>
        <xdr:cNvPicPr preferRelativeResize="1">
          <a:picLocks noChangeAspect="1"/>
        </xdr:cNvPicPr>
      </xdr:nvPicPr>
      <xdr:blipFill>
        <a:blip r:embed="rId1"/>
        <a:stretch>
          <a:fillRect/>
        </a:stretch>
      </xdr:blipFill>
      <xdr:spPr>
        <a:xfrm>
          <a:off x="9077325" y="200025"/>
          <a:ext cx="10287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E33"/>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28515625" style="152" customWidth="1"/>
    <col min="2" max="2" width="90.7109375" style="152" customWidth="1"/>
    <col min="3" max="3" width="9.00390625" style="196" customWidth="1"/>
    <col min="4" max="4" width="96.8515625" style="152" customWidth="1"/>
    <col min="5" max="16384" width="9.140625" style="152" customWidth="1"/>
  </cols>
  <sheetData>
    <row r="1" spans="2:4" ht="30" customHeight="1">
      <c r="B1" s="209" t="s">
        <v>1067</v>
      </c>
      <c r="C1" s="191"/>
      <c r="D1" s="209" t="s">
        <v>1070</v>
      </c>
    </row>
    <row r="2" spans="1:4" s="154" customFormat="1" ht="30" customHeight="1">
      <c r="A2" s="153"/>
      <c r="B2" s="160" t="s">
        <v>5</v>
      </c>
      <c r="C2" s="161" t="s">
        <v>7</v>
      </c>
      <c r="D2" s="160" t="s">
        <v>6</v>
      </c>
    </row>
    <row r="3" spans="1:5" s="158" customFormat="1" ht="42" customHeight="1">
      <c r="A3" s="155"/>
      <c r="B3" s="156" t="s">
        <v>1121</v>
      </c>
      <c r="C3" s="192">
        <v>1</v>
      </c>
      <c r="D3" s="156" t="s">
        <v>1143</v>
      </c>
      <c r="E3" s="157"/>
    </row>
    <row r="4" spans="1:5" s="158" customFormat="1" ht="42" customHeight="1">
      <c r="A4" s="155"/>
      <c r="B4" s="156" t="s">
        <v>1122</v>
      </c>
      <c r="C4" s="192">
        <v>2</v>
      </c>
      <c r="D4" s="156" t="s">
        <v>1144</v>
      </c>
      <c r="E4" s="157"/>
    </row>
    <row r="5" spans="1:4" s="158" customFormat="1" ht="24.75" customHeight="1">
      <c r="A5" s="155"/>
      <c r="B5" s="159" t="s">
        <v>1123</v>
      </c>
      <c r="C5" s="192">
        <v>3</v>
      </c>
      <c r="D5" s="159" t="s">
        <v>1145</v>
      </c>
    </row>
    <row r="6" spans="1:4" s="158" customFormat="1" ht="24.75" customHeight="1">
      <c r="A6" s="155"/>
      <c r="B6" s="159" t="s">
        <v>1124</v>
      </c>
      <c r="C6" s="192">
        <v>4</v>
      </c>
      <c r="D6" s="159" t="s">
        <v>1147</v>
      </c>
    </row>
    <row r="7" spans="1:4" s="158" customFormat="1" ht="24.75" customHeight="1">
      <c r="A7" s="155"/>
      <c r="B7" s="159" t="s">
        <v>1125</v>
      </c>
      <c r="C7" s="192">
        <v>5</v>
      </c>
      <c r="D7" s="159" t="s">
        <v>1146</v>
      </c>
    </row>
    <row r="8" spans="1:4" s="158" customFormat="1" ht="24.75" customHeight="1">
      <c r="A8" s="155"/>
      <c r="B8" s="159" t="s">
        <v>1126</v>
      </c>
      <c r="C8" s="192">
        <v>6</v>
      </c>
      <c r="D8" s="159" t="s">
        <v>1148</v>
      </c>
    </row>
    <row r="9" spans="1:4" ht="24.75" customHeight="1">
      <c r="A9" s="155"/>
      <c r="B9" s="159" t="s">
        <v>1127</v>
      </c>
      <c r="C9" s="192">
        <v>7</v>
      </c>
      <c r="D9" s="159" t="s">
        <v>1149</v>
      </c>
    </row>
    <row r="10" spans="1:4" ht="24.75" customHeight="1">
      <c r="A10" s="155"/>
      <c r="B10" s="159" t="s">
        <v>1128</v>
      </c>
      <c r="C10" s="231">
        <v>8</v>
      </c>
      <c r="D10" s="159" t="s">
        <v>1150</v>
      </c>
    </row>
    <row r="11" spans="1:4" ht="24.75" customHeight="1">
      <c r="A11" s="155"/>
      <c r="B11" s="159" t="s">
        <v>1129</v>
      </c>
      <c r="C11" s="231">
        <v>9</v>
      </c>
      <c r="D11" s="159" t="s">
        <v>1151</v>
      </c>
    </row>
    <row r="12" spans="1:4" ht="24.75" customHeight="1">
      <c r="A12" s="155"/>
      <c r="B12" s="159" t="s">
        <v>1130</v>
      </c>
      <c r="C12" s="231">
        <v>10</v>
      </c>
      <c r="D12" s="159" t="s">
        <v>1170</v>
      </c>
    </row>
    <row r="13" spans="1:4" ht="24.75" customHeight="1">
      <c r="A13" s="155"/>
      <c r="B13" s="159" t="s">
        <v>1131</v>
      </c>
      <c r="C13" s="231">
        <v>11</v>
      </c>
      <c r="D13" s="159" t="s">
        <v>1152</v>
      </c>
    </row>
    <row r="14" spans="1:4" ht="24.75" customHeight="1">
      <c r="A14" s="155"/>
      <c r="B14" s="159" t="s">
        <v>1132</v>
      </c>
      <c r="C14" s="231">
        <v>12</v>
      </c>
      <c r="D14" s="159" t="s">
        <v>1153</v>
      </c>
    </row>
    <row r="15" spans="1:4" ht="24.75" customHeight="1">
      <c r="A15" s="155"/>
      <c r="B15" s="159" t="s">
        <v>1133</v>
      </c>
      <c r="C15" s="231">
        <v>13</v>
      </c>
      <c r="D15" s="159" t="s">
        <v>1154</v>
      </c>
    </row>
    <row r="16" spans="1:4" ht="24.75" customHeight="1">
      <c r="A16" s="155"/>
      <c r="B16" s="159" t="s">
        <v>1134</v>
      </c>
      <c r="C16" s="231">
        <v>14</v>
      </c>
      <c r="D16" s="159" t="s">
        <v>1155</v>
      </c>
    </row>
    <row r="17" spans="1:4" ht="24.75" customHeight="1">
      <c r="A17" s="155"/>
      <c r="B17" s="159" t="s">
        <v>1135</v>
      </c>
      <c r="C17" s="231">
        <v>15</v>
      </c>
      <c r="D17" s="159" t="s">
        <v>1156</v>
      </c>
    </row>
    <row r="18" spans="1:4" ht="24.75" customHeight="1">
      <c r="A18" s="155"/>
      <c r="B18" s="159" t="s">
        <v>1136</v>
      </c>
      <c r="C18" s="231">
        <v>16</v>
      </c>
      <c r="D18" s="159" t="s">
        <v>1157</v>
      </c>
    </row>
    <row r="19" spans="1:4" ht="24.75" customHeight="1">
      <c r="A19" s="155"/>
      <c r="B19" s="159" t="s">
        <v>1137</v>
      </c>
      <c r="C19" s="192">
        <v>17</v>
      </c>
      <c r="D19" s="159" t="s">
        <v>1158</v>
      </c>
    </row>
    <row r="20" spans="1:4" ht="24.75" customHeight="1">
      <c r="A20" s="155"/>
      <c r="B20" s="159" t="s">
        <v>1138</v>
      </c>
      <c r="C20" s="192">
        <v>18</v>
      </c>
      <c r="D20" s="159" t="s">
        <v>1159</v>
      </c>
    </row>
    <row r="21" spans="1:4" ht="24.75" customHeight="1">
      <c r="A21" s="155"/>
      <c r="B21" s="159" t="s">
        <v>1139</v>
      </c>
      <c r="C21" s="192">
        <v>19</v>
      </c>
      <c r="D21" s="159" t="s">
        <v>1160</v>
      </c>
    </row>
    <row r="22" spans="1:4" ht="24.75" customHeight="1">
      <c r="A22" s="155"/>
      <c r="B22" s="159" t="s">
        <v>1140</v>
      </c>
      <c r="C22" s="231">
        <v>20</v>
      </c>
      <c r="D22" s="159" t="s">
        <v>1161</v>
      </c>
    </row>
    <row r="23" spans="1:4" ht="24.75" customHeight="1">
      <c r="A23" s="155"/>
      <c r="B23" s="159" t="s">
        <v>1141</v>
      </c>
      <c r="C23" s="231">
        <v>21</v>
      </c>
      <c r="D23" s="159" t="s">
        <v>1162</v>
      </c>
    </row>
    <row r="24" spans="1:4" ht="24.75" customHeight="1">
      <c r="A24" s="155"/>
      <c r="B24" s="159" t="s">
        <v>1142</v>
      </c>
      <c r="C24" s="192">
        <v>22</v>
      </c>
      <c r="D24" s="159" t="s">
        <v>1163</v>
      </c>
    </row>
    <row r="25" spans="1:4" ht="24.75" customHeight="1">
      <c r="A25" s="155"/>
      <c r="B25" s="162"/>
      <c r="C25" s="193"/>
      <c r="D25" s="162"/>
    </row>
    <row r="26" spans="1:4" s="1" customFormat="1" ht="13.5" thickBot="1">
      <c r="A26" s="25"/>
      <c r="B26" s="25"/>
      <c r="C26" s="194"/>
      <c r="D26" s="25"/>
    </row>
    <row r="27" spans="2:4" s="25" customFormat="1" ht="16.5" customHeight="1" thickTop="1">
      <c r="B27" s="26" t="s">
        <v>1169</v>
      </c>
      <c r="C27" s="195"/>
      <c r="D27" s="27"/>
    </row>
    <row r="28" spans="2:4" s="25" customFormat="1" ht="4.5" customHeight="1">
      <c r="B28" s="210"/>
      <c r="C28" s="211"/>
      <c r="D28" s="212"/>
    </row>
    <row r="29" spans="2:3" s="25" customFormat="1" ht="16.5" customHeight="1">
      <c r="B29" s="28" t="s">
        <v>1024</v>
      </c>
      <c r="C29" s="194"/>
    </row>
    <row r="30" ht="14.25">
      <c r="A30" s="155"/>
    </row>
    <row r="31" ht="14.25">
      <c r="A31" s="155"/>
    </row>
    <row r="32" ht="14.25">
      <c r="A32" s="155"/>
    </row>
    <row r="33" ht="14.25">
      <c r="A33" s="155"/>
    </row>
  </sheetData>
  <sheetProtection/>
  <hyperlinks>
    <hyperlink ref="C3" location="'1'!A1" display="'1'!A1"/>
    <hyperlink ref="C4" location="'2'!A1" display="'2'!A1"/>
    <hyperlink ref="C5" location="'3'!A1" display="'3'!A1"/>
    <hyperlink ref="C7" location="'5'!A1" display="'5'!A1"/>
    <hyperlink ref="C6" location="'4'!A1" display="'4'!A1"/>
    <hyperlink ref="C8" location="'6'!A1" display="'6'!A1"/>
    <hyperlink ref="C9" location="'7'!A1" display="'7'!A1"/>
    <hyperlink ref="C10" location="'8'!A1" display="'8'!A1"/>
    <hyperlink ref="C11" location="'9'!A1" display="'9'!A1"/>
    <hyperlink ref="C14" location="'12'!A1" display="'12'!A1"/>
    <hyperlink ref="C15" location="'13'!A1" display="'13'!A1"/>
    <hyperlink ref="C16" location="'14'!A1" display="'14'!A1"/>
    <hyperlink ref="C17" location="'15'!A1" display="'15'!A1"/>
    <hyperlink ref="C18" location="'16'!A1" display="'16'!A1"/>
    <hyperlink ref="C19" location="'17'!A1" display="'17'!A1"/>
    <hyperlink ref="C20" location="'18'!A1" display="'18'!A1"/>
    <hyperlink ref="C21" location="'19'!A1" display="'19'!A1"/>
    <hyperlink ref="C22" location="'20'!A1" display="'20'!A1"/>
    <hyperlink ref="C23" location="'21'!A1" display="'21'!A1"/>
    <hyperlink ref="C24" location="'22'!A1" display="'22'!A1"/>
    <hyperlink ref="C13" location="'11'!A1" display="'11'!A1"/>
    <hyperlink ref="C12" location="'10'!A1" display="'10'!A1"/>
  </hyperlinks>
  <printOptions horizontalCentered="1"/>
  <pageMargins left="0.15748031496062992" right="0.15748031496062992" top="0.55" bottom="0.54" header="0.31496062992125984" footer="0.31496062992125984"/>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rgb="FF92D050"/>
  </sheetPr>
  <dimension ref="A1:N111"/>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42.57421875" style="29" customWidth="1"/>
    <col min="3" max="3" width="10.00390625" style="29" customWidth="1"/>
    <col min="4" max="4" width="11.28125" style="29" customWidth="1"/>
    <col min="5" max="6" width="12.421875" style="21" customWidth="1"/>
    <col min="7" max="7" width="0.85546875" style="22" customWidth="1"/>
    <col min="8" max="8" width="39.140625" style="22" customWidth="1"/>
    <col min="9" max="9" width="2.140625" style="22" customWidth="1"/>
    <col min="10" max="13" width="9.28125" style="22" customWidth="1"/>
    <col min="14" max="14" width="12.00390625" style="22" bestFit="1" customWidth="1"/>
    <col min="15" max="16384" width="9.28125" style="22" customWidth="1"/>
  </cols>
  <sheetData>
    <row r="1" spans="1:6" s="23" customFormat="1" ht="15" customHeight="1">
      <c r="A1" s="263" t="s">
        <v>8</v>
      </c>
      <c r="B1" s="264"/>
      <c r="C1" s="79"/>
      <c r="D1" s="79"/>
      <c r="E1" s="87"/>
      <c r="F1" s="87"/>
    </row>
    <row r="2" spans="2:6" s="23" customFormat="1" ht="12.75" customHeight="1">
      <c r="B2" s="3"/>
      <c r="C2" s="80"/>
      <c r="D2" s="80"/>
      <c r="E2" s="87"/>
      <c r="F2" s="87"/>
    </row>
    <row r="3" spans="2:9" s="31" customFormat="1" ht="15" customHeight="1">
      <c r="B3" s="217" t="s">
        <v>1083</v>
      </c>
      <c r="C3" s="81"/>
      <c r="D3" s="81"/>
      <c r="E3" s="88"/>
      <c r="F3" s="88"/>
      <c r="G3" s="37"/>
      <c r="H3" s="37"/>
      <c r="I3" s="37"/>
    </row>
    <row r="4" spans="2:9" s="31" customFormat="1" ht="15" customHeight="1" thickBot="1">
      <c r="B4" s="218" t="s">
        <v>1084</v>
      </c>
      <c r="C4" s="216"/>
      <c r="D4" s="216"/>
      <c r="E4" s="216"/>
      <c r="F4" s="216"/>
      <c r="G4" s="215"/>
      <c r="H4" s="215"/>
      <c r="I4" s="38"/>
    </row>
    <row r="5" spans="3:8" s="32" customFormat="1" ht="12.75" customHeight="1" thickTop="1">
      <c r="C5" s="34"/>
      <c r="D5" s="34"/>
      <c r="E5" s="34"/>
      <c r="F5" s="34"/>
      <c r="H5" s="33"/>
    </row>
    <row r="6" spans="2:8" s="32" customFormat="1" ht="15.75" customHeight="1">
      <c r="B6" s="259" t="s">
        <v>520</v>
      </c>
      <c r="C6" s="265">
        <v>2018</v>
      </c>
      <c r="D6" s="266"/>
      <c r="E6" s="266"/>
      <c r="F6" s="266"/>
      <c r="G6" s="267"/>
      <c r="H6" s="259" t="s">
        <v>574</v>
      </c>
    </row>
    <row r="7" spans="2:8" s="32" customFormat="1" ht="45" customHeight="1">
      <c r="B7" s="286"/>
      <c r="C7" s="206" t="s">
        <v>271</v>
      </c>
      <c r="D7" s="123" t="s">
        <v>266</v>
      </c>
      <c r="E7" s="206" t="s">
        <v>267</v>
      </c>
      <c r="F7" s="294" t="s">
        <v>272</v>
      </c>
      <c r="G7" s="295"/>
      <c r="H7" s="286"/>
    </row>
    <row r="8" spans="2:8" s="32" customFormat="1" ht="45" customHeight="1">
      <c r="B8" s="260"/>
      <c r="C8" s="208" t="s">
        <v>268</v>
      </c>
      <c r="D8" s="124" t="s">
        <v>719</v>
      </c>
      <c r="E8" s="208" t="s">
        <v>269</v>
      </c>
      <c r="F8" s="296" t="s">
        <v>270</v>
      </c>
      <c r="G8" s="297"/>
      <c r="H8" s="260"/>
    </row>
    <row r="9" spans="2:14" s="31" customFormat="1" ht="16.5" customHeight="1">
      <c r="B9" s="42" t="s">
        <v>282</v>
      </c>
      <c r="C9" s="50">
        <v>80766</v>
      </c>
      <c r="D9" s="74" t="s">
        <v>932</v>
      </c>
      <c r="E9" s="165" t="s">
        <v>932</v>
      </c>
      <c r="F9" s="95">
        <f>+F10+F15+F23+F26</f>
        <v>48147334.73406602</v>
      </c>
      <c r="G9" s="76"/>
      <c r="H9" s="42" t="s">
        <v>276</v>
      </c>
      <c r="J9" s="32"/>
      <c r="K9" s="32"/>
      <c r="L9" s="32"/>
      <c r="M9" s="32"/>
      <c r="N9" s="32"/>
    </row>
    <row r="10" spans="2:8" s="32" customFormat="1" ht="12.75" customHeight="1">
      <c r="B10" s="41" t="s">
        <v>283</v>
      </c>
      <c r="C10" s="47">
        <v>24011</v>
      </c>
      <c r="D10" s="36">
        <v>24705</v>
      </c>
      <c r="E10" s="92">
        <f>+F10/D10</f>
        <v>236.51525557579444</v>
      </c>
      <c r="F10" s="96">
        <f>SUM(F11:F14)</f>
        <v>5843109.389000001</v>
      </c>
      <c r="G10" s="77"/>
      <c r="H10" s="41" t="s">
        <v>366</v>
      </c>
    </row>
    <row r="11" spans="2:8" s="32" customFormat="1" ht="12.75" customHeight="1">
      <c r="B11" s="71" t="s">
        <v>284</v>
      </c>
      <c r="C11" s="47">
        <v>10197</v>
      </c>
      <c r="D11" s="36">
        <v>14991</v>
      </c>
      <c r="E11" s="166">
        <v>260.3038169568408</v>
      </c>
      <c r="F11" s="96">
        <f>+E11*D11</f>
        <v>3902214.520000001</v>
      </c>
      <c r="G11" s="77"/>
      <c r="H11" s="71" t="s">
        <v>367</v>
      </c>
    </row>
    <row r="12" spans="2:8" s="32" customFormat="1" ht="12.75" customHeight="1">
      <c r="B12" s="71" t="s">
        <v>106</v>
      </c>
      <c r="C12" s="47">
        <v>12795</v>
      </c>
      <c r="D12" s="36">
        <v>7727</v>
      </c>
      <c r="E12" s="166">
        <v>189.0056903067167</v>
      </c>
      <c r="F12" s="96">
        <f aca="true" t="shared" si="0" ref="F12:F29">+E12*D12</f>
        <v>1460446.969</v>
      </c>
      <c r="G12" s="77"/>
      <c r="H12" s="71" t="s">
        <v>145</v>
      </c>
    </row>
    <row r="13" spans="2:8" s="32" customFormat="1" ht="12.75" customHeight="1">
      <c r="B13" s="71" t="s">
        <v>285</v>
      </c>
      <c r="C13" s="47">
        <v>219</v>
      </c>
      <c r="D13" s="36">
        <v>396</v>
      </c>
      <c r="E13" s="166">
        <v>317.23</v>
      </c>
      <c r="F13" s="96">
        <f t="shared" si="0"/>
        <v>125623.08</v>
      </c>
      <c r="G13" s="77"/>
      <c r="H13" s="71" t="s">
        <v>368</v>
      </c>
    </row>
    <row r="14" spans="2:8" s="32" customFormat="1" ht="12.75" customHeight="1">
      <c r="B14" s="71" t="s">
        <v>286</v>
      </c>
      <c r="C14" s="47">
        <v>800</v>
      </c>
      <c r="D14" s="36">
        <v>1591</v>
      </c>
      <c r="E14" s="166">
        <v>223.02</v>
      </c>
      <c r="F14" s="96">
        <f t="shared" si="0"/>
        <v>354824.82</v>
      </c>
      <c r="G14" s="77"/>
      <c r="H14" s="71" t="s">
        <v>369</v>
      </c>
    </row>
    <row r="15" spans="2:8" s="32" customFormat="1" ht="12.75" customHeight="1">
      <c r="B15" s="41" t="s">
        <v>305</v>
      </c>
      <c r="C15" s="47">
        <v>460</v>
      </c>
      <c r="D15" s="36">
        <f>SUM(D16:D22)</f>
        <v>3307</v>
      </c>
      <c r="E15" s="92">
        <f>+F15/D15</f>
        <v>1647.5788961530025</v>
      </c>
      <c r="F15" s="96">
        <f>SUM(F16:F22)</f>
        <v>5448543.409577979</v>
      </c>
      <c r="G15" s="77"/>
      <c r="H15" s="41" t="s">
        <v>370</v>
      </c>
    </row>
    <row r="16" spans="2:8" s="32" customFormat="1" ht="12.75" customHeight="1">
      <c r="B16" s="71" t="s">
        <v>287</v>
      </c>
      <c r="C16" s="47">
        <v>50</v>
      </c>
      <c r="D16" s="36">
        <v>836</v>
      </c>
      <c r="E16" s="166">
        <v>881.7746413959117</v>
      </c>
      <c r="F16" s="96">
        <f t="shared" si="0"/>
        <v>737163.6002069821</v>
      </c>
      <c r="G16" s="77"/>
      <c r="H16" s="71" t="s">
        <v>371</v>
      </c>
    </row>
    <row r="17" spans="2:8" s="32" customFormat="1" ht="12.75" customHeight="1">
      <c r="B17" s="71" t="s">
        <v>288</v>
      </c>
      <c r="C17" s="47">
        <v>43</v>
      </c>
      <c r="D17" s="36">
        <v>155</v>
      </c>
      <c r="E17" s="166">
        <v>1022.8146856297058</v>
      </c>
      <c r="F17" s="96">
        <f t="shared" si="0"/>
        <v>158536.2762726044</v>
      </c>
      <c r="G17" s="77"/>
      <c r="H17" s="71" t="s">
        <v>372</v>
      </c>
    </row>
    <row r="18" spans="2:8" s="32" customFormat="1" ht="12.75" customHeight="1">
      <c r="B18" s="71" t="s">
        <v>289</v>
      </c>
      <c r="C18" s="47">
        <v>115</v>
      </c>
      <c r="D18" s="36">
        <v>2030</v>
      </c>
      <c r="E18" s="166">
        <v>1826.3542464173179</v>
      </c>
      <c r="F18" s="96">
        <f t="shared" si="0"/>
        <v>3707499.1202271553</v>
      </c>
      <c r="G18" s="77"/>
      <c r="H18" s="71" t="s">
        <v>373</v>
      </c>
    </row>
    <row r="19" spans="2:8" s="32" customFormat="1" ht="12.75" customHeight="1">
      <c r="B19" s="71" t="s">
        <v>290</v>
      </c>
      <c r="C19" s="47">
        <v>111</v>
      </c>
      <c r="D19" s="36">
        <v>115</v>
      </c>
      <c r="E19" s="166">
        <v>4538.832889043478</v>
      </c>
      <c r="F19" s="96">
        <f t="shared" si="0"/>
        <v>521965.7822399999</v>
      </c>
      <c r="G19" s="77"/>
      <c r="H19" s="71" t="s">
        <v>374</v>
      </c>
    </row>
    <row r="20" spans="2:8" s="32" customFormat="1" ht="12.75" customHeight="1">
      <c r="B20" s="71" t="s">
        <v>291</v>
      </c>
      <c r="C20" s="47">
        <v>53</v>
      </c>
      <c r="D20" s="36">
        <v>67</v>
      </c>
      <c r="E20" s="166">
        <v>2994.9011070659035</v>
      </c>
      <c r="F20" s="96">
        <f t="shared" si="0"/>
        <v>200658.37417341553</v>
      </c>
      <c r="G20" s="77"/>
      <c r="H20" s="71" t="s">
        <v>375</v>
      </c>
    </row>
    <row r="21" spans="2:8" s="32" customFormat="1" ht="12.75" customHeight="1">
      <c r="B21" s="71" t="s">
        <v>292</v>
      </c>
      <c r="C21" s="47">
        <v>14</v>
      </c>
      <c r="D21" s="36">
        <v>10</v>
      </c>
      <c r="E21" s="166">
        <v>1556.4147286821706</v>
      </c>
      <c r="F21" s="96">
        <f t="shared" si="0"/>
        <v>15564.147286821706</v>
      </c>
      <c r="G21" s="77"/>
      <c r="H21" s="71" t="s">
        <v>376</v>
      </c>
    </row>
    <row r="22" spans="2:8" s="32" customFormat="1" ht="12.75" customHeight="1">
      <c r="B22" s="71" t="s">
        <v>293</v>
      </c>
      <c r="C22" s="47">
        <v>74</v>
      </c>
      <c r="D22" s="36">
        <v>94</v>
      </c>
      <c r="E22" s="166">
        <v>1139.95860820212</v>
      </c>
      <c r="F22" s="96">
        <f t="shared" si="0"/>
        <v>107156.10917099929</v>
      </c>
      <c r="G22" s="77"/>
      <c r="H22" s="71" t="s">
        <v>377</v>
      </c>
    </row>
    <row r="23" spans="2:8" s="32" customFormat="1" ht="12.75" customHeight="1">
      <c r="B23" s="41" t="s">
        <v>294</v>
      </c>
      <c r="C23" s="47">
        <v>76</v>
      </c>
      <c r="D23" s="36">
        <f>+D24+D25</f>
        <v>330.75</v>
      </c>
      <c r="E23" s="92">
        <f>+F23/D23</f>
        <v>1667.8671365957478</v>
      </c>
      <c r="F23" s="96">
        <f>+F24+F25</f>
        <v>551647.0554290436</v>
      </c>
      <c r="G23" s="77"/>
      <c r="H23" s="41" t="s">
        <v>378</v>
      </c>
    </row>
    <row r="24" spans="2:8" s="32" customFormat="1" ht="12.75" customHeight="1">
      <c r="B24" s="71" t="s">
        <v>295</v>
      </c>
      <c r="C24" s="47">
        <v>2</v>
      </c>
      <c r="D24" s="36">
        <v>2.75</v>
      </c>
      <c r="E24" s="166">
        <v>3310.6877323420076</v>
      </c>
      <c r="F24" s="96">
        <f t="shared" si="0"/>
        <v>9104.39126394052</v>
      </c>
      <c r="G24" s="77"/>
      <c r="H24" s="71" t="s">
        <v>379</v>
      </c>
    </row>
    <row r="25" spans="2:8" s="32" customFormat="1" ht="12.75" customHeight="1">
      <c r="B25" s="71" t="s">
        <v>296</v>
      </c>
      <c r="C25" s="47">
        <v>73</v>
      </c>
      <c r="D25" s="36">
        <v>328</v>
      </c>
      <c r="E25" s="166">
        <v>1654.0934883082411</v>
      </c>
      <c r="F25" s="96">
        <f t="shared" si="0"/>
        <v>542542.6641651031</v>
      </c>
      <c r="G25" s="77"/>
      <c r="H25" s="71" t="s">
        <v>380</v>
      </c>
    </row>
    <row r="26" spans="2:8" s="32" customFormat="1" ht="12.75" customHeight="1">
      <c r="B26" s="41" t="s">
        <v>297</v>
      </c>
      <c r="C26" s="47">
        <v>56219.00000000001</v>
      </c>
      <c r="D26" s="72" t="s">
        <v>932</v>
      </c>
      <c r="E26" s="72" t="s">
        <v>932</v>
      </c>
      <c r="F26" s="96">
        <f>+F27+F28+F29+F30+F33</f>
        <v>36304034.880059</v>
      </c>
      <c r="G26" s="77"/>
      <c r="H26" s="41" t="s">
        <v>381</v>
      </c>
    </row>
    <row r="27" spans="2:8" s="32" customFormat="1" ht="12.75" customHeight="1">
      <c r="B27" s="71" t="s">
        <v>298</v>
      </c>
      <c r="C27" s="47">
        <v>164</v>
      </c>
      <c r="D27" s="36">
        <v>128</v>
      </c>
      <c r="E27" s="166">
        <v>735.9296875</v>
      </c>
      <c r="F27" s="96">
        <f t="shared" si="0"/>
        <v>94199</v>
      </c>
      <c r="G27" s="77"/>
      <c r="H27" s="71" t="s">
        <v>382</v>
      </c>
    </row>
    <row r="28" spans="2:8" s="32" customFormat="1" ht="12.75" customHeight="1">
      <c r="B28" s="71" t="s">
        <v>299</v>
      </c>
      <c r="C28" s="47">
        <v>3</v>
      </c>
      <c r="D28" s="36">
        <v>4</v>
      </c>
      <c r="E28" s="166">
        <v>753.225</v>
      </c>
      <c r="F28" s="96">
        <f t="shared" si="0"/>
        <v>3012.9</v>
      </c>
      <c r="G28" s="77"/>
      <c r="H28" s="71" t="s">
        <v>383</v>
      </c>
    </row>
    <row r="29" spans="2:8" s="32" customFormat="1" ht="12.75" customHeight="1">
      <c r="B29" s="71" t="s">
        <v>300</v>
      </c>
      <c r="C29" s="47">
        <v>3</v>
      </c>
      <c r="D29" s="36">
        <v>5</v>
      </c>
      <c r="E29" s="166">
        <v>654.6210000000001</v>
      </c>
      <c r="F29" s="96">
        <f t="shared" si="0"/>
        <v>3273.1050000000005</v>
      </c>
      <c r="G29" s="77"/>
      <c r="H29" s="71" t="s">
        <v>384</v>
      </c>
    </row>
    <row r="30" spans="2:8" s="32" customFormat="1" ht="12.75" customHeight="1">
      <c r="B30" s="71" t="s">
        <v>108</v>
      </c>
      <c r="C30" s="47">
        <v>56049.00000000001</v>
      </c>
      <c r="D30" s="72" t="s">
        <v>932</v>
      </c>
      <c r="E30" s="92" t="s">
        <v>932</v>
      </c>
      <c r="F30" s="96">
        <f>+F31+F32</f>
        <v>34264537.37748912</v>
      </c>
      <c r="G30" s="77"/>
      <c r="H30" s="71" t="s">
        <v>385</v>
      </c>
    </row>
    <row r="31" spans="2:8" s="32" customFormat="1" ht="12.75" customHeight="1">
      <c r="B31" s="78" t="s">
        <v>301</v>
      </c>
      <c r="C31" s="47">
        <v>5622.4</v>
      </c>
      <c r="D31" s="72" t="s">
        <v>932</v>
      </c>
      <c r="E31" s="92" t="s">
        <v>932</v>
      </c>
      <c r="F31" s="96">
        <v>1521497.4088585384</v>
      </c>
      <c r="G31" s="77"/>
      <c r="H31" s="78" t="s">
        <v>386</v>
      </c>
    </row>
    <row r="32" spans="2:8" s="32" customFormat="1" ht="12.75" customHeight="1">
      <c r="B32" s="78" t="s">
        <v>302</v>
      </c>
      <c r="C32" s="47">
        <v>50426.600000000006</v>
      </c>
      <c r="D32" s="36">
        <v>287410.19383365</v>
      </c>
      <c r="E32" s="92">
        <f>+F32/D32</f>
        <v>113.92442116225672</v>
      </c>
      <c r="F32" s="96">
        <v>32743039.96863058</v>
      </c>
      <c r="G32" s="77"/>
      <c r="H32" s="78" t="s">
        <v>387</v>
      </c>
    </row>
    <row r="33" spans="2:8" s="32" customFormat="1" ht="12.75" customHeight="1">
      <c r="B33" s="71" t="s">
        <v>187</v>
      </c>
      <c r="C33" s="97" t="s">
        <v>932</v>
      </c>
      <c r="D33" s="36">
        <v>21386.7</v>
      </c>
      <c r="E33" s="92">
        <f>+F33/D33</f>
        <v>90.66440814009994</v>
      </c>
      <c r="F33" s="96">
        <v>1939012.4975698753</v>
      </c>
      <c r="G33" s="77"/>
      <c r="H33" s="71" t="s">
        <v>146</v>
      </c>
    </row>
    <row r="34" spans="2:14" s="31" customFormat="1" ht="16.5" customHeight="1">
      <c r="B34" s="42" t="s">
        <v>273</v>
      </c>
      <c r="C34" s="50">
        <v>7138</v>
      </c>
      <c r="D34" s="74" t="s">
        <v>932</v>
      </c>
      <c r="E34" s="165" t="s">
        <v>932</v>
      </c>
      <c r="F34" s="95">
        <f>+F35+F38+F60</f>
        <v>92762848.4151451</v>
      </c>
      <c r="G34" s="76"/>
      <c r="H34" s="42" t="s">
        <v>277</v>
      </c>
      <c r="J34" s="32"/>
      <c r="K34" s="32"/>
      <c r="L34" s="32"/>
      <c r="M34" s="32"/>
      <c r="N34" s="32"/>
    </row>
    <row r="35" spans="2:8" s="32" customFormat="1" ht="12.75" customHeight="1">
      <c r="B35" s="41" t="s">
        <v>303</v>
      </c>
      <c r="C35" s="47">
        <v>4536</v>
      </c>
      <c r="D35" s="36">
        <f>+D36+D37</f>
        <v>105325</v>
      </c>
      <c r="E35" s="92">
        <f>+F35/D35</f>
        <v>355.67109621905865</v>
      </c>
      <c r="F35" s="36">
        <f>+F36+F37</f>
        <v>37461058.209272355</v>
      </c>
      <c r="G35" s="77"/>
      <c r="H35" s="41" t="s">
        <v>388</v>
      </c>
    </row>
    <row r="36" spans="2:14" s="32" customFormat="1" ht="12.75" customHeight="1">
      <c r="B36" s="71" t="s">
        <v>306</v>
      </c>
      <c r="C36" s="47">
        <v>4500</v>
      </c>
      <c r="D36" s="36">
        <v>104081</v>
      </c>
      <c r="E36" s="166">
        <v>353.6</v>
      </c>
      <c r="F36" s="96">
        <f aca="true" t="shared" si="1" ref="F36:F58">+E36*D36</f>
        <v>36803041.6</v>
      </c>
      <c r="G36" s="77"/>
      <c r="H36" s="71" t="s">
        <v>390</v>
      </c>
      <c r="J36" s="31"/>
      <c r="K36" s="31"/>
      <c r="L36" s="31"/>
      <c r="M36" s="31"/>
      <c r="N36" s="31"/>
    </row>
    <row r="37" spans="2:8" s="32" customFormat="1" ht="12.75" customHeight="1">
      <c r="B37" s="71" t="s">
        <v>307</v>
      </c>
      <c r="C37" s="47">
        <v>36</v>
      </c>
      <c r="D37" s="36">
        <v>1244</v>
      </c>
      <c r="E37" s="166">
        <v>528.9522582575192</v>
      </c>
      <c r="F37" s="96">
        <f t="shared" si="1"/>
        <v>658016.6092723539</v>
      </c>
      <c r="G37" s="77"/>
      <c r="H37" s="71" t="s">
        <v>389</v>
      </c>
    </row>
    <row r="38" spans="2:8" s="32" customFormat="1" ht="12.75" customHeight="1">
      <c r="B38" s="41" t="s">
        <v>304</v>
      </c>
      <c r="C38" s="47">
        <v>2035</v>
      </c>
      <c r="D38" s="92" t="s">
        <v>932</v>
      </c>
      <c r="E38" s="92" t="s">
        <v>932</v>
      </c>
      <c r="F38" s="95">
        <f>SUM(F39:F59)</f>
        <v>46007809.11032274</v>
      </c>
      <c r="G38" s="77"/>
      <c r="H38" s="41" t="s">
        <v>391</v>
      </c>
    </row>
    <row r="39" spans="2:8" s="32" customFormat="1" ht="12.75" customHeight="1">
      <c r="B39" s="71" t="s">
        <v>308</v>
      </c>
      <c r="C39" s="47">
        <v>73</v>
      </c>
      <c r="D39" s="36">
        <v>2331</v>
      </c>
      <c r="E39" s="166">
        <v>396.1542485971686</v>
      </c>
      <c r="F39" s="96">
        <f t="shared" si="1"/>
        <v>923435.55348</v>
      </c>
      <c r="G39" s="77"/>
      <c r="H39" s="71" t="s">
        <v>392</v>
      </c>
    </row>
    <row r="40" spans="2:8" s="32" customFormat="1" ht="12.75" customHeight="1">
      <c r="B40" s="71" t="s">
        <v>309</v>
      </c>
      <c r="C40" s="47">
        <v>287</v>
      </c>
      <c r="D40" s="36">
        <v>15541</v>
      </c>
      <c r="E40" s="166">
        <v>812.5423669611417</v>
      </c>
      <c r="F40" s="96">
        <f t="shared" si="1"/>
        <v>12627720.924943104</v>
      </c>
      <c r="G40" s="77"/>
      <c r="H40" s="71" t="s">
        <v>393</v>
      </c>
    </row>
    <row r="41" spans="2:8" s="32" customFormat="1" ht="12.75" customHeight="1">
      <c r="B41" s="71" t="s">
        <v>310</v>
      </c>
      <c r="C41" s="47">
        <v>55</v>
      </c>
      <c r="D41" s="36">
        <v>1406</v>
      </c>
      <c r="E41" s="166">
        <v>1179.2518086283476</v>
      </c>
      <c r="F41" s="96">
        <f t="shared" si="1"/>
        <v>1658028.0429314568</v>
      </c>
      <c r="G41" s="77"/>
      <c r="H41" s="71" t="s">
        <v>397</v>
      </c>
    </row>
    <row r="42" spans="2:8" s="32" customFormat="1" ht="12.75" customHeight="1">
      <c r="B42" s="71" t="s">
        <v>311</v>
      </c>
      <c r="C42" s="47">
        <v>186</v>
      </c>
      <c r="D42" s="36">
        <v>9659</v>
      </c>
      <c r="E42" s="166">
        <v>696.1470573672223</v>
      </c>
      <c r="F42" s="96">
        <f t="shared" si="1"/>
        <v>6724084.42711</v>
      </c>
      <c r="G42" s="77"/>
      <c r="H42" s="71" t="s">
        <v>395</v>
      </c>
    </row>
    <row r="43" spans="2:8" s="32" customFormat="1" ht="12.75" customHeight="1">
      <c r="B43" s="71" t="s">
        <v>312</v>
      </c>
      <c r="C43" s="47">
        <v>56</v>
      </c>
      <c r="D43" s="36">
        <v>1415</v>
      </c>
      <c r="E43" s="166">
        <v>1842.0730939222615</v>
      </c>
      <c r="F43" s="96">
        <f t="shared" si="1"/>
        <v>2606533.4279</v>
      </c>
      <c r="G43" s="77"/>
      <c r="H43" s="71" t="s">
        <v>396</v>
      </c>
    </row>
    <row r="44" spans="2:8" s="32" customFormat="1" ht="12.75" customHeight="1">
      <c r="B44" s="71" t="s">
        <v>313</v>
      </c>
      <c r="C44" s="47">
        <v>21</v>
      </c>
      <c r="D44" s="36">
        <v>44</v>
      </c>
      <c r="E44" s="166">
        <v>2101.249584406821</v>
      </c>
      <c r="F44" s="96">
        <f t="shared" si="1"/>
        <v>92454.98171390014</v>
      </c>
      <c r="G44" s="77"/>
      <c r="H44" s="71" t="s">
        <v>398</v>
      </c>
    </row>
    <row r="45" spans="2:8" s="32" customFormat="1" ht="12.75" customHeight="1">
      <c r="B45" s="71" t="s">
        <v>314</v>
      </c>
      <c r="C45" s="47">
        <v>103</v>
      </c>
      <c r="D45" s="36">
        <v>4228</v>
      </c>
      <c r="E45" s="166">
        <v>378.25751975402073</v>
      </c>
      <c r="F45" s="96">
        <f t="shared" si="1"/>
        <v>1599272.7935199996</v>
      </c>
      <c r="G45" s="77"/>
      <c r="H45" s="71" t="s">
        <v>399</v>
      </c>
    </row>
    <row r="46" spans="2:8" s="32" customFormat="1" ht="12.75" customHeight="1">
      <c r="B46" s="71" t="s">
        <v>315</v>
      </c>
      <c r="C46" s="47">
        <v>130</v>
      </c>
      <c r="D46" s="36">
        <v>4047</v>
      </c>
      <c r="E46" s="166">
        <v>299.65583094638004</v>
      </c>
      <c r="F46" s="96">
        <f t="shared" si="1"/>
        <v>1212707.14784</v>
      </c>
      <c r="G46" s="77"/>
      <c r="H46" s="71" t="s">
        <v>400</v>
      </c>
    </row>
    <row r="47" spans="2:8" s="32" customFormat="1" ht="12.75" customHeight="1">
      <c r="B47" s="71" t="s">
        <v>316</v>
      </c>
      <c r="C47" s="47">
        <v>12</v>
      </c>
      <c r="D47" s="36">
        <v>78</v>
      </c>
      <c r="E47" s="166">
        <v>1868.3599912429847</v>
      </c>
      <c r="F47" s="96">
        <f t="shared" si="1"/>
        <v>145732.07931695282</v>
      </c>
      <c r="G47" s="77"/>
      <c r="H47" s="71" t="s">
        <v>401</v>
      </c>
    </row>
    <row r="48" spans="2:8" s="32" customFormat="1" ht="12.75" customHeight="1">
      <c r="B48" s="71" t="s">
        <v>317</v>
      </c>
      <c r="C48" s="47">
        <v>55</v>
      </c>
      <c r="D48" s="36">
        <v>1018</v>
      </c>
      <c r="E48" s="166">
        <v>425.56838522456064</v>
      </c>
      <c r="F48" s="96">
        <f t="shared" si="1"/>
        <v>433228.61615860276</v>
      </c>
      <c r="G48" s="77"/>
      <c r="H48" s="71" t="s">
        <v>402</v>
      </c>
    </row>
    <row r="49" spans="2:8" s="32" customFormat="1" ht="12.75" customHeight="1">
      <c r="B49" s="71" t="s">
        <v>318</v>
      </c>
      <c r="C49" s="47">
        <v>78</v>
      </c>
      <c r="D49" s="36">
        <v>1716</v>
      </c>
      <c r="E49" s="166">
        <v>521.2683197182291</v>
      </c>
      <c r="F49" s="96">
        <f t="shared" si="1"/>
        <v>894496.4366364812</v>
      </c>
      <c r="G49" s="77"/>
      <c r="H49" s="71" t="s">
        <v>403</v>
      </c>
    </row>
    <row r="50" spans="2:8" s="32" customFormat="1" ht="12.75" customHeight="1">
      <c r="B50" s="71" t="s">
        <v>1117</v>
      </c>
      <c r="C50" s="47">
        <v>50</v>
      </c>
      <c r="D50" s="36">
        <v>907</v>
      </c>
      <c r="E50" s="166">
        <v>674.4993206284455</v>
      </c>
      <c r="F50" s="96">
        <f t="shared" si="1"/>
        <v>611770.88381</v>
      </c>
      <c r="G50" s="77"/>
      <c r="H50" s="71" t="s">
        <v>1118</v>
      </c>
    </row>
    <row r="51" spans="2:8" s="32" customFormat="1" ht="12.75" customHeight="1">
      <c r="B51" s="71" t="s">
        <v>320</v>
      </c>
      <c r="C51" s="47">
        <v>102</v>
      </c>
      <c r="D51" s="36">
        <v>2312</v>
      </c>
      <c r="E51" s="166">
        <v>722.2050981833911</v>
      </c>
      <c r="F51" s="96">
        <f t="shared" si="1"/>
        <v>1669738.1870000002</v>
      </c>
      <c r="G51" s="77"/>
      <c r="H51" s="71" t="s">
        <v>405</v>
      </c>
    </row>
    <row r="52" spans="2:8" s="32" customFormat="1" ht="12.75" customHeight="1">
      <c r="B52" s="71" t="s">
        <v>321</v>
      </c>
      <c r="C52" s="47">
        <v>28</v>
      </c>
      <c r="D52" s="36">
        <v>1709</v>
      </c>
      <c r="E52" s="166">
        <v>635.6383414225614</v>
      </c>
      <c r="F52" s="96">
        <f t="shared" si="1"/>
        <v>1086305.9254911575</v>
      </c>
      <c r="G52" s="77"/>
      <c r="H52" s="71" t="s">
        <v>406</v>
      </c>
    </row>
    <row r="53" spans="2:8" s="32" customFormat="1" ht="12.75" customHeight="1">
      <c r="B53" s="71" t="s">
        <v>322</v>
      </c>
      <c r="C53" s="47">
        <v>30</v>
      </c>
      <c r="D53" s="36">
        <v>1212</v>
      </c>
      <c r="E53" s="166">
        <v>434.41225552805275</v>
      </c>
      <c r="F53" s="96">
        <f t="shared" si="1"/>
        <v>526507.6536999999</v>
      </c>
      <c r="G53" s="77"/>
      <c r="H53" s="71" t="s">
        <v>407</v>
      </c>
    </row>
    <row r="54" spans="2:8" s="32" customFormat="1" ht="12.75" customHeight="1">
      <c r="B54" s="71" t="s">
        <v>323</v>
      </c>
      <c r="C54" s="47">
        <v>38</v>
      </c>
      <c r="D54" s="36">
        <v>1258</v>
      </c>
      <c r="E54" s="166">
        <v>445.0588926081081</v>
      </c>
      <c r="F54" s="96">
        <f t="shared" si="1"/>
        <v>559884.086901</v>
      </c>
      <c r="G54" s="77"/>
      <c r="H54" s="71" t="s">
        <v>408</v>
      </c>
    </row>
    <row r="55" spans="2:8" s="32" customFormat="1" ht="12.75" customHeight="1">
      <c r="B55" s="71" t="s">
        <v>324</v>
      </c>
      <c r="C55" s="47">
        <v>31</v>
      </c>
      <c r="D55" s="36">
        <v>491</v>
      </c>
      <c r="E55" s="166">
        <v>1110.6287430575446</v>
      </c>
      <c r="F55" s="96">
        <f t="shared" si="1"/>
        <v>545318.7128412544</v>
      </c>
      <c r="G55" s="77"/>
      <c r="H55" s="71" t="s">
        <v>409</v>
      </c>
    </row>
    <row r="56" spans="2:8" s="32" customFormat="1" ht="12.75" customHeight="1">
      <c r="B56" s="71" t="s">
        <v>325</v>
      </c>
      <c r="C56" s="47">
        <v>35</v>
      </c>
      <c r="D56" s="36">
        <v>1034</v>
      </c>
      <c r="E56" s="166">
        <v>921.584358992633</v>
      </c>
      <c r="F56" s="96">
        <f t="shared" si="1"/>
        <v>952918.2271983826</v>
      </c>
      <c r="G56" s="77"/>
      <c r="H56" s="71" t="s">
        <v>410</v>
      </c>
    </row>
    <row r="57" spans="2:8" s="32" customFormat="1" ht="12.75" customHeight="1">
      <c r="B57" s="71" t="s">
        <v>326</v>
      </c>
      <c r="C57" s="47">
        <v>65</v>
      </c>
      <c r="D57" s="36">
        <v>758</v>
      </c>
      <c r="E57" s="166">
        <v>1822.0774722955143</v>
      </c>
      <c r="F57" s="96">
        <f t="shared" si="1"/>
        <v>1381134.724</v>
      </c>
      <c r="G57" s="77"/>
      <c r="H57" s="71" t="s">
        <v>411</v>
      </c>
    </row>
    <row r="58" spans="2:8" s="32" customFormat="1" ht="12.75" customHeight="1">
      <c r="B58" s="71" t="s">
        <v>327</v>
      </c>
      <c r="C58" s="97" t="s">
        <v>932</v>
      </c>
      <c r="D58" s="36">
        <v>599</v>
      </c>
      <c r="E58" s="166">
        <v>2645.240589983305</v>
      </c>
      <c r="F58" s="96">
        <f t="shared" si="1"/>
        <v>1584499.1134</v>
      </c>
      <c r="G58" s="77"/>
      <c r="H58" s="71" t="s">
        <v>412</v>
      </c>
    </row>
    <row r="59" spans="2:8" s="32" customFormat="1" ht="12.75" customHeight="1">
      <c r="B59" s="71" t="s">
        <v>328</v>
      </c>
      <c r="C59" s="47">
        <v>600</v>
      </c>
      <c r="D59" s="36">
        <v>32832</v>
      </c>
      <c r="E59" s="92">
        <v>248.90464072948512</v>
      </c>
      <c r="F59" s="96">
        <v>8172037.164430455</v>
      </c>
      <c r="G59" s="77"/>
      <c r="H59" s="71" t="s">
        <v>413</v>
      </c>
    </row>
    <row r="60" spans="2:8" s="32" customFormat="1" ht="12.75" customHeight="1">
      <c r="B60" s="41" t="s">
        <v>329</v>
      </c>
      <c r="C60" s="47">
        <v>567</v>
      </c>
      <c r="D60" s="36">
        <f>+D61+D62</f>
        <v>23966</v>
      </c>
      <c r="E60" s="92">
        <v>387.7985936555955</v>
      </c>
      <c r="F60" s="36">
        <f>+F61+F62</f>
        <v>9293981.09555</v>
      </c>
      <c r="G60" s="77"/>
      <c r="H60" s="41" t="s">
        <v>414</v>
      </c>
    </row>
    <row r="61" spans="2:8" s="32" customFormat="1" ht="12.75" customHeight="1">
      <c r="B61" s="71" t="s">
        <v>330</v>
      </c>
      <c r="C61" s="47">
        <v>426</v>
      </c>
      <c r="D61" s="36">
        <v>15017</v>
      </c>
      <c r="E61" s="166">
        <v>302.5345244522874</v>
      </c>
      <c r="F61" s="96">
        <f>+E61*D61</f>
        <v>4543160.9537</v>
      </c>
      <c r="G61" s="77"/>
      <c r="H61" s="71" t="s">
        <v>1029</v>
      </c>
    </row>
    <row r="62" spans="2:8" s="32" customFormat="1" ht="12.75" customHeight="1">
      <c r="B62" s="71" t="s">
        <v>331</v>
      </c>
      <c r="C62" s="47">
        <v>141</v>
      </c>
      <c r="D62" s="36">
        <v>8949</v>
      </c>
      <c r="E62" s="166">
        <v>530.8772088333892</v>
      </c>
      <c r="F62" s="96">
        <f>+E62*D62</f>
        <v>4750820.14185</v>
      </c>
      <c r="G62" s="77"/>
      <c r="H62" s="71" t="s">
        <v>415</v>
      </c>
    </row>
    <row r="63" spans="2:14" s="31" customFormat="1" ht="16.5" customHeight="1">
      <c r="B63" s="42" t="s">
        <v>332</v>
      </c>
      <c r="C63" s="50">
        <v>26289.7</v>
      </c>
      <c r="D63" s="74">
        <v>140863.029</v>
      </c>
      <c r="E63" s="165">
        <v>489.4630534726086</v>
      </c>
      <c r="F63" s="95">
        <f>+F64+F67+F72+F88+F93</f>
        <v>68947248.29574062</v>
      </c>
      <c r="G63" s="76"/>
      <c r="H63" s="42" t="s">
        <v>278</v>
      </c>
      <c r="J63" s="32"/>
      <c r="K63" s="32"/>
      <c r="L63" s="32"/>
      <c r="M63" s="32"/>
      <c r="N63" s="32"/>
    </row>
    <row r="64" spans="2:8" s="32" customFormat="1" ht="12.75" customHeight="1">
      <c r="B64" s="41" t="s">
        <v>333</v>
      </c>
      <c r="C64" s="47">
        <v>6657.5</v>
      </c>
      <c r="D64" s="36">
        <f>+D65+D66</f>
        <v>22296.238999999998</v>
      </c>
      <c r="E64" s="92">
        <f>+F64/D64</f>
        <v>417.36882294295293</v>
      </c>
      <c r="F64" s="36">
        <f>+F65+F66</f>
        <v>9305755.027484762</v>
      </c>
      <c r="G64" s="77"/>
      <c r="H64" s="41" t="s">
        <v>416</v>
      </c>
    </row>
    <row r="65" spans="2:8" s="32" customFormat="1" ht="12.75" customHeight="1">
      <c r="B65" s="71" t="s">
        <v>334</v>
      </c>
      <c r="C65" s="47">
        <v>5982.6</v>
      </c>
      <c r="D65" s="36">
        <v>17896.172</v>
      </c>
      <c r="E65" s="166">
        <v>389.22635792457714</v>
      </c>
      <c r="F65" s="96">
        <f aca="true" t="shared" si="2" ref="F65:F86">+E65*D65</f>
        <v>6965661.848351795</v>
      </c>
      <c r="G65" s="77"/>
      <c r="H65" s="71" t="s">
        <v>417</v>
      </c>
    </row>
    <row r="66" spans="2:8" s="32" customFormat="1" ht="12.75" customHeight="1">
      <c r="B66" s="71" t="s">
        <v>335</v>
      </c>
      <c r="C66" s="47">
        <v>674.9</v>
      </c>
      <c r="D66" s="36">
        <v>4400.067</v>
      </c>
      <c r="E66" s="166">
        <v>531.8312605542066</v>
      </c>
      <c r="F66" s="96">
        <f t="shared" si="2"/>
        <v>2340093.179132966</v>
      </c>
      <c r="G66" s="77"/>
      <c r="H66" s="71" t="s">
        <v>418</v>
      </c>
    </row>
    <row r="67" spans="2:8" s="32" customFormat="1" ht="12.75" customHeight="1">
      <c r="B67" s="41" t="s">
        <v>336</v>
      </c>
      <c r="C67" s="47">
        <v>3053</v>
      </c>
      <c r="D67" s="36">
        <f>SUM(D68:D71)</f>
        <v>73581</v>
      </c>
      <c r="E67" s="92">
        <f>+F67/D67</f>
        <v>274.95994992044143</v>
      </c>
      <c r="F67" s="36">
        <f>SUM(F68:F71)</f>
        <v>20231828.075096</v>
      </c>
      <c r="G67" s="77"/>
      <c r="H67" s="41" t="s">
        <v>419</v>
      </c>
    </row>
    <row r="68" spans="2:8" s="32" customFormat="1" ht="12.75" customHeight="1">
      <c r="B68" s="71" t="s">
        <v>337</v>
      </c>
      <c r="C68" s="47">
        <v>1115</v>
      </c>
      <c r="D68" s="36">
        <v>17838</v>
      </c>
      <c r="E68" s="166">
        <v>201.89105724829017</v>
      </c>
      <c r="F68" s="96">
        <f t="shared" si="2"/>
        <v>3601332.679195</v>
      </c>
      <c r="G68" s="77"/>
      <c r="H68" s="71" t="s">
        <v>420</v>
      </c>
    </row>
    <row r="69" spans="2:14" s="32" customFormat="1" ht="12.75" customHeight="1">
      <c r="B69" s="71" t="s">
        <v>338</v>
      </c>
      <c r="C69" s="47">
        <v>457</v>
      </c>
      <c r="D69" s="36">
        <v>6219</v>
      </c>
      <c r="E69" s="166">
        <v>294.11824976137643</v>
      </c>
      <c r="F69" s="96">
        <f t="shared" si="2"/>
        <v>1829121.395266</v>
      </c>
      <c r="G69" s="77"/>
      <c r="H69" s="71" t="s">
        <v>421</v>
      </c>
      <c r="J69" s="31"/>
      <c r="K69" s="31"/>
      <c r="L69" s="31"/>
      <c r="M69" s="31"/>
      <c r="N69" s="31"/>
    </row>
    <row r="70" spans="2:8" s="32" customFormat="1" ht="12.75" customHeight="1">
      <c r="B70" s="71" t="s">
        <v>340</v>
      </c>
      <c r="C70" s="47">
        <v>410</v>
      </c>
      <c r="D70" s="36">
        <v>16083</v>
      </c>
      <c r="E70" s="166">
        <v>279.663528725984</v>
      </c>
      <c r="F70" s="96">
        <f t="shared" si="2"/>
        <v>4497828.532500001</v>
      </c>
      <c r="G70" s="77"/>
      <c r="H70" s="71" t="s">
        <v>422</v>
      </c>
    </row>
    <row r="71" spans="2:8" s="32" customFormat="1" ht="12.75" customHeight="1">
      <c r="B71" s="71" t="s">
        <v>339</v>
      </c>
      <c r="C71" s="47">
        <v>1071</v>
      </c>
      <c r="D71" s="36">
        <v>33441</v>
      </c>
      <c r="E71" s="166">
        <v>308.1111649811608</v>
      </c>
      <c r="F71" s="96">
        <f t="shared" si="2"/>
        <v>10303545.468135</v>
      </c>
      <c r="G71" s="77"/>
      <c r="H71" s="71" t="s">
        <v>423</v>
      </c>
    </row>
    <row r="72" spans="2:8" s="32" customFormat="1" ht="12.75" customHeight="1">
      <c r="B72" s="41" t="s">
        <v>341</v>
      </c>
      <c r="C72" s="47">
        <v>2351.2</v>
      </c>
      <c r="D72" s="72">
        <f>SUM(D73:D87)</f>
        <v>17838.79</v>
      </c>
      <c r="E72" s="92">
        <v>1031.9309981327208</v>
      </c>
      <c r="F72" s="96">
        <f>SUM(F73:F87)</f>
        <v>18408400.37018</v>
      </c>
      <c r="G72" s="77"/>
      <c r="H72" s="41" t="s">
        <v>424</v>
      </c>
    </row>
    <row r="73" spans="2:10" s="32" customFormat="1" ht="12.75" customHeight="1">
      <c r="B73" s="71" t="s">
        <v>342</v>
      </c>
      <c r="C73" s="47">
        <v>371</v>
      </c>
      <c r="D73" s="36">
        <v>1912</v>
      </c>
      <c r="E73" s="166">
        <v>855.3647132949791</v>
      </c>
      <c r="F73" s="96">
        <f t="shared" si="2"/>
        <v>1635457.33182</v>
      </c>
      <c r="G73" s="77"/>
      <c r="H73" s="71" t="s">
        <v>425</v>
      </c>
      <c r="J73" s="22"/>
    </row>
    <row r="74" spans="2:14" s="32" customFormat="1" ht="12.75" customHeight="1">
      <c r="B74" s="71" t="s">
        <v>343</v>
      </c>
      <c r="C74" s="47">
        <v>63</v>
      </c>
      <c r="D74" s="36">
        <v>390</v>
      </c>
      <c r="E74" s="166">
        <v>1187.4046230769234</v>
      </c>
      <c r="F74" s="96">
        <f t="shared" si="2"/>
        <v>463087.80300000013</v>
      </c>
      <c r="G74" s="77"/>
      <c r="H74" s="71" t="s">
        <v>426</v>
      </c>
      <c r="J74" s="65"/>
      <c r="K74" s="31"/>
      <c r="L74" s="31"/>
      <c r="M74" s="31"/>
      <c r="N74" s="31"/>
    </row>
    <row r="75" spans="2:14" s="32" customFormat="1" ht="12.75" customHeight="1">
      <c r="B75" s="71" t="s">
        <v>344</v>
      </c>
      <c r="C75" s="47">
        <v>18</v>
      </c>
      <c r="D75" s="36">
        <v>66</v>
      </c>
      <c r="E75" s="166">
        <v>694.3686868686868</v>
      </c>
      <c r="F75" s="96">
        <f t="shared" si="2"/>
        <v>45828.33333333333</v>
      </c>
      <c r="G75" s="77"/>
      <c r="H75" s="71" t="s">
        <v>427</v>
      </c>
      <c r="J75" s="29"/>
      <c r="K75" s="25"/>
      <c r="L75" s="22"/>
      <c r="M75" s="22"/>
      <c r="N75" s="22"/>
    </row>
    <row r="76" spans="2:14" s="32" customFormat="1" ht="12.75" customHeight="1">
      <c r="B76" s="71" t="s">
        <v>428</v>
      </c>
      <c r="C76" s="47">
        <v>291</v>
      </c>
      <c r="D76" s="36">
        <v>1617</v>
      </c>
      <c r="E76" s="166">
        <v>1094.3018361175016</v>
      </c>
      <c r="F76" s="96">
        <f t="shared" si="2"/>
        <v>1769486.0690020001</v>
      </c>
      <c r="G76" s="77"/>
      <c r="H76" s="71" t="s">
        <v>430</v>
      </c>
      <c r="J76" s="22"/>
      <c r="K76" s="25"/>
      <c r="L76" s="25"/>
      <c r="M76" s="25"/>
      <c r="N76" s="25"/>
    </row>
    <row r="77" spans="2:14" s="32" customFormat="1" ht="12.75" customHeight="1">
      <c r="B77" s="71" t="s">
        <v>345</v>
      </c>
      <c r="C77" s="47">
        <v>180</v>
      </c>
      <c r="D77" s="36">
        <v>918</v>
      </c>
      <c r="E77" s="166">
        <v>1177.3318886503266</v>
      </c>
      <c r="F77" s="96">
        <f t="shared" si="2"/>
        <v>1080790.6737809998</v>
      </c>
      <c r="G77" s="77"/>
      <c r="H77" s="71" t="s">
        <v>429</v>
      </c>
      <c r="J77" s="22"/>
      <c r="K77" s="25"/>
      <c r="L77" s="25"/>
      <c r="M77" s="25"/>
      <c r="N77" s="25"/>
    </row>
    <row r="78" spans="2:14" s="32" customFormat="1" ht="12.75" customHeight="1">
      <c r="B78" s="71" t="s">
        <v>346</v>
      </c>
      <c r="C78" s="47">
        <v>221</v>
      </c>
      <c r="D78" s="36">
        <v>342</v>
      </c>
      <c r="E78" s="166">
        <v>4788.798463742691</v>
      </c>
      <c r="F78" s="96">
        <f t="shared" si="2"/>
        <v>1637769.0746000002</v>
      </c>
      <c r="G78" s="77"/>
      <c r="H78" s="71" t="s">
        <v>431</v>
      </c>
      <c r="J78" s="22"/>
      <c r="K78" s="25"/>
      <c r="L78" s="25"/>
      <c r="M78" s="25"/>
      <c r="N78" s="25"/>
    </row>
    <row r="79" spans="2:14" s="32" customFormat="1" ht="12.75" customHeight="1">
      <c r="B79" s="71" t="s">
        <v>433</v>
      </c>
      <c r="C79" s="47">
        <v>369</v>
      </c>
      <c r="D79" s="36">
        <v>1189</v>
      </c>
      <c r="E79" s="166">
        <v>920.2746209829268</v>
      </c>
      <c r="F79" s="96">
        <f t="shared" si="2"/>
        <v>1094206.5243487</v>
      </c>
      <c r="G79" s="77"/>
      <c r="H79" s="71" t="s">
        <v>432</v>
      </c>
      <c r="J79" s="22"/>
      <c r="K79" s="24"/>
      <c r="L79" s="25"/>
      <c r="M79" s="25"/>
      <c r="N79" s="25"/>
    </row>
    <row r="80" spans="2:14" s="32" customFormat="1" ht="12.75" customHeight="1">
      <c r="B80" s="71" t="s">
        <v>347</v>
      </c>
      <c r="C80" s="47">
        <v>196</v>
      </c>
      <c r="D80" s="36">
        <v>701</v>
      </c>
      <c r="E80" s="166">
        <v>952.459482994711</v>
      </c>
      <c r="F80" s="96">
        <f t="shared" si="2"/>
        <v>667674.0975792925</v>
      </c>
      <c r="G80" s="77"/>
      <c r="H80" s="71" t="s">
        <v>434</v>
      </c>
      <c r="J80" s="22"/>
      <c r="K80" s="22"/>
      <c r="L80" s="24"/>
      <c r="M80" s="24"/>
      <c r="N80" s="24"/>
    </row>
    <row r="81" spans="2:14" s="32" customFormat="1" ht="12.75" customHeight="1">
      <c r="B81" s="71" t="s">
        <v>348</v>
      </c>
      <c r="C81" s="47">
        <v>51</v>
      </c>
      <c r="D81" s="36">
        <v>1468</v>
      </c>
      <c r="E81" s="166">
        <v>1841.4217904039508</v>
      </c>
      <c r="F81" s="96">
        <f t="shared" si="2"/>
        <v>2703207.188313</v>
      </c>
      <c r="G81" s="77"/>
      <c r="H81" s="71" t="s">
        <v>435</v>
      </c>
      <c r="J81" s="22"/>
      <c r="K81" s="22"/>
      <c r="L81" s="22"/>
      <c r="M81" s="22"/>
      <c r="N81" s="22"/>
    </row>
    <row r="82" spans="2:14" s="32" customFormat="1" ht="12.75" customHeight="1">
      <c r="B82" s="71" t="s">
        <v>349</v>
      </c>
      <c r="C82" s="47">
        <v>144</v>
      </c>
      <c r="D82" s="36">
        <v>1344</v>
      </c>
      <c r="E82" s="166">
        <v>1833.4564315610119</v>
      </c>
      <c r="F82" s="96">
        <f t="shared" si="2"/>
        <v>2464165.444018</v>
      </c>
      <c r="G82" s="77"/>
      <c r="H82" s="71" t="s">
        <v>436</v>
      </c>
      <c r="J82" s="22"/>
      <c r="K82" s="22"/>
      <c r="L82" s="22"/>
      <c r="M82" s="22"/>
      <c r="N82" s="22"/>
    </row>
    <row r="83" spans="2:14" s="32" customFormat="1" ht="12.75" customHeight="1">
      <c r="B83" s="71" t="s">
        <v>350</v>
      </c>
      <c r="C83" s="47">
        <v>218</v>
      </c>
      <c r="D83" s="36">
        <v>5791</v>
      </c>
      <c r="E83" s="166">
        <v>392.3879001237257</v>
      </c>
      <c r="F83" s="96">
        <f t="shared" si="2"/>
        <v>2272318.3296164954</v>
      </c>
      <c r="G83" s="77"/>
      <c r="H83" s="71" t="s">
        <v>437</v>
      </c>
      <c r="J83" s="22"/>
      <c r="K83" s="29"/>
      <c r="L83" s="22"/>
      <c r="M83" s="22"/>
      <c r="N83" s="22"/>
    </row>
    <row r="84" spans="2:14" s="32" customFormat="1" ht="12.75" customHeight="1">
      <c r="B84" s="71" t="s">
        <v>351</v>
      </c>
      <c r="C84" s="47">
        <v>30</v>
      </c>
      <c r="D84" s="36">
        <v>355</v>
      </c>
      <c r="E84" s="166">
        <v>1444.3361892984105</v>
      </c>
      <c r="F84" s="96">
        <f t="shared" si="2"/>
        <v>512739.34720093576</v>
      </c>
      <c r="G84" s="77"/>
      <c r="H84" s="71" t="s">
        <v>438</v>
      </c>
      <c r="J84" s="22"/>
      <c r="K84" s="22"/>
      <c r="L84" s="29"/>
      <c r="M84" s="29"/>
      <c r="N84" s="29"/>
    </row>
    <row r="85" spans="2:14" s="32" customFormat="1" ht="12.75" customHeight="1">
      <c r="B85" s="71" t="s">
        <v>352</v>
      </c>
      <c r="C85" s="47">
        <v>96</v>
      </c>
      <c r="D85" s="36">
        <v>950</v>
      </c>
      <c r="E85" s="166">
        <v>1302.5387895737063</v>
      </c>
      <c r="F85" s="96">
        <f t="shared" si="2"/>
        <v>1237411.8500950208</v>
      </c>
      <c r="G85" s="77"/>
      <c r="H85" s="71" t="s">
        <v>439</v>
      </c>
      <c r="J85" s="22"/>
      <c r="K85" s="22"/>
      <c r="L85" s="22"/>
      <c r="M85" s="22"/>
      <c r="N85" s="22"/>
    </row>
    <row r="86" spans="2:14" s="32" customFormat="1" ht="12.75" customHeight="1">
      <c r="B86" s="71" t="s">
        <v>353</v>
      </c>
      <c r="C86" s="47">
        <v>2</v>
      </c>
      <c r="D86" s="36">
        <v>109</v>
      </c>
      <c r="E86" s="166">
        <v>576.7352608836477</v>
      </c>
      <c r="F86" s="96">
        <f t="shared" si="2"/>
        <v>62864.1434363176</v>
      </c>
      <c r="G86" s="77"/>
      <c r="H86" s="71" t="s">
        <v>440</v>
      </c>
      <c r="J86" s="22"/>
      <c r="K86" s="22"/>
      <c r="L86" s="22"/>
      <c r="M86" s="22"/>
      <c r="N86" s="22"/>
    </row>
    <row r="87" spans="2:14" s="32" customFormat="1" ht="12.75" customHeight="1">
      <c r="B87" s="71" t="s">
        <v>354</v>
      </c>
      <c r="C87" s="47">
        <v>101.2</v>
      </c>
      <c r="D87" s="36">
        <v>686.79</v>
      </c>
      <c r="E87" s="92">
        <v>1108.6273242707423</v>
      </c>
      <c r="F87" s="96">
        <v>761394.1600359031</v>
      </c>
      <c r="G87" s="77"/>
      <c r="H87" s="71" t="s">
        <v>441</v>
      </c>
      <c r="J87" s="22"/>
      <c r="K87" s="22"/>
      <c r="L87" s="22"/>
      <c r="M87" s="22"/>
      <c r="N87" s="22"/>
    </row>
    <row r="88" spans="2:14" s="32" customFormat="1" ht="12.75" customHeight="1">
      <c r="B88" s="41" t="s">
        <v>355</v>
      </c>
      <c r="C88" s="47">
        <v>2552</v>
      </c>
      <c r="D88" s="36">
        <f>SUM(D89:D92)</f>
        <v>506</v>
      </c>
      <c r="E88" s="92">
        <v>2653.344273924956</v>
      </c>
      <c r="F88" s="36">
        <f>SUM(F89:F92)</f>
        <v>1342592.2026060277</v>
      </c>
      <c r="G88" s="77"/>
      <c r="H88" s="41" t="s">
        <v>442</v>
      </c>
      <c r="J88" s="22"/>
      <c r="K88" s="22"/>
      <c r="L88" s="22"/>
      <c r="M88" s="22"/>
      <c r="N88" s="22"/>
    </row>
    <row r="89" spans="2:14" s="32" customFormat="1" ht="12.75" customHeight="1">
      <c r="B89" s="71" t="s">
        <v>356</v>
      </c>
      <c r="C89" s="47">
        <v>2314</v>
      </c>
      <c r="D89" s="36">
        <v>350</v>
      </c>
      <c r="E89" s="166">
        <v>1030.0779764000001</v>
      </c>
      <c r="F89" s="96">
        <f>+E89*D89</f>
        <v>360527.29174</v>
      </c>
      <c r="G89" s="77"/>
      <c r="H89" s="71" t="s">
        <v>443</v>
      </c>
      <c r="J89" s="22"/>
      <c r="K89" s="22"/>
      <c r="L89" s="22"/>
      <c r="M89" s="22"/>
      <c r="N89" s="22"/>
    </row>
    <row r="90" spans="2:14" s="32" customFormat="1" ht="12.75" customHeight="1">
      <c r="B90" s="71" t="s">
        <v>357</v>
      </c>
      <c r="C90" s="47">
        <v>175</v>
      </c>
      <c r="D90" s="36">
        <v>123</v>
      </c>
      <c r="E90" s="166">
        <v>6970.09108699187</v>
      </c>
      <c r="F90" s="96">
        <f>+E90*D90</f>
        <v>857321.2037</v>
      </c>
      <c r="G90" s="77"/>
      <c r="H90" s="71" t="s">
        <v>444</v>
      </c>
      <c r="J90" s="22"/>
      <c r="K90" s="22"/>
      <c r="L90" s="22"/>
      <c r="M90" s="22"/>
      <c r="N90" s="22"/>
    </row>
    <row r="91" spans="2:14" s="32" customFormat="1" ht="12.75" customHeight="1">
      <c r="B91" s="71" t="s">
        <v>358</v>
      </c>
      <c r="C91" s="47">
        <v>17</v>
      </c>
      <c r="D91" s="36">
        <v>23</v>
      </c>
      <c r="E91" s="166">
        <v>3118.304347826087</v>
      </c>
      <c r="F91" s="96">
        <f>+E91*D91</f>
        <v>71721</v>
      </c>
      <c r="G91" s="77"/>
      <c r="H91" s="71" t="s">
        <v>445</v>
      </c>
      <c r="J91" s="22"/>
      <c r="K91" s="22"/>
      <c r="L91" s="22"/>
      <c r="M91" s="22"/>
      <c r="N91" s="22"/>
    </row>
    <row r="92" spans="2:14" s="32" customFormat="1" ht="12.75" customHeight="1">
      <c r="B92" s="71" t="s">
        <v>359</v>
      </c>
      <c r="C92" s="47">
        <v>46</v>
      </c>
      <c r="D92" s="36">
        <v>10</v>
      </c>
      <c r="E92" s="166">
        <v>5302.270716602772</v>
      </c>
      <c r="F92" s="96">
        <f>+E92*D92</f>
        <v>53022.70716602772</v>
      </c>
      <c r="G92" s="77"/>
      <c r="H92" s="71" t="s">
        <v>446</v>
      </c>
      <c r="J92" s="22"/>
      <c r="K92" s="22"/>
      <c r="L92" s="22"/>
      <c r="M92" s="22"/>
      <c r="N92" s="22"/>
    </row>
    <row r="93" spans="2:14" s="32" customFormat="1" ht="12.75" customHeight="1">
      <c r="B93" s="41" t="s">
        <v>360</v>
      </c>
      <c r="C93" s="47">
        <v>11676</v>
      </c>
      <c r="D93" s="72">
        <v>26641</v>
      </c>
      <c r="E93" s="92">
        <v>737.9104620837738</v>
      </c>
      <c r="F93" s="96">
        <f>+F94+F95</f>
        <v>19658672.62037382</v>
      </c>
      <c r="G93" s="77"/>
      <c r="H93" s="41" t="s">
        <v>447</v>
      </c>
      <c r="J93" s="22"/>
      <c r="K93" s="22"/>
      <c r="L93" s="22"/>
      <c r="M93" s="22"/>
      <c r="N93" s="22"/>
    </row>
    <row r="94" spans="2:14" s="32" customFormat="1" ht="12.75" customHeight="1">
      <c r="B94" s="71" t="s">
        <v>361</v>
      </c>
      <c r="C94" s="47">
        <v>10761</v>
      </c>
      <c r="D94" s="36">
        <v>20025</v>
      </c>
      <c r="E94" s="166">
        <v>876.1546981363296</v>
      </c>
      <c r="F94" s="96">
        <f>+E94*D94</f>
        <v>17544997.83018</v>
      </c>
      <c r="G94" s="77"/>
      <c r="H94" s="71" t="s">
        <v>448</v>
      </c>
      <c r="J94" s="22"/>
      <c r="K94" s="22"/>
      <c r="L94" s="22"/>
      <c r="M94" s="22"/>
      <c r="N94" s="22"/>
    </row>
    <row r="95" spans="2:14" s="32" customFormat="1" ht="12.75" customHeight="1">
      <c r="B95" s="71" t="s">
        <v>362</v>
      </c>
      <c r="C95" s="47">
        <v>915</v>
      </c>
      <c r="D95" s="36">
        <v>6616</v>
      </c>
      <c r="E95" s="166">
        <v>319.4792609120041</v>
      </c>
      <c r="F95" s="96">
        <f>+E95*D95</f>
        <v>2113674.7901938194</v>
      </c>
      <c r="G95" s="77"/>
      <c r="H95" s="71" t="s">
        <v>449</v>
      </c>
      <c r="J95" s="22"/>
      <c r="K95" s="22"/>
      <c r="L95" s="22"/>
      <c r="M95" s="22"/>
      <c r="N95" s="22"/>
    </row>
    <row r="96" spans="2:14" s="31" customFormat="1" ht="16.5" customHeight="1">
      <c r="B96" s="42" t="s">
        <v>274</v>
      </c>
      <c r="C96" s="50">
        <v>150</v>
      </c>
      <c r="D96" s="74" t="s">
        <v>932</v>
      </c>
      <c r="E96" s="165" t="s">
        <v>932</v>
      </c>
      <c r="F96" s="95">
        <f>+F97+F99</f>
        <v>13611734.703330435</v>
      </c>
      <c r="G96" s="76"/>
      <c r="H96" s="42" t="s">
        <v>279</v>
      </c>
      <c r="J96" s="22"/>
      <c r="K96" s="22"/>
      <c r="L96" s="22"/>
      <c r="M96" s="22"/>
      <c r="N96" s="22"/>
    </row>
    <row r="97" spans="2:14" s="32" customFormat="1" ht="12.75" customHeight="1">
      <c r="B97" s="41" t="s">
        <v>363</v>
      </c>
      <c r="C97" s="47">
        <v>93</v>
      </c>
      <c r="D97" s="72" t="s">
        <v>932</v>
      </c>
      <c r="E97" s="92" t="s">
        <v>932</v>
      </c>
      <c r="F97" s="96">
        <v>1492737.6803495174</v>
      </c>
      <c r="G97" s="77"/>
      <c r="H97" s="41" t="s">
        <v>280</v>
      </c>
      <c r="J97" s="22"/>
      <c r="K97" s="22"/>
      <c r="L97" s="22"/>
      <c r="M97" s="22"/>
      <c r="N97" s="22"/>
    </row>
    <row r="98" spans="2:14" s="32" customFormat="1" ht="12.75" customHeight="1">
      <c r="B98" s="41" t="s">
        <v>275</v>
      </c>
      <c r="C98" s="47"/>
      <c r="D98" s="36"/>
      <c r="E98" s="92"/>
      <c r="F98" s="96"/>
      <c r="G98" s="77"/>
      <c r="H98" s="41" t="s">
        <v>281</v>
      </c>
      <c r="J98" s="22"/>
      <c r="K98" s="22"/>
      <c r="L98" s="22"/>
      <c r="M98" s="22"/>
      <c r="N98" s="22"/>
    </row>
    <row r="99" spans="2:14" s="32" customFormat="1" ht="12.75" customHeight="1">
      <c r="B99" s="41" t="s">
        <v>364</v>
      </c>
      <c r="C99" s="47">
        <v>57</v>
      </c>
      <c r="D99" s="72" t="s">
        <v>932</v>
      </c>
      <c r="E99" s="92" t="s">
        <v>932</v>
      </c>
      <c r="F99" s="96">
        <v>12118997.022980917</v>
      </c>
      <c r="G99" s="77"/>
      <c r="H99" s="41" t="s">
        <v>365</v>
      </c>
      <c r="J99" s="22"/>
      <c r="K99" s="22"/>
      <c r="L99" s="22"/>
      <c r="M99" s="22"/>
      <c r="N99" s="22"/>
    </row>
    <row r="100" spans="2:14" s="32" customFormat="1" ht="3" customHeight="1">
      <c r="B100" s="58"/>
      <c r="C100" s="94"/>
      <c r="D100" s="92"/>
      <c r="E100" s="166"/>
      <c r="F100" s="67"/>
      <c r="G100" s="75"/>
      <c r="H100" s="58"/>
      <c r="I100" s="22"/>
      <c r="J100" s="22"/>
      <c r="K100" s="22"/>
      <c r="L100" s="22"/>
      <c r="M100" s="22"/>
      <c r="N100" s="22"/>
    </row>
    <row r="101" spans="2:14" s="31" customFormat="1" ht="31.5" customHeight="1">
      <c r="B101" s="98" t="s">
        <v>143</v>
      </c>
      <c r="C101" s="100">
        <f>+C9+C34+C63+C96</f>
        <v>114343.7</v>
      </c>
      <c r="D101" s="126" t="s">
        <v>932</v>
      </c>
      <c r="E101" s="168" t="s">
        <v>932</v>
      </c>
      <c r="F101" s="101">
        <f>+F9+F34+F63+F96</f>
        <v>223469166.14828214</v>
      </c>
      <c r="G101" s="57"/>
      <c r="H101" s="98" t="s">
        <v>186</v>
      </c>
      <c r="I101" s="65"/>
      <c r="J101" s="22"/>
      <c r="K101" s="22"/>
      <c r="L101" s="22"/>
      <c r="M101" s="22"/>
      <c r="N101" s="22"/>
    </row>
    <row r="102" spans="2:9" ht="13.5" customHeight="1">
      <c r="B102" s="21"/>
      <c r="C102" s="21"/>
      <c r="D102" s="21"/>
      <c r="G102" s="21"/>
      <c r="I102" s="29"/>
    </row>
    <row r="103" spans="3:14" s="25" customFormat="1" ht="13.5" thickBot="1">
      <c r="C103" s="82"/>
      <c r="D103" s="82"/>
      <c r="E103" s="82"/>
      <c r="F103" s="82"/>
      <c r="I103" s="22"/>
      <c r="J103" s="22"/>
      <c r="K103" s="22"/>
      <c r="L103" s="22"/>
      <c r="M103" s="22"/>
      <c r="N103" s="22"/>
    </row>
    <row r="104" spans="2:14" s="25" customFormat="1" ht="16.5" customHeight="1" thickTop="1">
      <c r="B104" s="26" t="str">
        <f>'Περιεχόμενα-Contents'!B27</f>
        <v>(Τελευταία Ενημέρωση/Last update: 24/09/2020)</v>
      </c>
      <c r="C104" s="83"/>
      <c r="D104" s="83"/>
      <c r="E104" s="89"/>
      <c r="F104" s="89"/>
      <c r="G104" s="27"/>
      <c r="H104" s="27"/>
      <c r="I104" s="22"/>
      <c r="J104" s="22"/>
      <c r="K104" s="22"/>
      <c r="L104" s="22"/>
      <c r="M104" s="22"/>
      <c r="N104" s="22"/>
    </row>
    <row r="105" spans="2:14" s="25" customFormat="1" ht="4.5" customHeight="1">
      <c r="B105" s="210"/>
      <c r="C105" s="224"/>
      <c r="D105" s="224"/>
      <c r="E105" s="225"/>
      <c r="F105" s="225"/>
      <c r="G105" s="212"/>
      <c r="H105" s="212"/>
      <c r="I105" s="22"/>
      <c r="J105" s="22"/>
      <c r="K105" s="22"/>
      <c r="L105" s="22"/>
      <c r="M105" s="22"/>
      <c r="N105" s="22"/>
    </row>
    <row r="106" spans="2:14" s="25" customFormat="1" ht="16.5" customHeight="1">
      <c r="B106" s="28" t="str">
        <f>+'Περιεχόμενα-Contents'!B29</f>
        <v>COPYRIGHT © :2020, ΚΥΠΡΙΑΚΗ ΔΗΜΟΚΡΑΤΙΑ, ΣΤΑΤΙΣΤΙΚΗ ΥΠΗΡΕΣΙΑ/REPUBLIC OF CYPRUS, STATISTICAL SERVICE</v>
      </c>
      <c r="C106" s="84"/>
      <c r="D106" s="84"/>
      <c r="E106" s="82"/>
      <c r="F106" s="82"/>
      <c r="I106" s="22"/>
      <c r="J106" s="22"/>
      <c r="K106" s="22"/>
      <c r="L106" s="22"/>
      <c r="M106" s="22"/>
      <c r="N106" s="22"/>
    </row>
    <row r="107" spans="2:14" s="24" customFormat="1" ht="12.75">
      <c r="B107" s="20"/>
      <c r="C107" s="85"/>
      <c r="D107" s="85"/>
      <c r="E107" s="90"/>
      <c r="F107" s="90"/>
      <c r="I107" s="22"/>
      <c r="J107" s="22"/>
      <c r="K107" s="22"/>
      <c r="L107" s="22"/>
      <c r="M107" s="22"/>
      <c r="N107" s="22"/>
    </row>
    <row r="111" spans="1:14" s="29" customFormat="1" ht="12.75">
      <c r="A111" s="22"/>
      <c r="B111" s="30"/>
      <c r="C111" s="86"/>
      <c r="D111" s="86"/>
      <c r="I111" s="22"/>
      <c r="J111" s="22"/>
      <c r="K111" s="22"/>
      <c r="L111" s="22"/>
      <c r="M111" s="22"/>
      <c r="N111" s="22"/>
    </row>
  </sheetData>
  <sheetProtection/>
  <mergeCells count="6">
    <mergeCell ref="F7:G7"/>
    <mergeCell ref="F8:G8"/>
    <mergeCell ref="A1:B1"/>
    <mergeCell ref="B6:B8"/>
    <mergeCell ref="H6:H8"/>
    <mergeCell ref="C6:G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75" r:id="rId2"/>
  <rowBreaks count="1" manualBreakCount="1">
    <brk id="71" max="8" man="1"/>
  </rowBreaks>
  <drawing r:id="rId1"/>
</worksheet>
</file>

<file path=xl/worksheets/sheet11.xml><?xml version="1.0" encoding="utf-8"?>
<worksheet xmlns="http://schemas.openxmlformats.org/spreadsheetml/2006/main" xmlns:r="http://schemas.openxmlformats.org/officeDocument/2006/relationships">
  <sheetPr>
    <tabColor rgb="FF92D050"/>
  </sheetPr>
  <dimension ref="A1:R30"/>
  <sheetViews>
    <sheetView zoomScaleSheetLayoutView="80" zoomScalePageLayoutView="0" workbookViewId="0" topLeftCell="A1">
      <pane xSplit="2" topLeftCell="C1" activePane="topRight" state="frozen"/>
      <selection pane="topLeft" activeCell="A1" sqref="A1"/>
      <selection pane="topRight" activeCell="A1" sqref="A1:B1"/>
    </sheetView>
  </sheetViews>
  <sheetFormatPr defaultColWidth="9.28125" defaultRowHeight="12.75"/>
  <cols>
    <col min="1" max="1" width="2.140625" style="22" customWidth="1"/>
    <col min="2" max="2" width="18.28125" style="29" customWidth="1"/>
    <col min="3" max="3" width="9.8515625" style="22" customWidth="1"/>
    <col min="4" max="4" width="12.7109375" style="22" customWidth="1"/>
    <col min="5" max="5" width="9.8515625" style="22" customWidth="1"/>
    <col min="6" max="6" width="12.8515625" style="22" customWidth="1"/>
    <col min="7" max="7" width="9.8515625" style="22" customWidth="1"/>
    <col min="8" max="8" width="12.28125" style="22" customWidth="1"/>
    <col min="9" max="9" width="9.8515625" style="22" customWidth="1"/>
    <col min="10" max="10" width="12.57421875" style="22" bestFit="1" customWidth="1"/>
    <col min="11" max="11" width="9.8515625" style="22" customWidth="1"/>
    <col min="12" max="12" width="11.8515625" style="22" customWidth="1"/>
    <col min="13" max="13" width="0.85546875" style="22" customWidth="1"/>
    <col min="14" max="14" width="18.8515625" style="22" customWidth="1"/>
    <col min="15" max="15" width="2.140625" style="22" customWidth="1"/>
    <col min="16" max="16384" width="9.28125" style="22" customWidth="1"/>
  </cols>
  <sheetData>
    <row r="1" spans="1:2" s="23" customFormat="1" ht="15" customHeight="1">
      <c r="A1" s="263" t="s">
        <v>8</v>
      </c>
      <c r="B1" s="264"/>
    </row>
    <row r="2" s="23" customFormat="1" ht="12.75" customHeight="1">
      <c r="B2" s="3"/>
    </row>
    <row r="3" spans="2:15" s="31" customFormat="1" ht="15" customHeight="1">
      <c r="B3" s="217" t="s">
        <v>1085</v>
      </c>
      <c r="C3" s="37"/>
      <c r="D3" s="37"/>
      <c r="E3" s="37"/>
      <c r="F3" s="37"/>
      <c r="G3" s="37"/>
      <c r="H3" s="37"/>
      <c r="I3" s="37"/>
      <c r="J3" s="37"/>
      <c r="K3" s="37"/>
      <c r="L3" s="37"/>
      <c r="M3" s="37"/>
      <c r="N3" s="37"/>
      <c r="O3" s="37"/>
    </row>
    <row r="4" spans="2:15" s="31" customFormat="1" ht="15" customHeight="1" thickBot="1">
      <c r="B4" s="218" t="s">
        <v>1086</v>
      </c>
      <c r="C4" s="215"/>
      <c r="D4" s="215"/>
      <c r="E4" s="215"/>
      <c r="F4" s="215"/>
      <c r="G4" s="215"/>
      <c r="H4" s="215"/>
      <c r="I4" s="215"/>
      <c r="J4" s="215"/>
      <c r="K4" s="215"/>
      <c r="L4" s="215"/>
      <c r="M4" s="215"/>
      <c r="N4" s="215"/>
      <c r="O4" s="38"/>
    </row>
    <row r="5" s="32" customFormat="1" ht="12.75" customHeight="1" thickTop="1">
      <c r="N5" s="33"/>
    </row>
    <row r="6" spans="2:14" s="32" customFormat="1" ht="15.75" customHeight="1">
      <c r="B6" s="259" t="s">
        <v>520</v>
      </c>
      <c r="C6" s="265">
        <v>2014</v>
      </c>
      <c r="D6" s="267"/>
      <c r="E6" s="265">
        <v>2015</v>
      </c>
      <c r="F6" s="267"/>
      <c r="G6" s="265">
        <v>2016</v>
      </c>
      <c r="H6" s="267"/>
      <c r="I6" s="265">
        <v>2017</v>
      </c>
      <c r="J6" s="267"/>
      <c r="K6" s="265">
        <v>2018</v>
      </c>
      <c r="L6" s="266"/>
      <c r="M6" s="267"/>
      <c r="N6" s="259" t="s">
        <v>574</v>
      </c>
    </row>
    <row r="7" spans="2:14" s="32" customFormat="1" ht="31.5" customHeight="1">
      <c r="B7" s="286"/>
      <c r="C7" s="204" t="s">
        <v>464</v>
      </c>
      <c r="D7" s="204" t="s">
        <v>799</v>
      </c>
      <c r="E7" s="204" t="s">
        <v>464</v>
      </c>
      <c r="F7" s="204" t="s">
        <v>799</v>
      </c>
      <c r="G7" s="204" t="s">
        <v>464</v>
      </c>
      <c r="H7" s="204" t="s">
        <v>799</v>
      </c>
      <c r="I7" s="234" t="s">
        <v>464</v>
      </c>
      <c r="J7" s="234" t="s">
        <v>799</v>
      </c>
      <c r="K7" s="204" t="s">
        <v>464</v>
      </c>
      <c r="L7" s="294" t="s">
        <v>799</v>
      </c>
      <c r="M7" s="295"/>
      <c r="N7" s="286"/>
    </row>
    <row r="8" spans="2:14" s="32" customFormat="1" ht="31.5" customHeight="1">
      <c r="B8" s="260"/>
      <c r="C8" s="205" t="s">
        <v>720</v>
      </c>
      <c r="D8" s="205" t="s">
        <v>952</v>
      </c>
      <c r="E8" s="205" t="s">
        <v>720</v>
      </c>
      <c r="F8" s="205" t="s">
        <v>952</v>
      </c>
      <c r="G8" s="205" t="s">
        <v>720</v>
      </c>
      <c r="H8" s="205" t="s">
        <v>952</v>
      </c>
      <c r="I8" s="235" t="s">
        <v>720</v>
      </c>
      <c r="J8" s="235" t="s">
        <v>952</v>
      </c>
      <c r="K8" s="205" t="s">
        <v>720</v>
      </c>
      <c r="L8" s="296" t="s">
        <v>952</v>
      </c>
      <c r="M8" s="297"/>
      <c r="N8" s="260"/>
    </row>
    <row r="9" spans="2:14" s="32" customFormat="1" ht="19.5" customHeight="1">
      <c r="B9" s="133" t="s">
        <v>337</v>
      </c>
      <c r="C9" s="67">
        <v>5467</v>
      </c>
      <c r="D9" s="67">
        <v>1948.97</v>
      </c>
      <c r="E9" s="67">
        <v>3980</v>
      </c>
      <c r="F9" s="67">
        <v>1512.931</v>
      </c>
      <c r="G9" s="67">
        <v>4137</v>
      </c>
      <c r="H9" s="67">
        <v>1717.229</v>
      </c>
      <c r="I9" s="67">
        <v>4916.893</v>
      </c>
      <c r="J9" s="67">
        <v>2141.912</v>
      </c>
      <c r="K9" s="67">
        <v>3855.395</v>
      </c>
      <c r="L9" s="67">
        <v>1809.886</v>
      </c>
      <c r="M9" s="69"/>
      <c r="N9" s="41" t="s">
        <v>420</v>
      </c>
    </row>
    <row r="10" spans="2:14" s="32" customFormat="1" ht="15" customHeight="1">
      <c r="B10" s="41" t="s">
        <v>338</v>
      </c>
      <c r="C10" s="67">
        <v>1552</v>
      </c>
      <c r="D10" s="67">
        <v>1049.974</v>
      </c>
      <c r="E10" s="67">
        <v>1551</v>
      </c>
      <c r="F10" s="67">
        <v>988.903</v>
      </c>
      <c r="G10" s="67">
        <v>1706</v>
      </c>
      <c r="H10" s="67">
        <v>1121.846</v>
      </c>
      <c r="I10" s="67">
        <v>1372.272</v>
      </c>
      <c r="J10" s="67">
        <v>860.257</v>
      </c>
      <c r="K10" s="67">
        <v>676.462</v>
      </c>
      <c r="L10" s="67">
        <v>467.411</v>
      </c>
      <c r="M10" s="69"/>
      <c r="N10" s="41" t="s">
        <v>421</v>
      </c>
    </row>
    <row r="11" spans="2:14" s="32" customFormat="1" ht="15" customHeight="1">
      <c r="B11" s="41" t="s">
        <v>340</v>
      </c>
      <c r="C11" s="67">
        <v>9990</v>
      </c>
      <c r="D11" s="67">
        <v>5509.696</v>
      </c>
      <c r="E11" s="67">
        <v>8248</v>
      </c>
      <c r="F11" s="67">
        <v>4724.635</v>
      </c>
      <c r="G11" s="67">
        <v>10399</v>
      </c>
      <c r="H11" s="67">
        <v>5595.062</v>
      </c>
      <c r="I11" s="67">
        <v>8204.531</v>
      </c>
      <c r="J11" s="67">
        <v>4716.449</v>
      </c>
      <c r="K11" s="67">
        <v>9100.082</v>
      </c>
      <c r="L11" s="67">
        <v>5243.92</v>
      </c>
      <c r="M11" s="69"/>
      <c r="N11" s="41" t="s">
        <v>422</v>
      </c>
    </row>
    <row r="12" spans="2:14" s="32" customFormat="1" ht="15" customHeight="1">
      <c r="B12" s="41" t="s">
        <v>339</v>
      </c>
      <c r="C12" s="67">
        <v>20022.474</v>
      </c>
      <c r="D12" s="67">
        <v>11219.096</v>
      </c>
      <c r="E12" s="67">
        <v>11346</v>
      </c>
      <c r="F12" s="67">
        <v>6932.408</v>
      </c>
      <c r="G12" s="67">
        <v>11328</v>
      </c>
      <c r="H12" s="67">
        <v>6754.074</v>
      </c>
      <c r="I12" s="67">
        <v>10219.027</v>
      </c>
      <c r="J12" s="67">
        <v>6033.272</v>
      </c>
      <c r="K12" s="67">
        <v>9197.824</v>
      </c>
      <c r="L12" s="67">
        <v>5382.12</v>
      </c>
      <c r="M12" s="69"/>
      <c r="N12" s="41" t="s">
        <v>801</v>
      </c>
    </row>
    <row r="13" spans="2:14" s="32" customFormat="1" ht="15" customHeight="1">
      <c r="B13" s="41" t="s">
        <v>333</v>
      </c>
      <c r="C13" s="67">
        <v>397</v>
      </c>
      <c r="D13" s="67">
        <v>758.835</v>
      </c>
      <c r="E13" s="67">
        <v>245</v>
      </c>
      <c r="F13" s="67">
        <v>513.496</v>
      </c>
      <c r="G13" s="67">
        <v>127</v>
      </c>
      <c r="H13" s="67">
        <v>254.8</v>
      </c>
      <c r="I13" s="67">
        <v>183.757</v>
      </c>
      <c r="J13" s="67">
        <v>383.733</v>
      </c>
      <c r="K13" s="67">
        <v>107.837</v>
      </c>
      <c r="L13" s="67">
        <v>200.821</v>
      </c>
      <c r="M13" s="69"/>
      <c r="N13" s="41" t="s">
        <v>802</v>
      </c>
    </row>
    <row r="14" spans="2:14" s="32" customFormat="1" ht="15" customHeight="1">
      <c r="B14" s="41" t="s">
        <v>329</v>
      </c>
      <c r="C14" s="67">
        <v>24</v>
      </c>
      <c r="D14" s="67">
        <v>27.608</v>
      </c>
      <c r="E14" s="67">
        <v>13</v>
      </c>
      <c r="F14" s="67">
        <v>20.397</v>
      </c>
      <c r="G14" s="67">
        <v>7</v>
      </c>
      <c r="H14" s="67">
        <v>10.755</v>
      </c>
      <c r="I14" s="67">
        <v>11.84</v>
      </c>
      <c r="J14" s="67">
        <v>12.8</v>
      </c>
      <c r="K14" s="67">
        <v>2.853</v>
      </c>
      <c r="L14" s="67">
        <v>3.831</v>
      </c>
      <c r="M14" s="69"/>
      <c r="N14" s="41" t="s">
        <v>414</v>
      </c>
    </row>
    <row r="15" spans="2:14" s="32" customFormat="1" ht="15" customHeight="1">
      <c r="B15" s="41" t="s">
        <v>303</v>
      </c>
      <c r="C15" s="67">
        <v>105912.99600000001</v>
      </c>
      <c r="D15" s="67">
        <v>42811.084</v>
      </c>
      <c r="E15" s="67">
        <v>67088</v>
      </c>
      <c r="F15" s="67">
        <v>36011.184</v>
      </c>
      <c r="G15" s="67">
        <v>91487</v>
      </c>
      <c r="H15" s="67">
        <v>47130.363</v>
      </c>
      <c r="I15" s="67">
        <v>101196.588</v>
      </c>
      <c r="J15" s="67">
        <v>47661.165</v>
      </c>
      <c r="K15" s="67">
        <v>89492.783</v>
      </c>
      <c r="L15" s="67">
        <v>43870.755</v>
      </c>
      <c r="M15" s="69"/>
      <c r="N15" s="41" t="s">
        <v>388</v>
      </c>
    </row>
    <row r="16" spans="2:14" s="32" customFormat="1" ht="15" customHeight="1">
      <c r="B16" s="41" t="s">
        <v>800</v>
      </c>
      <c r="C16" s="72" t="s">
        <v>932</v>
      </c>
      <c r="D16" s="67">
        <v>5939</v>
      </c>
      <c r="E16" s="72" t="s">
        <v>932</v>
      </c>
      <c r="F16" s="67">
        <v>5403</v>
      </c>
      <c r="G16" s="72" t="s">
        <v>932</v>
      </c>
      <c r="H16" s="67">
        <v>3866</v>
      </c>
      <c r="I16" s="72" t="s">
        <v>932</v>
      </c>
      <c r="J16" s="67">
        <v>3609</v>
      </c>
      <c r="K16" s="72" t="s">
        <v>932</v>
      </c>
      <c r="L16" s="67">
        <v>3200</v>
      </c>
      <c r="M16" s="69"/>
      <c r="N16" s="41" t="s">
        <v>803</v>
      </c>
    </row>
    <row r="17" spans="2:14" s="32" customFormat="1" ht="15" customHeight="1">
      <c r="B17" s="41" t="s">
        <v>137</v>
      </c>
      <c r="C17" s="67">
        <v>7.266</v>
      </c>
      <c r="D17" s="67">
        <v>30.68</v>
      </c>
      <c r="E17" s="67">
        <v>8.42</v>
      </c>
      <c r="F17" s="67">
        <v>38.667</v>
      </c>
      <c r="G17" s="67">
        <v>3.5</v>
      </c>
      <c r="H17" s="67">
        <v>17.5</v>
      </c>
      <c r="I17" s="67">
        <v>0</v>
      </c>
      <c r="J17" s="67">
        <v>0</v>
      </c>
      <c r="K17" s="67">
        <v>0</v>
      </c>
      <c r="L17" s="67">
        <v>0</v>
      </c>
      <c r="M17" s="69"/>
      <c r="N17" s="41" t="s">
        <v>804</v>
      </c>
    </row>
    <row r="18" spans="2:14" s="32" customFormat="1" ht="15" customHeight="1">
      <c r="B18" s="41" t="s">
        <v>743</v>
      </c>
      <c r="C18" s="72" t="s">
        <v>932</v>
      </c>
      <c r="D18" s="67">
        <v>28410.057</v>
      </c>
      <c r="E18" s="72" t="s">
        <v>932</v>
      </c>
      <c r="F18" s="67">
        <v>32999.379</v>
      </c>
      <c r="G18" s="72" t="s">
        <v>932</v>
      </c>
      <c r="H18" s="67">
        <v>36090.371000000014</v>
      </c>
      <c r="I18" s="72" t="s">
        <v>932</v>
      </c>
      <c r="J18" s="67">
        <v>33681.412</v>
      </c>
      <c r="K18" s="72" t="s">
        <v>932</v>
      </c>
      <c r="L18" s="67">
        <f>L20-SUM(L9:L17)</f>
        <v>33943.256</v>
      </c>
      <c r="M18" s="69"/>
      <c r="N18" s="41" t="s">
        <v>744</v>
      </c>
    </row>
    <row r="19" spans="2:18" s="32" customFormat="1" ht="3" customHeight="1">
      <c r="B19" s="58"/>
      <c r="C19" s="61"/>
      <c r="D19" s="61"/>
      <c r="E19" s="61"/>
      <c r="F19" s="61"/>
      <c r="G19" s="61"/>
      <c r="H19" s="61"/>
      <c r="I19" s="61"/>
      <c r="J19" s="61"/>
      <c r="K19" s="61"/>
      <c r="L19" s="61"/>
      <c r="M19" s="113"/>
      <c r="N19" s="58"/>
      <c r="O19" s="22"/>
      <c r="P19" s="22"/>
      <c r="Q19" s="22"/>
      <c r="R19" s="22"/>
    </row>
    <row r="20" spans="2:18" s="31" customFormat="1" ht="31.5" customHeight="1">
      <c r="B20" s="98" t="s">
        <v>143</v>
      </c>
      <c r="C20" s="99" t="s">
        <v>932</v>
      </c>
      <c r="D20" s="99">
        <f>SUM(D9:D19)</f>
        <v>97705</v>
      </c>
      <c r="E20" s="99" t="s">
        <v>932</v>
      </c>
      <c r="F20" s="99">
        <f>SUM(F9:F19)</f>
        <v>89145</v>
      </c>
      <c r="G20" s="99" t="s">
        <v>932</v>
      </c>
      <c r="H20" s="99">
        <f>SUM(H9:H19)</f>
        <v>102558</v>
      </c>
      <c r="I20" s="99" t="s">
        <v>932</v>
      </c>
      <c r="J20" s="99">
        <f>SUM(J9:J19)</f>
        <v>99100</v>
      </c>
      <c r="K20" s="99" t="s">
        <v>932</v>
      </c>
      <c r="L20" s="99">
        <v>94122</v>
      </c>
      <c r="M20" s="198"/>
      <c r="N20" s="98" t="s">
        <v>186</v>
      </c>
      <c r="O20" s="22"/>
      <c r="P20" s="22"/>
      <c r="Q20" s="22"/>
      <c r="R20" s="22"/>
    </row>
    <row r="21" spans="2:13" ht="13.5" customHeight="1">
      <c r="B21" s="21"/>
      <c r="C21" s="21"/>
      <c r="D21" s="21"/>
      <c r="E21" s="21"/>
      <c r="F21" s="21"/>
      <c r="G21" s="21"/>
      <c r="H21" s="21"/>
      <c r="I21" s="21"/>
      <c r="J21" s="21"/>
      <c r="K21" s="21"/>
      <c r="L21" s="21"/>
      <c r="M21" s="21"/>
    </row>
    <row r="22" spans="15:18" s="25" customFormat="1" ht="13.5" thickBot="1">
      <c r="O22" s="22"/>
      <c r="P22" s="22"/>
      <c r="Q22" s="22"/>
      <c r="R22" s="22"/>
    </row>
    <row r="23" spans="2:18" s="25" customFormat="1" ht="16.5" customHeight="1" thickTop="1">
      <c r="B23" s="26" t="str">
        <f>+'Περιεχόμενα-Contents'!B27</f>
        <v>(Τελευταία Ενημέρωση/Last update: 24/09/2020)</v>
      </c>
      <c r="C23" s="27"/>
      <c r="D23" s="27"/>
      <c r="E23" s="27"/>
      <c r="F23" s="27"/>
      <c r="G23" s="27"/>
      <c r="H23" s="27"/>
      <c r="I23" s="27"/>
      <c r="J23" s="27"/>
      <c r="K23" s="27"/>
      <c r="L23" s="27"/>
      <c r="M23" s="27"/>
      <c r="N23" s="27"/>
      <c r="O23" s="22"/>
      <c r="P23" s="22"/>
      <c r="Q23" s="22"/>
      <c r="R23" s="22"/>
    </row>
    <row r="24" spans="2:18" s="25" customFormat="1" ht="4.5" customHeight="1">
      <c r="B24" s="210"/>
      <c r="C24" s="212"/>
      <c r="D24" s="212"/>
      <c r="E24" s="212"/>
      <c r="F24" s="212"/>
      <c r="G24" s="212"/>
      <c r="H24" s="212"/>
      <c r="I24" s="212"/>
      <c r="J24" s="212"/>
      <c r="K24" s="212"/>
      <c r="L24" s="212"/>
      <c r="M24" s="212"/>
      <c r="N24" s="212"/>
      <c r="O24" s="22"/>
      <c r="P24" s="22"/>
      <c r="Q24" s="22"/>
      <c r="R24" s="22"/>
    </row>
    <row r="25" spans="2:18" s="25" customFormat="1" ht="16.5" customHeight="1">
      <c r="B25" s="28" t="str">
        <f>+'Περιεχόμενα-Contents'!B29</f>
        <v>COPYRIGHT © :2020, ΚΥΠΡΙΑΚΗ ΔΗΜΟΚΡΑΤΙΑ, ΣΤΑΤΙΣΤΙΚΗ ΥΠΗΡΕΣΙΑ/REPUBLIC OF CYPRUS, STATISTICAL SERVICE</v>
      </c>
      <c r="O25" s="22"/>
      <c r="P25" s="22"/>
      <c r="Q25" s="22"/>
      <c r="R25" s="22"/>
    </row>
    <row r="26" spans="2:18" s="24" customFormat="1" ht="12.75">
      <c r="B26" s="20"/>
      <c r="O26" s="22"/>
      <c r="P26" s="22"/>
      <c r="Q26" s="22"/>
      <c r="R26" s="22"/>
    </row>
    <row r="30" spans="1:18" s="29" customFormat="1" ht="12.75">
      <c r="A30" s="22"/>
      <c r="B30" s="30"/>
      <c r="O30" s="22"/>
      <c r="P30" s="22"/>
      <c r="Q30" s="22"/>
      <c r="R30" s="22"/>
    </row>
  </sheetData>
  <sheetProtection/>
  <mergeCells count="10">
    <mergeCell ref="I6:J6"/>
    <mergeCell ref="A1:B1"/>
    <mergeCell ref="B6:B8"/>
    <mergeCell ref="N6:N8"/>
    <mergeCell ref="C6:D6"/>
    <mergeCell ref="K6:M6"/>
    <mergeCell ref="E6:F6"/>
    <mergeCell ref="G6:H6"/>
    <mergeCell ref="L7:M7"/>
    <mergeCell ref="L8:M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3"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M38"/>
  <sheetViews>
    <sheetView zoomScaleSheetLayoutView="80" zoomScalePageLayoutView="0" workbookViewId="0" topLeftCell="A1">
      <selection activeCell="A1" sqref="A1:B1"/>
    </sheetView>
  </sheetViews>
  <sheetFormatPr defaultColWidth="9.28125" defaultRowHeight="12.75"/>
  <cols>
    <col min="1" max="1" width="2.28125" style="22" customWidth="1"/>
    <col min="2" max="2" width="29.28125" style="29" customWidth="1"/>
    <col min="3" max="5" width="9.140625" style="22" customWidth="1"/>
    <col min="6" max="7" width="9.57421875" style="22" customWidth="1"/>
    <col min="8" max="8" width="0.9921875" style="22" customWidth="1"/>
    <col min="9" max="9" width="29.7109375" style="22" customWidth="1"/>
    <col min="10" max="10" width="2.281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1087</v>
      </c>
      <c r="C3" s="37"/>
      <c r="D3" s="37"/>
      <c r="E3" s="37"/>
      <c r="F3" s="37"/>
      <c r="G3" s="37"/>
      <c r="H3" s="37"/>
      <c r="I3" s="37"/>
      <c r="J3" s="37"/>
    </row>
    <row r="4" spans="2:10" s="31" customFormat="1" ht="15" customHeight="1" thickBot="1">
      <c r="B4" s="218" t="s">
        <v>1088</v>
      </c>
      <c r="C4" s="215"/>
      <c r="D4" s="215"/>
      <c r="E4" s="215"/>
      <c r="F4" s="215"/>
      <c r="G4" s="215"/>
      <c r="H4" s="215"/>
      <c r="I4" s="215"/>
      <c r="J4" s="38"/>
    </row>
    <row r="5" spans="2:10" s="31" customFormat="1" ht="12.75" customHeight="1" thickTop="1">
      <c r="B5" s="38"/>
      <c r="C5" s="38"/>
      <c r="D5" s="38"/>
      <c r="E5" s="38"/>
      <c r="F5" s="38"/>
      <c r="G5" s="38"/>
      <c r="H5" s="38"/>
      <c r="I5" s="38"/>
      <c r="J5" s="38"/>
    </row>
    <row r="6" spans="2:9" s="32" customFormat="1" ht="15" customHeight="1">
      <c r="B6" s="226" t="s">
        <v>950</v>
      </c>
      <c r="I6" s="33" t="s">
        <v>951</v>
      </c>
    </row>
    <row r="7" spans="2:9" s="32" customFormat="1" ht="15.75" customHeight="1">
      <c r="B7" s="298" t="s">
        <v>450</v>
      </c>
      <c r="C7" s="261">
        <v>2014</v>
      </c>
      <c r="D7" s="261">
        <v>2015</v>
      </c>
      <c r="E7" s="261">
        <v>2016</v>
      </c>
      <c r="F7" s="261">
        <v>2017</v>
      </c>
      <c r="G7" s="261">
        <v>2018</v>
      </c>
      <c r="H7" s="292"/>
      <c r="I7" s="259" t="s">
        <v>451</v>
      </c>
    </row>
    <row r="8" spans="2:9" s="32" customFormat="1" ht="15.75" customHeight="1">
      <c r="B8" s="260"/>
      <c r="C8" s="262"/>
      <c r="D8" s="262"/>
      <c r="E8" s="262"/>
      <c r="F8" s="262"/>
      <c r="G8" s="262"/>
      <c r="H8" s="293"/>
      <c r="I8" s="260"/>
    </row>
    <row r="9" spans="2:10" s="32" customFormat="1" ht="15" customHeight="1">
      <c r="B9" s="41" t="s">
        <v>459</v>
      </c>
      <c r="C9" s="36">
        <v>62140.288</v>
      </c>
      <c r="D9" s="36">
        <v>55174.177</v>
      </c>
      <c r="E9" s="36">
        <v>63949.116</v>
      </c>
      <c r="F9" s="36">
        <v>61262.973</v>
      </c>
      <c r="G9" s="36">
        <v>59249.12</v>
      </c>
      <c r="H9" s="36"/>
      <c r="I9" s="41" t="s">
        <v>455</v>
      </c>
      <c r="J9" s="34"/>
    </row>
    <row r="10" spans="2:10" s="32" customFormat="1" ht="15" customHeight="1">
      <c r="B10" s="41" t="s">
        <v>968</v>
      </c>
      <c r="C10" s="36">
        <v>7762.02</v>
      </c>
      <c r="D10" s="36">
        <v>1960.568</v>
      </c>
      <c r="E10" s="36">
        <v>2369.21</v>
      </c>
      <c r="F10" s="36">
        <v>2552.252</v>
      </c>
      <c r="G10" s="36">
        <v>1686.756</v>
      </c>
      <c r="H10" s="36"/>
      <c r="I10" s="41" t="s">
        <v>967</v>
      </c>
      <c r="J10" s="34"/>
    </row>
    <row r="11" spans="2:10" s="32" customFormat="1" ht="15" customHeight="1">
      <c r="B11" s="41" t="s">
        <v>452</v>
      </c>
      <c r="C11" s="36">
        <v>22426.346</v>
      </c>
      <c r="D11" s="36">
        <v>29418.041</v>
      </c>
      <c r="E11" s="36">
        <v>31182.316</v>
      </c>
      <c r="F11" s="36">
        <v>31792.134</v>
      </c>
      <c r="G11" s="36">
        <v>30316.005</v>
      </c>
      <c r="H11" s="36"/>
      <c r="I11" s="41" t="s">
        <v>456</v>
      </c>
      <c r="J11" s="34"/>
    </row>
    <row r="12" spans="2:10" s="32" customFormat="1" ht="15" customHeight="1">
      <c r="B12" s="41" t="s">
        <v>1015</v>
      </c>
      <c r="C12" s="36">
        <v>1.85</v>
      </c>
      <c r="D12" s="36">
        <v>14.77</v>
      </c>
      <c r="E12" s="36">
        <v>1.6</v>
      </c>
      <c r="F12" s="36">
        <v>8.755</v>
      </c>
      <c r="G12" s="36">
        <v>16.384</v>
      </c>
      <c r="H12" s="36"/>
      <c r="I12" s="41" t="s">
        <v>1016</v>
      </c>
      <c r="J12" s="34"/>
    </row>
    <row r="13" spans="2:11" s="32" customFormat="1" ht="15" customHeight="1">
      <c r="B13" s="41" t="s">
        <v>453</v>
      </c>
      <c r="C13" s="36">
        <v>2236.116</v>
      </c>
      <c r="D13" s="36">
        <v>2241.849</v>
      </c>
      <c r="E13" s="36">
        <v>2211.882</v>
      </c>
      <c r="F13" s="36">
        <v>2200.128</v>
      </c>
      <c r="G13" s="36">
        <v>2702.62</v>
      </c>
      <c r="H13" s="36"/>
      <c r="I13" s="41" t="s">
        <v>457</v>
      </c>
      <c r="J13" s="34"/>
      <c r="K13" s="36"/>
    </row>
    <row r="14" spans="2:10" s="32" customFormat="1" ht="15" customHeight="1">
      <c r="B14" s="41" t="s">
        <v>454</v>
      </c>
      <c r="C14" s="36">
        <v>3137.973</v>
      </c>
      <c r="D14" s="36">
        <v>335.747</v>
      </c>
      <c r="E14" s="36">
        <v>2844.269</v>
      </c>
      <c r="F14" s="36">
        <v>1283.634</v>
      </c>
      <c r="G14" s="36">
        <v>150.636</v>
      </c>
      <c r="H14" s="36"/>
      <c r="I14" s="41" t="s">
        <v>458</v>
      </c>
      <c r="J14" s="34"/>
    </row>
    <row r="15" spans="2:11" s="32" customFormat="1" ht="3" customHeight="1">
      <c r="B15" s="58"/>
      <c r="C15" s="61"/>
      <c r="D15" s="61"/>
      <c r="E15" s="61"/>
      <c r="F15" s="61"/>
      <c r="G15" s="61"/>
      <c r="H15" s="113"/>
      <c r="I15" s="58"/>
      <c r="J15" s="22"/>
      <c r="K15" s="22"/>
    </row>
    <row r="16" spans="2:11" s="31" customFormat="1" ht="31.5" customHeight="1">
      <c r="B16" s="98" t="s">
        <v>143</v>
      </c>
      <c r="C16" s="99">
        <f>SUM(C9:C15)</f>
        <v>97704.59300000001</v>
      </c>
      <c r="D16" s="99">
        <f>SUM(D9:D15)</f>
        <v>89145.15200000002</v>
      </c>
      <c r="E16" s="99">
        <f>SUM(E9:E15)</f>
        <v>102558.393</v>
      </c>
      <c r="F16" s="99">
        <f>SUM(F9:F15)</f>
        <v>99099.876</v>
      </c>
      <c r="G16" s="99">
        <f>SUM(G9:G15)</f>
        <v>94121.52100000001</v>
      </c>
      <c r="H16" s="198"/>
      <c r="I16" s="98" t="s">
        <v>186</v>
      </c>
      <c r="J16" s="65"/>
      <c r="K16" s="65"/>
    </row>
    <row r="17" spans="2:11" s="31" customFormat="1" ht="31.5" customHeight="1">
      <c r="B17" s="102"/>
      <c r="C17" s="66"/>
      <c r="D17" s="66"/>
      <c r="E17" s="66"/>
      <c r="F17" s="66"/>
      <c r="G17" s="66"/>
      <c r="H17" s="113"/>
      <c r="I17" s="102"/>
      <c r="J17" s="65"/>
      <c r="K17" s="65"/>
    </row>
    <row r="18" spans="2:9" s="32" customFormat="1" ht="15" customHeight="1">
      <c r="B18" s="226" t="s">
        <v>460</v>
      </c>
      <c r="I18" s="33" t="s">
        <v>461</v>
      </c>
    </row>
    <row r="19" spans="2:9" s="32" customFormat="1" ht="15.75" customHeight="1">
      <c r="B19" s="298" t="s">
        <v>450</v>
      </c>
      <c r="C19" s="261">
        <v>2014</v>
      </c>
      <c r="D19" s="261">
        <v>2015</v>
      </c>
      <c r="E19" s="261">
        <v>2016</v>
      </c>
      <c r="F19" s="261">
        <v>2017</v>
      </c>
      <c r="G19" s="261">
        <v>2018</v>
      </c>
      <c r="H19" s="292"/>
      <c r="I19" s="259" t="s">
        <v>451</v>
      </c>
    </row>
    <row r="20" spans="2:9" s="32" customFormat="1" ht="15.75" customHeight="1">
      <c r="B20" s="260"/>
      <c r="C20" s="262"/>
      <c r="D20" s="262"/>
      <c r="E20" s="262"/>
      <c r="F20" s="262"/>
      <c r="G20" s="262"/>
      <c r="H20" s="293"/>
      <c r="I20" s="260"/>
    </row>
    <row r="21" spans="2:10" s="32" customFormat="1" ht="15" customHeight="1">
      <c r="B21" s="41" t="s">
        <v>459</v>
      </c>
      <c r="C21" s="117">
        <v>63.6</v>
      </c>
      <c r="D21" s="117">
        <v>61.89</v>
      </c>
      <c r="E21" s="117">
        <v>62.353859230224096</v>
      </c>
      <c r="F21" s="117">
        <v>61.819424476373705</v>
      </c>
      <c r="G21" s="117">
        <v>62.9495989551635</v>
      </c>
      <c r="H21" s="36"/>
      <c r="I21" s="41" t="s">
        <v>455</v>
      </c>
      <c r="J21" s="34"/>
    </row>
    <row r="22" spans="2:10" s="32" customFormat="1" ht="15" customHeight="1">
      <c r="B22" s="41" t="s">
        <v>968</v>
      </c>
      <c r="C22" s="117">
        <v>7.9</v>
      </c>
      <c r="D22" s="117">
        <v>2.199</v>
      </c>
      <c r="E22" s="117">
        <v>2.3101083496891377</v>
      </c>
      <c r="F22" s="117">
        <v>2.5754341004422647</v>
      </c>
      <c r="G22" s="117">
        <v>1.7921044858592967</v>
      </c>
      <c r="H22" s="36"/>
      <c r="I22" s="41" t="s">
        <v>967</v>
      </c>
      <c r="J22" s="34"/>
    </row>
    <row r="23" spans="2:10" s="32" customFormat="1" ht="15" customHeight="1">
      <c r="B23" s="41" t="s">
        <v>452</v>
      </c>
      <c r="C23" s="117">
        <v>22.95</v>
      </c>
      <c r="D23" s="117">
        <v>33</v>
      </c>
      <c r="E23" s="117">
        <v>30.404450662560595</v>
      </c>
      <c r="F23" s="117">
        <v>32.0809018973949</v>
      </c>
      <c r="G23" s="117">
        <v>32.209429552248736</v>
      </c>
      <c r="H23" s="36"/>
      <c r="I23" s="41" t="s">
        <v>456</v>
      </c>
      <c r="J23" s="34"/>
    </row>
    <row r="24" spans="2:10" s="32" customFormat="1" ht="15" customHeight="1">
      <c r="B24" s="41" t="s">
        <v>1015</v>
      </c>
      <c r="C24" s="117">
        <v>0</v>
      </c>
      <c r="D24" s="117">
        <v>0.017</v>
      </c>
      <c r="E24" s="117">
        <v>0.0015600868473046377</v>
      </c>
      <c r="F24" s="117">
        <v>0.00883452164965373</v>
      </c>
      <c r="G24" s="117">
        <v>0.01740728350533137</v>
      </c>
      <c r="H24" s="36"/>
      <c r="I24" s="41" t="s">
        <v>1016</v>
      </c>
      <c r="J24" s="34"/>
    </row>
    <row r="25" spans="2:10" s="32" customFormat="1" ht="15" customHeight="1">
      <c r="B25" s="41" t="s">
        <v>453</v>
      </c>
      <c r="C25" s="117">
        <v>2.289</v>
      </c>
      <c r="D25" s="117">
        <v>2.515</v>
      </c>
      <c r="E25" s="117">
        <v>2.1567050099936727</v>
      </c>
      <c r="F25" s="117">
        <v>2.2201117587674886</v>
      </c>
      <c r="G25" s="117">
        <v>2.8714155607408847</v>
      </c>
      <c r="H25" s="36"/>
      <c r="I25" s="41" t="s">
        <v>457</v>
      </c>
      <c r="J25" s="34"/>
    </row>
    <row r="26" spans="2:10" s="32" customFormat="1" ht="15" customHeight="1">
      <c r="B26" s="41" t="s">
        <v>454</v>
      </c>
      <c r="C26" s="117">
        <v>3.212</v>
      </c>
      <c r="D26" s="117">
        <v>0.377</v>
      </c>
      <c r="E26" s="117">
        <v>2.7733166606851962</v>
      </c>
      <c r="F26" s="117">
        <v>1.295293245371972</v>
      </c>
      <c r="G26" s="117">
        <v>0.16004416248224462</v>
      </c>
      <c r="H26" s="36"/>
      <c r="I26" s="41" t="s">
        <v>458</v>
      </c>
      <c r="J26" s="34"/>
    </row>
    <row r="27" spans="2:11" s="32" customFormat="1" ht="3" customHeight="1">
      <c r="B27" s="58"/>
      <c r="C27" s="61"/>
      <c r="D27" s="61"/>
      <c r="E27" s="61"/>
      <c r="F27" s="61"/>
      <c r="G27" s="61"/>
      <c r="H27" s="113"/>
      <c r="I27" s="58"/>
      <c r="J27" s="22"/>
      <c r="K27" s="22"/>
    </row>
    <row r="28" spans="2:11" s="31" customFormat="1" ht="31.5" customHeight="1">
      <c r="B28" s="98" t="s">
        <v>143</v>
      </c>
      <c r="C28" s="164">
        <f>SUM(C21:C27)</f>
        <v>99.95100000000001</v>
      </c>
      <c r="D28" s="164">
        <f>SUM(D21:D27)</f>
        <v>99.99799999999999</v>
      </c>
      <c r="E28" s="164">
        <f>SUM(E21:E27)</f>
        <v>100</v>
      </c>
      <c r="F28" s="164">
        <f>SUM(F21:F27)</f>
        <v>99.99999999999997</v>
      </c>
      <c r="G28" s="164">
        <f>SUM(G21:G27)</f>
        <v>100</v>
      </c>
      <c r="H28" s="198"/>
      <c r="I28" s="98" t="s">
        <v>186</v>
      </c>
      <c r="J28" s="65"/>
      <c r="K28" s="65"/>
    </row>
    <row r="29" spans="2:13" ht="13.5" customHeight="1">
      <c r="B29" s="21"/>
      <c r="C29" s="21"/>
      <c r="D29" s="21"/>
      <c r="E29" s="21"/>
      <c r="F29" s="21"/>
      <c r="G29" s="21"/>
      <c r="H29" s="21"/>
      <c r="J29" s="29"/>
      <c r="K29" s="29"/>
      <c r="L29" s="25"/>
      <c r="M29" s="25"/>
    </row>
    <row r="30" s="25" customFormat="1" ht="13.5" thickBot="1"/>
    <row r="31" spans="2:9" s="25" customFormat="1" ht="16.5" customHeight="1" thickTop="1">
      <c r="B31" s="26" t="str">
        <f>+'Περιεχόμενα-Contents'!B27</f>
        <v>(Τελευταία Ενημέρωση/Last update: 24/09/2020)</v>
      </c>
      <c r="C31" s="27"/>
      <c r="D31" s="27"/>
      <c r="E31" s="27"/>
      <c r="F31" s="27"/>
      <c r="G31" s="27"/>
      <c r="H31" s="27"/>
      <c r="I31" s="27"/>
    </row>
    <row r="32" spans="2:9" s="25" customFormat="1" ht="4.5" customHeight="1">
      <c r="B32" s="210"/>
      <c r="C32" s="212"/>
      <c r="D32" s="212"/>
      <c r="E32" s="212"/>
      <c r="F32" s="212"/>
      <c r="G32" s="212"/>
      <c r="H32" s="212"/>
      <c r="I32" s="212"/>
    </row>
    <row r="33" spans="2:13" s="25" customFormat="1" ht="16.5" customHeight="1">
      <c r="B33" s="28" t="str">
        <f>+'Περιεχόμενα-Contents'!B29</f>
        <v>COPYRIGHT © :2020, ΚΥΠΡΙΑΚΗ ΔΗΜΟΚΡΑΤΙΑ, ΣΤΑΤΙΣΤΙΚΗ ΥΠΗΡΕΣΙΑ/REPUBLIC OF CYPRUS, STATISTICAL SERVICE</v>
      </c>
      <c r="J33" s="24"/>
      <c r="K33" s="24"/>
      <c r="L33" s="24"/>
      <c r="M33" s="24"/>
    </row>
    <row r="34" spans="2:13" s="24" customFormat="1" ht="12.75">
      <c r="B34" s="20"/>
      <c r="J34" s="22"/>
      <c r="K34" s="22"/>
      <c r="L34" s="22"/>
      <c r="M34" s="22"/>
    </row>
    <row r="37" spans="10:13" ht="12.75">
      <c r="J37" s="29"/>
      <c r="K37" s="29"/>
      <c r="L37" s="29"/>
      <c r="M37" s="29"/>
    </row>
    <row r="38" spans="1:13" s="29" customFormat="1" ht="12.75">
      <c r="A38" s="22"/>
      <c r="B38" s="30"/>
      <c r="J38" s="22"/>
      <c r="K38" s="22"/>
      <c r="L38" s="22"/>
      <c r="M38" s="22"/>
    </row>
  </sheetData>
  <sheetProtection/>
  <mergeCells count="15">
    <mergeCell ref="E7:E8"/>
    <mergeCell ref="E19:E20"/>
    <mergeCell ref="C7:C8"/>
    <mergeCell ref="D7:D8"/>
    <mergeCell ref="C19:C20"/>
    <mergeCell ref="D19:D20"/>
    <mergeCell ref="F7:F8"/>
    <mergeCell ref="F19:F20"/>
    <mergeCell ref="A1:B1"/>
    <mergeCell ref="B7:B8"/>
    <mergeCell ref="I7:I8"/>
    <mergeCell ref="B19:B20"/>
    <mergeCell ref="I19:I20"/>
    <mergeCell ref="G7:H8"/>
    <mergeCell ref="G19:H20"/>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M84"/>
  <sheetViews>
    <sheetView zoomScaleSheetLayoutView="80" zoomScalePageLayoutView="0"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140625" style="22" customWidth="1"/>
    <col min="2" max="2" width="27.140625" style="29" customWidth="1"/>
    <col min="3" max="3" width="11.28125" style="29" customWidth="1"/>
    <col min="4" max="4" width="11.7109375" style="21" customWidth="1"/>
    <col min="5" max="5" width="0.85546875" style="22" customWidth="1"/>
    <col min="6" max="6" width="11.28125" style="29" customWidth="1"/>
    <col min="7" max="7" width="11.7109375" style="21" customWidth="1"/>
    <col min="8" max="8" width="0.85546875" style="22" customWidth="1"/>
    <col min="9" max="9" width="27.140625" style="22" customWidth="1"/>
    <col min="10" max="10" width="2.140625" style="22" customWidth="1"/>
    <col min="11" max="16384" width="9.28125" style="22" customWidth="1"/>
  </cols>
  <sheetData>
    <row r="1" spans="1:7" s="23" customFormat="1" ht="15" customHeight="1">
      <c r="A1" s="263" t="s">
        <v>8</v>
      </c>
      <c r="B1" s="264"/>
      <c r="C1" s="79"/>
      <c r="D1" s="87"/>
      <c r="F1" s="79"/>
      <c r="G1" s="87"/>
    </row>
    <row r="2" spans="2:7" s="23" customFormat="1" ht="12.75" customHeight="1">
      <c r="B2" s="3"/>
      <c r="C2" s="80"/>
      <c r="D2" s="87"/>
      <c r="F2" s="80"/>
      <c r="G2" s="87"/>
    </row>
    <row r="3" spans="2:10" s="31" customFormat="1" ht="15" customHeight="1">
      <c r="B3" s="217" t="s">
        <v>1089</v>
      </c>
      <c r="C3" s="81"/>
      <c r="D3" s="88"/>
      <c r="E3" s="37"/>
      <c r="F3" s="81"/>
      <c r="G3" s="88"/>
      <c r="H3" s="37"/>
      <c r="I3" s="37"/>
      <c r="J3" s="37"/>
    </row>
    <row r="4" spans="2:10" s="31" customFormat="1" ht="15" customHeight="1" thickBot="1">
      <c r="B4" s="218" t="s">
        <v>1090</v>
      </c>
      <c r="C4" s="216"/>
      <c r="D4" s="216"/>
      <c r="E4" s="215"/>
      <c r="F4" s="216"/>
      <c r="G4" s="216"/>
      <c r="H4" s="215"/>
      <c r="I4" s="215"/>
      <c r="J4" s="38"/>
    </row>
    <row r="5" spans="3:9" s="32" customFormat="1" ht="12.75" customHeight="1" thickTop="1">
      <c r="C5" s="34"/>
      <c r="D5" s="34"/>
      <c r="F5" s="34"/>
      <c r="G5" s="34"/>
      <c r="I5" s="33"/>
    </row>
    <row r="6" spans="2:9" s="32" customFormat="1" ht="15.75" customHeight="1">
      <c r="B6" s="259" t="s">
        <v>463</v>
      </c>
      <c r="C6" s="266">
        <v>2017</v>
      </c>
      <c r="D6" s="266"/>
      <c r="E6" s="266"/>
      <c r="F6" s="265">
        <v>2018</v>
      </c>
      <c r="G6" s="266"/>
      <c r="H6" s="267"/>
      <c r="I6" s="259" t="s">
        <v>462</v>
      </c>
    </row>
    <row r="7" spans="2:9" s="32" customFormat="1" ht="31.5" customHeight="1">
      <c r="B7" s="286"/>
      <c r="C7" s="236" t="s">
        <v>464</v>
      </c>
      <c r="D7" s="294" t="s">
        <v>465</v>
      </c>
      <c r="E7" s="299"/>
      <c r="F7" s="206" t="s">
        <v>464</v>
      </c>
      <c r="G7" s="294" t="s">
        <v>465</v>
      </c>
      <c r="H7" s="299"/>
      <c r="I7" s="286"/>
    </row>
    <row r="8" spans="2:9" s="32" customFormat="1" ht="31.5" customHeight="1">
      <c r="B8" s="260"/>
      <c r="C8" s="237" t="s">
        <v>720</v>
      </c>
      <c r="D8" s="296" t="s">
        <v>953</v>
      </c>
      <c r="E8" s="300"/>
      <c r="F8" s="208" t="s">
        <v>720</v>
      </c>
      <c r="G8" s="296" t="s">
        <v>953</v>
      </c>
      <c r="H8" s="300"/>
      <c r="I8" s="260"/>
    </row>
    <row r="9" spans="2:9" s="31" customFormat="1" ht="16.5" customHeight="1">
      <c r="B9" s="42" t="s">
        <v>466</v>
      </c>
      <c r="C9" s="103">
        <v>4916.893</v>
      </c>
      <c r="D9" s="95">
        <v>2141.912</v>
      </c>
      <c r="E9" s="91"/>
      <c r="F9" s="103">
        <v>3855.395</v>
      </c>
      <c r="G9" s="95">
        <v>1809.886</v>
      </c>
      <c r="H9" s="76"/>
      <c r="I9" s="42" t="s">
        <v>493</v>
      </c>
    </row>
    <row r="10" spans="2:9" s="32" customFormat="1" ht="12.75" customHeight="1">
      <c r="B10" s="41" t="s">
        <v>467</v>
      </c>
      <c r="C10" s="47">
        <v>1905.954</v>
      </c>
      <c r="D10" s="96">
        <v>824.062</v>
      </c>
      <c r="E10" s="93"/>
      <c r="F10" s="47">
        <v>1975.03</v>
      </c>
      <c r="G10" s="96">
        <v>1018.025</v>
      </c>
      <c r="H10" s="77"/>
      <c r="I10" s="41" t="s">
        <v>494</v>
      </c>
    </row>
    <row r="11" spans="2:9" s="32" customFormat="1" ht="12.75" customHeight="1">
      <c r="B11" s="41" t="s">
        <v>468</v>
      </c>
      <c r="C11" s="47">
        <v>223.08</v>
      </c>
      <c r="D11" s="96">
        <v>117.474</v>
      </c>
      <c r="E11" s="93"/>
      <c r="F11" s="47">
        <v>141.96</v>
      </c>
      <c r="G11" s="96">
        <v>76.435</v>
      </c>
      <c r="H11" s="77"/>
      <c r="I11" s="41" t="s">
        <v>495</v>
      </c>
    </row>
    <row r="12" spans="2:9" s="32" customFormat="1" ht="12.75" customHeight="1">
      <c r="B12" s="41" t="s">
        <v>469</v>
      </c>
      <c r="C12" s="47">
        <v>798.886</v>
      </c>
      <c r="D12" s="96">
        <v>386.706</v>
      </c>
      <c r="E12" s="93"/>
      <c r="F12" s="47">
        <v>595.835</v>
      </c>
      <c r="G12" s="96">
        <v>294.981</v>
      </c>
      <c r="H12" s="77"/>
      <c r="I12" s="41" t="s">
        <v>496</v>
      </c>
    </row>
    <row r="13" spans="2:9" s="32" customFormat="1" ht="12.75" customHeight="1">
      <c r="B13" s="41" t="s">
        <v>470</v>
      </c>
      <c r="C13" s="47">
        <v>107.512</v>
      </c>
      <c r="D13" s="96">
        <v>49.337</v>
      </c>
      <c r="E13" s="93"/>
      <c r="F13" s="47">
        <v>0</v>
      </c>
      <c r="G13" s="96">
        <v>0</v>
      </c>
      <c r="H13" s="77"/>
      <c r="I13" s="41" t="s">
        <v>497</v>
      </c>
    </row>
    <row r="14" spans="2:9" s="32" customFormat="1" ht="12.75" customHeight="1">
      <c r="B14" s="41" t="s">
        <v>471</v>
      </c>
      <c r="C14" s="47">
        <v>672.64</v>
      </c>
      <c r="D14" s="96">
        <v>171.648</v>
      </c>
      <c r="E14" s="93"/>
      <c r="F14" s="47">
        <v>607.7</v>
      </c>
      <c r="G14" s="96">
        <v>161.091</v>
      </c>
      <c r="H14" s="77"/>
      <c r="I14" s="41" t="s">
        <v>498</v>
      </c>
    </row>
    <row r="15" spans="2:9" s="32" customFormat="1" ht="12.75" customHeight="1">
      <c r="B15" s="41" t="s">
        <v>472</v>
      </c>
      <c r="C15" s="47">
        <v>109.375</v>
      </c>
      <c r="D15" s="96">
        <v>48.553</v>
      </c>
      <c r="E15" s="93"/>
      <c r="F15" s="47">
        <v>1.5</v>
      </c>
      <c r="G15" s="96">
        <v>0.937</v>
      </c>
      <c r="H15" s="77"/>
      <c r="I15" s="41" t="s">
        <v>499</v>
      </c>
    </row>
    <row r="16" spans="2:9" s="32" customFormat="1" ht="12.75" customHeight="1">
      <c r="B16" s="41" t="s">
        <v>473</v>
      </c>
      <c r="C16" s="47">
        <v>1099.446</v>
      </c>
      <c r="D16" s="96">
        <v>544.1319999999996</v>
      </c>
      <c r="E16" s="93"/>
      <c r="F16" s="47">
        <v>533.3699999999999</v>
      </c>
      <c r="G16" s="96">
        <v>258.4169999999999</v>
      </c>
      <c r="H16" s="77"/>
      <c r="I16" s="41" t="s">
        <v>500</v>
      </c>
    </row>
    <row r="17" spans="2:9" s="31" customFormat="1" ht="16.5" customHeight="1">
      <c r="B17" s="42" t="s">
        <v>474</v>
      </c>
      <c r="C17" s="50">
        <v>1372.272</v>
      </c>
      <c r="D17" s="95">
        <v>860.257</v>
      </c>
      <c r="E17" s="91"/>
      <c r="F17" s="50">
        <v>676.462</v>
      </c>
      <c r="G17" s="95">
        <v>467.411</v>
      </c>
      <c r="H17" s="76"/>
      <c r="I17" s="42" t="s">
        <v>501</v>
      </c>
    </row>
    <row r="18" spans="2:9" s="32" customFormat="1" ht="12.75" customHeight="1">
      <c r="B18" s="41" t="s">
        <v>467</v>
      </c>
      <c r="C18" s="47">
        <v>0.244</v>
      </c>
      <c r="D18" s="96">
        <v>0.401</v>
      </c>
      <c r="E18" s="93"/>
      <c r="F18" s="47">
        <v>3.9</v>
      </c>
      <c r="G18" s="96">
        <v>3</v>
      </c>
      <c r="H18" s="77"/>
      <c r="I18" s="41" t="s">
        <v>494</v>
      </c>
    </row>
    <row r="19" spans="2:9" s="32" customFormat="1" ht="12.75" customHeight="1">
      <c r="B19" s="41" t="s">
        <v>475</v>
      </c>
      <c r="C19" s="47">
        <v>67.6</v>
      </c>
      <c r="D19" s="96">
        <v>39.959</v>
      </c>
      <c r="E19" s="93"/>
      <c r="F19" s="47">
        <v>61.04</v>
      </c>
      <c r="G19" s="96">
        <v>31.06</v>
      </c>
      <c r="H19" s="77"/>
      <c r="I19" s="41" t="s">
        <v>502</v>
      </c>
    </row>
    <row r="20" spans="2:9" s="32" customFormat="1" ht="12.75" customHeight="1">
      <c r="B20" s="41" t="s">
        <v>476</v>
      </c>
      <c r="C20" s="47">
        <v>187.6</v>
      </c>
      <c r="D20" s="96">
        <v>136.398</v>
      </c>
      <c r="E20" s="93"/>
      <c r="F20" s="47">
        <v>79.6</v>
      </c>
      <c r="G20" s="96">
        <v>47.797</v>
      </c>
      <c r="H20" s="77"/>
      <c r="I20" s="41" t="s">
        <v>503</v>
      </c>
    </row>
    <row r="21" spans="2:9" s="32" customFormat="1" ht="12.75" customHeight="1">
      <c r="B21" s="41" t="s">
        <v>468</v>
      </c>
      <c r="C21" s="47">
        <v>137.555</v>
      </c>
      <c r="D21" s="96">
        <v>93.435</v>
      </c>
      <c r="E21" s="93"/>
      <c r="F21" s="47">
        <v>113.11</v>
      </c>
      <c r="G21" s="96">
        <v>78.627</v>
      </c>
      <c r="H21" s="77"/>
      <c r="I21" s="41" t="s">
        <v>495</v>
      </c>
    </row>
    <row r="22" spans="2:9" s="32" customFormat="1" ht="12.75" customHeight="1">
      <c r="B22" s="41" t="s">
        <v>469</v>
      </c>
      <c r="C22" s="47">
        <v>174.463</v>
      </c>
      <c r="D22" s="96">
        <v>104.573</v>
      </c>
      <c r="E22" s="93"/>
      <c r="F22" s="47">
        <v>80.706</v>
      </c>
      <c r="G22" s="96">
        <v>45.406</v>
      </c>
      <c r="H22" s="77"/>
      <c r="I22" s="41" t="s">
        <v>496</v>
      </c>
    </row>
    <row r="23" spans="2:9" s="32" customFormat="1" ht="12.75" customHeight="1">
      <c r="B23" s="41" t="s">
        <v>470</v>
      </c>
      <c r="C23" s="47">
        <v>54.28</v>
      </c>
      <c r="D23" s="96">
        <v>31.932</v>
      </c>
      <c r="E23" s="93"/>
      <c r="F23" s="47">
        <v>0</v>
      </c>
      <c r="G23" s="96">
        <v>0</v>
      </c>
      <c r="H23" s="77"/>
      <c r="I23" s="41" t="s">
        <v>497</v>
      </c>
    </row>
    <row r="24" spans="2:9" s="32" customFormat="1" ht="12.75" customHeight="1">
      <c r="B24" s="41" t="s">
        <v>472</v>
      </c>
      <c r="C24" s="47">
        <v>484.652</v>
      </c>
      <c r="D24" s="96">
        <v>286.797</v>
      </c>
      <c r="E24" s="93"/>
      <c r="F24" s="47">
        <v>64.169</v>
      </c>
      <c r="G24" s="96">
        <v>57.027</v>
      </c>
      <c r="H24" s="77"/>
      <c r="I24" s="41" t="s">
        <v>499</v>
      </c>
    </row>
    <row r="25" spans="2:9" s="32" customFormat="1" ht="12.75" customHeight="1">
      <c r="B25" s="41" t="s">
        <v>473</v>
      </c>
      <c r="C25" s="47">
        <v>265.87799999999993</v>
      </c>
      <c r="D25" s="96">
        <v>166.76199999999994</v>
      </c>
      <c r="E25" s="93"/>
      <c r="F25" s="47">
        <v>273.937</v>
      </c>
      <c r="G25" s="96">
        <v>204.49399999999997</v>
      </c>
      <c r="H25" s="77"/>
      <c r="I25" s="41" t="s">
        <v>500</v>
      </c>
    </row>
    <row r="26" spans="2:9" s="31" customFormat="1" ht="16.5" customHeight="1">
      <c r="B26" s="42" t="s">
        <v>519</v>
      </c>
      <c r="C26" s="50">
        <v>8204.531</v>
      </c>
      <c r="D26" s="95">
        <v>4716.449</v>
      </c>
      <c r="E26" s="91"/>
      <c r="F26" s="50">
        <v>9100.082</v>
      </c>
      <c r="G26" s="95">
        <v>5243.92</v>
      </c>
      <c r="H26" s="76"/>
      <c r="I26" s="42" t="s">
        <v>504</v>
      </c>
    </row>
    <row r="27" spans="2:9" s="32" customFormat="1" ht="12.75" customHeight="1">
      <c r="B27" s="41" t="s">
        <v>467</v>
      </c>
      <c r="C27" s="47">
        <v>1181.322</v>
      </c>
      <c r="D27" s="96">
        <v>702.161</v>
      </c>
      <c r="E27" s="93"/>
      <c r="F27" s="47">
        <v>1782.084</v>
      </c>
      <c r="G27" s="96">
        <v>1096.258</v>
      </c>
      <c r="H27" s="77"/>
      <c r="I27" s="41" t="s">
        <v>494</v>
      </c>
    </row>
    <row r="28" spans="2:9" s="32" customFormat="1" ht="12.75" customHeight="1">
      <c r="B28" s="41" t="s">
        <v>477</v>
      </c>
      <c r="C28" s="47">
        <v>143.31</v>
      </c>
      <c r="D28" s="96">
        <v>45.859</v>
      </c>
      <c r="E28" s="93"/>
      <c r="F28" s="47">
        <v>0</v>
      </c>
      <c r="G28" s="96">
        <v>0</v>
      </c>
      <c r="H28" s="77"/>
      <c r="I28" s="41" t="s">
        <v>505</v>
      </c>
    </row>
    <row r="29" spans="2:9" s="32" customFormat="1" ht="12.75" customHeight="1">
      <c r="B29" s="41" t="s">
        <v>472</v>
      </c>
      <c r="C29" s="97">
        <v>1056.667</v>
      </c>
      <c r="D29" s="96">
        <v>615.989</v>
      </c>
      <c r="E29" s="93"/>
      <c r="F29" s="97">
        <v>1128.061</v>
      </c>
      <c r="G29" s="96">
        <v>671.826</v>
      </c>
      <c r="H29" s="77"/>
      <c r="I29" s="41" t="s">
        <v>499</v>
      </c>
    </row>
    <row r="30" spans="2:9" s="32" customFormat="1" ht="12.75" customHeight="1">
      <c r="B30" s="41" t="s">
        <v>479</v>
      </c>
      <c r="C30" s="97">
        <v>3213.145</v>
      </c>
      <c r="D30" s="96">
        <v>1861.026</v>
      </c>
      <c r="E30" s="93"/>
      <c r="F30" s="97">
        <v>3977.215</v>
      </c>
      <c r="G30" s="96">
        <v>2312.376</v>
      </c>
      <c r="H30" s="77"/>
      <c r="I30" s="41" t="s">
        <v>496</v>
      </c>
    </row>
    <row r="31" spans="2:9" s="32" customFormat="1" ht="12.75" customHeight="1">
      <c r="B31" s="41" t="s">
        <v>468</v>
      </c>
      <c r="C31" s="47">
        <v>382.158</v>
      </c>
      <c r="D31" s="96">
        <v>222.649</v>
      </c>
      <c r="E31" s="93"/>
      <c r="F31" s="47">
        <v>461.234</v>
      </c>
      <c r="G31" s="96">
        <v>285.13</v>
      </c>
      <c r="H31" s="77"/>
      <c r="I31" s="41" t="s">
        <v>495</v>
      </c>
    </row>
    <row r="32" spans="2:9" s="32" customFormat="1" ht="12.75" customHeight="1">
      <c r="B32" s="41" t="s">
        <v>480</v>
      </c>
      <c r="C32" s="47">
        <v>29.866</v>
      </c>
      <c r="D32" s="96">
        <v>14.825</v>
      </c>
      <c r="E32" s="93"/>
      <c r="F32" s="47">
        <v>0</v>
      </c>
      <c r="G32" s="96">
        <v>0</v>
      </c>
      <c r="H32" s="77"/>
      <c r="I32" s="41" t="s">
        <v>507</v>
      </c>
    </row>
    <row r="33" spans="2:9" s="32" customFormat="1" ht="12.75" customHeight="1">
      <c r="B33" s="41" t="s">
        <v>475</v>
      </c>
      <c r="C33" s="47">
        <v>639.376</v>
      </c>
      <c r="D33" s="96">
        <v>310.286</v>
      </c>
      <c r="E33" s="93"/>
      <c r="F33" s="47">
        <v>197.618</v>
      </c>
      <c r="G33" s="96">
        <v>93.604</v>
      </c>
      <c r="H33" s="77"/>
      <c r="I33" s="41" t="s">
        <v>502</v>
      </c>
    </row>
    <row r="34" spans="2:9" s="32" customFormat="1" ht="12.75" customHeight="1">
      <c r="B34" s="41" t="s">
        <v>470</v>
      </c>
      <c r="C34" s="47">
        <v>218.327</v>
      </c>
      <c r="D34" s="96">
        <v>109.79</v>
      </c>
      <c r="E34" s="93"/>
      <c r="F34" s="47">
        <v>176.304</v>
      </c>
      <c r="G34" s="96">
        <v>83.724</v>
      </c>
      <c r="H34" s="77"/>
      <c r="I34" s="41" t="s">
        <v>497</v>
      </c>
    </row>
    <row r="35" spans="2:9" s="32" customFormat="1" ht="12.75" customHeight="1">
      <c r="B35" s="41" t="s">
        <v>481</v>
      </c>
      <c r="C35" s="47">
        <v>52.3</v>
      </c>
      <c r="D35" s="96">
        <v>29.997</v>
      </c>
      <c r="E35" s="93"/>
      <c r="F35" s="47">
        <v>0</v>
      </c>
      <c r="G35" s="96">
        <v>0</v>
      </c>
      <c r="H35" s="77"/>
      <c r="I35" s="41" t="s">
        <v>508</v>
      </c>
    </row>
    <row r="36" spans="2:9" s="32" customFormat="1" ht="12.75" customHeight="1">
      <c r="B36" s="41" t="s">
        <v>482</v>
      </c>
      <c r="C36" s="47">
        <v>311.402</v>
      </c>
      <c r="D36" s="96">
        <v>89.537</v>
      </c>
      <c r="E36" s="93"/>
      <c r="F36" s="47">
        <v>459.61</v>
      </c>
      <c r="G36" s="96">
        <v>150.939</v>
      </c>
      <c r="H36" s="77"/>
      <c r="I36" s="41" t="s">
        <v>509</v>
      </c>
    </row>
    <row r="37" spans="2:9" s="32" customFormat="1" ht="12.75" customHeight="1">
      <c r="B37" s="41" t="s">
        <v>483</v>
      </c>
      <c r="C37" s="97">
        <v>91.76</v>
      </c>
      <c r="D37" s="96">
        <v>66.744</v>
      </c>
      <c r="E37" s="93"/>
      <c r="F37" s="97">
        <v>59.2</v>
      </c>
      <c r="G37" s="96">
        <v>57.591</v>
      </c>
      <c r="H37" s="77"/>
      <c r="I37" s="41" t="s">
        <v>503</v>
      </c>
    </row>
    <row r="38" spans="2:9" s="32" customFormat="1" ht="12.75" customHeight="1">
      <c r="B38" s="41" t="s">
        <v>484</v>
      </c>
      <c r="C38" s="47">
        <v>58.51</v>
      </c>
      <c r="D38" s="96">
        <v>33.37</v>
      </c>
      <c r="E38" s="93"/>
      <c r="F38" s="47">
        <v>0</v>
      </c>
      <c r="G38" s="96">
        <v>0</v>
      </c>
      <c r="H38" s="77"/>
      <c r="I38" s="41" t="s">
        <v>510</v>
      </c>
    </row>
    <row r="39" spans="2:9" s="32" customFormat="1" ht="12.75" customHeight="1">
      <c r="B39" s="41" t="s">
        <v>473</v>
      </c>
      <c r="C39" s="47">
        <v>826.3879999999999</v>
      </c>
      <c r="D39" s="96">
        <v>614.2160000000003</v>
      </c>
      <c r="E39" s="93"/>
      <c r="F39" s="47">
        <v>858.7559999999994</v>
      </c>
      <c r="G39" s="96">
        <v>492.47199999999884</v>
      </c>
      <c r="H39" s="77"/>
      <c r="I39" s="41" t="s">
        <v>500</v>
      </c>
    </row>
    <row r="40" spans="2:9" s="31" customFormat="1" ht="16.5" customHeight="1">
      <c r="B40" s="42" t="s">
        <v>485</v>
      </c>
      <c r="C40" s="50">
        <v>10219.027</v>
      </c>
      <c r="D40" s="95">
        <v>6033.272</v>
      </c>
      <c r="E40" s="91"/>
      <c r="F40" s="50">
        <v>9100.082</v>
      </c>
      <c r="G40" s="95">
        <v>5243.92</v>
      </c>
      <c r="H40" s="76"/>
      <c r="I40" s="42" t="s">
        <v>511</v>
      </c>
    </row>
    <row r="41" spans="2:9" s="32" customFormat="1" ht="12.75" customHeight="1">
      <c r="B41" s="41" t="s">
        <v>478</v>
      </c>
      <c r="C41" s="47">
        <v>267.934</v>
      </c>
      <c r="D41" s="96">
        <v>136.943</v>
      </c>
      <c r="E41" s="93"/>
      <c r="F41" s="47">
        <v>60.84</v>
      </c>
      <c r="G41" s="96">
        <v>35.724</v>
      </c>
      <c r="H41" s="77"/>
      <c r="I41" s="41" t="s">
        <v>506</v>
      </c>
    </row>
    <row r="42" spans="2:9" s="32" customFormat="1" ht="12.75" customHeight="1">
      <c r="B42" s="41" t="s">
        <v>1168</v>
      </c>
      <c r="C42" s="47">
        <v>985.289</v>
      </c>
      <c r="D42" s="96">
        <v>834.573</v>
      </c>
      <c r="E42" s="93"/>
      <c r="F42" s="47">
        <v>1018.534</v>
      </c>
      <c r="G42" s="96">
        <v>646.925</v>
      </c>
      <c r="H42" s="77"/>
      <c r="I42" s="41" t="s">
        <v>1167</v>
      </c>
    </row>
    <row r="43" spans="2:9" s="32" customFormat="1" ht="12.75" customHeight="1">
      <c r="B43" s="41" t="s">
        <v>486</v>
      </c>
      <c r="C43" s="47">
        <v>326.76</v>
      </c>
      <c r="D43" s="96">
        <v>202.233</v>
      </c>
      <c r="E43" s="93"/>
      <c r="F43" s="47">
        <v>273.88</v>
      </c>
      <c r="G43" s="96">
        <v>183</v>
      </c>
      <c r="H43" s="77"/>
      <c r="I43" s="41" t="s">
        <v>494</v>
      </c>
    </row>
    <row r="44" spans="2:9" s="32" customFormat="1" ht="12.75" customHeight="1">
      <c r="B44" s="41" t="s">
        <v>479</v>
      </c>
      <c r="C44" s="47">
        <v>2236.95</v>
      </c>
      <c r="D44" s="96">
        <v>1162.493</v>
      </c>
      <c r="E44" s="93"/>
      <c r="F44" s="47">
        <v>2879.114</v>
      </c>
      <c r="G44" s="96">
        <v>1558.599</v>
      </c>
      <c r="H44" s="77"/>
      <c r="I44" s="41" t="s">
        <v>496</v>
      </c>
    </row>
    <row r="45" spans="2:9" s="32" customFormat="1" ht="12.75" customHeight="1">
      <c r="B45" s="41" t="s">
        <v>483</v>
      </c>
      <c r="C45" s="47">
        <v>1473.406</v>
      </c>
      <c r="D45" s="96">
        <v>812.837</v>
      </c>
      <c r="E45" s="93"/>
      <c r="F45" s="47">
        <v>816.72</v>
      </c>
      <c r="G45" s="96">
        <v>654.545</v>
      </c>
      <c r="H45" s="77"/>
      <c r="I45" s="41" t="s">
        <v>503</v>
      </c>
    </row>
    <row r="46" spans="2:9" s="32" customFormat="1" ht="12.75" customHeight="1">
      <c r="B46" s="41" t="s">
        <v>473</v>
      </c>
      <c r="C46" s="47">
        <v>4928.688</v>
      </c>
      <c r="D46" s="36">
        <v>2884.1929999999998</v>
      </c>
      <c r="E46" s="93"/>
      <c r="F46" s="47">
        <v>4050.9939999999997</v>
      </c>
      <c r="G46" s="96">
        <v>2165.127</v>
      </c>
      <c r="H46" s="77"/>
      <c r="I46" s="41" t="s">
        <v>500</v>
      </c>
    </row>
    <row r="47" spans="2:9" s="31" customFormat="1" ht="16.5" customHeight="1">
      <c r="B47" s="42" t="s">
        <v>487</v>
      </c>
      <c r="C47" s="103">
        <v>183.757</v>
      </c>
      <c r="D47" s="70">
        <v>383.733</v>
      </c>
      <c r="E47" s="91"/>
      <c r="F47" s="103">
        <v>107.837</v>
      </c>
      <c r="G47" s="70">
        <v>200.821</v>
      </c>
      <c r="H47" s="76"/>
      <c r="I47" s="42" t="s">
        <v>512</v>
      </c>
    </row>
    <row r="48" spans="2:9" s="32" customFormat="1" ht="12.75" customHeight="1">
      <c r="B48" s="41" t="s">
        <v>467</v>
      </c>
      <c r="C48" s="97">
        <v>1.425</v>
      </c>
      <c r="D48" s="67">
        <v>2.537</v>
      </c>
      <c r="E48" s="93"/>
      <c r="F48" s="97">
        <v>0.798</v>
      </c>
      <c r="G48" s="67">
        <v>2.204</v>
      </c>
      <c r="H48" s="77"/>
      <c r="I48" s="41" t="s">
        <v>494</v>
      </c>
    </row>
    <row r="49" spans="2:9" s="32" customFormat="1" ht="12.75" customHeight="1">
      <c r="B49" s="41" t="s">
        <v>472</v>
      </c>
      <c r="C49" s="97">
        <v>3.52</v>
      </c>
      <c r="D49" s="67">
        <v>4.327</v>
      </c>
      <c r="E49" s="93"/>
      <c r="F49" s="97">
        <v>6.739</v>
      </c>
      <c r="G49" s="67">
        <v>11.105</v>
      </c>
      <c r="H49" s="77"/>
      <c r="I49" s="41" t="s">
        <v>499</v>
      </c>
    </row>
    <row r="50" spans="2:9" s="32" customFormat="1" ht="12.75" customHeight="1">
      <c r="B50" s="41" t="s">
        <v>468</v>
      </c>
      <c r="C50" s="97">
        <v>178.812</v>
      </c>
      <c r="D50" s="67">
        <v>376.869</v>
      </c>
      <c r="E50" s="93"/>
      <c r="F50" s="97">
        <v>100.234</v>
      </c>
      <c r="G50" s="67">
        <v>187.3</v>
      </c>
      <c r="H50" s="77"/>
      <c r="I50" s="41" t="s">
        <v>495</v>
      </c>
    </row>
    <row r="51" spans="2:9" s="32" customFormat="1" ht="12.75" customHeight="1">
      <c r="B51" s="41" t="s">
        <v>473</v>
      </c>
      <c r="C51" s="47">
        <v>0</v>
      </c>
      <c r="D51" s="36">
        <v>0</v>
      </c>
      <c r="E51" s="93"/>
      <c r="F51" s="47">
        <v>0.0660000000000025</v>
      </c>
      <c r="G51" s="96">
        <v>0.21199999999998909</v>
      </c>
      <c r="H51" s="77"/>
      <c r="I51" s="41" t="s">
        <v>500</v>
      </c>
    </row>
    <row r="52" spans="2:9" s="31" customFormat="1" ht="16.5" customHeight="1">
      <c r="B52" s="42" t="s">
        <v>488</v>
      </c>
      <c r="C52" s="103">
        <v>101196.588</v>
      </c>
      <c r="D52" s="70">
        <v>47661.165</v>
      </c>
      <c r="E52" s="91"/>
      <c r="F52" s="103">
        <v>89492.783</v>
      </c>
      <c r="G52" s="70">
        <v>43870.755</v>
      </c>
      <c r="H52" s="76"/>
      <c r="I52" s="42" t="s">
        <v>513</v>
      </c>
    </row>
    <row r="53" spans="2:9" s="32" customFormat="1" ht="12.75" customHeight="1">
      <c r="B53" s="41" t="s">
        <v>467</v>
      </c>
      <c r="C53" s="97">
        <v>19198.214</v>
      </c>
      <c r="D53" s="67">
        <v>9530.646</v>
      </c>
      <c r="E53" s="93"/>
      <c r="F53" s="97">
        <v>17597.361</v>
      </c>
      <c r="G53" s="67">
        <v>8776.012</v>
      </c>
      <c r="H53" s="77"/>
      <c r="I53" s="41" t="s">
        <v>494</v>
      </c>
    </row>
    <row r="54" spans="2:9" s="32" customFormat="1" ht="12.75" customHeight="1">
      <c r="B54" s="41" t="s">
        <v>478</v>
      </c>
      <c r="C54" s="97">
        <v>15820.385</v>
      </c>
      <c r="D54" s="67">
        <v>8358.387</v>
      </c>
      <c r="E54" s="93"/>
      <c r="F54" s="97">
        <v>10866.281</v>
      </c>
      <c r="G54" s="67">
        <v>5712.094</v>
      </c>
      <c r="H54" s="77"/>
      <c r="I54" s="41" t="s">
        <v>506</v>
      </c>
    </row>
    <row r="55" spans="2:9" s="32" customFormat="1" ht="12.75" customHeight="1">
      <c r="B55" s="41" t="s">
        <v>489</v>
      </c>
      <c r="C55" s="97">
        <v>1339.05</v>
      </c>
      <c r="D55" s="67">
        <v>656.867</v>
      </c>
      <c r="E55" s="93"/>
      <c r="F55" s="97">
        <v>965.165</v>
      </c>
      <c r="G55" s="67">
        <v>466.945</v>
      </c>
      <c r="H55" s="77"/>
      <c r="I55" s="41" t="s">
        <v>514</v>
      </c>
    </row>
    <row r="56" spans="2:9" s="32" customFormat="1" ht="12.75" customHeight="1">
      <c r="B56" s="41" t="s">
        <v>490</v>
      </c>
      <c r="C56" s="97">
        <v>1043.61</v>
      </c>
      <c r="D56" s="67">
        <v>540.222</v>
      </c>
      <c r="E56" s="93"/>
      <c r="F56" s="97">
        <v>433.3</v>
      </c>
      <c r="G56" s="67">
        <v>245.888</v>
      </c>
      <c r="H56" s="77"/>
      <c r="I56" s="41" t="s">
        <v>515</v>
      </c>
    </row>
    <row r="57" spans="2:9" s="32" customFormat="1" ht="12.75" customHeight="1">
      <c r="B57" s="41" t="s">
        <v>471</v>
      </c>
      <c r="C57" s="97">
        <v>491.65</v>
      </c>
      <c r="D57" s="67">
        <v>297.233</v>
      </c>
      <c r="E57" s="93"/>
      <c r="F57" s="97">
        <v>358.67</v>
      </c>
      <c r="G57" s="67">
        <v>252.211</v>
      </c>
      <c r="H57" s="77"/>
      <c r="I57" s="41" t="s">
        <v>498</v>
      </c>
    </row>
    <row r="58" spans="2:9" s="32" customFormat="1" ht="12.75" customHeight="1">
      <c r="B58" s="41" t="s">
        <v>468</v>
      </c>
      <c r="C58" s="97">
        <v>273.3</v>
      </c>
      <c r="D58" s="67">
        <v>126.08</v>
      </c>
      <c r="E58" s="93"/>
      <c r="F58" s="97">
        <v>595.592</v>
      </c>
      <c r="G58" s="67">
        <v>353.03</v>
      </c>
      <c r="H58" s="77"/>
      <c r="I58" s="41" t="s">
        <v>495</v>
      </c>
    </row>
    <row r="59" spans="2:9" s="32" customFormat="1" ht="12.75" customHeight="1">
      <c r="B59" s="41" t="s">
        <v>483</v>
      </c>
      <c r="C59" s="97">
        <v>9142.535</v>
      </c>
      <c r="D59" s="67">
        <v>4430.096</v>
      </c>
      <c r="E59" s="93"/>
      <c r="F59" s="97">
        <v>7018.395</v>
      </c>
      <c r="G59" s="67">
        <v>4094.696</v>
      </c>
      <c r="H59" s="77"/>
      <c r="I59" s="41" t="s">
        <v>516</v>
      </c>
    </row>
    <row r="60" spans="2:9" s="32" customFormat="1" ht="12.75" customHeight="1">
      <c r="B60" s="41" t="s">
        <v>482</v>
      </c>
      <c r="C60" s="97">
        <v>1011.24</v>
      </c>
      <c r="D60" s="67">
        <v>513.108</v>
      </c>
      <c r="E60" s="93"/>
      <c r="F60" s="97">
        <v>732.16</v>
      </c>
      <c r="G60" s="67">
        <v>344.139</v>
      </c>
      <c r="H60" s="77"/>
      <c r="I60" s="41" t="s">
        <v>509</v>
      </c>
    </row>
    <row r="61" spans="2:9" s="32" customFormat="1" ht="12.75" customHeight="1">
      <c r="B61" s="41" t="s">
        <v>475</v>
      </c>
      <c r="C61" s="97">
        <v>5681.41</v>
      </c>
      <c r="D61" s="67">
        <v>2059.578</v>
      </c>
      <c r="E61" s="93"/>
      <c r="F61" s="97">
        <v>7286.598</v>
      </c>
      <c r="G61" s="67">
        <v>2604.973</v>
      </c>
      <c r="H61" s="77"/>
      <c r="I61" s="41" t="s">
        <v>502</v>
      </c>
    </row>
    <row r="62" spans="2:9" s="32" customFormat="1" ht="12.75" customHeight="1">
      <c r="B62" s="41" t="s">
        <v>480</v>
      </c>
      <c r="C62" s="97">
        <v>1493.894</v>
      </c>
      <c r="D62" s="67">
        <v>651.528</v>
      </c>
      <c r="E62" s="93"/>
      <c r="F62" s="97">
        <v>2260.025</v>
      </c>
      <c r="G62" s="67">
        <v>960.969</v>
      </c>
      <c r="H62" s="77"/>
      <c r="I62" s="41" t="s">
        <v>507</v>
      </c>
    </row>
    <row r="63" spans="2:9" s="32" customFormat="1" ht="12.75" customHeight="1">
      <c r="B63" s="41" t="s">
        <v>491</v>
      </c>
      <c r="C63" s="97">
        <v>396.386</v>
      </c>
      <c r="D63" s="67">
        <v>173.718</v>
      </c>
      <c r="E63" s="93"/>
      <c r="F63" s="97">
        <v>781.678</v>
      </c>
      <c r="G63" s="67">
        <v>407.732</v>
      </c>
      <c r="H63" s="77"/>
      <c r="I63" s="41" t="s">
        <v>517</v>
      </c>
    </row>
    <row r="64" spans="2:9" s="32" customFormat="1" ht="12.75" customHeight="1">
      <c r="B64" s="41" t="s">
        <v>479</v>
      </c>
      <c r="C64" s="97">
        <v>3833.375</v>
      </c>
      <c r="D64" s="67">
        <v>1882.711</v>
      </c>
      <c r="E64" s="93"/>
      <c r="F64" s="97">
        <v>6225.693</v>
      </c>
      <c r="G64" s="67">
        <v>2783.238</v>
      </c>
      <c r="H64" s="77"/>
      <c r="I64" s="41" t="s">
        <v>496</v>
      </c>
    </row>
    <row r="65" spans="2:9" s="32" customFormat="1" ht="12.75" customHeight="1">
      <c r="B65" s="41" t="s">
        <v>472</v>
      </c>
      <c r="C65" s="97">
        <v>34352.819</v>
      </c>
      <c r="D65" s="67">
        <v>15073.639</v>
      </c>
      <c r="E65" s="93"/>
      <c r="F65" s="97">
        <v>31382.624</v>
      </c>
      <c r="G65" s="67">
        <v>15294.898</v>
      </c>
      <c r="H65" s="77"/>
      <c r="I65" s="41" t="s">
        <v>499</v>
      </c>
    </row>
    <row r="66" spans="2:9" s="32" customFormat="1" ht="12.75" customHeight="1">
      <c r="B66" s="41" t="s">
        <v>473</v>
      </c>
      <c r="C66" s="97">
        <v>7118.720000000001</v>
      </c>
      <c r="D66" s="67">
        <v>3367.351999999999</v>
      </c>
      <c r="E66" s="93"/>
      <c r="F66" s="97">
        <v>2989.2409999999945</v>
      </c>
      <c r="G66" s="67">
        <v>1573.9300000000003</v>
      </c>
      <c r="H66" s="77"/>
      <c r="I66" s="41" t="s">
        <v>500</v>
      </c>
    </row>
    <row r="67" spans="2:9" s="31" customFormat="1" ht="16.5" customHeight="1">
      <c r="B67" s="42" t="s">
        <v>492</v>
      </c>
      <c r="C67" s="103" t="s">
        <v>932</v>
      </c>
      <c r="D67" s="70">
        <v>3608.865</v>
      </c>
      <c r="E67" s="91"/>
      <c r="F67" s="103" t="s">
        <v>932</v>
      </c>
      <c r="G67" s="70">
        <v>3199.523</v>
      </c>
      <c r="H67" s="76"/>
      <c r="I67" s="42" t="s">
        <v>518</v>
      </c>
    </row>
    <row r="68" spans="2:9" s="32" customFormat="1" ht="12.75" customHeight="1">
      <c r="B68" s="41" t="s">
        <v>467</v>
      </c>
      <c r="C68" s="97" t="s">
        <v>932</v>
      </c>
      <c r="D68" s="67">
        <v>2424.285</v>
      </c>
      <c r="E68" s="93"/>
      <c r="F68" s="97" t="s">
        <v>932</v>
      </c>
      <c r="G68" s="67">
        <v>2038.372</v>
      </c>
      <c r="H68" s="77"/>
      <c r="I68" s="41" t="s">
        <v>494</v>
      </c>
    </row>
    <row r="69" spans="2:9" s="32" customFormat="1" ht="12.75" customHeight="1">
      <c r="B69" s="41" t="s">
        <v>490</v>
      </c>
      <c r="C69" s="97" t="s">
        <v>932</v>
      </c>
      <c r="D69" s="67">
        <v>116.986</v>
      </c>
      <c r="E69" s="93"/>
      <c r="F69" s="97" t="s">
        <v>932</v>
      </c>
      <c r="G69" s="67">
        <v>50.917</v>
      </c>
      <c r="H69" s="77"/>
      <c r="I69" s="41" t="s">
        <v>515</v>
      </c>
    </row>
    <row r="70" spans="2:9" s="32" customFormat="1" ht="12.75" customHeight="1">
      <c r="B70" s="41" t="s">
        <v>471</v>
      </c>
      <c r="C70" s="97" t="s">
        <v>932</v>
      </c>
      <c r="D70" s="67">
        <v>21.56</v>
      </c>
      <c r="E70" s="93"/>
      <c r="F70" s="97" t="s">
        <v>932</v>
      </c>
      <c r="G70" s="67">
        <v>9.131</v>
      </c>
      <c r="H70" s="77"/>
      <c r="I70" s="41" t="s">
        <v>498</v>
      </c>
    </row>
    <row r="71" spans="2:9" s="32" customFormat="1" ht="12.75" customHeight="1">
      <c r="B71" s="41" t="s">
        <v>483</v>
      </c>
      <c r="C71" s="97" t="s">
        <v>932</v>
      </c>
      <c r="D71" s="67">
        <v>63.46</v>
      </c>
      <c r="E71" s="93"/>
      <c r="F71" s="97" t="s">
        <v>932</v>
      </c>
      <c r="G71" s="67">
        <v>2.457</v>
      </c>
      <c r="H71" s="77"/>
      <c r="I71" s="41" t="s">
        <v>516</v>
      </c>
    </row>
    <row r="72" spans="2:9" s="32" customFormat="1" ht="12.75" customHeight="1">
      <c r="B72" s="41" t="s">
        <v>477</v>
      </c>
      <c r="C72" s="97" t="s">
        <v>932</v>
      </c>
      <c r="D72" s="67">
        <v>297.047</v>
      </c>
      <c r="E72" s="93"/>
      <c r="F72" s="97" t="s">
        <v>932</v>
      </c>
      <c r="G72" s="67">
        <v>404.796</v>
      </c>
      <c r="H72" s="77"/>
      <c r="I72" s="41" t="s">
        <v>505</v>
      </c>
    </row>
    <row r="73" spans="2:9" s="32" customFormat="1" ht="12.75" customHeight="1">
      <c r="B73" s="41" t="s">
        <v>473</v>
      </c>
      <c r="C73" s="97" t="s">
        <v>932</v>
      </c>
      <c r="D73" s="67">
        <v>685.527</v>
      </c>
      <c r="E73" s="93"/>
      <c r="F73" s="97" t="s">
        <v>932</v>
      </c>
      <c r="G73" s="67">
        <v>693.8500000000004</v>
      </c>
      <c r="H73" s="77"/>
      <c r="I73" s="41" t="s">
        <v>500</v>
      </c>
    </row>
    <row r="74" spans="2:11" s="32" customFormat="1" ht="3" customHeight="1">
      <c r="B74" s="63"/>
      <c r="C74" s="107"/>
      <c r="D74" s="105"/>
      <c r="E74" s="106"/>
      <c r="F74" s="107"/>
      <c r="G74" s="105"/>
      <c r="H74" s="73"/>
      <c r="I74" s="63"/>
      <c r="J74" s="22"/>
      <c r="K74" s="22"/>
    </row>
    <row r="75" spans="2:13" ht="13.5" customHeight="1">
      <c r="B75" s="21"/>
      <c r="C75" s="21"/>
      <c r="E75" s="21"/>
      <c r="F75" s="21"/>
      <c r="H75" s="21"/>
      <c r="J75" s="29"/>
      <c r="K75" s="29"/>
      <c r="L75" s="25"/>
      <c r="M75" s="25"/>
    </row>
    <row r="76" spans="3:11" s="25" customFormat="1" ht="13.5" thickBot="1">
      <c r="C76" s="82"/>
      <c r="D76" s="82"/>
      <c r="F76" s="82"/>
      <c r="G76" s="82"/>
      <c r="J76" s="22"/>
      <c r="K76" s="22"/>
    </row>
    <row r="77" spans="2:11" s="25" customFormat="1" ht="16.5" customHeight="1" thickTop="1">
      <c r="B77" s="26" t="str">
        <f>+'Περιεχόμενα-Contents'!B27</f>
        <v>(Τελευταία Ενημέρωση/Last update: 24/09/2020)</v>
      </c>
      <c r="C77" s="83"/>
      <c r="D77" s="89"/>
      <c r="E77" s="27"/>
      <c r="F77" s="83"/>
      <c r="G77" s="89"/>
      <c r="H77" s="27"/>
      <c r="I77" s="27"/>
      <c r="J77" s="22"/>
      <c r="K77" s="22"/>
    </row>
    <row r="78" spans="2:11" s="25" customFormat="1" ht="4.5" customHeight="1">
      <c r="B78" s="210"/>
      <c r="C78" s="224"/>
      <c r="D78" s="225"/>
      <c r="E78" s="212"/>
      <c r="F78" s="224"/>
      <c r="G78" s="225"/>
      <c r="H78" s="212"/>
      <c r="I78" s="212"/>
      <c r="J78" s="22"/>
      <c r="K78" s="22"/>
    </row>
    <row r="79" spans="2:13" s="25" customFormat="1" ht="16.5" customHeight="1">
      <c r="B79" s="28" t="str">
        <f>+'Περιεχόμενα-Contents'!B29</f>
        <v>COPYRIGHT © :2020, ΚΥΠΡΙΑΚΗ ΔΗΜΟΚΡΑΤΙΑ, ΣΤΑΤΙΣΤΙΚΗ ΥΠΗΡΕΣΙΑ/REPUBLIC OF CYPRUS, STATISTICAL SERVICE</v>
      </c>
      <c r="C79" s="84"/>
      <c r="D79" s="82"/>
      <c r="F79" s="84"/>
      <c r="G79" s="82"/>
      <c r="J79" s="22"/>
      <c r="K79" s="22"/>
      <c r="L79" s="24"/>
      <c r="M79" s="24"/>
    </row>
    <row r="80" spans="2:13" s="24" customFormat="1" ht="12.75">
      <c r="B80" s="20"/>
      <c r="C80" s="85"/>
      <c r="D80" s="90"/>
      <c r="F80" s="85"/>
      <c r="G80" s="90"/>
      <c r="J80" s="22"/>
      <c r="K80" s="22"/>
      <c r="L80" s="22"/>
      <c r="M80" s="22"/>
    </row>
    <row r="83" spans="12:13" ht="12.75">
      <c r="L83" s="29"/>
      <c r="M83" s="29"/>
    </row>
    <row r="84" spans="1:13" s="29" customFormat="1" ht="12.75">
      <c r="A84" s="22"/>
      <c r="B84" s="30"/>
      <c r="C84" s="86"/>
      <c r="F84" s="86"/>
      <c r="J84" s="22"/>
      <c r="K84" s="22"/>
      <c r="L84" s="22"/>
      <c r="M84" s="22"/>
    </row>
  </sheetData>
  <sheetProtection/>
  <mergeCells count="9">
    <mergeCell ref="A1:B1"/>
    <mergeCell ref="B6:B8"/>
    <mergeCell ref="C6:E6"/>
    <mergeCell ref="F6:H6"/>
    <mergeCell ref="I6:I8"/>
    <mergeCell ref="D7:E7"/>
    <mergeCell ref="G7:H7"/>
    <mergeCell ref="D8:E8"/>
    <mergeCell ref="G8:H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L63"/>
  <sheetViews>
    <sheetView zoomScaleSheetLayoutView="80" zoomScalePageLayoutView="0"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140625" style="22" customWidth="1"/>
    <col min="2" max="2" width="28.7109375" style="29" customWidth="1"/>
    <col min="3" max="3" width="9.8515625" style="29" customWidth="1"/>
    <col min="4" max="4" width="9.8515625" style="21" customWidth="1"/>
    <col min="5" max="5" width="11.8515625" style="21" customWidth="1"/>
    <col min="6" max="6" width="0.85546875" style="22" customWidth="1"/>
    <col min="7" max="7" width="28.421875" style="22" customWidth="1"/>
    <col min="8" max="8" width="2.140625" style="22" customWidth="1"/>
    <col min="9" max="9" width="13.421875" style="22" customWidth="1"/>
    <col min="10" max="16384" width="9.28125" style="22" customWidth="1"/>
  </cols>
  <sheetData>
    <row r="1" spans="1:5" s="23" customFormat="1" ht="15" customHeight="1">
      <c r="A1" s="263" t="s">
        <v>8</v>
      </c>
      <c r="B1" s="264"/>
      <c r="C1" s="79"/>
      <c r="D1" s="87"/>
      <c r="E1" s="87"/>
    </row>
    <row r="2" spans="2:5" s="23" customFormat="1" ht="12.75" customHeight="1">
      <c r="B2" s="3"/>
      <c r="C2" s="80"/>
      <c r="D2" s="87"/>
      <c r="E2" s="87"/>
    </row>
    <row r="3" spans="2:8" s="31" customFormat="1" ht="15" customHeight="1">
      <c r="B3" s="217" t="s">
        <v>1091</v>
      </c>
      <c r="C3" s="81"/>
      <c r="D3" s="88"/>
      <c r="E3" s="88"/>
      <c r="F3" s="37"/>
      <c r="G3" s="37"/>
      <c r="H3" s="37"/>
    </row>
    <row r="4" spans="2:8" s="31" customFormat="1" ht="15" customHeight="1" thickBot="1">
      <c r="B4" s="218" t="s">
        <v>1092</v>
      </c>
      <c r="C4" s="216"/>
      <c r="D4" s="216"/>
      <c r="E4" s="216"/>
      <c r="F4" s="215"/>
      <c r="G4" s="215"/>
      <c r="H4" s="38"/>
    </row>
    <row r="5" spans="3:7" s="32" customFormat="1" ht="12.75" customHeight="1" thickTop="1">
      <c r="C5" s="34"/>
      <c r="D5" s="34"/>
      <c r="E5" s="34"/>
      <c r="G5" s="33"/>
    </row>
    <row r="6" spans="2:7" s="32" customFormat="1" ht="15.75" customHeight="1">
      <c r="B6" s="259" t="s">
        <v>520</v>
      </c>
      <c r="C6" s="266">
        <v>2018</v>
      </c>
      <c r="D6" s="266"/>
      <c r="E6" s="266"/>
      <c r="F6" s="267"/>
      <c r="G6" s="259" t="s">
        <v>574</v>
      </c>
    </row>
    <row r="7" spans="2:7" s="32" customFormat="1" ht="48" customHeight="1">
      <c r="B7" s="286"/>
      <c r="C7" s="123" t="s">
        <v>521</v>
      </c>
      <c r="D7" s="206" t="s">
        <v>522</v>
      </c>
      <c r="E7" s="294" t="s">
        <v>525</v>
      </c>
      <c r="F7" s="295"/>
      <c r="G7" s="286"/>
    </row>
    <row r="8" spans="2:7" s="32" customFormat="1" ht="48" customHeight="1">
      <c r="B8" s="260"/>
      <c r="C8" s="124" t="s">
        <v>552</v>
      </c>
      <c r="D8" s="208" t="s">
        <v>523</v>
      </c>
      <c r="E8" s="296" t="s">
        <v>524</v>
      </c>
      <c r="F8" s="297"/>
      <c r="G8" s="260"/>
    </row>
    <row r="9" spans="2:11" s="31" customFormat="1" ht="16.5" customHeight="1">
      <c r="B9" s="42" t="s">
        <v>526</v>
      </c>
      <c r="C9" s="74"/>
      <c r="D9" s="74"/>
      <c r="E9" s="74"/>
      <c r="F9" s="76"/>
      <c r="G9" s="42" t="s">
        <v>539</v>
      </c>
      <c r="K9" s="32"/>
    </row>
    <row r="10" spans="2:9" s="32" customFormat="1" ht="12.75" customHeight="1">
      <c r="B10" s="41" t="s">
        <v>284</v>
      </c>
      <c r="C10" s="72">
        <v>6710198.06252664</v>
      </c>
      <c r="D10" s="108">
        <v>0.467358282028545</v>
      </c>
      <c r="E10" s="67">
        <f>+D10*C10</f>
        <v>3136066.6385737215</v>
      </c>
      <c r="F10" s="77"/>
      <c r="G10" s="41" t="s">
        <v>367</v>
      </c>
      <c r="I10" s="247"/>
    </row>
    <row r="11" spans="2:12" s="32" customFormat="1" ht="12.75" customHeight="1">
      <c r="B11" s="41" t="s">
        <v>106</v>
      </c>
      <c r="C11" s="72">
        <v>7995205.81066767</v>
      </c>
      <c r="D11" s="109">
        <v>0.415641414490756</v>
      </c>
      <c r="E11" s="67">
        <f aca="true" t="shared" si="0" ref="E11:E31">+D11*C11</f>
        <v>3323138.652290622</v>
      </c>
      <c r="F11" s="77"/>
      <c r="G11" s="41" t="s">
        <v>145</v>
      </c>
      <c r="I11" s="247"/>
      <c r="L11" s="34"/>
    </row>
    <row r="12" spans="2:12" s="32" customFormat="1" ht="12.75" customHeight="1">
      <c r="B12" s="41" t="s">
        <v>285</v>
      </c>
      <c r="C12" s="72">
        <v>790655.971021262</v>
      </c>
      <c r="D12" s="109">
        <v>0.513328870743803</v>
      </c>
      <c r="E12" s="67">
        <f t="shared" si="0"/>
        <v>405866.53675118944</v>
      </c>
      <c r="F12" s="77"/>
      <c r="G12" s="41" t="s">
        <v>368</v>
      </c>
      <c r="I12" s="247"/>
      <c r="L12" s="34"/>
    </row>
    <row r="13" spans="2:12" s="32" customFormat="1" ht="12.75" customHeight="1">
      <c r="B13" s="41" t="s">
        <v>286</v>
      </c>
      <c r="C13" s="72">
        <v>2984399.38574743</v>
      </c>
      <c r="D13" s="109">
        <v>0.531685742212334</v>
      </c>
      <c r="E13" s="67">
        <f t="shared" si="0"/>
        <v>1586762.602469156</v>
      </c>
      <c r="F13" s="77"/>
      <c r="G13" s="41" t="s">
        <v>369</v>
      </c>
      <c r="I13" s="247"/>
      <c r="L13" s="34"/>
    </row>
    <row r="14" spans="2:12" s="31" customFormat="1" ht="16.5" customHeight="1">
      <c r="B14" s="42" t="s">
        <v>527</v>
      </c>
      <c r="C14" s="70"/>
      <c r="D14" s="110"/>
      <c r="E14" s="70"/>
      <c r="F14" s="76"/>
      <c r="G14" s="42" t="s">
        <v>540</v>
      </c>
      <c r="I14" s="248"/>
      <c r="K14" s="32"/>
      <c r="L14" s="34"/>
    </row>
    <row r="15" spans="2:12" s="32" customFormat="1" ht="12.75" customHeight="1">
      <c r="B15" s="41" t="s">
        <v>528</v>
      </c>
      <c r="C15" s="72">
        <v>18600</v>
      </c>
      <c r="D15" s="108">
        <v>1.0385</v>
      </c>
      <c r="E15" s="67">
        <f t="shared" si="0"/>
        <v>19316.1</v>
      </c>
      <c r="F15" s="77"/>
      <c r="G15" s="41" t="s">
        <v>541</v>
      </c>
      <c r="L15" s="34"/>
    </row>
    <row r="16" spans="2:12" s="32" customFormat="1" ht="12.75" customHeight="1">
      <c r="B16" s="41" t="s">
        <v>529</v>
      </c>
      <c r="C16" s="72">
        <v>8588</v>
      </c>
      <c r="D16" s="109">
        <v>4.0898</v>
      </c>
      <c r="E16" s="67">
        <f t="shared" si="0"/>
        <v>35123.2024</v>
      </c>
      <c r="F16" s="77"/>
      <c r="G16" s="41" t="s">
        <v>542</v>
      </c>
      <c r="L16" s="34"/>
    </row>
    <row r="17" spans="2:12" s="32" customFormat="1" ht="12.75" customHeight="1">
      <c r="B17" s="41" t="s">
        <v>291</v>
      </c>
      <c r="C17" s="72">
        <v>6115.384615384615</v>
      </c>
      <c r="D17" s="109">
        <v>1.37291143132</v>
      </c>
      <c r="E17" s="67">
        <f t="shared" si="0"/>
        <v>8395.881445379999</v>
      </c>
      <c r="F17" s="77"/>
      <c r="G17" s="41" t="s">
        <v>375</v>
      </c>
      <c r="L17" s="34"/>
    </row>
    <row r="18" spans="2:12" s="32" customFormat="1" ht="12.75" customHeight="1">
      <c r="B18" s="41" t="s">
        <v>292</v>
      </c>
      <c r="C18" s="72">
        <v>646.1538461538462</v>
      </c>
      <c r="D18" s="109">
        <v>1.505907758355</v>
      </c>
      <c r="E18" s="67">
        <f t="shared" si="0"/>
        <v>973.0480900140001</v>
      </c>
      <c r="F18" s="77"/>
      <c r="G18" s="41" t="s">
        <v>376</v>
      </c>
      <c r="L18" s="34"/>
    </row>
    <row r="19" spans="2:12" s="32" customFormat="1" ht="12.75" customHeight="1">
      <c r="B19" s="41" t="s">
        <v>293</v>
      </c>
      <c r="C19" s="72">
        <v>3415.3846153846152</v>
      </c>
      <c r="D19" s="257">
        <v>4.3617</v>
      </c>
      <c r="E19" s="67">
        <f t="shared" si="0"/>
        <v>14896.883076923075</v>
      </c>
      <c r="F19" s="77"/>
      <c r="G19" s="41" t="s">
        <v>377</v>
      </c>
      <c r="L19" s="34"/>
    </row>
    <row r="20" spans="2:12" s="31" customFormat="1" ht="16.5" customHeight="1">
      <c r="B20" s="42" t="s">
        <v>530</v>
      </c>
      <c r="C20" s="74"/>
      <c r="D20" s="110"/>
      <c r="E20" s="74"/>
      <c r="F20" s="76"/>
      <c r="G20" s="42" t="s">
        <v>543</v>
      </c>
      <c r="I20" s="32"/>
      <c r="K20" s="32"/>
      <c r="L20" s="34"/>
    </row>
    <row r="21" spans="2:12" s="32" customFormat="1" ht="12.75" customHeight="1">
      <c r="B21" s="41" t="s">
        <v>295</v>
      </c>
      <c r="C21" s="72">
        <v>26.153846153846153</v>
      </c>
      <c r="D21" s="109">
        <v>2.5314003</v>
      </c>
      <c r="E21" s="67">
        <f t="shared" si="0"/>
        <v>66.205854</v>
      </c>
      <c r="F21" s="77"/>
      <c r="G21" s="41" t="s">
        <v>379</v>
      </c>
      <c r="L21" s="34"/>
    </row>
    <row r="22" spans="2:12" s="32" customFormat="1" ht="12.75" customHeight="1">
      <c r="B22" s="41" t="s">
        <v>296</v>
      </c>
      <c r="C22" s="72">
        <v>17969.230769230766</v>
      </c>
      <c r="D22" s="109">
        <v>3.0768309</v>
      </c>
      <c r="E22" s="67">
        <f t="shared" si="0"/>
        <v>55288.28447999999</v>
      </c>
      <c r="F22" s="77"/>
      <c r="G22" s="41" t="s">
        <v>380</v>
      </c>
      <c r="L22" s="34"/>
    </row>
    <row r="23" spans="2:12" s="31" customFormat="1" ht="16.5" customHeight="1">
      <c r="B23" s="42" t="s">
        <v>531</v>
      </c>
      <c r="C23" s="74"/>
      <c r="D23" s="111"/>
      <c r="E23" s="74"/>
      <c r="F23" s="76"/>
      <c r="G23" s="42" t="s">
        <v>544</v>
      </c>
      <c r="I23" s="32"/>
      <c r="K23" s="32"/>
      <c r="L23" s="34"/>
    </row>
    <row r="24" spans="2:12" s="32" customFormat="1" ht="12.75" customHeight="1">
      <c r="B24" s="41" t="s">
        <v>298</v>
      </c>
      <c r="C24" s="72">
        <v>441734.6259786155</v>
      </c>
      <c r="D24" s="109">
        <v>0.894341682736123</v>
      </c>
      <c r="E24" s="67">
        <f t="shared" si="0"/>
        <v>395061.6887205269</v>
      </c>
      <c r="F24" s="77"/>
      <c r="G24" s="41" t="s">
        <v>382</v>
      </c>
      <c r="L24" s="34"/>
    </row>
    <row r="25" spans="2:12" s="32" customFormat="1" ht="12.75" customHeight="1">
      <c r="B25" s="41" t="s">
        <v>299</v>
      </c>
      <c r="C25" s="72">
        <v>1984.6153846153845</v>
      </c>
      <c r="D25" s="109">
        <v>0.48939806583864</v>
      </c>
      <c r="E25" s="67">
        <f t="shared" si="0"/>
        <v>971.2669306643778</v>
      </c>
      <c r="F25" s="77"/>
      <c r="G25" s="41" t="s">
        <v>383</v>
      </c>
      <c r="L25" s="34"/>
    </row>
    <row r="26" spans="2:12" s="32" customFormat="1" ht="12.75" customHeight="1">
      <c r="B26" s="41" t="s">
        <v>300</v>
      </c>
      <c r="C26" s="72">
        <v>115.38461538461539</v>
      </c>
      <c r="D26" s="108">
        <v>0.42523041337056</v>
      </c>
      <c r="E26" s="67">
        <f t="shared" si="0"/>
        <v>49.06504769660308</v>
      </c>
      <c r="F26" s="77"/>
      <c r="G26" s="41" t="s">
        <v>384</v>
      </c>
      <c r="L26" s="34"/>
    </row>
    <row r="27" spans="2:12" s="32" customFormat="1" ht="12.75" customHeight="1">
      <c r="B27" s="41" t="s">
        <v>532</v>
      </c>
      <c r="C27" s="72">
        <v>38394.71389982106</v>
      </c>
      <c r="D27" s="109">
        <v>8.27623573236061</v>
      </c>
      <c r="E27" s="67">
        <f t="shared" si="0"/>
        <v>317763.7031114616</v>
      </c>
      <c r="F27" s="77"/>
      <c r="G27" s="41" t="s">
        <v>545</v>
      </c>
      <c r="L27" s="34"/>
    </row>
    <row r="28" spans="2:12" s="32" customFormat="1" ht="12.75" customHeight="1">
      <c r="B28" s="41" t="s">
        <v>107</v>
      </c>
      <c r="C28" s="258">
        <v>1410.6978967495218</v>
      </c>
      <c r="D28" s="257">
        <v>2.82127118644068</v>
      </c>
      <c r="E28" s="67">
        <f>+D28*C28</f>
        <v>3979.961328871895</v>
      </c>
      <c r="F28" s="77"/>
      <c r="G28" s="41" t="s">
        <v>147</v>
      </c>
      <c r="I28" s="177"/>
      <c r="L28" s="34"/>
    </row>
    <row r="29" spans="2:12" s="31" customFormat="1" ht="16.5" customHeight="1">
      <c r="B29" s="42" t="s">
        <v>533</v>
      </c>
      <c r="C29" s="74"/>
      <c r="D29" s="110"/>
      <c r="E29" s="70"/>
      <c r="F29" s="76"/>
      <c r="G29" s="42" t="s">
        <v>546</v>
      </c>
      <c r="I29" s="32"/>
      <c r="K29" s="32"/>
      <c r="L29" s="34"/>
    </row>
    <row r="30" spans="2:12" s="32" customFormat="1" ht="12.75" customHeight="1">
      <c r="B30" s="41" t="s">
        <v>303</v>
      </c>
      <c r="C30" s="97">
        <v>1620625</v>
      </c>
      <c r="D30" s="108">
        <v>0.6250972</v>
      </c>
      <c r="E30" s="67">
        <f t="shared" si="0"/>
        <v>1013048.14975</v>
      </c>
      <c r="F30" s="77"/>
      <c r="G30" s="41" t="s">
        <v>388</v>
      </c>
      <c r="I30" s="247"/>
      <c r="L30" s="34"/>
    </row>
    <row r="31" spans="2:12" s="32" customFormat="1" ht="12.75" customHeight="1">
      <c r="B31" s="41" t="s">
        <v>310</v>
      </c>
      <c r="C31" s="97">
        <v>165000</v>
      </c>
      <c r="D31" s="108">
        <v>1.68830662</v>
      </c>
      <c r="E31" s="67">
        <f t="shared" si="0"/>
        <v>278570.5923</v>
      </c>
      <c r="F31" s="77"/>
      <c r="G31" s="41" t="s">
        <v>394</v>
      </c>
      <c r="I31" s="247"/>
      <c r="L31" s="34"/>
    </row>
    <row r="32" spans="2:12" s="32" customFormat="1" ht="12.75" customHeight="1">
      <c r="B32" s="41" t="s">
        <v>308</v>
      </c>
      <c r="C32" s="97">
        <v>824.9</v>
      </c>
      <c r="D32" s="108">
        <v>0.641726696182841</v>
      </c>
      <c r="E32" s="67">
        <f>+D32*C32*100</f>
        <v>52936.035168122544</v>
      </c>
      <c r="F32" s="77"/>
      <c r="G32" s="41" t="s">
        <v>392</v>
      </c>
      <c r="I32" s="247"/>
      <c r="L32" s="34"/>
    </row>
    <row r="33" spans="2:12" s="32" customFormat="1" ht="12.75" customHeight="1">
      <c r="B33" s="41" t="s">
        <v>309</v>
      </c>
      <c r="C33" s="97" t="s">
        <v>932</v>
      </c>
      <c r="D33" s="72" t="s">
        <v>932</v>
      </c>
      <c r="E33" s="67">
        <v>2994277.52643548</v>
      </c>
      <c r="F33" s="77"/>
      <c r="G33" s="41" t="s">
        <v>393</v>
      </c>
      <c r="I33" s="247"/>
      <c r="L33" s="34"/>
    </row>
    <row r="34" spans="2:12" s="31" customFormat="1" ht="12.75" customHeight="1">
      <c r="B34" s="41" t="s">
        <v>311</v>
      </c>
      <c r="C34" s="97" t="s">
        <v>932</v>
      </c>
      <c r="D34" s="72" t="s">
        <v>932</v>
      </c>
      <c r="E34" s="67">
        <v>201868.483965909</v>
      </c>
      <c r="F34" s="76"/>
      <c r="G34" s="41" t="s">
        <v>395</v>
      </c>
      <c r="I34" s="247"/>
      <c r="K34" s="32"/>
      <c r="L34" s="34"/>
    </row>
    <row r="35" spans="2:12" s="32" customFormat="1" ht="12.75" customHeight="1">
      <c r="B35" s="41" t="s">
        <v>330</v>
      </c>
      <c r="C35" s="97" t="s">
        <v>932</v>
      </c>
      <c r="D35" s="72" t="s">
        <v>932</v>
      </c>
      <c r="E35" s="67">
        <v>211419.9709407216</v>
      </c>
      <c r="F35" s="77"/>
      <c r="G35" s="41" t="s">
        <v>1029</v>
      </c>
      <c r="I35" s="247"/>
      <c r="L35" s="34"/>
    </row>
    <row r="36" spans="2:12" s="32" customFormat="1" ht="12.75" customHeight="1">
      <c r="B36" s="41" t="s">
        <v>331</v>
      </c>
      <c r="C36" s="97" t="s">
        <v>932</v>
      </c>
      <c r="D36" s="72" t="s">
        <v>932</v>
      </c>
      <c r="E36" s="67">
        <v>37647</v>
      </c>
      <c r="F36" s="77"/>
      <c r="G36" s="41" t="s">
        <v>415</v>
      </c>
      <c r="I36" s="247"/>
      <c r="L36" s="34"/>
    </row>
    <row r="37" spans="2:12" s="32" customFormat="1" ht="12.75" customHeight="1">
      <c r="B37" s="41" t="s">
        <v>534</v>
      </c>
      <c r="C37" s="97" t="s">
        <v>932</v>
      </c>
      <c r="D37" s="72" t="s">
        <v>932</v>
      </c>
      <c r="E37" s="67">
        <v>53978.307448453605</v>
      </c>
      <c r="F37" s="77"/>
      <c r="G37" s="41" t="s">
        <v>547</v>
      </c>
      <c r="I37" s="247"/>
      <c r="L37" s="34"/>
    </row>
    <row r="38" spans="2:12" s="32" customFormat="1" ht="12.75" customHeight="1">
      <c r="B38" s="41" t="s">
        <v>314</v>
      </c>
      <c r="C38" s="97" t="s">
        <v>932</v>
      </c>
      <c r="D38" s="72" t="s">
        <v>932</v>
      </c>
      <c r="E38" s="67">
        <v>130377.43286534763</v>
      </c>
      <c r="F38" s="77"/>
      <c r="G38" s="41" t="s">
        <v>399</v>
      </c>
      <c r="I38" s="247"/>
      <c r="L38" s="34"/>
    </row>
    <row r="39" spans="2:12" s="32" customFormat="1" ht="12.75" customHeight="1">
      <c r="B39" s="41" t="s">
        <v>535</v>
      </c>
      <c r="C39" s="97" t="s">
        <v>932</v>
      </c>
      <c r="D39" s="72" t="s">
        <v>932</v>
      </c>
      <c r="E39" s="67">
        <v>744696.5710911665</v>
      </c>
      <c r="F39" s="77"/>
      <c r="G39" s="41" t="s">
        <v>400</v>
      </c>
      <c r="I39" s="247"/>
      <c r="L39" s="34"/>
    </row>
    <row r="40" spans="2:12" s="32" customFormat="1" ht="12.75" customHeight="1">
      <c r="B40" s="41" t="s">
        <v>319</v>
      </c>
      <c r="C40" s="97" t="s">
        <v>932</v>
      </c>
      <c r="D40" s="72" t="s">
        <v>932</v>
      </c>
      <c r="E40" s="67">
        <v>125175</v>
      </c>
      <c r="F40" s="77"/>
      <c r="G40" s="41" t="s">
        <v>404</v>
      </c>
      <c r="I40" s="247"/>
      <c r="L40" s="34"/>
    </row>
    <row r="41" spans="2:12" s="32" customFormat="1" ht="12.75" customHeight="1">
      <c r="B41" s="41" t="s">
        <v>320</v>
      </c>
      <c r="C41" s="97" t="s">
        <v>932</v>
      </c>
      <c r="D41" s="72" t="s">
        <v>932</v>
      </c>
      <c r="E41" s="67">
        <v>88357.5</v>
      </c>
      <c r="F41" s="77"/>
      <c r="G41" s="41" t="s">
        <v>405</v>
      </c>
      <c r="I41" s="247"/>
      <c r="L41" s="34"/>
    </row>
    <row r="42" spans="2:12" s="32" customFormat="1" ht="12.75" customHeight="1">
      <c r="B42" s="41" t="s">
        <v>321</v>
      </c>
      <c r="C42" s="97" t="s">
        <v>932</v>
      </c>
      <c r="D42" s="72" t="s">
        <v>932</v>
      </c>
      <c r="E42" s="67">
        <v>7908.434004474289</v>
      </c>
      <c r="F42" s="77"/>
      <c r="G42" s="41" t="s">
        <v>406</v>
      </c>
      <c r="I42" s="247"/>
      <c r="L42" s="34"/>
    </row>
    <row r="43" spans="2:12" s="32" customFormat="1" ht="12.75" customHeight="1">
      <c r="B43" s="41" t="s">
        <v>322</v>
      </c>
      <c r="C43" s="97" t="s">
        <v>932</v>
      </c>
      <c r="D43" s="72" t="s">
        <v>932</v>
      </c>
      <c r="E43" s="67">
        <v>18696.4875</v>
      </c>
      <c r="F43" s="77"/>
      <c r="G43" s="41" t="s">
        <v>407</v>
      </c>
      <c r="I43" s="247"/>
      <c r="L43" s="34"/>
    </row>
    <row r="44" spans="2:12" s="32" customFormat="1" ht="12.75" customHeight="1">
      <c r="B44" s="41" t="s">
        <v>536</v>
      </c>
      <c r="C44" s="97" t="s">
        <v>932</v>
      </c>
      <c r="D44" s="72" t="s">
        <v>932</v>
      </c>
      <c r="E44" s="67">
        <v>83821.92000000001</v>
      </c>
      <c r="F44" s="77"/>
      <c r="G44" s="41" t="s">
        <v>548</v>
      </c>
      <c r="I44" s="247"/>
      <c r="L44" s="34"/>
    </row>
    <row r="45" spans="2:12" s="32" customFormat="1" ht="12.75" customHeight="1">
      <c r="B45" s="41" t="s">
        <v>324</v>
      </c>
      <c r="C45" s="97" t="s">
        <v>932</v>
      </c>
      <c r="D45" s="72" t="s">
        <v>932</v>
      </c>
      <c r="E45" s="67">
        <v>40554.6428571429</v>
      </c>
      <c r="F45" s="77"/>
      <c r="G45" s="41" t="s">
        <v>549</v>
      </c>
      <c r="I45" s="247"/>
      <c r="L45" s="34"/>
    </row>
    <row r="46" spans="2:12" s="32" customFormat="1" ht="12.75" customHeight="1">
      <c r="B46" s="41" t="s">
        <v>325</v>
      </c>
      <c r="C46" s="97" t="s">
        <v>932</v>
      </c>
      <c r="D46" s="72" t="s">
        <v>932</v>
      </c>
      <c r="E46" s="67">
        <v>25041.134201183522</v>
      </c>
      <c r="F46" s="77"/>
      <c r="G46" s="41" t="s">
        <v>410</v>
      </c>
      <c r="I46" s="247"/>
      <c r="L46" s="34"/>
    </row>
    <row r="47" spans="2:12" s="32" customFormat="1" ht="12.75" customHeight="1">
      <c r="B47" s="41" t="s">
        <v>326</v>
      </c>
      <c r="C47" s="97" t="s">
        <v>932</v>
      </c>
      <c r="D47" s="72" t="s">
        <v>932</v>
      </c>
      <c r="E47" s="67">
        <v>2582.082423580787</v>
      </c>
      <c r="F47" s="77"/>
      <c r="G47" s="41" t="s">
        <v>411</v>
      </c>
      <c r="I47" s="247"/>
      <c r="L47" s="34"/>
    </row>
    <row r="48" spans="2:12" s="32" customFormat="1" ht="12.75" customHeight="1">
      <c r="B48" s="41" t="s">
        <v>327</v>
      </c>
      <c r="C48" s="97" t="s">
        <v>932</v>
      </c>
      <c r="D48" s="72" t="s">
        <v>932</v>
      </c>
      <c r="E48" s="67">
        <v>15916.824000000002</v>
      </c>
      <c r="F48" s="77"/>
      <c r="G48" s="41" t="s">
        <v>412</v>
      </c>
      <c r="I48" s="247"/>
      <c r="L48" s="34"/>
    </row>
    <row r="49" spans="2:12" s="32" customFormat="1" ht="12.75" customHeight="1">
      <c r="B49" s="41" t="s">
        <v>304</v>
      </c>
      <c r="C49" s="97" t="s">
        <v>932</v>
      </c>
      <c r="D49" s="72" t="s">
        <v>932</v>
      </c>
      <c r="E49" s="67">
        <v>57506.7865272964</v>
      </c>
      <c r="F49" s="77"/>
      <c r="G49" s="41" t="s">
        <v>391</v>
      </c>
      <c r="I49" s="247"/>
      <c r="L49" s="34"/>
    </row>
    <row r="50" spans="2:12" s="31" customFormat="1" ht="16.5" customHeight="1">
      <c r="B50" s="42" t="s">
        <v>537</v>
      </c>
      <c r="C50" s="103" t="s">
        <v>932</v>
      </c>
      <c r="D50" s="74" t="s">
        <v>932</v>
      </c>
      <c r="E50" s="70">
        <v>30759.246409568193</v>
      </c>
      <c r="F50" s="76"/>
      <c r="G50" s="42" t="s">
        <v>550</v>
      </c>
      <c r="I50" s="248"/>
      <c r="K50" s="32"/>
      <c r="L50" s="34"/>
    </row>
    <row r="51" spans="2:11" s="31" customFormat="1" ht="16.5" customHeight="1">
      <c r="B51" s="42" t="s">
        <v>538</v>
      </c>
      <c r="C51" s="103" t="s">
        <v>932</v>
      </c>
      <c r="D51" s="74" t="s">
        <v>932</v>
      </c>
      <c r="E51" s="70">
        <v>3961963.5407011104</v>
      </c>
      <c r="F51" s="76"/>
      <c r="G51" s="42" t="s">
        <v>551</v>
      </c>
      <c r="I51" s="248"/>
      <c r="K51" s="32"/>
    </row>
    <row r="52" spans="2:8" s="32" customFormat="1" ht="3" customHeight="1">
      <c r="B52" s="58"/>
      <c r="C52" s="97"/>
      <c r="D52" s="67"/>
      <c r="E52" s="67"/>
      <c r="F52" s="201"/>
      <c r="G52" s="58"/>
      <c r="H52" s="22"/>
    </row>
    <row r="53" spans="2:11" s="31" customFormat="1" ht="31.5" customHeight="1">
      <c r="B53" s="98" t="s">
        <v>143</v>
      </c>
      <c r="C53" s="120" t="s">
        <v>932</v>
      </c>
      <c r="D53" s="126" t="s">
        <v>932</v>
      </c>
      <c r="E53" s="101">
        <f>SUM(E10:E51)</f>
        <v>19480823.389159787</v>
      </c>
      <c r="F53" s="199"/>
      <c r="G53" s="98" t="s">
        <v>186</v>
      </c>
      <c r="H53" s="65"/>
      <c r="J53" s="51"/>
      <c r="K53" s="32"/>
    </row>
    <row r="54" spans="2:11" ht="13.5" customHeight="1">
      <c r="B54" s="21"/>
      <c r="C54" s="21"/>
      <c r="F54" s="21"/>
      <c r="H54" s="29"/>
      <c r="K54" s="32"/>
    </row>
    <row r="55" spans="3:11" s="25" customFormat="1" ht="13.5" thickBot="1">
      <c r="C55" s="82"/>
      <c r="D55" s="82"/>
      <c r="E55" s="82"/>
      <c r="H55" s="22"/>
      <c r="K55" s="32"/>
    </row>
    <row r="56" spans="2:11" s="25" customFormat="1" ht="16.5" customHeight="1" thickTop="1">
      <c r="B56" s="26" t="str">
        <f>+'Περιεχόμενα-Contents'!B27</f>
        <v>(Τελευταία Ενημέρωση/Last update: 24/09/2020)</v>
      </c>
      <c r="C56" s="83"/>
      <c r="D56" s="89"/>
      <c r="E56" s="89"/>
      <c r="F56" s="27"/>
      <c r="G56" s="27"/>
      <c r="H56" s="22"/>
      <c r="K56" s="32"/>
    </row>
    <row r="57" spans="2:11" s="25" customFormat="1" ht="4.5" customHeight="1">
      <c r="B57" s="210"/>
      <c r="C57" s="224"/>
      <c r="D57" s="225"/>
      <c r="E57" s="225"/>
      <c r="F57" s="212"/>
      <c r="G57" s="212"/>
      <c r="H57" s="22"/>
      <c r="K57" s="32"/>
    </row>
    <row r="58" spans="2:8" s="25" customFormat="1" ht="16.5" customHeight="1">
      <c r="B58" s="28" t="str">
        <f>+'Περιεχόμενα-Contents'!B29</f>
        <v>COPYRIGHT © :2020, ΚΥΠΡΙΑΚΗ ΔΗΜΟΚΡΑΤΙΑ, ΣΤΑΤΙΣΤΙΚΗ ΥΠΗΡΕΣΙΑ/REPUBLIC OF CYPRUS, STATISTICAL SERVICE</v>
      </c>
      <c r="C58" s="84"/>
      <c r="D58" s="82"/>
      <c r="E58" s="82"/>
      <c r="H58" s="22"/>
    </row>
    <row r="59" spans="2:8" s="24" customFormat="1" ht="12.75">
      <c r="B59" s="20"/>
      <c r="C59" s="85"/>
      <c r="D59" s="90"/>
      <c r="E59" s="90"/>
      <c r="H59" s="22"/>
    </row>
    <row r="63" spans="1:8" s="29" customFormat="1" ht="12.75">
      <c r="A63" s="22"/>
      <c r="B63" s="30"/>
      <c r="C63" s="86"/>
      <c r="H63"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K36"/>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34.7109375" style="29" customWidth="1"/>
    <col min="3" max="3" width="17.00390625" style="29" bestFit="1" customWidth="1"/>
    <col min="4" max="4" width="9.8515625" style="21" customWidth="1"/>
    <col min="5" max="5" width="12.00390625" style="21" customWidth="1"/>
    <col min="6" max="6" width="0.85546875" style="22" customWidth="1"/>
    <col min="7" max="7" width="32.28125" style="22" customWidth="1"/>
    <col min="8" max="8" width="2.140625" style="22" customWidth="1"/>
    <col min="9" max="16384" width="9.28125" style="22" customWidth="1"/>
  </cols>
  <sheetData>
    <row r="1" spans="1:5" s="23" customFormat="1" ht="15" customHeight="1">
      <c r="A1" s="263" t="s">
        <v>8</v>
      </c>
      <c r="B1" s="264"/>
      <c r="C1" s="79"/>
      <c r="D1" s="87"/>
      <c r="E1" s="87"/>
    </row>
    <row r="2" spans="2:5" s="23" customFormat="1" ht="12.75" customHeight="1">
      <c r="B2" s="3"/>
      <c r="C2" s="80"/>
      <c r="D2" s="87"/>
      <c r="E2" s="87"/>
    </row>
    <row r="3" spans="2:8" s="31" customFormat="1" ht="15" customHeight="1">
      <c r="B3" s="217" t="s">
        <v>1093</v>
      </c>
      <c r="C3" s="81"/>
      <c r="D3" s="88"/>
      <c r="E3" s="88"/>
      <c r="F3" s="37"/>
      <c r="G3" s="37"/>
      <c r="H3" s="37"/>
    </row>
    <row r="4" spans="2:8" s="31" customFormat="1" ht="15" customHeight="1" thickBot="1">
      <c r="B4" s="218" t="s">
        <v>1094</v>
      </c>
      <c r="C4" s="216"/>
      <c r="D4" s="216"/>
      <c r="E4" s="216"/>
      <c r="F4" s="215"/>
      <c r="G4" s="215"/>
      <c r="H4" s="38"/>
    </row>
    <row r="5" spans="3:7" s="32" customFormat="1" ht="12.75" customHeight="1" thickTop="1">
      <c r="C5" s="34"/>
      <c r="D5" s="34"/>
      <c r="E5" s="34"/>
      <c r="G5" s="33"/>
    </row>
    <row r="6" spans="2:7" s="32" customFormat="1" ht="15.75" customHeight="1">
      <c r="B6" s="259" t="s">
        <v>965</v>
      </c>
      <c r="C6" s="266">
        <v>2018</v>
      </c>
      <c r="D6" s="266"/>
      <c r="E6" s="266"/>
      <c r="F6" s="267"/>
      <c r="G6" s="259" t="s">
        <v>966</v>
      </c>
    </row>
    <row r="7" spans="2:7" s="32" customFormat="1" ht="48" customHeight="1">
      <c r="B7" s="286"/>
      <c r="C7" s="123" t="s">
        <v>1095</v>
      </c>
      <c r="D7" s="221" t="s">
        <v>553</v>
      </c>
      <c r="E7" s="294" t="s">
        <v>555</v>
      </c>
      <c r="F7" s="295"/>
      <c r="G7" s="286"/>
    </row>
    <row r="8" spans="2:7" s="32" customFormat="1" ht="48" customHeight="1">
      <c r="B8" s="260"/>
      <c r="C8" s="124" t="s">
        <v>1096</v>
      </c>
      <c r="D8" s="220" t="s">
        <v>554</v>
      </c>
      <c r="E8" s="296" t="s">
        <v>556</v>
      </c>
      <c r="F8" s="297"/>
      <c r="G8" s="260"/>
    </row>
    <row r="9" spans="2:7" s="32" customFormat="1" ht="15" customHeight="1">
      <c r="B9" s="41" t="s">
        <v>209</v>
      </c>
      <c r="C9" s="72">
        <v>11409</v>
      </c>
      <c r="D9" s="108">
        <v>15.692147690419842</v>
      </c>
      <c r="E9" s="67">
        <f>+D9*C9</f>
        <v>179031.713</v>
      </c>
      <c r="F9" s="77"/>
      <c r="G9" s="41" t="s">
        <v>210</v>
      </c>
    </row>
    <row r="10" spans="2:7" s="32" customFormat="1" ht="15" customHeight="1">
      <c r="B10" s="41" t="s">
        <v>208</v>
      </c>
      <c r="C10" s="72">
        <v>6994.799999999999</v>
      </c>
      <c r="D10" s="109">
        <v>23.587400640475785</v>
      </c>
      <c r="E10" s="67">
        <f aca="true" t="shared" si="0" ref="E10:E20">+D10*C10</f>
        <v>164989.15</v>
      </c>
      <c r="F10" s="77"/>
      <c r="G10" s="41" t="s">
        <v>211</v>
      </c>
    </row>
    <row r="11" spans="2:7" s="32" customFormat="1" ht="15" customHeight="1">
      <c r="B11" s="41" t="s">
        <v>207</v>
      </c>
      <c r="C11" s="72">
        <v>6974.3600000000015</v>
      </c>
      <c r="D11" s="108">
        <v>18.692983771987674</v>
      </c>
      <c r="E11" s="67">
        <f t="shared" si="0"/>
        <v>130371.59829999998</v>
      </c>
      <c r="F11" s="77"/>
      <c r="G11" s="41" t="s">
        <v>212</v>
      </c>
    </row>
    <row r="12" spans="2:7" s="32" customFormat="1" ht="15" customHeight="1">
      <c r="B12" s="41" t="s">
        <v>569</v>
      </c>
      <c r="C12" s="72">
        <v>24258.799999999996</v>
      </c>
      <c r="D12" s="109">
        <v>20.849481816907684</v>
      </c>
      <c r="E12" s="67">
        <f t="shared" si="0"/>
        <v>505783.4095</v>
      </c>
      <c r="F12" s="77"/>
      <c r="G12" s="41" t="s">
        <v>570</v>
      </c>
    </row>
    <row r="13" spans="2:7" s="32" customFormat="1" ht="15" customHeight="1">
      <c r="B13" s="41" t="s">
        <v>571</v>
      </c>
      <c r="C13" s="72">
        <v>3645.8</v>
      </c>
      <c r="D13" s="109">
        <v>27.5390613857041</v>
      </c>
      <c r="E13" s="67">
        <f t="shared" si="0"/>
        <v>100401.91</v>
      </c>
      <c r="F13" s="77"/>
      <c r="G13" s="41" t="s">
        <v>216</v>
      </c>
    </row>
    <row r="14" spans="2:7" s="32" customFormat="1" ht="15" customHeight="1">
      <c r="B14" s="41" t="s">
        <v>572</v>
      </c>
      <c r="C14" s="72">
        <v>2346.2</v>
      </c>
      <c r="D14" s="109">
        <v>35.227009632597394</v>
      </c>
      <c r="E14" s="67">
        <f t="shared" si="0"/>
        <v>82649.61</v>
      </c>
      <c r="F14" s="77"/>
      <c r="G14" s="41" t="s">
        <v>218</v>
      </c>
    </row>
    <row r="15" spans="2:7" s="32" customFormat="1" ht="15" customHeight="1">
      <c r="B15" s="41" t="s">
        <v>112</v>
      </c>
      <c r="C15" s="72"/>
      <c r="D15" s="108"/>
      <c r="E15" s="67"/>
      <c r="F15" s="77"/>
      <c r="G15" s="41" t="s">
        <v>564</v>
      </c>
    </row>
    <row r="16" spans="2:7" s="32" customFormat="1" ht="15" customHeight="1">
      <c r="B16" s="41" t="s">
        <v>557</v>
      </c>
      <c r="C16" s="72">
        <v>7201.500000000001</v>
      </c>
      <c r="D16" s="109">
        <v>48.556088037214465</v>
      </c>
      <c r="E16" s="67">
        <f t="shared" si="0"/>
        <v>349676.668</v>
      </c>
      <c r="F16" s="77"/>
      <c r="G16" s="41" t="s">
        <v>557</v>
      </c>
    </row>
    <row r="17" spans="2:7" s="32" customFormat="1" ht="15" customHeight="1">
      <c r="B17" s="41" t="s">
        <v>558</v>
      </c>
      <c r="C17" s="72">
        <v>89060.46</v>
      </c>
      <c r="D17" s="109">
        <v>19.87408943093265</v>
      </c>
      <c r="E17" s="67">
        <f t="shared" si="0"/>
        <v>1769995.5468000001</v>
      </c>
      <c r="F17" s="77"/>
      <c r="G17" s="41" t="s">
        <v>558</v>
      </c>
    </row>
    <row r="18" spans="2:7" s="32" customFormat="1" ht="15" customHeight="1">
      <c r="B18" s="41" t="s">
        <v>559</v>
      </c>
      <c r="C18" s="72">
        <v>54820.270000000004</v>
      </c>
      <c r="D18" s="109">
        <v>17.574810950402103</v>
      </c>
      <c r="E18" s="67">
        <f t="shared" si="0"/>
        <v>963455.8815</v>
      </c>
      <c r="F18" s="77"/>
      <c r="G18" s="41" t="s">
        <v>559</v>
      </c>
    </row>
    <row r="19" spans="2:7" s="32" customFormat="1" ht="15" customHeight="1">
      <c r="B19" s="41" t="s">
        <v>560</v>
      </c>
      <c r="C19" s="97">
        <v>64353.43</v>
      </c>
      <c r="D19" s="108">
        <v>24.74447889723982</v>
      </c>
      <c r="E19" s="67">
        <f t="shared" si="0"/>
        <v>1592392.0906</v>
      </c>
      <c r="F19" s="77"/>
      <c r="G19" s="41" t="s">
        <v>560</v>
      </c>
    </row>
    <row r="20" spans="2:7" s="32" customFormat="1" ht="15" customHeight="1">
      <c r="B20" s="41" t="s">
        <v>1166</v>
      </c>
      <c r="C20" s="97">
        <v>120.99000000000001</v>
      </c>
      <c r="D20" s="108">
        <v>52.73003058103975</v>
      </c>
      <c r="E20" s="67">
        <f t="shared" si="0"/>
        <v>6379.8063999999995</v>
      </c>
      <c r="F20" s="77"/>
      <c r="G20" s="41" t="s">
        <v>1166</v>
      </c>
    </row>
    <row r="21" spans="2:7" s="32" customFormat="1" ht="15" customHeight="1">
      <c r="B21" s="41" t="s">
        <v>573</v>
      </c>
      <c r="C21" s="97" t="s">
        <v>932</v>
      </c>
      <c r="D21" s="72" t="s">
        <v>932</v>
      </c>
      <c r="E21" s="67">
        <v>5423455.1858</v>
      </c>
      <c r="F21" s="77"/>
      <c r="G21" s="41" t="s">
        <v>565</v>
      </c>
    </row>
    <row r="22" spans="2:7" s="31" customFormat="1" ht="15" customHeight="1">
      <c r="B22" s="41" t="s">
        <v>561</v>
      </c>
      <c r="C22" s="97" t="s">
        <v>932</v>
      </c>
      <c r="D22" s="72" t="s">
        <v>932</v>
      </c>
      <c r="E22" s="67">
        <v>3154975.142555</v>
      </c>
      <c r="F22" s="76"/>
      <c r="G22" s="41" t="s">
        <v>566</v>
      </c>
    </row>
    <row r="23" spans="2:7" s="32" customFormat="1" ht="15" customHeight="1">
      <c r="B23" s="41" t="s">
        <v>562</v>
      </c>
      <c r="C23" s="97" t="s">
        <v>932</v>
      </c>
      <c r="D23" s="72" t="s">
        <v>932</v>
      </c>
      <c r="E23" s="67">
        <v>864360.8794</v>
      </c>
      <c r="F23" s="77"/>
      <c r="G23" s="41" t="s">
        <v>567</v>
      </c>
    </row>
    <row r="24" spans="2:7" s="32" customFormat="1" ht="15" customHeight="1">
      <c r="B24" s="41" t="s">
        <v>563</v>
      </c>
      <c r="C24" s="97" t="s">
        <v>932</v>
      </c>
      <c r="D24" s="72" t="s">
        <v>932</v>
      </c>
      <c r="E24" s="67">
        <v>529829.36827</v>
      </c>
      <c r="F24" s="77"/>
      <c r="G24" s="41" t="s">
        <v>568</v>
      </c>
    </row>
    <row r="25" spans="2:9" s="32" customFormat="1" ht="3" customHeight="1">
      <c r="B25" s="58"/>
      <c r="C25" s="97"/>
      <c r="D25" s="67"/>
      <c r="E25" s="67"/>
      <c r="F25" s="201"/>
      <c r="G25" s="58"/>
      <c r="H25" s="22"/>
      <c r="I25" s="22"/>
    </row>
    <row r="26" spans="2:9" s="31" customFormat="1" ht="31.5" customHeight="1">
      <c r="B26" s="98" t="s">
        <v>143</v>
      </c>
      <c r="C26" s="120" t="s">
        <v>932</v>
      </c>
      <c r="D26" s="126" t="s">
        <v>932</v>
      </c>
      <c r="E26" s="101">
        <f>SUM(E9:E24)</f>
        <v>15817747.960125001</v>
      </c>
      <c r="F26" s="219"/>
      <c r="G26" s="98" t="s">
        <v>186</v>
      </c>
      <c r="H26" s="65"/>
      <c r="I26" s="65"/>
    </row>
    <row r="27" spans="2:11" ht="13.5" customHeight="1">
      <c r="B27" s="21"/>
      <c r="C27" s="21"/>
      <c r="F27" s="21"/>
      <c r="H27" s="29"/>
      <c r="I27" s="29"/>
      <c r="J27" s="25"/>
      <c r="K27" s="25"/>
    </row>
    <row r="28" spans="3:9" s="25" customFormat="1" ht="13.5" thickBot="1">
      <c r="C28" s="82"/>
      <c r="D28" s="82"/>
      <c r="E28" s="82"/>
      <c r="H28" s="22"/>
      <c r="I28" s="22"/>
    </row>
    <row r="29" spans="2:9" s="25" customFormat="1" ht="16.5" customHeight="1" thickTop="1">
      <c r="B29" s="26" t="str">
        <f>+'Περιεχόμενα-Contents'!B27</f>
        <v>(Τελευταία Ενημέρωση/Last update: 24/09/2020)</v>
      </c>
      <c r="C29" s="83"/>
      <c r="D29" s="89"/>
      <c r="E29" s="89"/>
      <c r="F29" s="27"/>
      <c r="G29" s="27"/>
      <c r="H29" s="22"/>
      <c r="I29" s="22"/>
    </row>
    <row r="30" spans="2:9" s="25" customFormat="1" ht="4.5" customHeight="1">
      <c r="B30" s="210"/>
      <c r="C30" s="224"/>
      <c r="D30" s="225"/>
      <c r="E30" s="225"/>
      <c r="F30" s="212"/>
      <c r="G30" s="212"/>
      <c r="H30" s="22"/>
      <c r="I30" s="22"/>
    </row>
    <row r="31" spans="2:11" s="25" customFormat="1" ht="16.5" customHeight="1">
      <c r="B31" s="28" t="str">
        <f>+'Περιεχόμενα-Contents'!B29</f>
        <v>COPYRIGHT © :2020, ΚΥΠΡΙΑΚΗ ΔΗΜΟΚΡΑΤΙΑ, ΣΤΑΤΙΣΤΙΚΗ ΥΠΗΡΕΣΙΑ/REPUBLIC OF CYPRUS, STATISTICAL SERVICE</v>
      </c>
      <c r="C31" s="84"/>
      <c r="D31" s="82"/>
      <c r="E31" s="82"/>
      <c r="H31" s="22"/>
      <c r="I31" s="22"/>
      <c r="J31" s="24"/>
      <c r="K31" s="24"/>
    </row>
    <row r="32" spans="2:11" s="24" customFormat="1" ht="12.75">
      <c r="B32" s="20"/>
      <c r="C32" s="85"/>
      <c r="D32" s="90"/>
      <c r="E32" s="90"/>
      <c r="H32" s="22"/>
      <c r="I32" s="22"/>
      <c r="J32" s="22"/>
      <c r="K32" s="22"/>
    </row>
    <row r="35" spans="10:11" ht="12.75">
      <c r="J35" s="29"/>
      <c r="K35" s="29"/>
    </row>
    <row r="36" spans="1:11" s="29" customFormat="1" ht="12.75">
      <c r="A36" s="22"/>
      <c r="B36" s="30"/>
      <c r="C36" s="86"/>
      <c r="H36" s="22"/>
      <c r="I36" s="22"/>
      <c r="J36" s="22"/>
      <c r="K36"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L47"/>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29.8515625" style="29" customWidth="1"/>
    <col min="3" max="3" width="12.7109375" style="29" customWidth="1"/>
    <col min="4" max="4" width="9.8515625" style="29" bestFit="1" customWidth="1"/>
    <col min="5" max="5" width="12.421875" style="21" customWidth="1"/>
    <col min="6" max="6" width="11.00390625" style="21" customWidth="1"/>
    <col min="7" max="7" width="0.85546875" style="22" customWidth="1"/>
    <col min="8" max="8" width="27.57421875" style="22" customWidth="1"/>
    <col min="9" max="9" width="2.140625" style="22" customWidth="1"/>
    <col min="10" max="10" width="11.140625" style="22" bestFit="1" customWidth="1"/>
    <col min="11" max="11" width="9.28125" style="22" customWidth="1"/>
    <col min="12" max="12" width="12.421875" style="22" bestFit="1" customWidth="1"/>
    <col min="13" max="16384" width="9.28125" style="22" customWidth="1"/>
  </cols>
  <sheetData>
    <row r="1" spans="1:6" s="23" customFormat="1" ht="15" customHeight="1">
      <c r="A1" s="263" t="s">
        <v>8</v>
      </c>
      <c r="B1" s="264"/>
      <c r="C1" s="79"/>
      <c r="D1" s="79"/>
      <c r="E1" s="87"/>
      <c r="F1" s="87"/>
    </row>
    <row r="2" spans="2:6" s="23" customFormat="1" ht="12.75" customHeight="1">
      <c r="B2" s="3"/>
      <c r="C2" s="80"/>
      <c r="D2" s="80"/>
      <c r="E2" s="87"/>
      <c r="F2" s="87"/>
    </row>
    <row r="3" spans="2:9" s="31" customFormat="1" ht="15" customHeight="1">
      <c r="B3" s="217" t="s">
        <v>1097</v>
      </c>
      <c r="C3" s="81"/>
      <c r="D3" s="81"/>
      <c r="E3" s="88"/>
      <c r="F3" s="88"/>
      <c r="G3" s="37"/>
      <c r="H3" s="37"/>
      <c r="I3" s="37"/>
    </row>
    <row r="4" spans="2:9" s="31" customFormat="1" ht="15" customHeight="1" thickBot="1">
      <c r="B4" s="218" t="s">
        <v>1098</v>
      </c>
      <c r="C4" s="216"/>
      <c r="D4" s="216"/>
      <c r="E4" s="216"/>
      <c r="F4" s="216"/>
      <c r="G4" s="215"/>
      <c r="H4" s="215"/>
      <c r="I4" s="38"/>
    </row>
    <row r="5" spans="3:8" s="32" customFormat="1" ht="12.75" customHeight="1" thickTop="1">
      <c r="C5" s="34"/>
      <c r="D5" s="34"/>
      <c r="E5" s="34"/>
      <c r="F5" s="34"/>
      <c r="H5" s="33"/>
    </row>
    <row r="6" spans="2:8" s="32" customFormat="1" ht="15.75" customHeight="1">
      <c r="B6" s="259" t="s">
        <v>104</v>
      </c>
      <c r="C6" s="265">
        <v>2018</v>
      </c>
      <c r="D6" s="266"/>
      <c r="E6" s="266"/>
      <c r="F6" s="266"/>
      <c r="G6" s="267"/>
      <c r="H6" s="259" t="s">
        <v>103</v>
      </c>
    </row>
    <row r="7" spans="2:8" s="32" customFormat="1" ht="48" customHeight="1">
      <c r="B7" s="286"/>
      <c r="C7" s="206" t="s">
        <v>600</v>
      </c>
      <c r="D7" s="123" t="s">
        <v>464</v>
      </c>
      <c r="E7" s="206" t="s">
        <v>267</v>
      </c>
      <c r="F7" s="294" t="s">
        <v>272</v>
      </c>
      <c r="G7" s="295"/>
      <c r="H7" s="286"/>
    </row>
    <row r="8" spans="2:8" s="32" customFormat="1" ht="48" customHeight="1">
      <c r="B8" s="260"/>
      <c r="C8" s="208" t="s">
        <v>601</v>
      </c>
      <c r="D8" s="124" t="s">
        <v>720</v>
      </c>
      <c r="E8" s="208" t="s">
        <v>269</v>
      </c>
      <c r="F8" s="296" t="s">
        <v>270</v>
      </c>
      <c r="G8" s="297"/>
      <c r="H8" s="260"/>
    </row>
    <row r="9" spans="2:8" s="31" customFormat="1" ht="16.5" customHeight="1">
      <c r="B9" s="42" t="s">
        <v>602</v>
      </c>
      <c r="C9" s="50"/>
      <c r="D9" s="74"/>
      <c r="E9" s="74"/>
      <c r="F9" s="95"/>
      <c r="G9" s="76"/>
      <c r="H9" s="42" t="s">
        <v>618</v>
      </c>
    </row>
    <row r="10" spans="2:8" s="32" customFormat="1" ht="12.75" customHeight="1">
      <c r="B10" s="118" t="s">
        <v>603</v>
      </c>
      <c r="C10" s="97" t="s">
        <v>932</v>
      </c>
      <c r="D10" s="96">
        <f>SUM(D11:D19)</f>
        <v>78980.47902656179</v>
      </c>
      <c r="E10" s="67" t="s">
        <v>932</v>
      </c>
      <c r="F10" s="119">
        <f>SUM(F11:F19)</f>
        <v>183363399.8027837</v>
      </c>
      <c r="G10" s="77"/>
      <c r="H10" s="118" t="s">
        <v>619</v>
      </c>
    </row>
    <row r="11" spans="2:8" s="32" customFormat="1" ht="12.75" customHeight="1">
      <c r="B11" s="71" t="s">
        <v>604</v>
      </c>
      <c r="C11" s="47">
        <v>16854</v>
      </c>
      <c r="D11" s="96">
        <v>5273.248920000001</v>
      </c>
      <c r="E11" s="96">
        <v>2194.7715824692227</v>
      </c>
      <c r="F11" s="96">
        <f>+E11*D11</f>
        <v>11573576.876902523</v>
      </c>
      <c r="G11" s="77"/>
      <c r="H11" s="71" t="s">
        <v>620</v>
      </c>
    </row>
    <row r="12" spans="2:10" s="32" customFormat="1" ht="12.75" customHeight="1">
      <c r="B12" s="71" t="s">
        <v>605</v>
      </c>
      <c r="C12" s="47">
        <v>25102</v>
      </c>
      <c r="D12" s="96">
        <v>740.31419</v>
      </c>
      <c r="E12" s="96">
        <v>2678.4313725490197</v>
      </c>
      <c r="F12" s="96">
        <f aca="true" t="shared" si="0" ref="F12:F18">+E12*D12</f>
        <v>1982880.7520392158</v>
      </c>
      <c r="G12" s="77"/>
      <c r="H12" s="71" t="s">
        <v>621</v>
      </c>
      <c r="J12" s="34"/>
    </row>
    <row r="13" spans="2:10" s="32" customFormat="1" ht="12.75" customHeight="1">
      <c r="B13" s="71" t="s">
        <v>606</v>
      </c>
      <c r="C13" s="47">
        <v>144623</v>
      </c>
      <c r="D13" s="96">
        <v>2635</v>
      </c>
      <c r="E13" s="96">
        <v>4958.6274509803925</v>
      </c>
      <c r="F13" s="96">
        <f t="shared" si="0"/>
        <v>13065983.333333334</v>
      </c>
      <c r="G13" s="77"/>
      <c r="H13" s="71" t="s">
        <v>622</v>
      </c>
      <c r="J13" s="34"/>
    </row>
    <row r="14" spans="2:10" s="32" customFormat="1" ht="12.75" customHeight="1">
      <c r="B14" s="71" t="s">
        <v>607</v>
      </c>
      <c r="C14" s="47">
        <v>17299</v>
      </c>
      <c r="D14" s="96">
        <v>503</v>
      </c>
      <c r="E14" s="96">
        <v>2699.2156862745096</v>
      </c>
      <c r="F14" s="96">
        <f t="shared" si="0"/>
        <v>1357705.4901960783</v>
      </c>
      <c r="G14" s="77"/>
      <c r="H14" s="71" t="s">
        <v>623</v>
      </c>
      <c r="J14" s="34"/>
    </row>
    <row r="15" spans="2:10" s="32" customFormat="1" ht="12.75" customHeight="1">
      <c r="B15" s="71" t="s">
        <v>608</v>
      </c>
      <c r="C15" s="47">
        <v>92424</v>
      </c>
      <c r="D15" s="96">
        <v>1791</v>
      </c>
      <c r="E15" s="96">
        <v>4996.862745098039</v>
      </c>
      <c r="F15" s="96">
        <f t="shared" si="0"/>
        <v>8949381.176470589</v>
      </c>
      <c r="G15" s="77"/>
      <c r="H15" s="71" t="s">
        <v>624</v>
      </c>
      <c r="J15" s="34"/>
    </row>
    <row r="16" spans="2:8" s="32" customFormat="1" ht="12.75" customHeight="1">
      <c r="B16" s="71" t="s">
        <v>609</v>
      </c>
      <c r="C16" s="47">
        <v>560255</v>
      </c>
      <c r="D16" s="36">
        <v>41799.175670000004</v>
      </c>
      <c r="E16" s="96">
        <v>1867.7</v>
      </c>
      <c r="F16" s="96">
        <f t="shared" si="0"/>
        <v>78068320.39885901</v>
      </c>
      <c r="G16" s="77"/>
      <c r="H16" s="71" t="s">
        <v>625</v>
      </c>
    </row>
    <row r="17" spans="2:8" s="32" customFormat="1" ht="12.75" customHeight="1">
      <c r="B17" s="71" t="s">
        <v>610</v>
      </c>
      <c r="C17" s="47">
        <v>320196.618</v>
      </c>
      <c r="D17" s="36">
        <v>480.29492700000003</v>
      </c>
      <c r="E17" s="96">
        <v>6490</v>
      </c>
      <c r="F17" s="96">
        <f t="shared" si="0"/>
        <v>3117114.0762300002</v>
      </c>
      <c r="G17" s="77"/>
      <c r="H17" s="71" t="s">
        <v>626</v>
      </c>
    </row>
    <row r="18" spans="2:8" s="32" customFormat="1" ht="13.5" customHeight="1">
      <c r="B18" s="71" t="s">
        <v>635</v>
      </c>
      <c r="C18" s="47">
        <v>12730516</v>
      </c>
      <c r="D18" s="36">
        <v>25579.78</v>
      </c>
      <c r="E18" s="96">
        <v>2517.4803921568628</v>
      </c>
      <c r="F18" s="96">
        <f t="shared" si="0"/>
        <v>64396594.585686274</v>
      </c>
      <c r="G18" s="77"/>
      <c r="H18" s="71" t="s">
        <v>637</v>
      </c>
    </row>
    <row r="19" spans="2:8" s="32" customFormat="1" ht="13.5" customHeight="1">
      <c r="B19" s="71" t="s">
        <v>636</v>
      </c>
      <c r="C19" s="47">
        <v>737617.1840000001</v>
      </c>
      <c r="D19" s="36">
        <v>178.665319561779</v>
      </c>
      <c r="E19" s="67" t="s">
        <v>932</v>
      </c>
      <c r="F19" s="96">
        <v>851843.113066679</v>
      </c>
      <c r="G19" s="77"/>
      <c r="H19" s="71" t="s">
        <v>638</v>
      </c>
    </row>
    <row r="20" spans="2:8" s="32" customFormat="1" ht="12.75" customHeight="1">
      <c r="B20" s="118" t="s">
        <v>611</v>
      </c>
      <c r="C20" s="97" t="s">
        <v>932</v>
      </c>
      <c r="D20" s="67" t="s">
        <v>932</v>
      </c>
      <c r="E20" s="67" t="s">
        <v>932</v>
      </c>
      <c r="F20" s="119">
        <f>+F21+F22</f>
        <v>914740</v>
      </c>
      <c r="G20" s="77"/>
      <c r="H20" s="118" t="s">
        <v>627</v>
      </c>
    </row>
    <row r="21" spans="2:8" s="32" customFormat="1" ht="12.75" customHeight="1">
      <c r="B21" s="71" t="s">
        <v>1119</v>
      </c>
      <c r="C21" s="47">
        <v>52</v>
      </c>
      <c r="D21" s="36">
        <v>14</v>
      </c>
      <c r="E21" s="96">
        <f>+F21/D21</f>
        <v>1585.7142857142858</v>
      </c>
      <c r="F21" s="96">
        <v>22200</v>
      </c>
      <c r="G21" s="77"/>
      <c r="H21" s="71" t="s">
        <v>630</v>
      </c>
    </row>
    <row r="22" spans="2:8" s="32" customFormat="1" ht="12.75" customHeight="1">
      <c r="B22" s="71" t="s">
        <v>1120</v>
      </c>
      <c r="C22" s="47">
        <v>2958</v>
      </c>
      <c r="D22" s="36">
        <v>377</v>
      </c>
      <c r="E22" s="96">
        <f>+F22/D22</f>
        <v>2367.4801061007956</v>
      </c>
      <c r="F22" s="96">
        <v>892540</v>
      </c>
      <c r="G22" s="77"/>
      <c r="H22" s="71" t="s">
        <v>623</v>
      </c>
    </row>
    <row r="23" spans="2:8" s="31" customFormat="1" ht="16.5" customHeight="1">
      <c r="B23" s="42" t="s">
        <v>613</v>
      </c>
      <c r="C23" s="50"/>
      <c r="D23" s="49">
        <f>+D24+D25+D26</f>
        <v>294636.90617000003</v>
      </c>
      <c r="E23" s="70" t="s">
        <v>932</v>
      </c>
      <c r="F23" s="49">
        <f>+F24+F25+F26</f>
        <v>183517565.56540987</v>
      </c>
      <c r="G23" s="76"/>
      <c r="H23" s="42" t="s">
        <v>628</v>
      </c>
    </row>
    <row r="24" spans="2:8" s="32" customFormat="1" ht="12.75" customHeight="1">
      <c r="B24" s="71" t="s">
        <v>614</v>
      </c>
      <c r="C24" s="47"/>
      <c r="D24" s="36">
        <v>228076</v>
      </c>
      <c r="E24" s="96">
        <v>559.3780304662798</v>
      </c>
      <c r="F24" s="96">
        <f>+E24*D24</f>
        <v>127580703.67662723</v>
      </c>
      <c r="G24" s="77"/>
      <c r="H24" s="71" t="s">
        <v>629</v>
      </c>
    </row>
    <row r="25" spans="2:8" s="32" customFormat="1" ht="12.75" customHeight="1">
      <c r="B25" s="71" t="s">
        <v>605</v>
      </c>
      <c r="C25" s="47"/>
      <c r="D25" s="36">
        <v>34144.92436</v>
      </c>
      <c r="E25" s="96">
        <v>1031.53846153846</v>
      </c>
      <c r="F25" s="96">
        <f>+E25*D25</f>
        <v>35221802.743661486</v>
      </c>
      <c r="G25" s="77"/>
      <c r="H25" s="71" t="s">
        <v>630</v>
      </c>
    </row>
    <row r="26" spans="2:8" s="32" customFormat="1" ht="12.75" customHeight="1">
      <c r="B26" s="71" t="s">
        <v>607</v>
      </c>
      <c r="C26" s="47"/>
      <c r="D26" s="36">
        <v>32415.98181</v>
      </c>
      <c r="E26" s="72">
        <v>639.038461538462</v>
      </c>
      <c r="F26" s="96">
        <f>+E26*D26</f>
        <v>20715059.14512117</v>
      </c>
      <c r="G26" s="77"/>
      <c r="H26" s="71" t="s">
        <v>623</v>
      </c>
    </row>
    <row r="27" spans="2:8" s="31" customFormat="1" ht="16.5" customHeight="1">
      <c r="B27" s="42" t="s">
        <v>615</v>
      </c>
      <c r="C27" s="50"/>
      <c r="D27" s="49">
        <v>9369</v>
      </c>
      <c r="E27" s="95">
        <v>1662.9749999999988</v>
      </c>
      <c r="F27" s="95">
        <f>+E27*D27</f>
        <v>15580412.77499999</v>
      </c>
      <c r="G27" s="76"/>
      <c r="H27" s="42" t="s">
        <v>631</v>
      </c>
    </row>
    <row r="28" spans="2:8" s="31" customFormat="1" ht="16.5" customHeight="1">
      <c r="B28" s="42" t="s">
        <v>537</v>
      </c>
      <c r="C28" s="50"/>
      <c r="D28" s="49"/>
      <c r="E28" s="95"/>
      <c r="F28" s="70">
        <f>+F29+F30+F31</f>
        <v>4887776.3270596</v>
      </c>
      <c r="G28" s="76"/>
      <c r="H28" s="42" t="s">
        <v>632</v>
      </c>
    </row>
    <row r="29" spans="2:8" s="32" customFormat="1" ht="12.75" customHeight="1">
      <c r="B29" s="71" t="s">
        <v>616</v>
      </c>
      <c r="C29" s="47"/>
      <c r="D29" s="72">
        <v>583.898</v>
      </c>
      <c r="E29" s="72">
        <v>5540</v>
      </c>
      <c r="F29" s="96">
        <f>+E29*D29</f>
        <v>3234794.92</v>
      </c>
      <c r="G29" s="77"/>
      <c r="H29" s="71" t="s">
        <v>633</v>
      </c>
    </row>
    <row r="30" spans="2:8" s="32" customFormat="1" ht="12.75" customHeight="1">
      <c r="B30" s="71" t="s">
        <v>617</v>
      </c>
      <c r="C30" s="47"/>
      <c r="D30" s="67" t="s">
        <v>932</v>
      </c>
      <c r="E30" s="67" t="s">
        <v>932</v>
      </c>
      <c r="F30" s="96">
        <v>1088472.2870596</v>
      </c>
      <c r="G30" s="77"/>
      <c r="H30" s="71" t="s">
        <v>634</v>
      </c>
    </row>
    <row r="31" spans="2:8" s="32" customFormat="1" ht="12.75" customHeight="1">
      <c r="B31" s="71" t="s">
        <v>992</v>
      </c>
      <c r="C31" s="47"/>
      <c r="D31" s="67" t="s">
        <v>932</v>
      </c>
      <c r="E31" s="67" t="s">
        <v>932</v>
      </c>
      <c r="F31" s="96">
        <v>564509.12</v>
      </c>
      <c r="G31" s="77"/>
      <c r="H31" s="71" t="s">
        <v>993</v>
      </c>
    </row>
    <row r="32" spans="2:10" s="32" customFormat="1" ht="3" customHeight="1">
      <c r="B32" s="58"/>
      <c r="C32" s="94"/>
      <c r="D32" s="92"/>
      <c r="E32" s="67"/>
      <c r="F32" s="67"/>
      <c r="G32" s="201"/>
      <c r="H32" s="58"/>
      <c r="I32" s="22"/>
      <c r="J32" s="22"/>
    </row>
    <row r="33" spans="2:10" s="31" customFormat="1" ht="31.5" customHeight="1">
      <c r="B33" s="98" t="s">
        <v>143</v>
      </c>
      <c r="C33" s="120" t="s">
        <v>932</v>
      </c>
      <c r="D33" s="126" t="s">
        <v>932</v>
      </c>
      <c r="E33" s="126" t="s">
        <v>932</v>
      </c>
      <c r="F33" s="101">
        <f>+F28+F27+F23+F20+F10</f>
        <v>388263894.4702531</v>
      </c>
      <c r="G33" s="199"/>
      <c r="H33" s="98" t="s">
        <v>186</v>
      </c>
      <c r="I33" s="65"/>
      <c r="J33" s="249"/>
    </row>
    <row r="34" spans="2:6" ht="4.5" customHeight="1">
      <c r="B34" s="21"/>
      <c r="D34" s="25"/>
      <c r="E34" s="25"/>
      <c r="F34" s="22"/>
    </row>
    <row r="35" spans="2:6" ht="13.5" customHeight="1">
      <c r="B35" s="21" t="s">
        <v>1018</v>
      </c>
      <c r="D35" s="25"/>
      <c r="E35" s="25"/>
      <c r="F35" s="22"/>
    </row>
    <row r="36" spans="2:6" ht="13.5" customHeight="1">
      <c r="B36" s="21" t="s">
        <v>1017</v>
      </c>
      <c r="D36" s="25"/>
      <c r="E36" s="25"/>
      <c r="F36" s="22"/>
    </row>
    <row r="37" spans="2:6" ht="13.5" customHeight="1">
      <c r="B37" s="21" t="s">
        <v>639</v>
      </c>
      <c r="D37" s="25"/>
      <c r="E37" s="25"/>
      <c r="F37" s="22"/>
    </row>
    <row r="38" spans="2:6" ht="13.5" customHeight="1">
      <c r="B38" s="21" t="s">
        <v>640</v>
      </c>
      <c r="D38" s="25"/>
      <c r="E38" s="25"/>
      <c r="F38" s="22"/>
    </row>
    <row r="39" spans="3:10" s="25" customFormat="1" ht="13.5" thickBot="1">
      <c r="C39" s="82"/>
      <c r="D39" s="82"/>
      <c r="E39" s="82"/>
      <c r="F39" s="82"/>
      <c r="I39" s="22"/>
      <c r="J39" s="22"/>
    </row>
    <row r="40" spans="2:10" s="25" customFormat="1" ht="16.5" customHeight="1" thickTop="1">
      <c r="B40" s="26" t="str">
        <f>+'Περιεχόμενα-Contents'!B27</f>
        <v>(Τελευταία Ενημέρωση/Last update: 24/09/2020)</v>
      </c>
      <c r="C40" s="83"/>
      <c r="D40" s="83"/>
      <c r="E40" s="89"/>
      <c r="F40" s="89"/>
      <c r="G40" s="27"/>
      <c r="H40" s="27"/>
      <c r="I40" s="22"/>
      <c r="J40" s="22"/>
    </row>
    <row r="41" spans="2:10" s="25" customFormat="1" ht="4.5" customHeight="1">
      <c r="B41" s="210"/>
      <c r="C41" s="224"/>
      <c r="D41" s="224"/>
      <c r="E41" s="225"/>
      <c r="F41" s="225"/>
      <c r="G41" s="212"/>
      <c r="H41" s="212"/>
      <c r="I41" s="22"/>
      <c r="J41" s="22"/>
    </row>
    <row r="42" spans="2:12" s="25" customFormat="1" ht="16.5" customHeight="1">
      <c r="B42" s="28" t="str">
        <f>+'Περιεχόμενα-Contents'!B29</f>
        <v>COPYRIGHT © :2020, ΚΥΠΡΙΑΚΗ ΔΗΜΟΚΡΑΤΙΑ, ΣΤΑΤΙΣΤΙΚΗ ΥΠΗΡΕΣΙΑ/REPUBLIC OF CYPRUS, STATISTICAL SERVICE</v>
      </c>
      <c r="C42" s="84"/>
      <c r="D42" s="84"/>
      <c r="E42" s="82"/>
      <c r="F42" s="82"/>
      <c r="I42" s="22"/>
      <c r="J42" s="22"/>
      <c r="K42" s="24"/>
      <c r="L42" s="24"/>
    </row>
    <row r="43" spans="2:12" s="24" customFormat="1" ht="12.75">
      <c r="B43" s="20"/>
      <c r="C43" s="85"/>
      <c r="D43" s="85"/>
      <c r="E43" s="90"/>
      <c r="F43" s="90"/>
      <c r="I43" s="22"/>
      <c r="J43" s="22"/>
      <c r="K43" s="22"/>
      <c r="L43" s="22"/>
    </row>
    <row r="46" spans="11:12" ht="12.75">
      <c r="K46" s="29"/>
      <c r="L46" s="29"/>
    </row>
    <row r="47" spans="1:12" s="29" customFormat="1" ht="12.75">
      <c r="A47" s="22"/>
      <c r="B47" s="30"/>
      <c r="C47" s="86"/>
      <c r="D47" s="86"/>
      <c r="I47" s="22"/>
      <c r="J47" s="22"/>
      <c r="K47" s="22"/>
      <c r="L47" s="22"/>
    </row>
  </sheetData>
  <sheetProtection/>
  <mergeCells count="6">
    <mergeCell ref="A1:B1"/>
    <mergeCell ref="B6:B8"/>
    <mergeCell ref="C6:G6"/>
    <mergeCell ref="H6:H8"/>
    <mergeCell ref="F7:G7"/>
    <mergeCell ref="F8:G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L45"/>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2" sqref="A2"/>
    </sheetView>
  </sheetViews>
  <sheetFormatPr defaultColWidth="9.28125" defaultRowHeight="12.75"/>
  <cols>
    <col min="1" max="1" width="2.140625" style="22" customWidth="1"/>
    <col min="2" max="2" width="29.8515625" style="29" customWidth="1"/>
    <col min="3" max="4" width="11.28125" style="29" customWidth="1"/>
    <col min="5" max="5" width="13.7109375" style="21" customWidth="1"/>
    <col min="6" max="6" width="16.421875" style="21" customWidth="1"/>
    <col min="7" max="7" width="0.85546875" style="22" customWidth="1"/>
    <col min="8" max="8" width="27.57421875" style="22" customWidth="1"/>
    <col min="9" max="9" width="2.140625" style="22" customWidth="1"/>
    <col min="10" max="16384" width="9.28125" style="22" customWidth="1"/>
  </cols>
  <sheetData>
    <row r="1" spans="1:6" s="23" customFormat="1" ht="15" customHeight="1">
      <c r="A1" s="263" t="s">
        <v>8</v>
      </c>
      <c r="B1" s="264"/>
      <c r="C1" s="79"/>
      <c r="D1" s="79"/>
      <c r="E1" s="87"/>
      <c r="F1" s="87"/>
    </row>
    <row r="2" spans="2:6" s="23" customFormat="1" ht="12.75" customHeight="1">
      <c r="B2" s="3"/>
      <c r="C2" s="80"/>
      <c r="D2" s="80"/>
      <c r="E2" s="87"/>
      <c r="F2" s="87"/>
    </row>
    <row r="3" spans="2:9" s="31" customFormat="1" ht="15" customHeight="1">
      <c r="B3" s="217" t="s">
        <v>1099</v>
      </c>
      <c r="C3" s="81"/>
      <c r="D3" s="81"/>
      <c r="E3" s="88"/>
      <c r="F3" s="88"/>
      <c r="G3" s="37"/>
      <c r="H3" s="37"/>
      <c r="I3" s="37"/>
    </row>
    <row r="4" spans="2:9" s="31" customFormat="1" ht="15" customHeight="1" thickBot="1">
      <c r="B4" s="218" t="s">
        <v>1100</v>
      </c>
      <c r="C4" s="216"/>
      <c r="D4" s="216"/>
      <c r="E4" s="216"/>
      <c r="F4" s="216"/>
      <c r="G4" s="215"/>
      <c r="H4" s="215"/>
      <c r="I4" s="38"/>
    </row>
    <row r="5" spans="3:8" s="32" customFormat="1" ht="12.75" customHeight="1" thickTop="1">
      <c r="C5" s="34"/>
      <c r="D5" s="34"/>
      <c r="E5" s="34"/>
      <c r="F5" s="34"/>
      <c r="H5" s="33"/>
    </row>
    <row r="6" spans="2:8" s="32" customFormat="1" ht="15.75" customHeight="1">
      <c r="B6" s="259" t="s">
        <v>642</v>
      </c>
      <c r="C6" s="265">
        <v>2018</v>
      </c>
      <c r="D6" s="266"/>
      <c r="E6" s="266"/>
      <c r="F6" s="266"/>
      <c r="G6" s="267"/>
      <c r="H6" s="259" t="s">
        <v>641</v>
      </c>
    </row>
    <row r="7" spans="2:8" s="32" customFormat="1" ht="54" customHeight="1">
      <c r="B7" s="286"/>
      <c r="C7" s="301" t="s">
        <v>666</v>
      </c>
      <c r="D7" s="302"/>
      <c r="E7" s="206" t="s">
        <v>667</v>
      </c>
      <c r="F7" s="294" t="s">
        <v>669</v>
      </c>
      <c r="G7" s="299"/>
      <c r="H7" s="286"/>
    </row>
    <row r="8" spans="2:8" s="32" customFormat="1" ht="48" customHeight="1">
      <c r="B8" s="260"/>
      <c r="C8" s="121">
        <v>2017</v>
      </c>
      <c r="D8" s="122">
        <v>2018</v>
      </c>
      <c r="E8" s="208" t="s">
        <v>668</v>
      </c>
      <c r="F8" s="296" t="s">
        <v>670</v>
      </c>
      <c r="G8" s="300"/>
      <c r="H8" s="260"/>
    </row>
    <row r="9" spans="2:8" s="31" customFormat="1" ht="16.5" customHeight="1">
      <c r="B9" s="42" t="s">
        <v>643</v>
      </c>
      <c r="C9" s="74">
        <v>66862</v>
      </c>
      <c r="D9" s="74">
        <f>SUM(D11:D15)</f>
        <v>70821</v>
      </c>
      <c r="E9" s="167">
        <f>SUM(E11:E15)</f>
        <v>3959</v>
      </c>
      <c r="F9" s="167">
        <f>SUM(F11:F15)</f>
        <v>4731280.710624745</v>
      </c>
      <c r="G9" s="76">
        <v>3484042.3478962006</v>
      </c>
      <c r="H9" s="42" t="s">
        <v>654</v>
      </c>
    </row>
    <row r="10" spans="2:8" s="32" customFormat="1" ht="12.75" customHeight="1">
      <c r="B10" s="41" t="s">
        <v>644</v>
      </c>
      <c r="C10" s="36"/>
      <c r="D10" s="36"/>
      <c r="E10" s="92"/>
      <c r="F10" s="166"/>
      <c r="G10" s="77"/>
      <c r="H10" s="41" t="s">
        <v>655</v>
      </c>
    </row>
    <row r="11" spans="2:8" s="32" customFormat="1" ht="12.75" customHeight="1">
      <c r="B11" s="71" t="s">
        <v>612</v>
      </c>
      <c r="C11" s="36">
        <v>30137</v>
      </c>
      <c r="D11" s="36">
        <v>31878</v>
      </c>
      <c r="E11" s="166">
        <v>1741</v>
      </c>
      <c r="F11" s="166">
        <v>2791719.339926216</v>
      </c>
      <c r="G11" s="77">
        <v>2532511.445607216</v>
      </c>
      <c r="H11" s="71" t="s">
        <v>629</v>
      </c>
    </row>
    <row r="12" spans="2:8" s="32" customFormat="1" ht="12.75" customHeight="1">
      <c r="B12" s="71" t="s">
        <v>671</v>
      </c>
      <c r="C12" s="36">
        <v>12087</v>
      </c>
      <c r="D12" s="36">
        <v>13622</v>
      </c>
      <c r="E12" s="166">
        <v>1535</v>
      </c>
      <c r="F12" s="166">
        <v>1687937.7230859105</v>
      </c>
      <c r="G12" s="77">
        <v>58567.699958215046</v>
      </c>
      <c r="H12" s="71" t="s">
        <v>681</v>
      </c>
    </row>
    <row r="13" spans="2:8" s="32" customFormat="1" ht="12.75" customHeight="1">
      <c r="B13" s="71" t="s">
        <v>672</v>
      </c>
      <c r="C13" s="36">
        <v>1218</v>
      </c>
      <c r="D13" s="36">
        <v>1474</v>
      </c>
      <c r="E13" s="166">
        <v>256</v>
      </c>
      <c r="F13" s="166">
        <v>71619.5274644864</v>
      </c>
      <c r="G13" s="77">
        <v>194229.40542863985</v>
      </c>
      <c r="H13" s="71" t="s">
        <v>682</v>
      </c>
    </row>
    <row r="14" spans="2:8" s="32" customFormat="1" ht="12.75" customHeight="1">
      <c r="B14" s="71" t="s">
        <v>673</v>
      </c>
      <c r="C14" s="36">
        <v>23295</v>
      </c>
      <c r="D14" s="36">
        <v>23793</v>
      </c>
      <c r="E14" s="166">
        <v>498</v>
      </c>
      <c r="F14" s="166">
        <v>193192.0012459889</v>
      </c>
      <c r="G14" s="77">
        <v>702485.232214134</v>
      </c>
      <c r="H14" s="71" t="s">
        <v>683</v>
      </c>
    </row>
    <row r="15" spans="2:8" s="32" customFormat="1" ht="12.75" customHeight="1">
      <c r="B15" s="41" t="s">
        <v>645</v>
      </c>
      <c r="C15" s="36">
        <v>125</v>
      </c>
      <c r="D15" s="36">
        <v>54</v>
      </c>
      <c r="E15" s="92">
        <v>-71</v>
      </c>
      <c r="F15" s="166">
        <v>-13187.881097856729</v>
      </c>
      <c r="G15" s="77">
        <v>-3751.435312004729</v>
      </c>
      <c r="H15" s="41" t="s">
        <v>656</v>
      </c>
    </row>
    <row r="16" spans="2:8" s="31" customFormat="1" ht="16.5" customHeight="1">
      <c r="B16" s="42" t="s">
        <v>646</v>
      </c>
      <c r="C16" s="49">
        <v>349828</v>
      </c>
      <c r="D16" s="49">
        <f>SUM(D17:D25)</f>
        <v>362052</v>
      </c>
      <c r="E16" s="167">
        <f>SUM(E17:E25)</f>
        <v>12224</v>
      </c>
      <c r="F16" s="167">
        <f>SUM(F17:F25)</f>
        <v>1402289.170079734</v>
      </c>
      <c r="G16" s="76">
        <v>-342997.09700207517</v>
      </c>
      <c r="H16" s="42" t="s">
        <v>657</v>
      </c>
    </row>
    <row r="17" spans="2:8" s="32" customFormat="1" ht="12.75" customHeight="1">
      <c r="B17" s="41" t="s">
        <v>647</v>
      </c>
      <c r="C17" s="36">
        <v>33157</v>
      </c>
      <c r="D17" s="36">
        <v>33807</v>
      </c>
      <c r="E17" s="166">
        <f>+D17-C17</f>
        <v>650</v>
      </c>
      <c r="F17" s="166">
        <v>152718.14243758225</v>
      </c>
      <c r="G17" s="77">
        <v>138350.31193430172</v>
      </c>
      <c r="H17" s="41" t="s">
        <v>658</v>
      </c>
    </row>
    <row r="18" spans="2:8" s="32" customFormat="1" ht="12.75" customHeight="1">
      <c r="B18" s="41" t="s">
        <v>648</v>
      </c>
      <c r="C18" s="36">
        <v>479</v>
      </c>
      <c r="D18" s="36">
        <v>438</v>
      </c>
      <c r="E18" s="166">
        <f aca="true" t="shared" si="0" ref="E18:E31">+D18-C18</f>
        <v>-41</v>
      </c>
      <c r="F18" s="166">
        <v>-9961.296371145838</v>
      </c>
      <c r="G18" s="77">
        <v>44593.93703916287</v>
      </c>
      <c r="H18" s="41" t="s">
        <v>659</v>
      </c>
    </row>
    <row r="19" spans="2:8" s="32" customFormat="1" ht="12.75" customHeight="1">
      <c r="B19" s="41" t="s">
        <v>649</v>
      </c>
      <c r="C19" s="36"/>
      <c r="D19" s="36"/>
      <c r="E19" s="166"/>
      <c r="F19" s="166"/>
      <c r="G19" s="77"/>
      <c r="H19" s="41" t="s">
        <v>660</v>
      </c>
    </row>
    <row r="20" spans="2:8" s="32" customFormat="1" ht="12.75" customHeight="1">
      <c r="B20" s="71" t="s">
        <v>674</v>
      </c>
      <c r="C20" s="72">
        <v>57022</v>
      </c>
      <c r="D20" s="36">
        <v>57680</v>
      </c>
      <c r="E20" s="166">
        <f t="shared" si="0"/>
        <v>658</v>
      </c>
      <c r="F20" s="166">
        <v>27624.018254488543</v>
      </c>
      <c r="G20" s="77">
        <v>121441.5857212239</v>
      </c>
      <c r="H20" s="41" t="s">
        <v>684</v>
      </c>
    </row>
    <row r="21" spans="2:8" s="32" customFormat="1" ht="12.75" customHeight="1">
      <c r="B21" s="71" t="s">
        <v>675</v>
      </c>
      <c r="C21" s="36">
        <v>67022</v>
      </c>
      <c r="D21" s="36">
        <v>70255</v>
      </c>
      <c r="E21" s="166">
        <f t="shared" si="0"/>
        <v>3233</v>
      </c>
      <c r="F21" s="166">
        <v>165669.0782414958</v>
      </c>
      <c r="G21" s="77">
        <v>-114192.38641882644</v>
      </c>
      <c r="H21" s="71" t="s">
        <v>1171</v>
      </c>
    </row>
    <row r="22" spans="2:8" s="32" customFormat="1" ht="12.75" customHeight="1">
      <c r="B22" s="71" t="s">
        <v>676</v>
      </c>
      <c r="C22" s="36">
        <v>75158</v>
      </c>
      <c r="D22" s="36">
        <v>71639</v>
      </c>
      <c r="E22" s="166">
        <f t="shared" si="0"/>
        <v>-3519</v>
      </c>
      <c r="F22" s="166">
        <v>-320614.0420432519</v>
      </c>
      <c r="G22" s="77">
        <v>-2249.255596273566</v>
      </c>
      <c r="H22" s="71" t="s">
        <v>685</v>
      </c>
    </row>
    <row r="23" spans="2:8" s="31" customFormat="1" ht="12.75" customHeight="1">
      <c r="B23" s="71" t="s">
        <v>677</v>
      </c>
      <c r="C23" s="36">
        <v>61809</v>
      </c>
      <c r="D23" s="36">
        <v>66872</v>
      </c>
      <c r="E23" s="166">
        <f t="shared" si="0"/>
        <v>5063</v>
      </c>
      <c r="F23" s="166">
        <v>547212.9902062839</v>
      </c>
      <c r="G23" s="76">
        <v>-188168.5429820301</v>
      </c>
      <c r="H23" s="71" t="s">
        <v>686</v>
      </c>
    </row>
    <row r="24" spans="2:8" s="32" customFormat="1" ht="12.75" customHeight="1">
      <c r="B24" s="71" t="s">
        <v>678</v>
      </c>
      <c r="C24" s="36">
        <v>54717</v>
      </c>
      <c r="D24" s="36">
        <v>59452</v>
      </c>
      <c r="E24" s="166">
        <f t="shared" si="0"/>
        <v>4735</v>
      </c>
      <c r="F24" s="166">
        <v>634416.3152444703</v>
      </c>
      <c r="G24" s="77">
        <v>-270514.69159786304</v>
      </c>
      <c r="H24" s="71" t="s">
        <v>687</v>
      </c>
    </row>
    <row r="25" spans="2:8" s="32" customFormat="1" ht="12.75" customHeight="1">
      <c r="B25" s="71" t="s">
        <v>679</v>
      </c>
      <c r="C25" s="36">
        <v>464</v>
      </c>
      <c r="D25" s="36">
        <v>1909</v>
      </c>
      <c r="E25" s="166">
        <f t="shared" si="0"/>
        <v>1445</v>
      </c>
      <c r="F25" s="166">
        <v>205223.96410981097</v>
      </c>
      <c r="G25" s="77">
        <v>-72258.0551017705</v>
      </c>
      <c r="H25" s="71" t="s">
        <v>688</v>
      </c>
    </row>
    <row r="26" spans="2:8" s="31" customFormat="1" ht="16.5" customHeight="1">
      <c r="B26" s="42" t="s">
        <v>650</v>
      </c>
      <c r="C26" s="49">
        <v>321488</v>
      </c>
      <c r="D26" s="49">
        <f>+D27+D28</f>
        <v>310988</v>
      </c>
      <c r="E26" s="167">
        <f>+E27+E28</f>
        <v>-10500</v>
      </c>
      <c r="F26" s="167">
        <f>+F27+F28</f>
        <v>-252422.18777915175</v>
      </c>
      <c r="G26" s="76">
        <v>1776033.6197459423</v>
      </c>
      <c r="H26" s="42" t="s">
        <v>661</v>
      </c>
    </row>
    <row r="27" spans="2:8" s="31" customFormat="1" ht="12.75" customHeight="1">
      <c r="B27" s="41" t="s">
        <v>651</v>
      </c>
      <c r="C27" s="36">
        <v>92654</v>
      </c>
      <c r="D27" s="36">
        <v>81868</v>
      </c>
      <c r="E27" s="166">
        <f t="shared" si="0"/>
        <v>-10786</v>
      </c>
      <c r="F27" s="166">
        <v>-297184.02934320463</v>
      </c>
      <c r="G27" s="76">
        <v>229467.9112127783</v>
      </c>
      <c r="H27" s="41" t="s">
        <v>662</v>
      </c>
    </row>
    <row r="28" spans="2:8" s="31" customFormat="1" ht="12.75" customHeight="1">
      <c r="B28" s="41" t="s">
        <v>680</v>
      </c>
      <c r="C28" s="36">
        <v>228834</v>
      </c>
      <c r="D28" s="36">
        <v>229120</v>
      </c>
      <c r="E28" s="166">
        <f t="shared" si="0"/>
        <v>286</v>
      </c>
      <c r="F28" s="166">
        <v>44761.841564052884</v>
      </c>
      <c r="G28" s="76">
        <v>1546565.7085331639</v>
      </c>
      <c r="H28" s="41" t="s">
        <v>663</v>
      </c>
    </row>
    <row r="29" spans="2:8" s="31" customFormat="1" ht="16.5" customHeight="1">
      <c r="B29" s="42" t="s">
        <v>652</v>
      </c>
      <c r="C29" s="49">
        <v>257637</v>
      </c>
      <c r="D29" s="49">
        <f>+D30+D31</f>
        <v>250412</v>
      </c>
      <c r="E29" s="167">
        <f>+E30+E31</f>
        <v>-7225</v>
      </c>
      <c r="F29" s="167">
        <f>+F30+F31</f>
        <v>-201095.52790132113</v>
      </c>
      <c r="G29" s="76">
        <v>1919232.1833964952</v>
      </c>
      <c r="H29" s="42" t="s">
        <v>664</v>
      </c>
    </row>
    <row r="30" spans="2:8" s="32" customFormat="1" ht="12.75" customHeight="1">
      <c r="B30" s="41" t="s">
        <v>651</v>
      </c>
      <c r="C30" s="72">
        <v>84963</v>
      </c>
      <c r="D30" s="72">
        <v>77322</v>
      </c>
      <c r="E30" s="166">
        <f t="shared" si="0"/>
        <v>-7641</v>
      </c>
      <c r="F30" s="166">
        <v>-269659.40142350504</v>
      </c>
      <c r="G30" s="77">
        <v>-7146.829346880471</v>
      </c>
      <c r="H30" s="41" t="s">
        <v>662</v>
      </c>
    </row>
    <row r="31" spans="2:8" s="32" customFormat="1" ht="12.75" customHeight="1">
      <c r="B31" s="41" t="s">
        <v>680</v>
      </c>
      <c r="C31" s="72">
        <v>172674</v>
      </c>
      <c r="D31" s="72">
        <v>173090</v>
      </c>
      <c r="E31" s="166">
        <f t="shared" si="0"/>
        <v>416</v>
      </c>
      <c r="F31" s="166">
        <v>68563.87352218393</v>
      </c>
      <c r="G31" s="77">
        <v>1926379.0127433757</v>
      </c>
      <c r="H31" s="41" t="s">
        <v>663</v>
      </c>
    </row>
    <row r="32" spans="2:8" s="31" customFormat="1" ht="16.5" customHeight="1">
      <c r="B32" s="42" t="s">
        <v>653</v>
      </c>
      <c r="C32" s="74">
        <v>2495000</v>
      </c>
      <c r="D32" s="74">
        <v>2898026</v>
      </c>
      <c r="E32" s="165">
        <f>+D32-C32</f>
        <v>403026</v>
      </c>
      <c r="F32" s="167">
        <v>624108.8463478265</v>
      </c>
      <c r="G32" s="76">
        <v>-187589.91022156333</v>
      </c>
      <c r="H32" s="42" t="s">
        <v>665</v>
      </c>
    </row>
    <row r="33" spans="2:10" s="32" customFormat="1" ht="3" customHeight="1">
      <c r="B33" s="58"/>
      <c r="C33" s="94"/>
      <c r="D33" s="92"/>
      <c r="E33" s="166"/>
      <c r="F33" s="166"/>
      <c r="G33" s="201"/>
      <c r="H33" s="58"/>
      <c r="I33" s="22"/>
      <c r="J33" s="22"/>
    </row>
    <row r="34" spans="2:10" s="31" customFormat="1" ht="31.5" customHeight="1">
      <c r="B34" s="98" t="s">
        <v>143</v>
      </c>
      <c r="C34" s="120" t="s">
        <v>932</v>
      </c>
      <c r="D34" s="99" t="s">
        <v>932</v>
      </c>
      <c r="E34" s="169" t="s">
        <v>932</v>
      </c>
      <c r="F34" s="169">
        <f>+F9+F16+F26+F29+F32</f>
        <v>6304161.011371833</v>
      </c>
      <c r="G34" s="199"/>
      <c r="H34" s="98" t="s">
        <v>186</v>
      </c>
      <c r="I34" s="65"/>
      <c r="J34" s="65"/>
    </row>
    <row r="35" spans="2:6" ht="4.5" customHeight="1">
      <c r="B35" s="21"/>
      <c r="D35" s="25"/>
      <c r="E35" s="25"/>
      <c r="F35" s="22"/>
    </row>
    <row r="36" spans="2:6" ht="15" customHeight="1">
      <c r="B36" s="21"/>
      <c r="D36" s="25"/>
      <c r="E36" s="25"/>
      <c r="F36" s="22"/>
    </row>
    <row r="37" spans="3:10" s="25" customFormat="1" ht="13.5" thickBot="1">
      <c r="C37" s="82"/>
      <c r="D37" s="82"/>
      <c r="E37" s="82"/>
      <c r="F37" s="82"/>
      <c r="I37" s="22"/>
      <c r="J37" s="22"/>
    </row>
    <row r="38" spans="2:10" s="25" customFormat="1" ht="16.5" customHeight="1" thickTop="1">
      <c r="B38" s="26" t="str">
        <f>+'Περιεχόμενα-Contents'!B27</f>
        <v>(Τελευταία Ενημέρωση/Last update: 24/09/2020)</v>
      </c>
      <c r="C38" s="83"/>
      <c r="D38" s="83"/>
      <c r="E38" s="89"/>
      <c r="F38" s="89"/>
      <c r="G38" s="27"/>
      <c r="H38" s="27"/>
      <c r="I38" s="22"/>
      <c r="J38" s="22"/>
    </row>
    <row r="39" spans="2:10" s="25" customFormat="1" ht="4.5" customHeight="1">
      <c r="B39" s="210"/>
      <c r="C39" s="224"/>
      <c r="D39" s="224"/>
      <c r="E39" s="225"/>
      <c r="F39" s="225"/>
      <c r="G39" s="212"/>
      <c r="H39" s="212"/>
      <c r="I39" s="22"/>
      <c r="J39" s="22"/>
    </row>
    <row r="40" spans="2:12" s="25" customFormat="1" ht="16.5" customHeight="1">
      <c r="B40" s="28" t="str">
        <f>+'Περιεχόμενα-Contents'!B29</f>
        <v>COPYRIGHT © :2020, ΚΥΠΡΙΑΚΗ ΔΗΜΟΚΡΑΤΙΑ, ΣΤΑΤΙΣΤΙΚΗ ΥΠΗΡΕΣΙΑ/REPUBLIC OF CYPRUS, STATISTICAL SERVICE</v>
      </c>
      <c r="C40" s="84"/>
      <c r="D40" s="84"/>
      <c r="E40" s="82"/>
      <c r="F40" s="82"/>
      <c r="I40" s="22"/>
      <c r="J40" s="22"/>
      <c r="K40" s="24"/>
      <c r="L40" s="24"/>
    </row>
    <row r="41" spans="2:12" s="24" customFormat="1" ht="12.75">
      <c r="B41" s="20"/>
      <c r="C41" s="85"/>
      <c r="D41" s="85"/>
      <c r="E41" s="90"/>
      <c r="F41" s="90"/>
      <c r="I41" s="22"/>
      <c r="J41" s="22"/>
      <c r="K41" s="22"/>
      <c r="L41" s="22"/>
    </row>
    <row r="44" spans="11:12" ht="12.75">
      <c r="K44" s="29"/>
      <c r="L44" s="29"/>
    </row>
    <row r="45" spans="1:12" s="29" customFormat="1" ht="12.75">
      <c r="A45" s="22"/>
      <c r="B45" s="30"/>
      <c r="C45" s="86"/>
      <c r="D45" s="86"/>
      <c r="I45" s="22"/>
      <c r="J45" s="22"/>
      <c r="K45" s="22"/>
      <c r="L45" s="22"/>
    </row>
  </sheetData>
  <sheetProtection/>
  <mergeCells count="7">
    <mergeCell ref="H6:H8"/>
    <mergeCell ref="F7:G7"/>
    <mergeCell ref="F8:G8"/>
    <mergeCell ref="C7:D7"/>
    <mergeCell ref="A1:B1"/>
    <mergeCell ref="B6:B8"/>
    <mergeCell ref="C6:G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Q40"/>
  <sheetViews>
    <sheetView zoomScaleSheetLayoutView="80" zoomScalePageLayoutView="0" workbookViewId="0" topLeftCell="A1">
      <pane xSplit="3" ySplit="10" topLeftCell="D11" activePane="bottomRight" state="frozen"/>
      <selection pane="topLeft" activeCell="A1" sqref="A1"/>
      <selection pane="topRight" activeCell="E1" sqref="E1"/>
      <selection pane="bottomLeft" activeCell="A11" sqref="A11"/>
      <selection pane="bottomRight" activeCell="A1" sqref="A1:C1"/>
    </sheetView>
  </sheetViews>
  <sheetFormatPr defaultColWidth="9.28125" defaultRowHeight="12.75"/>
  <cols>
    <col min="1" max="1" width="2.140625" style="22" customWidth="1"/>
    <col min="2" max="2" width="1.28515625" style="22" customWidth="1"/>
    <col min="3" max="3" width="35.28125" style="29" customWidth="1"/>
    <col min="4" max="4" width="10.00390625" style="29" customWidth="1"/>
    <col min="5" max="5" width="12.00390625" style="29" customWidth="1"/>
    <col min="6" max="6" width="12.421875" style="21" customWidth="1"/>
    <col min="7" max="7" width="11.00390625" style="21" customWidth="1"/>
    <col min="8" max="8" width="14.421875" style="29" customWidth="1"/>
    <col min="9" max="9" width="11.28125" style="29" customWidth="1"/>
    <col min="10" max="10" width="14.00390625" style="29" customWidth="1"/>
    <col min="11" max="11" width="11.28125" style="29" customWidth="1"/>
    <col min="12" max="13" width="12.140625" style="21" customWidth="1"/>
    <col min="14" max="14" width="0.85546875" style="22" customWidth="1"/>
    <col min="15" max="15" width="25.57421875" style="22" customWidth="1"/>
    <col min="16" max="16" width="2.57421875" style="22" customWidth="1"/>
    <col min="17" max="16384" width="9.28125" style="22" customWidth="1"/>
  </cols>
  <sheetData>
    <row r="1" spans="1:13" s="23" customFormat="1" ht="15" customHeight="1">
      <c r="A1" s="303" t="s">
        <v>8</v>
      </c>
      <c r="B1" s="303"/>
      <c r="C1" s="304"/>
      <c r="D1" s="79"/>
      <c r="E1" s="79"/>
      <c r="F1" s="87"/>
      <c r="G1" s="87"/>
      <c r="H1" s="79"/>
      <c r="I1" s="79"/>
      <c r="J1" s="79"/>
      <c r="K1" s="79"/>
      <c r="L1" s="87"/>
      <c r="M1" s="87"/>
    </row>
    <row r="2" spans="3:13" s="23" customFormat="1" ht="12.75" customHeight="1">
      <c r="C2" s="3"/>
      <c r="D2" s="80"/>
      <c r="E2" s="80"/>
      <c r="F2" s="87"/>
      <c r="G2" s="87"/>
      <c r="H2" s="80"/>
      <c r="I2" s="80"/>
      <c r="J2" s="80"/>
      <c r="K2" s="80"/>
      <c r="L2" s="87"/>
      <c r="M2" s="87"/>
    </row>
    <row r="3" spans="2:16" s="31" customFormat="1" ht="15" customHeight="1">
      <c r="B3" s="217" t="s">
        <v>1101</v>
      </c>
      <c r="C3" s="38"/>
      <c r="D3" s="81"/>
      <c r="E3" s="81"/>
      <c r="F3" s="88"/>
      <c r="G3" s="88"/>
      <c r="H3" s="81"/>
      <c r="I3" s="81"/>
      <c r="J3" s="81"/>
      <c r="K3" s="81"/>
      <c r="L3" s="88"/>
      <c r="M3" s="88"/>
      <c r="N3" s="37"/>
      <c r="O3" s="37"/>
      <c r="P3" s="37"/>
    </row>
    <row r="4" spans="2:16" s="31" customFormat="1" ht="15" customHeight="1" thickBot="1">
      <c r="B4" s="218" t="s">
        <v>1102</v>
      </c>
      <c r="C4" s="215"/>
      <c r="D4" s="216"/>
      <c r="E4" s="216"/>
      <c r="F4" s="216"/>
      <c r="G4" s="216"/>
      <c r="H4" s="216"/>
      <c r="I4" s="216"/>
      <c r="J4" s="216"/>
      <c r="K4" s="216"/>
      <c r="L4" s="216"/>
      <c r="M4" s="216"/>
      <c r="N4" s="215"/>
      <c r="O4" s="215"/>
      <c r="P4" s="38"/>
    </row>
    <row r="5" spans="4:15" s="32" customFormat="1" ht="12.75" customHeight="1" thickTop="1">
      <c r="D5" s="34"/>
      <c r="E5" s="34"/>
      <c r="F5" s="34"/>
      <c r="G5" s="34"/>
      <c r="H5" s="34"/>
      <c r="I5" s="34"/>
      <c r="J5" s="34"/>
      <c r="K5" s="34"/>
      <c r="L5" s="34"/>
      <c r="M5" s="34"/>
      <c r="O5" s="33"/>
    </row>
    <row r="6" spans="3:15" s="32" customFormat="1" ht="31.5" customHeight="1">
      <c r="C6" s="298" t="s">
        <v>104</v>
      </c>
      <c r="D6" s="265" t="s">
        <v>1048</v>
      </c>
      <c r="E6" s="267"/>
      <c r="F6" s="273" t="s">
        <v>1043</v>
      </c>
      <c r="G6" s="273" t="s">
        <v>1044</v>
      </c>
      <c r="H6" s="273" t="s">
        <v>1045</v>
      </c>
      <c r="I6" s="273" t="s">
        <v>1046</v>
      </c>
      <c r="J6" s="273" t="s">
        <v>1047</v>
      </c>
      <c r="K6" s="261" t="s">
        <v>1054</v>
      </c>
      <c r="L6" s="261"/>
      <c r="M6" s="261"/>
      <c r="N6" s="292"/>
      <c r="O6" s="298" t="s">
        <v>103</v>
      </c>
    </row>
    <row r="7" spans="3:15" s="32" customFormat="1" ht="31.5" customHeight="1">
      <c r="C7" s="286"/>
      <c r="D7" s="307" t="s">
        <v>464</v>
      </c>
      <c r="E7" s="270" t="s">
        <v>693</v>
      </c>
      <c r="F7" s="274"/>
      <c r="G7" s="274"/>
      <c r="H7" s="274"/>
      <c r="I7" s="274"/>
      <c r="J7" s="274"/>
      <c r="K7" s="307" t="s">
        <v>464</v>
      </c>
      <c r="L7" s="307" t="s">
        <v>695</v>
      </c>
      <c r="M7" s="270" t="s">
        <v>697</v>
      </c>
      <c r="N7" s="270"/>
      <c r="O7" s="286"/>
    </row>
    <row r="8" spans="3:15" s="32" customFormat="1" ht="15.75" customHeight="1">
      <c r="C8" s="286"/>
      <c r="D8" s="305"/>
      <c r="E8" s="271"/>
      <c r="F8" s="274" t="s">
        <v>1049</v>
      </c>
      <c r="G8" s="274" t="s">
        <v>1050</v>
      </c>
      <c r="H8" s="274" t="s">
        <v>1051</v>
      </c>
      <c r="I8" s="274" t="s">
        <v>1052</v>
      </c>
      <c r="J8" s="274" t="s">
        <v>1053</v>
      </c>
      <c r="K8" s="305"/>
      <c r="L8" s="305"/>
      <c r="M8" s="271"/>
      <c r="N8" s="271"/>
      <c r="O8" s="286"/>
    </row>
    <row r="9" spans="3:15" s="32" customFormat="1" ht="15.75" customHeight="1">
      <c r="C9" s="286"/>
      <c r="D9" s="305" t="s">
        <v>720</v>
      </c>
      <c r="E9" s="305" t="s">
        <v>694</v>
      </c>
      <c r="F9" s="274"/>
      <c r="G9" s="274"/>
      <c r="H9" s="274"/>
      <c r="I9" s="274"/>
      <c r="J9" s="274"/>
      <c r="K9" s="305" t="s">
        <v>720</v>
      </c>
      <c r="L9" s="305" t="s">
        <v>696</v>
      </c>
      <c r="M9" s="271" t="s">
        <v>698</v>
      </c>
      <c r="N9" s="271"/>
      <c r="O9" s="286"/>
    </row>
    <row r="10" spans="3:15" s="32" customFormat="1" ht="31.5" customHeight="1">
      <c r="C10" s="260"/>
      <c r="D10" s="306"/>
      <c r="E10" s="306"/>
      <c r="F10" s="275"/>
      <c r="G10" s="275"/>
      <c r="H10" s="275"/>
      <c r="I10" s="275"/>
      <c r="J10" s="275"/>
      <c r="K10" s="306"/>
      <c r="L10" s="306"/>
      <c r="M10" s="272"/>
      <c r="N10" s="272"/>
      <c r="O10" s="260"/>
    </row>
    <row r="11" spans="3:15" s="31" customFormat="1" ht="15" customHeight="1">
      <c r="C11" s="41" t="s">
        <v>106</v>
      </c>
      <c r="D11" s="36">
        <v>7727</v>
      </c>
      <c r="E11" s="72">
        <v>1460446.969</v>
      </c>
      <c r="F11" s="72">
        <v>177227.993</v>
      </c>
      <c r="G11" s="166">
        <v>0</v>
      </c>
      <c r="H11" s="222">
        <v>1049</v>
      </c>
      <c r="I11" s="92">
        <v>1304</v>
      </c>
      <c r="J11" s="72">
        <v>47687.765</v>
      </c>
      <c r="K11" s="72">
        <f>+D11+F11-H11-I11-G11-J11</f>
        <v>134914.228</v>
      </c>
      <c r="L11" s="92">
        <v>191.6</v>
      </c>
      <c r="M11" s="96">
        <f>+L11*K11</f>
        <v>25849566.0848</v>
      </c>
      <c r="N11" s="76"/>
      <c r="O11" s="41" t="s">
        <v>145</v>
      </c>
    </row>
    <row r="12" spans="3:15" s="32" customFormat="1" ht="15" customHeight="1">
      <c r="C12" s="41" t="s">
        <v>284</v>
      </c>
      <c r="D12" s="36">
        <v>14991</v>
      </c>
      <c r="E12" s="36">
        <v>3902214.520000001</v>
      </c>
      <c r="F12" s="72">
        <v>102787.904</v>
      </c>
      <c r="G12" s="166">
        <v>0</v>
      </c>
      <c r="H12" s="222" t="s">
        <v>932</v>
      </c>
      <c r="I12" s="92" t="s">
        <v>932</v>
      </c>
      <c r="J12" s="36">
        <v>8944.780999999999</v>
      </c>
      <c r="K12" s="36">
        <v>2357.1790079395637</v>
      </c>
      <c r="L12" s="92">
        <v>180.38007200803932</v>
      </c>
      <c r="M12" s="96">
        <f>+L12*K12</f>
        <v>425188.11918797716</v>
      </c>
      <c r="N12" s="77"/>
      <c r="O12" s="41" t="s">
        <v>367</v>
      </c>
    </row>
    <row r="13" spans="3:15" s="32" customFormat="1" ht="15" customHeight="1">
      <c r="C13" s="41" t="s">
        <v>187</v>
      </c>
      <c r="D13" s="36">
        <v>21386.7</v>
      </c>
      <c r="E13" s="36">
        <v>1939012.4975698753</v>
      </c>
      <c r="F13" s="67">
        <v>0</v>
      </c>
      <c r="G13" s="166">
        <v>0</v>
      </c>
      <c r="H13" s="222" t="s">
        <v>932</v>
      </c>
      <c r="I13" s="92">
        <v>0</v>
      </c>
      <c r="J13" s="36">
        <v>0</v>
      </c>
      <c r="K13" s="36">
        <f>+D13</f>
        <v>21386.7</v>
      </c>
      <c r="L13" s="92" t="s">
        <v>932</v>
      </c>
      <c r="M13" s="96">
        <f>+E13</f>
        <v>1939012.4975698753</v>
      </c>
      <c r="N13" s="77"/>
      <c r="O13" s="41" t="s">
        <v>146</v>
      </c>
    </row>
    <row r="14" spans="3:15" s="32" customFormat="1" ht="15" customHeight="1">
      <c r="C14" s="41" t="s">
        <v>107</v>
      </c>
      <c r="D14" s="36">
        <v>0</v>
      </c>
      <c r="E14" s="36">
        <v>0</v>
      </c>
      <c r="F14" s="67">
        <v>245399.034</v>
      </c>
      <c r="G14" s="166">
        <v>0</v>
      </c>
      <c r="H14" s="222">
        <v>-1103</v>
      </c>
      <c r="I14" s="92">
        <v>0</v>
      </c>
      <c r="J14" s="36">
        <v>51428.811</v>
      </c>
      <c r="K14" s="72">
        <f>+D14+F14-H14-I14-G14-J14</f>
        <v>195073.223</v>
      </c>
      <c r="L14" s="166">
        <v>178.2</v>
      </c>
      <c r="M14" s="96">
        <f>+L14*K14</f>
        <v>34762048.338599995</v>
      </c>
      <c r="N14" s="77"/>
      <c r="O14" s="41" t="s">
        <v>147</v>
      </c>
    </row>
    <row r="15" spans="3:15" s="32" customFormat="1" ht="15" customHeight="1">
      <c r="C15" s="41" t="s">
        <v>285</v>
      </c>
      <c r="D15" s="36">
        <v>396</v>
      </c>
      <c r="E15" s="36">
        <v>125623.08</v>
      </c>
      <c r="F15" s="67">
        <v>46.335</v>
      </c>
      <c r="G15" s="166">
        <v>0</v>
      </c>
      <c r="H15" s="222" t="s">
        <v>932</v>
      </c>
      <c r="I15" s="92">
        <v>230</v>
      </c>
      <c r="J15" s="36">
        <v>0</v>
      </c>
      <c r="K15" s="72">
        <f>+D15+F15-I15-G15-J15</f>
        <v>212.33499999999998</v>
      </c>
      <c r="L15" s="166">
        <v>253.76</v>
      </c>
      <c r="M15" s="96">
        <f>+L15*K15</f>
        <v>53882.12959999999</v>
      </c>
      <c r="N15" s="77"/>
      <c r="O15" s="41" t="s">
        <v>368</v>
      </c>
    </row>
    <row r="16" spans="3:15" s="32" customFormat="1" ht="15" customHeight="1">
      <c r="C16" s="41" t="s">
        <v>689</v>
      </c>
      <c r="D16" s="36">
        <v>18019</v>
      </c>
      <c r="E16" s="92" t="s">
        <v>932</v>
      </c>
      <c r="F16" s="67">
        <v>10646.126999999999</v>
      </c>
      <c r="G16" s="166">
        <v>0</v>
      </c>
      <c r="H16" s="222" t="s">
        <v>932</v>
      </c>
      <c r="I16" s="92">
        <v>0</v>
      </c>
      <c r="J16" s="36">
        <v>9661.634</v>
      </c>
      <c r="K16" s="72">
        <f>+D16+F16-I16-G16-J16</f>
        <v>19003.493000000002</v>
      </c>
      <c r="L16" s="166">
        <v>205.13192286649306</v>
      </c>
      <c r="M16" s="96">
        <f>+L16*K16</f>
        <v>3898223.060269941</v>
      </c>
      <c r="N16" s="77"/>
      <c r="O16" s="41" t="s">
        <v>690</v>
      </c>
    </row>
    <row r="17" spans="3:15" s="32" customFormat="1" ht="15" customHeight="1">
      <c r="C17" s="41" t="s">
        <v>362</v>
      </c>
      <c r="D17" s="36">
        <v>6616</v>
      </c>
      <c r="E17" s="36">
        <v>2113674.7901938194</v>
      </c>
      <c r="F17" s="72">
        <v>136.035</v>
      </c>
      <c r="G17" s="166">
        <v>1823.465</v>
      </c>
      <c r="H17" s="222" t="s">
        <v>932</v>
      </c>
      <c r="I17" s="92">
        <v>0</v>
      </c>
      <c r="J17" s="36">
        <v>667.643</v>
      </c>
      <c r="K17" s="72">
        <f>+D17+F17-I17-G17-J17</f>
        <v>4260.927</v>
      </c>
      <c r="L17" s="92">
        <v>283.2744226241342</v>
      </c>
      <c r="M17" s="96">
        <f>+L17*K17</f>
        <v>1207011.6357685842</v>
      </c>
      <c r="N17" s="77"/>
      <c r="O17" s="41" t="s">
        <v>449</v>
      </c>
    </row>
    <row r="18" spans="3:15" s="32" customFormat="1" ht="15" customHeight="1">
      <c r="C18" s="41" t="s">
        <v>188</v>
      </c>
      <c r="D18" s="36">
        <v>0</v>
      </c>
      <c r="E18" s="36">
        <v>0</v>
      </c>
      <c r="F18" s="67">
        <v>152544.831</v>
      </c>
      <c r="G18" s="166">
        <v>0</v>
      </c>
      <c r="H18" s="222" t="s">
        <v>932</v>
      </c>
      <c r="I18" s="92">
        <v>0</v>
      </c>
      <c r="J18" s="36">
        <v>41346.715000000004</v>
      </c>
      <c r="K18" s="72">
        <f>+D18+F18-I18-G18-J18</f>
        <v>111198.11600000001</v>
      </c>
      <c r="L18" s="166">
        <v>297.9</v>
      </c>
      <c r="M18" s="96">
        <f>+L18*K18</f>
        <v>33125918.7564</v>
      </c>
      <c r="N18" s="77"/>
      <c r="O18" s="41" t="s">
        <v>699</v>
      </c>
    </row>
    <row r="19" spans="3:15" s="32" customFormat="1" ht="15" customHeight="1">
      <c r="C19" s="41" t="s">
        <v>700</v>
      </c>
      <c r="D19" s="36"/>
      <c r="E19" s="36"/>
      <c r="F19" s="67"/>
      <c r="G19" s="166"/>
      <c r="H19" s="222"/>
      <c r="I19" s="92"/>
      <c r="J19" s="36"/>
      <c r="K19" s="36"/>
      <c r="L19" s="166"/>
      <c r="M19" s="96"/>
      <c r="N19" s="77"/>
      <c r="O19" s="41" t="s">
        <v>704</v>
      </c>
    </row>
    <row r="20" spans="3:15" s="32" customFormat="1" ht="12" customHeight="1">
      <c r="C20" s="125" t="s">
        <v>701</v>
      </c>
      <c r="D20" s="36">
        <v>0</v>
      </c>
      <c r="E20" s="36">
        <v>0</v>
      </c>
      <c r="F20" s="67">
        <v>28088.806</v>
      </c>
      <c r="G20" s="166">
        <v>2923.281</v>
      </c>
      <c r="H20" s="222" t="s">
        <v>932</v>
      </c>
      <c r="I20" s="92">
        <v>0</v>
      </c>
      <c r="J20" s="36">
        <v>1541.412</v>
      </c>
      <c r="K20" s="72">
        <f>+D20+F20-I20-G20-J20</f>
        <v>23624.113</v>
      </c>
      <c r="L20" s="166">
        <v>264</v>
      </c>
      <c r="M20" s="96">
        <f>+L20*K20</f>
        <v>6236765.832</v>
      </c>
      <c r="N20" s="77"/>
      <c r="O20" s="41" t="s">
        <v>705</v>
      </c>
    </row>
    <row r="21" spans="3:15" s="32" customFormat="1" ht="15" customHeight="1">
      <c r="C21" s="41" t="s">
        <v>108</v>
      </c>
      <c r="D21" s="72" t="s">
        <v>932</v>
      </c>
      <c r="E21" s="36">
        <v>34264537.37748914</v>
      </c>
      <c r="F21" s="67">
        <v>0</v>
      </c>
      <c r="G21" s="166">
        <v>0</v>
      </c>
      <c r="H21" s="222" t="s">
        <v>932</v>
      </c>
      <c r="I21" s="92">
        <v>0</v>
      </c>
      <c r="J21" s="36">
        <v>0</v>
      </c>
      <c r="K21" s="72" t="s">
        <v>932</v>
      </c>
      <c r="L21" s="92" t="s">
        <v>932</v>
      </c>
      <c r="M21" s="96">
        <f>+E21</f>
        <v>34264537.37748914</v>
      </c>
      <c r="N21" s="77"/>
      <c r="O21" s="41" t="s">
        <v>691</v>
      </c>
    </row>
    <row r="22" spans="3:15" s="32" customFormat="1" ht="15" customHeight="1">
      <c r="C22" s="41" t="s">
        <v>702</v>
      </c>
      <c r="D22" s="72"/>
      <c r="E22" s="36"/>
      <c r="F22" s="67"/>
      <c r="G22" s="166"/>
      <c r="H22" s="222"/>
      <c r="I22" s="92"/>
      <c r="J22" s="36"/>
      <c r="K22" s="72"/>
      <c r="L22" s="92"/>
      <c r="M22" s="96"/>
      <c r="N22" s="77"/>
      <c r="O22" s="41" t="s">
        <v>706</v>
      </c>
    </row>
    <row r="23" spans="3:15" s="32" customFormat="1" ht="12" customHeight="1">
      <c r="C23" s="41" t="s">
        <v>703</v>
      </c>
      <c r="D23" s="72" t="s">
        <v>932</v>
      </c>
      <c r="E23" s="36">
        <v>80485212.2665</v>
      </c>
      <c r="F23" s="67">
        <v>0</v>
      </c>
      <c r="G23" s="166">
        <v>0</v>
      </c>
      <c r="H23" s="222" t="s">
        <v>932</v>
      </c>
      <c r="I23" s="92">
        <v>0</v>
      </c>
      <c r="J23" s="36">
        <v>0</v>
      </c>
      <c r="K23" s="72" t="s">
        <v>932</v>
      </c>
      <c r="L23" s="92" t="s">
        <v>932</v>
      </c>
      <c r="M23" s="96">
        <f>+E23</f>
        <v>80485212.2665</v>
      </c>
      <c r="N23" s="77"/>
      <c r="O23" s="41" t="s">
        <v>707</v>
      </c>
    </row>
    <row r="24" spans="3:15" s="32" customFormat="1" ht="15" customHeight="1">
      <c r="C24" s="41" t="s">
        <v>193</v>
      </c>
      <c r="D24" s="72" t="s">
        <v>932</v>
      </c>
      <c r="E24" s="72" t="s">
        <v>932</v>
      </c>
      <c r="F24" s="72" t="s">
        <v>932</v>
      </c>
      <c r="G24" s="92" t="s">
        <v>932</v>
      </c>
      <c r="H24" s="222" t="s">
        <v>932</v>
      </c>
      <c r="I24" s="92" t="s">
        <v>932</v>
      </c>
      <c r="J24" s="72" t="s">
        <v>932</v>
      </c>
      <c r="K24" s="72" t="s">
        <v>932</v>
      </c>
      <c r="L24" s="92" t="s">
        <v>932</v>
      </c>
      <c r="M24" s="96">
        <v>1324640.2999999998</v>
      </c>
      <c r="N24" s="77"/>
      <c r="O24" s="41" t="s">
        <v>692</v>
      </c>
    </row>
    <row r="25" spans="3:17" s="32" customFormat="1" ht="3" customHeight="1">
      <c r="C25" s="63"/>
      <c r="D25" s="104"/>
      <c r="E25" s="104"/>
      <c r="F25" s="105"/>
      <c r="G25" s="170"/>
      <c r="H25" s="223"/>
      <c r="I25" s="104"/>
      <c r="J25" s="104"/>
      <c r="K25" s="104"/>
      <c r="L25" s="170"/>
      <c r="M25" s="105"/>
      <c r="N25" s="202"/>
      <c r="O25" s="63"/>
      <c r="P25" s="22"/>
      <c r="Q25" s="22"/>
    </row>
    <row r="26" spans="3:15" s="32" customFormat="1" ht="27" customHeight="1">
      <c r="C26" s="98" t="s">
        <v>143</v>
      </c>
      <c r="D26" s="238"/>
      <c r="E26" s="238"/>
      <c r="F26" s="239"/>
      <c r="G26" s="239"/>
      <c r="H26" s="239"/>
      <c r="I26" s="239"/>
      <c r="J26" s="239"/>
      <c r="K26" s="238"/>
      <c r="L26" s="240"/>
      <c r="M26" s="101">
        <f>SUM(M11:M24)</f>
        <v>223572006.39818552</v>
      </c>
      <c r="N26" s="241"/>
      <c r="O26" s="98" t="s">
        <v>186</v>
      </c>
    </row>
    <row r="27" spans="3:17" ht="13.5" customHeight="1">
      <c r="C27" s="21"/>
      <c r="D27" s="21"/>
      <c r="E27" s="21"/>
      <c r="H27" s="21"/>
      <c r="I27" s="21"/>
      <c r="J27" s="21"/>
      <c r="K27" s="21"/>
      <c r="N27" s="21"/>
      <c r="P27" s="29"/>
      <c r="Q27" s="29"/>
    </row>
    <row r="28" spans="4:17" s="25" customFormat="1" ht="13.5" thickBot="1">
      <c r="D28" s="82"/>
      <c r="E28" s="82"/>
      <c r="F28" s="82"/>
      <c r="G28" s="82"/>
      <c r="H28" s="82"/>
      <c r="I28" s="82"/>
      <c r="J28" s="82"/>
      <c r="K28" s="82"/>
      <c r="L28" s="82"/>
      <c r="M28" s="82"/>
      <c r="P28" s="22"/>
      <c r="Q28" s="22"/>
    </row>
    <row r="29" spans="2:16" s="25" customFormat="1" ht="16.5" customHeight="1" thickTop="1">
      <c r="B29" s="26" t="str">
        <f>+'Περιεχόμενα-Contents'!B27</f>
        <v>(Τελευταία Ενημέρωση/Last update: 24/09/2020)</v>
      </c>
      <c r="C29" s="83"/>
      <c r="D29" s="83"/>
      <c r="E29" s="89"/>
      <c r="F29" s="89"/>
      <c r="G29" s="27"/>
      <c r="H29" s="27"/>
      <c r="I29" s="27"/>
      <c r="J29" s="27"/>
      <c r="K29" s="27"/>
      <c r="L29" s="27"/>
      <c r="M29" s="27"/>
      <c r="N29" s="27"/>
      <c r="O29" s="27"/>
      <c r="P29" s="22"/>
    </row>
    <row r="30" spans="2:10" s="25" customFormat="1" ht="4.5" customHeight="1">
      <c r="B30" s="210"/>
      <c r="C30" s="224"/>
      <c r="D30" s="224"/>
      <c r="E30" s="225"/>
      <c r="F30" s="225"/>
      <c r="G30" s="212"/>
      <c r="H30" s="212"/>
      <c r="I30" s="22"/>
      <c r="J30" s="22"/>
    </row>
    <row r="31" spans="2:12" s="25" customFormat="1" ht="16.5" customHeight="1">
      <c r="B31" s="28" t="str">
        <f>+'Περιεχόμενα-Contents'!B29</f>
        <v>COPYRIGHT © :2020, ΚΥΠΡΙΑΚΗ ΔΗΜΟΚΡΑΤΙΑ, ΣΤΑΤΙΣΤΙΚΗ ΥΠΗΡΕΣΙΑ/REPUBLIC OF CYPRUS, STATISTICAL SERVICE</v>
      </c>
      <c r="C31" s="84"/>
      <c r="D31" s="84"/>
      <c r="E31" s="82"/>
      <c r="F31" s="82"/>
      <c r="I31" s="22"/>
      <c r="J31" s="22"/>
      <c r="K31" s="24"/>
      <c r="L31" s="24"/>
    </row>
    <row r="32" spans="3:17" s="24" customFormat="1" ht="12.75">
      <c r="C32" s="20"/>
      <c r="D32" s="85"/>
      <c r="E32" s="85"/>
      <c r="F32" s="90"/>
      <c r="G32" s="90"/>
      <c r="H32" s="85"/>
      <c r="I32" s="85"/>
      <c r="J32" s="85"/>
      <c r="K32" s="85"/>
      <c r="L32" s="90"/>
      <c r="M32" s="90"/>
      <c r="P32" s="22"/>
      <c r="Q32" s="22"/>
    </row>
    <row r="36" spans="1:17" s="29" customFormat="1" ht="12.75">
      <c r="A36" s="22"/>
      <c r="B36" s="22"/>
      <c r="C36" s="30"/>
      <c r="D36" s="86"/>
      <c r="E36" s="86"/>
      <c r="H36" s="86"/>
      <c r="I36" s="86"/>
      <c r="J36" s="86"/>
      <c r="K36" s="86"/>
      <c r="P36" s="22"/>
      <c r="Q36" s="22"/>
    </row>
    <row r="39" spans="1:17" s="29" customFormat="1" ht="12.75">
      <c r="A39" s="22"/>
      <c r="B39" s="22"/>
      <c r="F39" s="21"/>
      <c r="G39" s="21"/>
      <c r="L39" s="21"/>
      <c r="M39" s="21"/>
      <c r="N39" s="22"/>
      <c r="O39" s="22"/>
      <c r="P39" s="22"/>
      <c r="Q39" s="22"/>
    </row>
    <row r="40" spans="1:17" s="29" customFormat="1" ht="12.75">
      <c r="A40" s="22"/>
      <c r="B40" s="22"/>
      <c r="F40" s="21"/>
      <c r="G40" s="21"/>
      <c r="L40" s="21"/>
      <c r="M40" s="21"/>
      <c r="N40" s="22"/>
      <c r="O40" s="22"/>
      <c r="P40" s="22"/>
      <c r="Q40" s="22"/>
    </row>
  </sheetData>
  <sheetProtection/>
  <mergeCells count="25">
    <mergeCell ref="O6:O10"/>
    <mergeCell ref="D6:E6"/>
    <mergeCell ref="F6:F7"/>
    <mergeCell ref="G6:G7"/>
    <mergeCell ref="D7:D8"/>
    <mergeCell ref="E7:E8"/>
    <mergeCell ref="K7:K8"/>
    <mergeCell ref="K6:N6"/>
    <mergeCell ref="L7:L8"/>
    <mergeCell ref="M7:N8"/>
    <mergeCell ref="F8:F10"/>
    <mergeCell ref="C6:C10"/>
    <mergeCell ref="M9:N10"/>
    <mergeCell ref="K9:K10"/>
    <mergeCell ref="L9:L10"/>
    <mergeCell ref="G8:G10"/>
    <mergeCell ref="A1:C1"/>
    <mergeCell ref="I8:I10"/>
    <mergeCell ref="J8:J10"/>
    <mergeCell ref="D9:D10"/>
    <mergeCell ref="E9:E10"/>
    <mergeCell ref="I6:I7"/>
    <mergeCell ref="J6:J7"/>
    <mergeCell ref="H6:H7"/>
    <mergeCell ref="H8:H10"/>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73"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1:P36"/>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34.00390625" style="29" customWidth="1"/>
    <col min="3" max="3" width="9.8515625" style="29" customWidth="1"/>
    <col min="4" max="4" width="12.421875" style="21" customWidth="1"/>
    <col min="5" max="5" width="11.57421875" style="21" customWidth="1"/>
    <col min="6" max="6" width="0.85546875" style="22" customWidth="1"/>
    <col min="7" max="7" width="37.421875" style="22" customWidth="1"/>
    <col min="8" max="8" width="2.140625" style="22" customWidth="1"/>
    <col min="9" max="16384" width="9.28125" style="22" customWidth="1"/>
  </cols>
  <sheetData>
    <row r="1" spans="1:5" s="23" customFormat="1" ht="15" customHeight="1">
      <c r="A1" s="263" t="s">
        <v>8</v>
      </c>
      <c r="B1" s="264"/>
      <c r="C1" s="79"/>
      <c r="D1" s="87"/>
      <c r="E1" s="87"/>
    </row>
    <row r="2" spans="2:5" s="23" customFormat="1" ht="12.75" customHeight="1">
      <c r="B2" s="3"/>
      <c r="C2" s="80"/>
      <c r="D2" s="87"/>
      <c r="E2" s="87"/>
    </row>
    <row r="3" spans="2:8" s="31" customFormat="1" ht="15" customHeight="1">
      <c r="B3" s="217" t="s">
        <v>1103</v>
      </c>
      <c r="C3" s="81"/>
      <c r="D3" s="88"/>
      <c r="E3" s="88"/>
      <c r="F3" s="37"/>
      <c r="G3" s="37"/>
      <c r="H3" s="37"/>
    </row>
    <row r="4" spans="2:8" s="31" customFormat="1" ht="15" customHeight="1" thickBot="1">
      <c r="B4" s="218" t="s">
        <v>1104</v>
      </c>
      <c r="C4" s="216"/>
      <c r="D4" s="216"/>
      <c r="E4" s="216"/>
      <c r="F4" s="215"/>
      <c r="G4" s="215"/>
      <c r="H4" s="38"/>
    </row>
    <row r="5" spans="2:3" s="31" customFormat="1" ht="12.75" customHeight="1" thickTop="1">
      <c r="B5" s="38"/>
      <c r="C5" s="38"/>
    </row>
    <row r="6" spans="2:7" s="32" customFormat="1" ht="15.75" customHeight="1">
      <c r="B6" s="259" t="s">
        <v>520</v>
      </c>
      <c r="C6" s="266">
        <v>2018</v>
      </c>
      <c r="D6" s="266"/>
      <c r="E6" s="266"/>
      <c r="F6" s="267"/>
      <c r="G6" s="259" t="s">
        <v>574</v>
      </c>
    </row>
    <row r="7" spans="2:7" s="32" customFormat="1" ht="48" customHeight="1">
      <c r="B7" s="286"/>
      <c r="C7" s="123" t="s">
        <v>464</v>
      </c>
      <c r="D7" s="206" t="s">
        <v>721</v>
      </c>
      <c r="E7" s="294" t="s">
        <v>272</v>
      </c>
      <c r="F7" s="295"/>
      <c r="G7" s="286"/>
    </row>
    <row r="8" spans="2:7" s="32" customFormat="1" ht="48" customHeight="1">
      <c r="B8" s="260"/>
      <c r="C8" s="124" t="s">
        <v>720</v>
      </c>
      <c r="D8" s="208" t="s">
        <v>722</v>
      </c>
      <c r="E8" s="296" t="s">
        <v>270</v>
      </c>
      <c r="F8" s="297"/>
      <c r="G8" s="260"/>
    </row>
    <row r="9" spans="2:16" s="32" customFormat="1" ht="24.75" customHeight="1">
      <c r="B9" s="178" t="s">
        <v>15</v>
      </c>
      <c r="C9" s="123"/>
      <c r="D9" s="123"/>
      <c r="E9" s="179">
        <f>+E10+E14</f>
        <v>20984064.20334913</v>
      </c>
      <c r="F9" s="200"/>
      <c r="G9" s="180" t="s">
        <v>16</v>
      </c>
      <c r="J9" s="31"/>
      <c r="K9" s="31"/>
      <c r="M9" s="31"/>
      <c r="N9" s="31"/>
      <c r="O9" s="31"/>
      <c r="P9" s="31"/>
    </row>
    <row r="10" spans="2:16" s="31" customFormat="1" ht="19.5" customHeight="1">
      <c r="B10" s="42" t="s">
        <v>723</v>
      </c>
      <c r="C10" s="74"/>
      <c r="D10" s="74"/>
      <c r="E10" s="95">
        <f>SUM(E11:E13)</f>
        <v>6226218.366189582</v>
      </c>
      <c r="F10" s="76"/>
      <c r="G10" s="42" t="s">
        <v>730</v>
      </c>
      <c r="J10" s="32"/>
      <c r="K10" s="32"/>
      <c r="L10" s="32"/>
      <c r="M10" s="32"/>
      <c r="N10" s="32"/>
      <c r="O10" s="32"/>
      <c r="P10" s="32"/>
    </row>
    <row r="11" spans="2:7" s="32" customFormat="1" ht="15" customHeight="1">
      <c r="B11" s="71" t="s">
        <v>724</v>
      </c>
      <c r="C11" s="72">
        <v>54.3427910072085</v>
      </c>
      <c r="D11" s="67">
        <v>1484.3999999999999</v>
      </c>
      <c r="E11" s="67">
        <f>+D11*C11</f>
        <v>80666.43897110029</v>
      </c>
      <c r="F11" s="77"/>
      <c r="G11" s="71" t="s">
        <v>731</v>
      </c>
    </row>
    <row r="12" spans="2:7" s="32" customFormat="1" ht="15" customHeight="1">
      <c r="B12" s="71" t="s">
        <v>725</v>
      </c>
      <c r="C12" s="72">
        <v>291.276849012746</v>
      </c>
      <c r="D12" s="67">
        <v>3110</v>
      </c>
      <c r="E12" s="67">
        <f>+D12*C12</f>
        <v>905871.0004296402</v>
      </c>
      <c r="F12" s="77"/>
      <c r="G12" s="71" t="s">
        <v>732</v>
      </c>
    </row>
    <row r="13" spans="2:16" s="32" customFormat="1" ht="15" customHeight="1">
      <c r="B13" s="71" t="s">
        <v>726</v>
      </c>
      <c r="C13" s="72">
        <v>2317.41748199418</v>
      </c>
      <c r="D13" s="67">
        <v>2261</v>
      </c>
      <c r="E13" s="67">
        <f>+D13*C13</f>
        <v>5239680.926788841</v>
      </c>
      <c r="F13" s="77"/>
      <c r="G13" s="71" t="s">
        <v>733</v>
      </c>
      <c r="M13" s="31"/>
      <c r="N13" s="31"/>
      <c r="O13" s="31"/>
      <c r="P13" s="31"/>
    </row>
    <row r="14" spans="2:16" s="31" customFormat="1" ht="19.5" customHeight="1">
      <c r="B14" s="42" t="s">
        <v>741</v>
      </c>
      <c r="C14" s="74"/>
      <c r="D14" s="67"/>
      <c r="E14" s="95">
        <f>SUM(E15:E17)</f>
        <v>14757845.837159548</v>
      </c>
      <c r="F14" s="76"/>
      <c r="G14" s="42" t="s">
        <v>742</v>
      </c>
      <c r="I14" s="32"/>
      <c r="J14" s="32"/>
      <c r="K14" s="32"/>
      <c r="L14" s="32"/>
      <c r="M14" s="32"/>
      <c r="N14" s="32"/>
      <c r="O14" s="32"/>
      <c r="P14" s="32"/>
    </row>
    <row r="15" spans="2:7" s="32" customFormat="1" ht="15" customHeight="1">
      <c r="B15" s="71" t="s">
        <v>727</v>
      </c>
      <c r="C15" s="72">
        <v>1114.7748165533424</v>
      </c>
      <c r="D15" s="67">
        <v>11497.283199999998</v>
      </c>
      <c r="E15" s="67">
        <f>+D15*C15</f>
        <v>12816881.770141823</v>
      </c>
      <c r="F15" s="77"/>
      <c r="G15" s="71" t="s">
        <v>734</v>
      </c>
    </row>
    <row r="16" spans="2:7" s="32" customFormat="1" ht="15" customHeight="1">
      <c r="B16" s="71" t="s">
        <v>728</v>
      </c>
      <c r="C16" s="72">
        <v>380.5395570415761</v>
      </c>
      <c r="D16" s="67">
        <v>2913.0556</v>
      </c>
      <c r="E16" s="67">
        <f>+D16*C16</f>
        <v>1108532.8876614827</v>
      </c>
      <c r="F16" s="77"/>
      <c r="G16" s="71" t="s">
        <v>735</v>
      </c>
    </row>
    <row r="17" spans="2:7" s="32" customFormat="1" ht="15" customHeight="1">
      <c r="B17" s="71" t="s">
        <v>729</v>
      </c>
      <c r="C17" s="72" t="s">
        <v>932</v>
      </c>
      <c r="D17" s="72" t="s">
        <v>932</v>
      </c>
      <c r="E17" s="67">
        <v>832431.1793562415</v>
      </c>
      <c r="F17" s="77"/>
      <c r="G17" s="71" t="s">
        <v>736</v>
      </c>
    </row>
    <row r="18" spans="2:16" s="32" customFormat="1" ht="24.75" customHeight="1">
      <c r="B18" s="180" t="s">
        <v>33</v>
      </c>
      <c r="C18" s="123"/>
      <c r="D18" s="67"/>
      <c r="E18" s="179">
        <f>SUM(E20:E25)</f>
        <v>8128167.521930719</v>
      </c>
      <c r="F18" s="200"/>
      <c r="G18" s="180" t="s">
        <v>34</v>
      </c>
      <c r="J18" s="31"/>
      <c r="K18" s="31"/>
      <c r="L18" s="31"/>
      <c r="M18" s="31"/>
      <c r="N18" s="31"/>
      <c r="O18" s="31"/>
      <c r="P18" s="31"/>
    </row>
    <row r="19" spans="2:16" s="31" customFormat="1" ht="15" customHeight="1">
      <c r="B19" s="41" t="s">
        <v>737</v>
      </c>
      <c r="C19" s="74"/>
      <c r="D19" s="67"/>
      <c r="E19" s="70"/>
      <c r="F19" s="76"/>
      <c r="G19" s="41" t="s">
        <v>739</v>
      </c>
      <c r="J19" s="32"/>
      <c r="K19" s="32"/>
      <c r="L19" s="32"/>
      <c r="M19" s="32"/>
      <c r="N19" s="32"/>
      <c r="O19" s="32"/>
      <c r="P19" s="32"/>
    </row>
    <row r="20" spans="2:7" s="32" customFormat="1" ht="15" customHeight="1">
      <c r="B20" s="71" t="s">
        <v>724</v>
      </c>
      <c r="C20" s="97">
        <v>208.981932150753</v>
      </c>
      <c r="D20" s="67">
        <v>244.7775</v>
      </c>
      <c r="E20" s="67">
        <f>+D20*C20</f>
        <v>51154.07489703094</v>
      </c>
      <c r="F20" s="77"/>
      <c r="G20" s="71" t="s">
        <v>731</v>
      </c>
    </row>
    <row r="21" spans="2:7" s="32" customFormat="1" ht="15" customHeight="1">
      <c r="B21" s="71" t="s">
        <v>725</v>
      </c>
      <c r="C21" s="97">
        <v>291.276849012746</v>
      </c>
      <c r="D21" s="67">
        <v>87.47522000000001</v>
      </c>
      <c r="E21" s="67">
        <f>+D21*C21</f>
        <v>25479.506448296743</v>
      </c>
      <c r="F21" s="77">
        <v>14.0919152968</v>
      </c>
      <c r="G21" s="71" t="s">
        <v>732</v>
      </c>
    </row>
    <row r="22" spans="2:16" s="32" customFormat="1" ht="15" customHeight="1">
      <c r="B22" s="71" t="s">
        <v>743</v>
      </c>
      <c r="C22" s="97">
        <v>2938.061</v>
      </c>
      <c r="D22" s="67">
        <v>244.50305098662008</v>
      </c>
      <c r="E22" s="67">
        <f>+D22*C22</f>
        <v>718364.8784848</v>
      </c>
      <c r="F22" s="77"/>
      <c r="G22" s="71" t="s">
        <v>744</v>
      </c>
      <c r="J22" s="31"/>
      <c r="K22" s="31"/>
      <c r="L22" s="31"/>
      <c r="M22" s="31"/>
      <c r="N22" s="31"/>
      <c r="O22" s="31"/>
      <c r="P22" s="31"/>
    </row>
    <row r="23" spans="2:16" s="31" customFormat="1" ht="15" customHeight="1">
      <c r="B23" s="41" t="s">
        <v>964</v>
      </c>
      <c r="C23" s="97"/>
      <c r="D23" s="67"/>
      <c r="E23" s="67"/>
      <c r="F23" s="76"/>
      <c r="G23" s="41"/>
      <c r="J23" s="32"/>
      <c r="K23" s="32"/>
      <c r="L23" s="32"/>
      <c r="M23" s="32"/>
      <c r="N23" s="32"/>
      <c r="O23" s="32"/>
      <c r="P23" s="32"/>
    </row>
    <row r="24" spans="2:7" s="32" customFormat="1" ht="11.25" customHeight="1">
      <c r="B24" s="41" t="s">
        <v>963</v>
      </c>
      <c r="C24" s="97">
        <v>8572.907704320001</v>
      </c>
      <c r="D24" s="67">
        <v>807.542641860649</v>
      </c>
      <c r="E24" s="67">
        <f>+D24*C24</f>
        <v>6922988.535974086</v>
      </c>
      <c r="F24" s="77">
        <v>10940.085106904336</v>
      </c>
      <c r="G24" s="41" t="s">
        <v>740</v>
      </c>
    </row>
    <row r="25" spans="2:7" s="32" customFormat="1" ht="15" customHeight="1">
      <c r="B25" s="41" t="s">
        <v>738</v>
      </c>
      <c r="C25" s="97" t="s">
        <v>932</v>
      </c>
      <c r="D25" s="72" t="s">
        <v>932</v>
      </c>
      <c r="E25" s="67">
        <v>410180.526126505</v>
      </c>
      <c r="F25" s="77"/>
      <c r="G25" s="41" t="s">
        <v>745</v>
      </c>
    </row>
    <row r="26" spans="2:16" s="32" customFormat="1" ht="3" customHeight="1">
      <c r="B26" s="63"/>
      <c r="C26" s="129"/>
      <c r="D26" s="105"/>
      <c r="E26" s="105"/>
      <c r="F26" s="176"/>
      <c r="G26" s="63"/>
      <c r="H26" s="22"/>
      <c r="I26" s="22"/>
      <c r="J26" s="22"/>
      <c r="K26" s="22"/>
      <c r="L26" s="22"/>
      <c r="M26" s="22"/>
      <c r="N26" s="22"/>
      <c r="O26" s="22"/>
      <c r="P26" s="22"/>
    </row>
    <row r="27" spans="2:16" ht="13.5" customHeight="1">
      <c r="B27" s="21"/>
      <c r="C27" s="21"/>
      <c r="F27" s="21"/>
      <c r="H27" s="29"/>
      <c r="I27" s="29"/>
      <c r="J27" s="25"/>
      <c r="K27" s="25"/>
      <c r="L27" s="25"/>
      <c r="M27" s="25"/>
      <c r="N27" s="25"/>
      <c r="O27" s="25"/>
      <c r="P27" s="25"/>
    </row>
    <row r="28" spans="3:9" s="25" customFormat="1" ht="13.5" thickBot="1">
      <c r="C28" s="82"/>
      <c r="D28" s="82"/>
      <c r="E28" s="82"/>
      <c r="H28" s="22"/>
      <c r="I28" s="22"/>
    </row>
    <row r="29" spans="2:9" s="25" customFormat="1" ht="16.5" customHeight="1" thickTop="1">
      <c r="B29" s="26" t="str">
        <f>+'Περιεχόμενα-Contents'!B27</f>
        <v>(Τελευταία Ενημέρωση/Last update: 24/09/2020)</v>
      </c>
      <c r="C29" s="83"/>
      <c r="D29" s="89"/>
      <c r="E29" s="89"/>
      <c r="F29" s="27"/>
      <c r="G29" s="27"/>
      <c r="H29" s="22"/>
      <c r="I29" s="22"/>
    </row>
    <row r="30" spans="2:9" s="25" customFormat="1" ht="4.5" customHeight="1">
      <c r="B30" s="210"/>
      <c r="C30" s="224"/>
      <c r="D30" s="225"/>
      <c r="E30" s="225"/>
      <c r="F30" s="212"/>
      <c r="G30" s="212"/>
      <c r="H30" s="22"/>
      <c r="I30" s="22"/>
    </row>
    <row r="31" spans="2:16" s="25" customFormat="1" ht="16.5" customHeight="1">
      <c r="B31" s="28" t="str">
        <f>+'Περιεχόμενα-Contents'!B29</f>
        <v>COPYRIGHT © :2020, ΚΥΠΡΙΑΚΗ ΔΗΜΟΚΡΑΤΙΑ, ΣΤΑΤΙΣΤΙΚΗ ΥΠΗΡΕΣΙΑ/REPUBLIC OF CYPRUS, STATISTICAL SERVICE</v>
      </c>
      <c r="C31" s="84"/>
      <c r="D31" s="82"/>
      <c r="E31" s="82"/>
      <c r="H31" s="22"/>
      <c r="I31" s="22"/>
      <c r="J31" s="24"/>
      <c r="K31" s="24"/>
      <c r="L31" s="24"/>
      <c r="M31" s="24"/>
      <c r="N31" s="24"/>
      <c r="O31" s="24"/>
      <c r="P31" s="24"/>
    </row>
    <row r="32" spans="2:16" s="24" customFormat="1" ht="12.75">
      <c r="B32" s="20"/>
      <c r="C32" s="85"/>
      <c r="D32" s="90"/>
      <c r="E32" s="90"/>
      <c r="H32" s="22"/>
      <c r="I32" s="22"/>
      <c r="J32" s="22"/>
      <c r="K32" s="22"/>
      <c r="L32" s="22"/>
      <c r="M32" s="22"/>
      <c r="N32" s="22"/>
      <c r="O32" s="22"/>
      <c r="P32" s="22"/>
    </row>
    <row r="35" spans="10:16" ht="12.75">
      <c r="J35" s="29"/>
      <c r="K35" s="29"/>
      <c r="L35" s="29"/>
      <c r="M35" s="29"/>
      <c r="N35" s="29"/>
      <c r="O35" s="29"/>
      <c r="P35" s="29"/>
    </row>
    <row r="36" spans="1:16" s="29" customFormat="1" ht="12.75">
      <c r="A36" s="22"/>
      <c r="B36" s="30"/>
      <c r="C36" s="86"/>
      <c r="H36" s="22"/>
      <c r="I36" s="22"/>
      <c r="J36" s="22"/>
      <c r="K36" s="22"/>
      <c r="L36" s="22"/>
      <c r="M36" s="22"/>
      <c r="N36" s="22"/>
      <c r="O36" s="22"/>
      <c r="P36"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1" max="1" width="2.00390625" style="1" customWidth="1"/>
    <col min="2" max="2" width="90.7109375" style="1" customWidth="1"/>
    <col min="3" max="3" width="2.140625" style="1" customWidth="1"/>
    <col min="4" max="4" width="90.7109375" style="1" customWidth="1"/>
    <col min="5" max="16384" width="9.140625" style="1" customWidth="1"/>
  </cols>
  <sheetData>
    <row r="1" spans="1:3" ht="15" customHeight="1">
      <c r="A1" s="2"/>
      <c r="B1" s="214" t="s">
        <v>8</v>
      </c>
      <c r="C1" s="3"/>
    </row>
    <row r="2" spans="2:4" ht="30" customHeight="1">
      <c r="B2" s="213" t="s">
        <v>900</v>
      </c>
      <c r="C2" s="144"/>
      <c r="D2" s="213" t="s">
        <v>901</v>
      </c>
    </row>
    <row r="3" spans="1:4" s="6" customFormat="1" ht="30" customHeight="1">
      <c r="A3" s="4"/>
      <c r="B3" s="145" t="s">
        <v>0</v>
      </c>
      <c r="C3" s="146"/>
      <c r="D3" s="145" t="s">
        <v>1</v>
      </c>
    </row>
    <row r="4" spans="1:4" s="6" customFormat="1" ht="12.75" customHeight="1">
      <c r="A4" s="4"/>
      <c r="B4" s="5"/>
      <c r="C4" s="5"/>
      <c r="D4" s="5"/>
    </row>
    <row r="5" spans="2:4" ht="12.75">
      <c r="B5" s="7" t="s">
        <v>902</v>
      </c>
      <c r="C5" s="8"/>
      <c r="D5" s="9" t="s">
        <v>917</v>
      </c>
    </row>
    <row r="6" spans="2:4" ht="9.75" customHeight="1">
      <c r="B6" s="10"/>
      <c r="C6" s="8"/>
      <c r="D6" s="10"/>
    </row>
    <row r="7" spans="2:4" ht="63.75">
      <c r="B7" s="13" t="s">
        <v>937</v>
      </c>
      <c r="C7" s="12"/>
      <c r="D7" s="13" t="s">
        <v>941</v>
      </c>
    </row>
    <row r="8" spans="2:4" ht="9.75" customHeight="1">
      <c r="B8" s="14"/>
      <c r="C8" s="8"/>
      <c r="D8" s="8"/>
    </row>
    <row r="9" spans="2:4" ht="57" customHeight="1">
      <c r="B9" s="13" t="s">
        <v>980</v>
      </c>
      <c r="C9" s="8"/>
      <c r="D9" s="13" t="s">
        <v>969</v>
      </c>
    </row>
    <row r="10" spans="2:4" ht="9.75" customHeight="1">
      <c r="B10" s="14"/>
      <c r="C10" s="8"/>
      <c r="D10" s="8"/>
    </row>
    <row r="11" spans="2:4" ht="89.25">
      <c r="B11" s="13" t="s">
        <v>981</v>
      </c>
      <c r="C11" s="8"/>
      <c r="D11" s="13" t="s">
        <v>982</v>
      </c>
    </row>
    <row r="12" spans="2:4" ht="9.75" customHeight="1">
      <c r="B12" s="9"/>
      <c r="C12" s="8"/>
      <c r="D12" s="9"/>
    </row>
    <row r="13" spans="2:4" ht="51">
      <c r="B13" s="13" t="s">
        <v>984</v>
      </c>
      <c r="C13" s="12"/>
      <c r="D13" s="13" t="s">
        <v>983</v>
      </c>
    </row>
    <row r="14" spans="2:4" ht="9.75" customHeight="1">
      <c r="B14" s="9"/>
      <c r="C14" s="8"/>
      <c r="D14" s="9"/>
    </row>
    <row r="15" spans="2:4" ht="63.75">
      <c r="B15" s="13" t="s">
        <v>970</v>
      </c>
      <c r="C15" s="12"/>
      <c r="D15" s="13" t="s">
        <v>985</v>
      </c>
    </row>
    <row r="16" spans="2:4" ht="9.75" customHeight="1">
      <c r="B16" s="9"/>
      <c r="C16" s="8"/>
      <c r="D16" s="9"/>
    </row>
    <row r="17" spans="2:4" ht="25.5">
      <c r="B17" s="13" t="s">
        <v>987</v>
      </c>
      <c r="C17" s="12"/>
      <c r="D17" s="13" t="s">
        <v>986</v>
      </c>
    </row>
    <row r="18" spans="2:4" ht="9.75" customHeight="1">
      <c r="B18" s="9"/>
      <c r="C18" s="8"/>
      <c r="D18" s="9"/>
    </row>
    <row r="19" spans="2:4" ht="12.75">
      <c r="B19" s="9" t="s">
        <v>918</v>
      </c>
      <c r="C19" s="8"/>
      <c r="D19" s="9" t="s">
        <v>4</v>
      </c>
    </row>
    <row r="20" spans="2:4" ht="9.75" customHeight="1">
      <c r="B20" s="8"/>
      <c r="C20" s="8"/>
      <c r="D20" s="8"/>
    </row>
    <row r="21" spans="2:4" ht="25.5">
      <c r="B21" s="11" t="s">
        <v>903</v>
      </c>
      <c r="C21" s="12"/>
      <c r="D21" s="11" t="s">
        <v>919</v>
      </c>
    </row>
    <row r="22" spans="2:4" ht="9.75" customHeight="1">
      <c r="B22" s="8"/>
      <c r="C22" s="8"/>
      <c r="D22" s="8"/>
    </row>
    <row r="23" spans="2:4" ht="12.75">
      <c r="B23" s="9" t="s">
        <v>9</v>
      </c>
      <c r="C23" s="8"/>
      <c r="D23" s="9" t="s">
        <v>10</v>
      </c>
    </row>
    <row r="24" spans="2:4" ht="9.75" customHeight="1">
      <c r="B24" s="8"/>
      <c r="C24" s="8"/>
      <c r="D24" s="8"/>
    </row>
    <row r="25" spans="2:4" ht="25.5">
      <c r="B25" s="11" t="s">
        <v>904</v>
      </c>
      <c r="C25" s="12"/>
      <c r="D25" s="11" t="s">
        <v>920</v>
      </c>
    </row>
    <row r="26" spans="2:4" ht="12.75">
      <c r="B26" s="8"/>
      <c r="C26" s="8"/>
      <c r="D26" s="8"/>
    </row>
    <row r="27" spans="2:4" ht="12.75">
      <c r="B27" s="15" t="s">
        <v>2</v>
      </c>
      <c r="C27" s="8"/>
      <c r="D27" s="15" t="s">
        <v>3</v>
      </c>
    </row>
    <row r="28" spans="2:4" ht="9.75" customHeight="1">
      <c r="B28" s="8"/>
      <c r="C28" s="8"/>
      <c r="D28" s="8"/>
    </row>
    <row r="29" spans="2:4" ht="63.75">
      <c r="B29" s="11" t="s">
        <v>938</v>
      </c>
      <c r="C29" s="12"/>
      <c r="D29" s="11" t="s">
        <v>942</v>
      </c>
    </row>
    <row r="30" spans="2:4" ht="9.75" customHeight="1">
      <c r="B30" s="8"/>
      <c r="C30" s="8"/>
      <c r="D30" s="8"/>
    </row>
    <row r="31" spans="2:4" ht="38.25">
      <c r="B31" s="13" t="s">
        <v>958</v>
      </c>
      <c r="C31" s="12"/>
      <c r="D31" s="11" t="s">
        <v>971</v>
      </c>
    </row>
    <row r="32" spans="2:4" ht="9.75" customHeight="1">
      <c r="B32" s="8"/>
      <c r="C32" s="8"/>
      <c r="D32" s="8"/>
    </row>
    <row r="33" spans="2:4" ht="25.5">
      <c r="B33" s="11" t="s">
        <v>905</v>
      </c>
      <c r="C33" s="12"/>
      <c r="D33" s="13" t="s">
        <v>972</v>
      </c>
    </row>
    <row r="34" spans="2:4" ht="9.75" customHeight="1">
      <c r="B34" s="8"/>
      <c r="C34" s="8"/>
      <c r="D34" s="8"/>
    </row>
    <row r="35" spans="2:4" ht="51">
      <c r="B35" s="11" t="s">
        <v>988</v>
      </c>
      <c r="C35" s="12"/>
      <c r="D35" s="11" t="s">
        <v>973</v>
      </c>
    </row>
    <row r="36" spans="2:4" ht="9.75" customHeight="1">
      <c r="B36" s="8"/>
      <c r="C36" s="8"/>
      <c r="D36" s="8"/>
    </row>
    <row r="37" spans="2:4" ht="63.75">
      <c r="B37" s="11" t="s">
        <v>989</v>
      </c>
      <c r="C37" s="12"/>
      <c r="D37" s="11" t="s">
        <v>974</v>
      </c>
    </row>
    <row r="38" spans="2:4" ht="9.75" customHeight="1">
      <c r="B38" s="8"/>
      <c r="C38" s="8"/>
      <c r="D38" s="8"/>
    </row>
    <row r="39" spans="2:4" ht="63.75">
      <c r="B39" s="11" t="s">
        <v>906</v>
      </c>
      <c r="C39" s="12"/>
      <c r="D39" s="13" t="s">
        <v>943</v>
      </c>
    </row>
    <row r="40" spans="2:4" ht="9.75" customHeight="1">
      <c r="B40" s="8"/>
      <c r="C40" s="8"/>
      <c r="D40" s="8"/>
    </row>
    <row r="41" spans="2:4" ht="51">
      <c r="B41" s="11" t="s">
        <v>907</v>
      </c>
      <c r="C41" s="12"/>
      <c r="D41" s="11" t="s">
        <v>944</v>
      </c>
    </row>
    <row r="42" spans="2:4" ht="9.75" customHeight="1">
      <c r="B42" s="8"/>
      <c r="C42" s="8"/>
      <c r="D42" s="8"/>
    </row>
    <row r="43" spans="2:4" ht="25.5">
      <c r="B43" s="11" t="s">
        <v>945</v>
      </c>
      <c r="C43" s="12"/>
      <c r="D43" s="11" t="s">
        <v>946</v>
      </c>
    </row>
    <row r="44" spans="2:4" ht="9.75" customHeight="1">
      <c r="B44" s="8"/>
      <c r="C44" s="8"/>
      <c r="D44" s="8"/>
    </row>
    <row r="45" spans="2:4" ht="76.5" customHeight="1">
      <c r="B45" s="11" t="s">
        <v>939</v>
      </c>
      <c r="C45" s="12"/>
      <c r="D45" s="11" t="s">
        <v>947</v>
      </c>
    </row>
    <row r="46" spans="2:4" ht="9.75" customHeight="1">
      <c r="B46" s="8"/>
      <c r="C46" s="8"/>
      <c r="D46" s="8"/>
    </row>
    <row r="47" spans="2:4" ht="63.75">
      <c r="B47" s="11" t="s">
        <v>975</v>
      </c>
      <c r="C47" s="12"/>
      <c r="D47" s="11" t="s">
        <v>976</v>
      </c>
    </row>
    <row r="48" spans="2:4" ht="9.75" customHeight="1">
      <c r="B48" s="8"/>
      <c r="C48" s="8"/>
      <c r="D48" s="8"/>
    </row>
    <row r="49" spans="2:4" ht="25.5">
      <c r="B49" s="11" t="s">
        <v>908</v>
      </c>
      <c r="C49" s="12"/>
      <c r="D49" s="11" t="s">
        <v>948</v>
      </c>
    </row>
    <row r="50" spans="2:4" ht="9.75" customHeight="1">
      <c r="B50" s="8"/>
      <c r="C50" s="8"/>
      <c r="D50" s="8"/>
    </row>
    <row r="51" spans="2:4" ht="51">
      <c r="B51" s="11" t="s">
        <v>990</v>
      </c>
      <c r="C51" s="12"/>
      <c r="D51" s="11" t="s">
        <v>991</v>
      </c>
    </row>
    <row r="52" spans="2:4" ht="9.75" customHeight="1">
      <c r="B52" s="8"/>
      <c r="C52" s="8"/>
      <c r="D52" s="8"/>
    </row>
    <row r="53" spans="1:4" ht="12.75">
      <c r="A53" s="148"/>
      <c r="B53" s="149" t="s">
        <v>909</v>
      </c>
      <c r="C53" s="7"/>
      <c r="D53" s="150" t="s">
        <v>921</v>
      </c>
    </row>
    <row r="54" spans="2:4" ht="9.75" customHeight="1">
      <c r="B54" s="8"/>
      <c r="C54" s="8"/>
      <c r="D54" s="8"/>
    </row>
    <row r="55" spans="1:4" s="148" customFormat="1" ht="38.25">
      <c r="A55" s="1"/>
      <c r="B55" s="11" t="s">
        <v>940</v>
      </c>
      <c r="C55" s="12"/>
      <c r="D55" s="11" t="s">
        <v>949</v>
      </c>
    </row>
    <row r="56" spans="2:4" ht="9.75" customHeight="1">
      <c r="B56" s="8"/>
      <c r="C56" s="8"/>
      <c r="D56" s="8"/>
    </row>
    <row r="57" spans="1:4" ht="12.75">
      <c r="A57" s="148"/>
      <c r="B57" s="149" t="s">
        <v>910</v>
      </c>
      <c r="C57" s="7"/>
      <c r="D57" s="150" t="s">
        <v>922</v>
      </c>
    </row>
    <row r="58" spans="2:4" ht="9.75" customHeight="1">
      <c r="B58" s="8"/>
      <c r="C58" s="8"/>
      <c r="D58" s="8"/>
    </row>
    <row r="59" spans="1:4" s="148" customFormat="1" ht="89.25">
      <c r="A59" s="1"/>
      <c r="B59" s="16" t="s">
        <v>911</v>
      </c>
      <c r="C59" s="12"/>
      <c r="D59" s="13" t="s">
        <v>923</v>
      </c>
    </row>
    <row r="60" spans="2:4" ht="9.75" customHeight="1">
      <c r="B60" s="8"/>
      <c r="C60" s="8"/>
      <c r="D60" s="8"/>
    </row>
    <row r="61" spans="2:4" ht="12.75">
      <c r="B61" s="15" t="s">
        <v>912</v>
      </c>
      <c r="C61" s="8"/>
      <c r="D61" s="15" t="s">
        <v>13</v>
      </c>
    </row>
    <row r="62" spans="2:4" ht="9.75" customHeight="1">
      <c r="B62" s="8"/>
      <c r="C62" s="8"/>
      <c r="D62" s="8"/>
    </row>
    <row r="63" spans="2:4" ht="12.75" customHeight="1">
      <c r="B63" s="147" t="s">
        <v>928</v>
      </c>
      <c r="C63" s="8"/>
      <c r="D63" s="147" t="s">
        <v>931</v>
      </c>
    </row>
    <row r="64" spans="2:4" ht="12.75" customHeight="1">
      <c r="B64" s="147" t="s">
        <v>929</v>
      </c>
      <c r="C64" s="8"/>
      <c r="D64" s="147" t="s">
        <v>930</v>
      </c>
    </row>
    <row r="65" spans="2:4" ht="12.75" customHeight="1">
      <c r="B65" s="147" t="s">
        <v>913</v>
      </c>
      <c r="C65" s="8"/>
      <c r="D65" s="8" t="s">
        <v>924</v>
      </c>
    </row>
    <row r="66" spans="2:4" ht="12.75" customHeight="1">
      <c r="B66" s="17" t="s">
        <v>933</v>
      </c>
      <c r="C66" s="8"/>
      <c r="D66" s="17" t="s">
        <v>977</v>
      </c>
    </row>
    <row r="67" spans="2:4" ht="12.75" customHeight="1">
      <c r="B67" s="147" t="s">
        <v>914</v>
      </c>
      <c r="C67" s="8"/>
      <c r="D67" s="17" t="s">
        <v>925</v>
      </c>
    </row>
    <row r="68" spans="2:4" ht="12.75" customHeight="1">
      <c r="B68" s="147" t="s">
        <v>915</v>
      </c>
      <c r="C68" s="8"/>
      <c r="D68" s="17" t="s">
        <v>926</v>
      </c>
    </row>
    <row r="69" spans="2:4" ht="12.75" customHeight="1">
      <c r="B69" s="147" t="s">
        <v>916</v>
      </c>
      <c r="C69" s="8"/>
      <c r="D69" s="151" t="s">
        <v>934</v>
      </c>
    </row>
    <row r="70" spans="2:4" ht="12.75" customHeight="1">
      <c r="B70" s="147" t="s">
        <v>978</v>
      </c>
      <c r="C70" s="8"/>
      <c r="D70" s="151" t="s">
        <v>935</v>
      </c>
    </row>
    <row r="71" spans="2:4" ht="12.75" customHeight="1">
      <c r="B71" s="18" t="s">
        <v>979</v>
      </c>
      <c r="C71" s="8"/>
      <c r="D71" s="18" t="s">
        <v>936</v>
      </c>
    </row>
    <row r="72" ht="12.75">
      <c r="B72" s="19"/>
    </row>
    <row r="73" spans="1:4" ht="13.5" thickBot="1">
      <c r="A73" s="25"/>
      <c r="B73" s="25"/>
      <c r="C73" s="25"/>
      <c r="D73" s="25"/>
    </row>
    <row r="74" spans="2:4" s="25" customFormat="1" ht="16.5" customHeight="1" thickTop="1">
      <c r="B74" s="26" t="str">
        <f>+'Περιεχόμενα-Contents'!B27</f>
        <v>(Τελευταία Ενημέρωση/Last update: 24/09/2020)</v>
      </c>
      <c r="C74" s="27"/>
      <c r="D74" s="27"/>
    </row>
    <row r="75" spans="2:4" s="25" customFormat="1" ht="4.5" customHeight="1">
      <c r="B75" s="210"/>
      <c r="C75" s="212"/>
      <c r="D75" s="212"/>
    </row>
    <row r="76" s="25" customFormat="1" ht="16.5" customHeight="1">
      <c r="B76" s="28" t="str">
        <f>+'Περιεχόμενα-Contents'!B29</f>
        <v>COPYRIGHT © :2020, ΚΥΠΡΙΑΚΗ ΔΗΜΟΚΡΑΤΙΑ, ΣΤΑΤΙΣΤΙΚΗ ΥΠΗΡΕΣΙΑ/REPUBLIC OF CYPRUS, STATISTICAL SERVICE</v>
      </c>
    </row>
    <row r="77" spans="1:4" s="25" customFormat="1" ht="4.5" customHeight="1">
      <c r="A77" s="1"/>
      <c r="B77" s="1"/>
      <c r="C77" s="1"/>
      <c r="D77" s="1"/>
    </row>
    <row r="78" spans="1:4" s="25" customFormat="1" ht="16.5" customHeight="1">
      <c r="A78" s="1"/>
      <c r="B78" s="1"/>
      <c r="C78" s="1"/>
      <c r="D78" s="1"/>
    </row>
    <row r="81" ht="12.75">
      <c r="B81" s="163"/>
    </row>
  </sheetData>
  <sheetProtection/>
  <hyperlinks>
    <hyperlink ref="B1" location="'Περιεχόμενα-Contents'!A1" display="Περιεχόμενα - Contents"/>
  </hyperlinks>
  <printOptions horizontalCentered="1"/>
  <pageMargins left="0.15748031496062992" right="0.15748031496062992" top="0.7480314960629921" bottom="0.7480314960629921" header="0.31496062992125984" footer="0.31496062992125984"/>
  <pageSetup orientation="portrait" paperSize="9" r:id="rId1"/>
  <rowBreaks count="1" manualBreakCount="1">
    <brk id="56" max="3" man="1"/>
  </rowBreaks>
  <colBreaks count="1" manualBreakCount="1">
    <brk id="2" max="76" man="1"/>
  </colBreaks>
</worksheet>
</file>

<file path=xl/worksheets/sheet20.xml><?xml version="1.0" encoding="utf-8"?>
<worksheet xmlns="http://schemas.openxmlformats.org/spreadsheetml/2006/main" xmlns:r="http://schemas.openxmlformats.org/officeDocument/2006/relationships">
  <sheetPr>
    <tabColor rgb="FF92D050"/>
  </sheetPr>
  <dimension ref="A1:G34"/>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1.421875" style="29" customWidth="1"/>
    <col min="3" max="3" width="11.57421875" style="29" customWidth="1"/>
    <col min="4" max="4" width="11.57421875" style="21" customWidth="1"/>
    <col min="5" max="5" width="0.85546875" style="22" customWidth="1"/>
    <col min="6" max="6" width="36.140625" style="22" customWidth="1"/>
    <col min="7" max="7" width="2.140625" style="22" customWidth="1"/>
    <col min="8" max="16384" width="9.28125" style="22" customWidth="1"/>
  </cols>
  <sheetData>
    <row r="1" spans="1:4" s="23" customFormat="1" ht="15" customHeight="1">
      <c r="A1" s="263" t="s">
        <v>8</v>
      </c>
      <c r="B1" s="264"/>
      <c r="C1" s="79"/>
      <c r="D1" s="87"/>
    </row>
    <row r="2" spans="2:4" s="23" customFormat="1" ht="12.75" customHeight="1">
      <c r="B2" s="3"/>
      <c r="C2" s="80"/>
      <c r="D2" s="87"/>
    </row>
    <row r="3" spans="2:7" s="31" customFormat="1" ht="15" customHeight="1">
      <c r="B3" s="217" t="s">
        <v>1105</v>
      </c>
      <c r="C3" s="81"/>
      <c r="D3" s="88"/>
      <c r="E3" s="37"/>
      <c r="F3" s="37"/>
      <c r="G3" s="37"/>
    </row>
    <row r="4" spans="2:7" s="31" customFormat="1" ht="15" customHeight="1" thickBot="1">
      <c r="B4" s="218" t="s">
        <v>1106</v>
      </c>
      <c r="C4" s="216"/>
      <c r="D4" s="216"/>
      <c r="E4" s="215"/>
      <c r="F4" s="215"/>
      <c r="G4" s="38"/>
    </row>
    <row r="5" spans="2:3" s="31" customFormat="1" ht="12.75" customHeight="1" thickTop="1">
      <c r="B5" s="38"/>
      <c r="C5" s="38"/>
    </row>
    <row r="6" spans="2:6" s="32" customFormat="1" ht="15.75" customHeight="1">
      <c r="B6" s="259" t="s">
        <v>520</v>
      </c>
      <c r="C6" s="266">
        <v>2018</v>
      </c>
      <c r="D6" s="266"/>
      <c r="E6" s="267"/>
      <c r="F6" s="259" t="s">
        <v>574</v>
      </c>
    </row>
    <row r="7" spans="2:6" s="32" customFormat="1" ht="48" customHeight="1">
      <c r="B7" s="286"/>
      <c r="C7" s="123" t="s">
        <v>464</v>
      </c>
      <c r="D7" s="294" t="s">
        <v>272</v>
      </c>
      <c r="E7" s="295"/>
      <c r="F7" s="286"/>
    </row>
    <row r="8" spans="2:6" s="32" customFormat="1" ht="45.75" customHeight="1">
      <c r="B8" s="260"/>
      <c r="C8" s="124" t="s">
        <v>720</v>
      </c>
      <c r="D8" s="296" t="s">
        <v>270</v>
      </c>
      <c r="E8" s="297"/>
      <c r="F8" s="260"/>
    </row>
    <row r="9" spans="2:6" s="32" customFormat="1" ht="24.75" customHeight="1">
      <c r="B9" s="178" t="s">
        <v>15</v>
      </c>
      <c r="C9" s="123"/>
      <c r="D9" s="179">
        <f>+D10+D15</f>
        <v>1883844.1400000001</v>
      </c>
      <c r="E9" s="200"/>
      <c r="F9" s="180" t="s">
        <v>16</v>
      </c>
    </row>
    <row r="10" spans="2:6" s="31" customFormat="1" ht="19.5" customHeight="1">
      <c r="B10" s="42" t="s">
        <v>756</v>
      </c>
      <c r="C10" s="74" t="s">
        <v>932</v>
      </c>
      <c r="D10" s="70">
        <f>+D11+D13+D14</f>
        <v>862177.28</v>
      </c>
      <c r="E10" s="76"/>
      <c r="F10" s="42" t="s">
        <v>757</v>
      </c>
    </row>
    <row r="11" spans="2:6" s="32" customFormat="1" ht="15" customHeight="1">
      <c r="B11" s="71" t="s">
        <v>750</v>
      </c>
      <c r="C11" s="36">
        <v>1842</v>
      </c>
      <c r="D11" s="67">
        <v>102897.52000000002</v>
      </c>
      <c r="E11" s="77"/>
      <c r="F11" s="71" t="s">
        <v>767</v>
      </c>
    </row>
    <row r="12" spans="2:6" s="31" customFormat="1" ht="15" customHeight="1">
      <c r="B12" s="71" t="s">
        <v>758</v>
      </c>
      <c r="C12" s="36"/>
      <c r="D12" s="95"/>
      <c r="E12" s="76"/>
      <c r="F12" s="71" t="s">
        <v>768</v>
      </c>
    </row>
    <row r="13" spans="2:6" s="31" customFormat="1" ht="12" customHeight="1">
      <c r="B13" s="71" t="s">
        <v>759</v>
      </c>
      <c r="C13" s="72" t="s">
        <v>932</v>
      </c>
      <c r="D13" s="96">
        <v>401360.76</v>
      </c>
      <c r="E13" s="76"/>
      <c r="F13" s="71" t="s">
        <v>769</v>
      </c>
    </row>
    <row r="14" spans="2:6" s="31" customFormat="1" ht="15" customHeight="1">
      <c r="B14" s="71" t="s">
        <v>751</v>
      </c>
      <c r="C14" s="72" t="s">
        <v>932</v>
      </c>
      <c r="D14" s="96">
        <v>357919</v>
      </c>
      <c r="E14" s="76"/>
      <c r="F14" s="71" t="s">
        <v>770</v>
      </c>
    </row>
    <row r="15" spans="2:6" s="31" customFormat="1" ht="19.5" customHeight="1">
      <c r="B15" s="42" t="s">
        <v>752</v>
      </c>
      <c r="C15" s="74" t="s">
        <v>932</v>
      </c>
      <c r="D15" s="95">
        <f>SUM(D16:D18)</f>
        <v>1021666.86</v>
      </c>
      <c r="E15" s="76"/>
      <c r="F15" s="42" t="s">
        <v>771</v>
      </c>
    </row>
    <row r="16" spans="2:6" s="32" customFormat="1" ht="15" customHeight="1">
      <c r="B16" s="71" t="s">
        <v>750</v>
      </c>
      <c r="C16" s="36">
        <v>789</v>
      </c>
      <c r="D16" s="67">
        <v>44081</v>
      </c>
      <c r="E16" s="77"/>
      <c r="F16" s="71" t="s">
        <v>767</v>
      </c>
    </row>
    <row r="17" spans="2:6" s="32" customFormat="1" ht="15" customHeight="1">
      <c r="B17" s="71" t="s">
        <v>753</v>
      </c>
      <c r="C17" s="72">
        <v>1652</v>
      </c>
      <c r="D17" s="67">
        <v>51542.2</v>
      </c>
      <c r="E17" s="77"/>
      <c r="F17" s="71" t="s">
        <v>772</v>
      </c>
    </row>
    <row r="18" spans="2:6" s="32" customFormat="1" ht="15" customHeight="1">
      <c r="B18" s="71" t="s">
        <v>754</v>
      </c>
      <c r="C18" s="72">
        <v>1653</v>
      </c>
      <c r="D18" s="67">
        <v>926043.66</v>
      </c>
      <c r="E18" s="77"/>
      <c r="F18" s="71" t="s">
        <v>773</v>
      </c>
    </row>
    <row r="19" spans="2:6" s="32" customFormat="1" ht="24.75" customHeight="1">
      <c r="B19" s="180" t="s">
        <v>33</v>
      </c>
      <c r="C19" s="123"/>
      <c r="D19" s="179">
        <f>+D22+D23</f>
        <v>802377.3</v>
      </c>
      <c r="E19" s="200"/>
      <c r="F19" s="180" t="s">
        <v>34</v>
      </c>
    </row>
    <row r="20" spans="2:6" s="31" customFormat="1" ht="15" customHeight="1">
      <c r="B20" s="71" t="s">
        <v>755</v>
      </c>
      <c r="C20" s="74"/>
      <c r="D20" s="70"/>
      <c r="E20" s="76"/>
      <c r="F20" s="71" t="s">
        <v>774</v>
      </c>
    </row>
    <row r="21" spans="2:6" s="32" customFormat="1" ht="12" customHeight="1">
      <c r="B21" s="71" t="s">
        <v>760</v>
      </c>
      <c r="C21" s="97"/>
      <c r="D21" s="67"/>
      <c r="E21" s="77"/>
      <c r="F21" s="71" t="s">
        <v>775</v>
      </c>
    </row>
    <row r="22" spans="2:6" s="32" customFormat="1" ht="15" customHeight="1">
      <c r="B22" s="78" t="s">
        <v>761</v>
      </c>
      <c r="C22" s="72" t="s">
        <v>932</v>
      </c>
      <c r="D22" s="67">
        <v>476914</v>
      </c>
      <c r="E22" s="77">
        <v>14.0919152968</v>
      </c>
      <c r="F22" s="78" t="s">
        <v>776</v>
      </c>
    </row>
    <row r="23" spans="2:6" s="32" customFormat="1" ht="15" customHeight="1">
      <c r="B23" s="78" t="s">
        <v>762</v>
      </c>
      <c r="C23" s="97" t="s">
        <v>932</v>
      </c>
      <c r="D23" s="67">
        <f>11393.3+314070</f>
        <v>325463.3</v>
      </c>
      <c r="E23" s="77"/>
      <c r="F23" s="78" t="s">
        <v>777</v>
      </c>
    </row>
    <row r="24" spans="2:7" s="32" customFormat="1" ht="3" customHeight="1">
      <c r="B24" s="63"/>
      <c r="C24" s="129"/>
      <c r="D24" s="105"/>
      <c r="E24" s="73"/>
      <c r="F24" s="63"/>
      <c r="G24" s="22"/>
    </row>
    <row r="25" spans="2:7" ht="13.5" customHeight="1">
      <c r="B25" s="21"/>
      <c r="C25" s="21"/>
      <c r="E25" s="21"/>
      <c r="G25" s="29"/>
    </row>
    <row r="26" spans="3:7" s="25" customFormat="1" ht="13.5" thickBot="1">
      <c r="C26" s="82"/>
      <c r="D26" s="82"/>
      <c r="G26" s="22"/>
    </row>
    <row r="27" spans="2:7" s="25" customFormat="1" ht="16.5" customHeight="1" thickTop="1">
      <c r="B27" s="26" t="str">
        <f>+'Περιεχόμενα-Contents'!B27</f>
        <v>(Τελευταία Ενημέρωση/Last update: 24/09/2020)</v>
      </c>
      <c r="C27" s="83"/>
      <c r="D27" s="89"/>
      <c r="E27" s="27"/>
      <c r="F27" s="27"/>
      <c r="G27" s="22"/>
    </row>
    <row r="28" spans="2:7" s="25" customFormat="1" ht="4.5" customHeight="1">
      <c r="B28" s="210"/>
      <c r="C28" s="224"/>
      <c r="D28" s="225"/>
      <c r="E28" s="212"/>
      <c r="F28" s="212"/>
      <c r="G28" s="22"/>
    </row>
    <row r="29" spans="2:7" s="25" customFormat="1" ht="16.5" customHeight="1">
      <c r="B29" s="28" t="str">
        <f>+'Περιεχόμενα-Contents'!B29</f>
        <v>COPYRIGHT © :2020, ΚΥΠΡΙΑΚΗ ΔΗΜΟΚΡΑΤΙΑ, ΣΤΑΤΙΣΤΙΚΗ ΥΠΗΡΕΣΙΑ/REPUBLIC OF CYPRUS, STATISTICAL SERVICE</v>
      </c>
      <c r="C29" s="84"/>
      <c r="D29" s="82"/>
      <c r="G29" s="22"/>
    </row>
    <row r="30" spans="2:7" s="24" customFormat="1" ht="12.75">
      <c r="B30" s="20"/>
      <c r="C30" s="85"/>
      <c r="D30" s="90"/>
      <c r="G30" s="22"/>
    </row>
    <row r="34" spans="1:7" s="29" customFormat="1" ht="12.75">
      <c r="A34" s="22"/>
      <c r="B34" s="30"/>
      <c r="C34" s="86"/>
      <c r="G34" s="22"/>
    </row>
  </sheetData>
  <sheetProtection/>
  <mergeCells count="6">
    <mergeCell ref="A1:B1"/>
    <mergeCell ref="B6:B8"/>
    <mergeCell ref="C6:E6"/>
    <mergeCell ref="F6:F8"/>
    <mergeCell ref="D7:E7"/>
    <mergeCell ref="D8:E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N33"/>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0.28125" style="29" customWidth="1"/>
    <col min="3" max="3" width="9.8515625" style="29" customWidth="1"/>
    <col min="4" max="4" width="11.57421875" style="21" customWidth="1"/>
    <col min="5" max="5" width="0.85546875" style="22" customWidth="1"/>
    <col min="6" max="6" width="36.140625" style="22" customWidth="1"/>
    <col min="7" max="7" width="2.140625" style="22" customWidth="1"/>
    <col min="8" max="16384" width="9.28125" style="22" customWidth="1"/>
  </cols>
  <sheetData>
    <row r="1" spans="1:4" s="23" customFormat="1" ht="15" customHeight="1">
      <c r="A1" s="263" t="s">
        <v>8</v>
      </c>
      <c r="B1" s="264"/>
      <c r="C1" s="79"/>
      <c r="D1" s="87"/>
    </row>
    <row r="2" spans="2:4" s="23" customFormat="1" ht="12.75" customHeight="1">
      <c r="B2" s="3"/>
      <c r="C2" s="80"/>
      <c r="D2" s="87"/>
    </row>
    <row r="3" spans="2:7" s="31" customFormat="1" ht="15" customHeight="1">
      <c r="B3" s="217" t="s">
        <v>1107</v>
      </c>
      <c r="C3" s="81"/>
      <c r="D3" s="88"/>
      <c r="E3" s="37"/>
      <c r="F3" s="37"/>
      <c r="G3" s="37"/>
    </row>
    <row r="4" spans="2:7" s="31" customFormat="1" ht="15" customHeight="1" thickBot="1">
      <c r="B4" s="218" t="s">
        <v>1108</v>
      </c>
      <c r="C4" s="216"/>
      <c r="D4" s="216"/>
      <c r="E4" s="215"/>
      <c r="F4" s="215"/>
      <c r="G4" s="38"/>
    </row>
    <row r="5" spans="2:3" s="31" customFormat="1" ht="12.75" customHeight="1" thickTop="1">
      <c r="B5" s="38"/>
      <c r="C5" s="38"/>
    </row>
    <row r="6" spans="2:6" s="32" customFormat="1" ht="15.75" customHeight="1">
      <c r="B6" s="259" t="s">
        <v>520</v>
      </c>
      <c r="C6" s="266">
        <v>2018</v>
      </c>
      <c r="D6" s="266"/>
      <c r="E6" s="267"/>
      <c r="F6" s="259" t="s">
        <v>574</v>
      </c>
    </row>
    <row r="7" spans="2:6" s="32" customFormat="1" ht="48" customHeight="1">
      <c r="B7" s="286"/>
      <c r="C7" s="123" t="s">
        <v>464</v>
      </c>
      <c r="D7" s="294" t="s">
        <v>272</v>
      </c>
      <c r="E7" s="295"/>
      <c r="F7" s="286"/>
    </row>
    <row r="8" spans="2:6" s="32" customFormat="1" ht="45.75" customHeight="1">
      <c r="B8" s="260"/>
      <c r="C8" s="124" t="s">
        <v>720</v>
      </c>
      <c r="D8" s="296" t="s">
        <v>270</v>
      </c>
      <c r="E8" s="297"/>
      <c r="F8" s="260"/>
    </row>
    <row r="9" spans="2:6" s="32" customFormat="1" ht="24.75" customHeight="1">
      <c r="B9" s="178" t="s">
        <v>15</v>
      </c>
      <c r="C9" s="123"/>
      <c r="D9" s="179">
        <f>+D10+D13+D18</f>
        <v>52833785</v>
      </c>
      <c r="E9" s="200"/>
      <c r="F9" s="180" t="s">
        <v>16</v>
      </c>
    </row>
    <row r="10" spans="2:6" s="31" customFormat="1" ht="19.5" customHeight="1">
      <c r="B10" s="42" t="s">
        <v>763</v>
      </c>
      <c r="C10" s="49">
        <f>+C11+C12</f>
        <v>1469.957</v>
      </c>
      <c r="D10" s="70">
        <f>+D11+D12</f>
        <v>7065086</v>
      </c>
      <c r="E10" s="76"/>
      <c r="F10" s="42" t="s">
        <v>765</v>
      </c>
    </row>
    <row r="11" spans="2:14" s="32" customFormat="1" ht="15" customHeight="1">
      <c r="B11" s="71" t="s">
        <v>778</v>
      </c>
      <c r="C11" s="72">
        <v>585.615</v>
      </c>
      <c r="D11" s="67">
        <v>3912038</v>
      </c>
      <c r="E11" s="77"/>
      <c r="F11" s="71" t="s">
        <v>781</v>
      </c>
      <c r="N11" s="31"/>
    </row>
    <row r="12" spans="2:14" s="32" customFormat="1" ht="15" customHeight="1">
      <c r="B12" s="71" t="s">
        <v>779</v>
      </c>
      <c r="C12" s="72">
        <v>884.3420000000001</v>
      </c>
      <c r="D12" s="96">
        <v>3153048</v>
      </c>
      <c r="E12" s="77"/>
      <c r="F12" s="71" t="s">
        <v>782</v>
      </c>
      <c r="N12" s="31"/>
    </row>
    <row r="13" spans="2:6" s="31" customFormat="1" ht="19.5" customHeight="1">
      <c r="B13" s="42" t="s">
        <v>780</v>
      </c>
      <c r="C13" s="74"/>
      <c r="D13" s="95">
        <f>SUM(D14:D16)</f>
        <v>45433199</v>
      </c>
      <c r="E13" s="76"/>
      <c r="F13" s="42" t="s">
        <v>783</v>
      </c>
    </row>
    <row r="14" spans="2:14" s="32" customFormat="1" ht="15" customHeight="1">
      <c r="B14" s="71" t="s">
        <v>805</v>
      </c>
      <c r="C14" s="72">
        <v>7390</v>
      </c>
      <c r="D14" s="96">
        <v>39437949</v>
      </c>
      <c r="E14" s="77"/>
      <c r="F14" s="71" t="s">
        <v>787</v>
      </c>
      <c r="N14" s="31"/>
    </row>
    <row r="15" spans="2:14" s="32" customFormat="1" ht="15" customHeight="1">
      <c r="B15" s="71" t="s">
        <v>806</v>
      </c>
      <c r="C15" s="72" t="s">
        <v>932</v>
      </c>
      <c r="D15" s="67">
        <v>5695250</v>
      </c>
      <c r="E15" s="77"/>
      <c r="F15" s="71" t="s">
        <v>788</v>
      </c>
      <c r="N15" s="31"/>
    </row>
    <row r="16" spans="2:14" s="32" customFormat="1" ht="15" customHeight="1">
      <c r="B16" s="71" t="s">
        <v>807</v>
      </c>
      <c r="C16" s="72">
        <v>28</v>
      </c>
      <c r="D16" s="67">
        <v>300000</v>
      </c>
      <c r="E16" s="77"/>
      <c r="F16" s="71" t="s">
        <v>789</v>
      </c>
      <c r="N16" s="31"/>
    </row>
    <row r="17" spans="2:6" s="31" customFormat="1" ht="19.5" customHeight="1">
      <c r="B17" s="42" t="s">
        <v>784</v>
      </c>
      <c r="C17" s="74"/>
      <c r="D17" s="70"/>
      <c r="E17" s="76"/>
      <c r="F17" s="42" t="s">
        <v>785</v>
      </c>
    </row>
    <row r="18" spans="2:14" s="32" customFormat="1" ht="15" customHeight="1">
      <c r="B18" s="71" t="s">
        <v>786</v>
      </c>
      <c r="C18" s="72">
        <v>43.6</v>
      </c>
      <c r="D18" s="67">
        <v>335500</v>
      </c>
      <c r="E18" s="77"/>
      <c r="F18" s="71" t="s">
        <v>790</v>
      </c>
      <c r="N18" s="31"/>
    </row>
    <row r="19" spans="2:6" s="32" customFormat="1" ht="24.75" customHeight="1">
      <c r="B19" s="180" t="s">
        <v>33</v>
      </c>
      <c r="C19" s="123"/>
      <c r="D19" s="179">
        <f>SUM(D20:D22)</f>
        <v>19877470.978448275</v>
      </c>
      <c r="E19" s="200"/>
      <c r="F19" s="180" t="s">
        <v>34</v>
      </c>
    </row>
    <row r="20" spans="2:6" s="31" customFormat="1" ht="15" customHeight="1">
      <c r="B20" s="71" t="s">
        <v>764</v>
      </c>
      <c r="C20" s="72" t="s">
        <v>932</v>
      </c>
      <c r="D20" s="67">
        <v>1773508.842825549</v>
      </c>
      <c r="E20" s="76"/>
      <c r="F20" s="71" t="s">
        <v>766</v>
      </c>
    </row>
    <row r="21" spans="2:6" s="32" customFormat="1" ht="15" customHeight="1">
      <c r="B21" s="71" t="s">
        <v>791</v>
      </c>
      <c r="C21" s="72" t="s">
        <v>932</v>
      </c>
      <c r="D21" s="67">
        <v>1977899.44275</v>
      </c>
      <c r="E21" s="77">
        <v>14.0919152968</v>
      </c>
      <c r="F21" s="71" t="s">
        <v>792</v>
      </c>
    </row>
    <row r="22" spans="2:6" s="32" customFormat="1" ht="15" customHeight="1">
      <c r="B22" s="71" t="s">
        <v>225</v>
      </c>
      <c r="C22" s="97" t="s">
        <v>932</v>
      </c>
      <c r="D22" s="67">
        <v>16126062.692872727</v>
      </c>
      <c r="E22" s="77"/>
      <c r="F22" s="71" t="s">
        <v>150</v>
      </c>
    </row>
    <row r="23" spans="2:7" s="32" customFormat="1" ht="3" customHeight="1">
      <c r="B23" s="63"/>
      <c r="C23" s="129"/>
      <c r="D23" s="105"/>
      <c r="E23" s="73"/>
      <c r="F23" s="63"/>
      <c r="G23" s="22"/>
    </row>
    <row r="24" spans="2:7" ht="13.5" customHeight="1">
      <c r="B24" s="21"/>
      <c r="C24" s="21"/>
      <c r="E24" s="21"/>
      <c r="G24" s="29"/>
    </row>
    <row r="25" spans="3:7" s="25" customFormat="1" ht="13.5" thickBot="1">
      <c r="C25" s="82"/>
      <c r="D25" s="82"/>
      <c r="G25" s="22"/>
    </row>
    <row r="26" spans="2:7" s="25" customFormat="1" ht="16.5" customHeight="1" thickTop="1">
      <c r="B26" s="26" t="str">
        <f>+'Περιεχόμενα-Contents'!B27</f>
        <v>(Τελευταία Ενημέρωση/Last update: 24/09/2020)</v>
      </c>
      <c r="C26" s="83"/>
      <c r="D26" s="89"/>
      <c r="E26" s="27"/>
      <c r="F26" s="27"/>
      <c r="G26" s="22"/>
    </row>
    <row r="27" spans="2:7" s="25" customFormat="1" ht="4.5" customHeight="1">
      <c r="B27" s="210"/>
      <c r="C27" s="224"/>
      <c r="D27" s="225"/>
      <c r="E27" s="212"/>
      <c r="F27" s="212"/>
      <c r="G27" s="22"/>
    </row>
    <row r="28" spans="2:7" s="25" customFormat="1" ht="16.5" customHeight="1">
      <c r="B28" s="28" t="str">
        <f>+'Περιεχόμενα-Contents'!B29</f>
        <v>COPYRIGHT © :2020, ΚΥΠΡΙΑΚΗ ΔΗΜΟΚΡΑΤΙΑ, ΣΤΑΤΙΣΤΙΚΗ ΥΠΗΡΕΣΙΑ/REPUBLIC OF CYPRUS, STATISTICAL SERVICE</v>
      </c>
      <c r="C28" s="84"/>
      <c r="D28" s="82"/>
      <c r="G28" s="22"/>
    </row>
    <row r="29" spans="2:7" s="24" customFormat="1" ht="12.75">
      <c r="B29" s="20"/>
      <c r="C29" s="85"/>
      <c r="D29" s="90"/>
      <c r="G29" s="22"/>
    </row>
    <row r="33" spans="1:7" s="29" customFormat="1" ht="12.75">
      <c r="A33" s="22"/>
      <c r="B33" s="30"/>
      <c r="C33" s="86"/>
      <c r="G33" s="22"/>
    </row>
  </sheetData>
  <sheetProtection/>
  <mergeCells count="6">
    <mergeCell ref="A1:B1"/>
    <mergeCell ref="B6:B8"/>
    <mergeCell ref="C6:E6"/>
    <mergeCell ref="F6:F8"/>
    <mergeCell ref="D7:E7"/>
    <mergeCell ref="D8:E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L41"/>
  <sheetViews>
    <sheetView zoomScaleSheetLayoutView="80" zoomScalePageLayoutView="0" workbookViewId="0" topLeftCell="A1">
      <pane ySplit="6" topLeftCell="A7" activePane="bottomLeft" state="frozen"/>
      <selection pane="topLeft" activeCell="A1" sqref="A1"/>
      <selection pane="bottomLeft" activeCell="A1" sqref="A1:B1"/>
    </sheetView>
  </sheetViews>
  <sheetFormatPr defaultColWidth="9.28125" defaultRowHeight="12.75"/>
  <cols>
    <col min="1" max="1" width="2.140625" style="22" customWidth="1"/>
    <col min="2" max="2" width="30.7109375" style="29" customWidth="1"/>
    <col min="3" max="5" width="7.140625" style="22" bestFit="1" customWidth="1"/>
    <col min="6" max="7" width="6.8515625" style="22" customWidth="1"/>
    <col min="8" max="8" width="0.85546875" style="22" customWidth="1"/>
    <col min="9" max="9" width="37.28125" style="22" customWidth="1"/>
    <col min="10" max="10" width="2.1406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1109</v>
      </c>
      <c r="C3" s="37"/>
      <c r="D3" s="37"/>
      <c r="E3" s="37"/>
      <c r="F3" s="37"/>
      <c r="G3" s="37"/>
      <c r="H3" s="37"/>
      <c r="I3" s="37"/>
      <c r="J3" s="37"/>
    </row>
    <row r="4" spans="2:10" s="31" customFormat="1" ht="15" customHeight="1" thickBot="1">
      <c r="B4" s="218" t="s">
        <v>1110</v>
      </c>
      <c r="C4" s="215"/>
      <c r="D4" s="215"/>
      <c r="E4" s="215"/>
      <c r="F4" s="215"/>
      <c r="G4" s="215"/>
      <c r="H4" s="215"/>
      <c r="I4" s="215"/>
      <c r="J4" s="38"/>
    </row>
    <row r="5" s="32" customFormat="1" ht="12.75" customHeight="1" thickTop="1">
      <c r="I5" s="33" t="s">
        <v>955</v>
      </c>
    </row>
    <row r="6" spans="2:9" s="32" customFormat="1" ht="31.5" customHeight="1">
      <c r="B6" s="227" t="s">
        <v>809</v>
      </c>
      <c r="C6" s="228">
        <v>2014</v>
      </c>
      <c r="D6" s="228">
        <v>2015</v>
      </c>
      <c r="E6" s="228">
        <v>2016</v>
      </c>
      <c r="F6" s="232">
        <v>2017</v>
      </c>
      <c r="G6" s="266">
        <v>2018</v>
      </c>
      <c r="H6" s="267"/>
      <c r="I6" s="227" t="s">
        <v>808</v>
      </c>
    </row>
    <row r="7" spans="2:9" s="31" customFormat="1" ht="19.5" customHeight="1">
      <c r="B7" s="40" t="s">
        <v>763</v>
      </c>
      <c r="C7" s="44">
        <v>1249</v>
      </c>
      <c r="D7" s="44">
        <v>1489</v>
      </c>
      <c r="E7" s="44">
        <v>1453</v>
      </c>
      <c r="F7" s="44">
        <v>1736.40996606436</v>
      </c>
      <c r="G7" s="44">
        <f>SUM(G8:H25)</f>
        <v>1469.957</v>
      </c>
      <c r="H7" s="44"/>
      <c r="I7" s="42" t="s">
        <v>765</v>
      </c>
    </row>
    <row r="8" spans="2:10" s="32" customFormat="1" ht="15" customHeight="1">
      <c r="B8" s="41" t="s">
        <v>810</v>
      </c>
      <c r="C8" s="72">
        <v>109</v>
      </c>
      <c r="D8" s="72">
        <v>96</v>
      </c>
      <c r="E8" s="72">
        <v>74</v>
      </c>
      <c r="F8" s="72">
        <v>76.9</v>
      </c>
      <c r="G8" s="72">
        <v>76.986</v>
      </c>
      <c r="H8" s="36"/>
      <c r="I8" s="41" t="s">
        <v>831</v>
      </c>
      <c r="J8" s="34"/>
    </row>
    <row r="9" spans="2:10" s="32" customFormat="1" ht="15" customHeight="1">
      <c r="B9" s="41" t="s">
        <v>811</v>
      </c>
      <c r="C9" s="72">
        <v>112</v>
      </c>
      <c r="D9" s="72">
        <v>120</v>
      </c>
      <c r="E9" s="72">
        <v>109</v>
      </c>
      <c r="F9" s="72">
        <v>137.542675</v>
      </c>
      <c r="G9" s="72">
        <v>90.642</v>
      </c>
      <c r="H9" s="36"/>
      <c r="I9" s="41" t="s">
        <v>832</v>
      </c>
      <c r="J9" s="34"/>
    </row>
    <row r="10" spans="2:10" s="32" customFormat="1" ht="15" customHeight="1">
      <c r="B10" s="41" t="s">
        <v>812</v>
      </c>
      <c r="C10" s="72">
        <v>32</v>
      </c>
      <c r="D10" s="72">
        <v>36</v>
      </c>
      <c r="E10" s="72">
        <v>33</v>
      </c>
      <c r="F10" s="72">
        <v>21.345915</v>
      </c>
      <c r="G10" s="72">
        <v>15.571</v>
      </c>
      <c r="H10" s="36"/>
      <c r="I10" s="41" t="s">
        <v>833</v>
      </c>
      <c r="J10" s="34"/>
    </row>
    <row r="11" spans="2:10" s="32" customFormat="1" ht="15" customHeight="1">
      <c r="B11" s="41" t="s">
        <v>813</v>
      </c>
      <c r="C11" s="72">
        <v>45</v>
      </c>
      <c r="D11" s="72">
        <v>54</v>
      </c>
      <c r="E11" s="72">
        <v>64</v>
      </c>
      <c r="F11" s="72">
        <v>86.911</v>
      </c>
      <c r="G11" s="72">
        <v>44.484</v>
      </c>
      <c r="H11" s="36"/>
      <c r="I11" s="41" t="s">
        <v>834</v>
      </c>
      <c r="J11" s="34"/>
    </row>
    <row r="12" spans="2:10" s="32" customFormat="1" ht="15" customHeight="1">
      <c r="B12" s="41" t="s">
        <v>814</v>
      </c>
      <c r="C12" s="72">
        <v>40</v>
      </c>
      <c r="D12" s="72">
        <v>26</v>
      </c>
      <c r="E12" s="72">
        <v>30</v>
      </c>
      <c r="F12" s="72">
        <v>23.957</v>
      </c>
      <c r="G12" s="72">
        <v>11.298</v>
      </c>
      <c r="H12" s="36"/>
      <c r="I12" s="41" t="s">
        <v>835</v>
      </c>
      <c r="J12" s="34"/>
    </row>
    <row r="13" spans="2:10" s="32" customFormat="1" ht="15" customHeight="1">
      <c r="B13" s="41" t="s">
        <v>815</v>
      </c>
      <c r="C13" s="72">
        <v>31</v>
      </c>
      <c r="D13" s="72">
        <v>31</v>
      </c>
      <c r="E13" s="72">
        <v>41</v>
      </c>
      <c r="F13" s="72">
        <v>77.171</v>
      </c>
      <c r="G13" s="72">
        <v>22.85</v>
      </c>
      <c r="H13" s="36"/>
      <c r="I13" s="41" t="s">
        <v>836</v>
      </c>
      <c r="J13" s="34"/>
    </row>
    <row r="14" spans="2:10" s="31" customFormat="1" ht="15" customHeight="1">
      <c r="B14" s="41" t="s">
        <v>816</v>
      </c>
      <c r="C14" s="72">
        <v>5</v>
      </c>
      <c r="D14" s="72">
        <v>4</v>
      </c>
      <c r="E14" s="72">
        <v>6</v>
      </c>
      <c r="F14" s="72">
        <v>4.422</v>
      </c>
      <c r="G14" s="72">
        <v>4.821</v>
      </c>
      <c r="H14" s="36"/>
      <c r="I14" s="41" t="s">
        <v>850</v>
      </c>
      <c r="J14" s="51"/>
    </row>
    <row r="15" spans="2:10" s="31" customFormat="1" ht="15" customHeight="1">
      <c r="B15" s="41" t="s">
        <v>817</v>
      </c>
      <c r="C15" s="72">
        <v>15</v>
      </c>
      <c r="D15" s="72">
        <v>14</v>
      </c>
      <c r="E15" s="72">
        <v>14</v>
      </c>
      <c r="F15" s="72">
        <v>17.687</v>
      </c>
      <c r="G15" s="72">
        <v>12.407</v>
      </c>
      <c r="H15" s="36"/>
      <c r="I15" s="41" t="s">
        <v>837</v>
      </c>
      <c r="J15" s="51"/>
    </row>
    <row r="16" spans="2:10" s="31" customFormat="1" ht="15" customHeight="1">
      <c r="B16" s="41" t="s">
        <v>818</v>
      </c>
      <c r="C16" s="72">
        <v>14</v>
      </c>
      <c r="D16" s="72">
        <v>16</v>
      </c>
      <c r="E16" s="72">
        <v>17</v>
      </c>
      <c r="F16" s="72">
        <v>46.628</v>
      </c>
      <c r="G16" s="72">
        <v>13.519</v>
      </c>
      <c r="H16" s="36"/>
      <c r="I16" s="41" t="s">
        <v>838</v>
      </c>
      <c r="J16" s="51"/>
    </row>
    <row r="17" spans="2:10" s="31" customFormat="1" ht="15" customHeight="1">
      <c r="B17" s="41" t="s">
        <v>819</v>
      </c>
      <c r="C17" s="72">
        <v>26</v>
      </c>
      <c r="D17" s="72">
        <v>32</v>
      </c>
      <c r="E17" s="72">
        <v>29</v>
      </c>
      <c r="F17" s="72">
        <v>19.926</v>
      </c>
      <c r="G17" s="72">
        <v>20.34</v>
      </c>
      <c r="H17" s="36"/>
      <c r="I17" s="41" t="s">
        <v>839</v>
      </c>
      <c r="J17" s="51"/>
    </row>
    <row r="18" spans="2:10" s="31" customFormat="1" ht="15" customHeight="1">
      <c r="B18" s="41" t="s">
        <v>820</v>
      </c>
      <c r="C18" s="72">
        <v>9</v>
      </c>
      <c r="D18" s="72">
        <v>6</v>
      </c>
      <c r="E18" s="72">
        <v>6</v>
      </c>
      <c r="F18" s="72">
        <v>10.916</v>
      </c>
      <c r="G18" s="72">
        <v>4.42</v>
      </c>
      <c r="H18" s="36"/>
      <c r="I18" s="41" t="s">
        <v>840</v>
      </c>
      <c r="J18" s="51"/>
    </row>
    <row r="19" spans="2:10" s="31" customFormat="1" ht="15" customHeight="1">
      <c r="B19" s="41" t="s">
        <v>821</v>
      </c>
      <c r="C19" s="72">
        <v>4</v>
      </c>
      <c r="D19" s="72">
        <v>3</v>
      </c>
      <c r="E19" s="72">
        <v>2</v>
      </c>
      <c r="F19" s="72">
        <v>1.762</v>
      </c>
      <c r="G19" s="72">
        <v>2.156</v>
      </c>
      <c r="H19" s="36"/>
      <c r="I19" s="41" t="s">
        <v>841</v>
      </c>
      <c r="J19" s="51"/>
    </row>
    <row r="20" spans="2:10" s="31" customFormat="1" ht="15" customHeight="1">
      <c r="B20" s="41" t="s">
        <v>822</v>
      </c>
      <c r="C20" s="72">
        <v>7</v>
      </c>
      <c r="D20" s="72">
        <v>8</v>
      </c>
      <c r="E20" s="72">
        <v>6</v>
      </c>
      <c r="F20" s="72">
        <v>10.003</v>
      </c>
      <c r="G20" s="72">
        <v>9.7</v>
      </c>
      <c r="H20" s="36"/>
      <c r="I20" s="41" t="s">
        <v>842</v>
      </c>
      <c r="J20" s="51"/>
    </row>
    <row r="21" spans="2:10" s="31" customFormat="1" ht="15" customHeight="1">
      <c r="B21" s="41" t="s">
        <v>823</v>
      </c>
      <c r="C21" s="72">
        <v>13</v>
      </c>
      <c r="D21" s="72">
        <v>12</v>
      </c>
      <c r="E21" s="72">
        <v>16</v>
      </c>
      <c r="F21" s="72">
        <v>8.273</v>
      </c>
      <c r="G21" s="72">
        <v>10.973</v>
      </c>
      <c r="H21" s="36"/>
      <c r="I21" s="41" t="s">
        <v>843</v>
      </c>
      <c r="J21" s="51"/>
    </row>
    <row r="22" spans="2:10" s="31" customFormat="1" ht="15" customHeight="1">
      <c r="B22" s="41" t="s">
        <v>824</v>
      </c>
      <c r="C22" s="72">
        <v>29</v>
      </c>
      <c r="D22" s="72">
        <v>28</v>
      </c>
      <c r="E22" s="72">
        <v>40</v>
      </c>
      <c r="F22" s="72">
        <v>41.577</v>
      </c>
      <c r="G22" s="72">
        <v>29.115</v>
      </c>
      <c r="H22" s="36"/>
      <c r="I22" s="41" t="s">
        <v>844</v>
      </c>
      <c r="J22" s="51"/>
    </row>
    <row r="23" spans="2:10" s="31" customFormat="1" ht="15" customHeight="1">
      <c r="B23" s="41" t="s">
        <v>825</v>
      </c>
      <c r="C23" s="72">
        <v>57</v>
      </c>
      <c r="D23" s="72">
        <v>46</v>
      </c>
      <c r="E23" s="72">
        <v>41</v>
      </c>
      <c r="F23" s="72">
        <v>49.599</v>
      </c>
      <c r="G23" s="72">
        <v>45.478</v>
      </c>
      <c r="H23" s="36"/>
      <c r="I23" s="41" t="s">
        <v>845</v>
      </c>
      <c r="J23" s="51"/>
    </row>
    <row r="24" spans="2:10" s="31" customFormat="1" ht="15" customHeight="1">
      <c r="B24" s="41" t="s">
        <v>826</v>
      </c>
      <c r="C24" s="72">
        <v>19</v>
      </c>
      <c r="D24" s="72">
        <v>53</v>
      </c>
      <c r="E24" s="72">
        <v>29</v>
      </c>
      <c r="F24" s="72">
        <v>31.18</v>
      </c>
      <c r="G24" s="72">
        <v>16.039</v>
      </c>
      <c r="H24" s="36"/>
      <c r="I24" s="41" t="s">
        <v>846</v>
      </c>
      <c r="J24" s="51"/>
    </row>
    <row r="25" spans="2:10" s="31" customFormat="1" ht="15" customHeight="1">
      <c r="B25" s="41" t="s">
        <v>827</v>
      </c>
      <c r="C25" s="72">
        <v>682</v>
      </c>
      <c r="D25" s="72">
        <v>904</v>
      </c>
      <c r="E25" s="72">
        <v>896</v>
      </c>
      <c r="F25" s="72">
        <v>1070.60937606436</v>
      </c>
      <c r="G25" s="72">
        <v>1039.1580000000001</v>
      </c>
      <c r="H25" s="36"/>
      <c r="I25" s="41" t="s">
        <v>150</v>
      </c>
      <c r="J25" s="51"/>
    </row>
    <row r="26" spans="2:10" s="31" customFormat="1" ht="19.5" customHeight="1">
      <c r="B26" s="42" t="s">
        <v>830</v>
      </c>
      <c r="C26" s="74">
        <v>4801</v>
      </c>
      <c r="D26" s="74">
        <v>5459</v>
      </c>
      <c r="E26" s="74">
        <v>6647</v>
      </c>
      <c r="F26" s="74">
        <v>7319.335</v>
      </c>
      <c r="G26" s="74">
        <f>SUM(G27:G29)</f>
        <v>7461.6</v>
      </c>
      <c r="H26" s="49"/>
      <c r="I26" s="42" t="s">
        <v>849</v>
      </c>
      <c r="J26" s="51"/>
    </row>
    <row r="27" spans="2:10" s="31" customFormat="1" ht="15" customHeight="1">
      <c r="B27" s="41" t="s">
        <v>828</v>
      </c>
      <c r="C27" s="72">
        <v>4736</v>
      </c>
      <c r="D27" s="72">
        <v>5399</v>
      </c>
      <c r="E27" s="72">
        <v>6594</v>
      </c>
      <c r="F27" s="72">
        <v>7247.818</v>
      </c>
      <c r="G27" s="72">
        <v>7390</v>
      </c>
      <c r="H27" s="36"/>
      <c r="I27" s="41" t="s">
        <v>847</v>
      </c>
      <c r="J27" s="51"/>
    </row>
    <row r="28" spans="2:10" s="31" customFormat="1" ht="15" customHeight="1">
      <c r="B28" s="41" t="s">
        <v>829</v>
      </c>
      <c r="C28" s="72">
        <v>42</v>
      </c>
      <c r="D28" s="72">
        <v>41</v>
      </c>
      <c r="E28" s="72">
        <v>36</v>
      </c>
      <c r="F28" s="72">
        <v>43.5</v>
      </c>
      <c r="G28" s="72">
        <v>43.6</v>
      </c>
      <c r="H28" s="36"/>
      <c r="I28" s="41" t="s">
        <v>848</v>
      </c>
      <c r="J28" s="51"/>
    </row>
    <row r="29" spans="2:10" s="31" customFormat="1" ht="15" customHeight="1">
      <c r="B29" s="41" t="s">
        <v>807</v>
      </c>
      <c r="C29" s="72">
        <v>23</v>
      </c>
      <c r="D29" s="72">
        <v>19</v>
      </c>
      <c r="E29" s="72">
        <v>17</v>
      </c>
      <c r="F29" s="72">
        <v>28.017</v>
      </c>
      <c r="G29" s="72">
        <v>28</v>
      </c>
      <c r="H29" s="36"/>
      <c r="I29" s="41" t="s">
        <v>789</v>
      </c>
      <c r="J29" s="51"/>
    </row>
    <row r="30" spans="2:12" s="32" customFormat="1" ht="3" customHeight="1">
      <c r="B30" s="43"/>
      <c r="C30" s="54">
        <v>-15.4</v>
      </c>
      <c r="D30" s="54">
        <v>4</v>
      </c>
      <c r="E30" s="54">
        <v>14</v>
      </c>
      <c r="F30" s="54">
        <v>-0.3</v>
      </c>
      <c r="G30" s="54">
        <v>-0.3</v>
      </c>
      <c r="H30" s="45"/>
      <c r="I30" s="39"/>
      <c r="J30" s="22"/>
      <c r="K30" s="22"/>
      <c r="L30" s="22"/>
    </row>
    <row r="31" spans="2:9" s="31" customFormat="1" ht="31.5" customHeight="1">
      <c r="B31" s="98" t="s">
        <v>143</v>
      </c>
      <c r="C31" s="99">
        <f>+C7+C26</f>
        <v>6050</v>
      </c>
      <c r="D31" s="99">
        <f>+D7+D26</f>
        <v>6948</v>
      </c>
      <c r="E31" s="99">
        <f>+E7+E26</f>
        <v>8100</v>
      </c>
      <c r="F31" s="99">
        <v>9055.74496606436</v>
      </c>
      <c r="G31" s="99">
        <f>+G7+G26</f>
        <v>8931.557</v>
      </c>
      <c r="H31" s="99"/>
      <c r="I31" s="98" t="s">
        <v>186</v>
      </c>
    </row>
    <row r="32" spans="2:12" ht="12.75">
      <c r="B32" s="21"/>
      <c r="C32" s="21"/>
      <c r="D32" s="21"/>
      <c r="E32" s="21"/>
      <c r="F32" s="21"/>
      <c r="G32" s="21"/>
      <c r="H32" s="21"/>
      <c r="J32" s="25"/>
      <c r="K32" s="25"/>
      <c r="L32" s="25"/>
    </row>
    <row r="33" s="25" customFormat="1" ht="13.5" thickBot="1"/>
    <row r="34" spans="2:9" s="25" customFormat="1" ht="16.5" customHeight="1" thickTop="1">
      <c r="B34" s="26" t="str">
        <f>+'Περιεχόμενα-Contents'!B27</f>
        <v>(Τελευταία Ενημέρωση/Last update: 24/09/2020)</v>
      </c>
      <c r="C34" s="27"/>
      <c r="D34" s="27"/>
      <c r="E34" s="27"/>
      <c r="F34" s="27"/>
      <c r="G34" s="27"/>
      <c r="H34" s="27"/>
      <c r="I34" s="27"/>
    </row>
    <row r="35" spans="2:9" s="25" customFormat="1" ht="4.5" customHeight="1">
      <c r="B35" s="210"/>
      <c r="C35" s="212"/>
      <c r="D35" s="212"/>
      <c r="E35" s="212"/>
      <c r="F35" s="212"/>
      <c r="G35" s="212"/>
      <c r="H35" s="212"/>
      <c r="I35" s="212"/>
    </row>
    <row r="36" spans="2:12" s="25" customFormat="1" ht="16.5" customHeight="1">
      <c r="B36" s="28" t="str">
        <f>+'Περιεχόμενα-Contents'!B29</f>
        <v>COPYRIGHT © :2020, ΚΥΠΡΙΑΚΗ ΔΗΜΟΚΡΑΤΙΑ, ΣΤΑΤΙΣΤΙΚΗ ΥΠΗΡΕΣΙΑ/REPUBLIC OF CYPRUS, STATISTICAL SERVICE</v>
      </c>
      <c r="J36" s="24"/>
      <c r="K36" s="24"/>
      <c r="L36" s="24"/>
    </row>
    <row r="37" spans="2:12" s="24" customFormat="1" ht="12.75">
      <c r="B37" s="20"/>
      <c r="J37" s="22"/>
      <c r="K37" s="22"/>
      <c r="L37" s="22"/>
    </row>
    <row r="40" spans="10:12" ht="12.75">
      <c r="J40" s="29"/>
      <c r="K40" s="29"/>
      <c r="L40" s="29"/>
    </row>
    <row r="41" spans="1:12" s="29" customFormat="1" ht="12.75">
      <c r="A41" s="22"/>
      <c r="B41" s="30"/>
      <c r="J41" s="22"/>
      <c r="K41" s="22"/>
      <c r="L41" s="22"/>
    </row>
  </sheetData>
  <sheetProtection/>
  <mergeCells count="2">
    <mergeCell ref="A1:B1"/>
    <mergeCell ref="G6:H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AB86"/>
  <sheetViews>
    <sheetView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B1"/>
    </sheetView>
  </sheetViews>
  <sheetFormatPr defaultColWidth="9.28125" defaultRowHeight="12.75"/>
  <cols>
    <col min="1" max="1" width="2.140625" style="22" customWidth="1"/>
    <col min="2" max="2" width="43.7109375" style="29" customWidth="1"/>
    <col min="3" max="3" width="10.00390625" style="29" customWidth="1"/>
    <col min="4" max="4" width="11.28125" style="29" customWidth="1"/>
    <col min="5" max="5" width="12.421875" style="21" customWidth="1"/>
    <col min="6" max="6" width="11.00390625" style="21" customWidth="1"/>
    <col min="7" max="7" width="10.00390625" style="29" customWidth="1"/>
    <col min="8" max="10" width="11.28125" style="29" customWidth="1"/>
    <col min="11" max="11" width="12.421875" style="21" customWidth="1"/>
    <col min="12" max="12" width="11.00390625" style="21" customWidth="1"/>
    <col min="13" max="13" width="0.85546875" style="22" customWidth="1"/>
    <col min="14" max="14" width="30.00390625" style="22" customWidth="1"/>
    <col min="15" max="15" width="2.140625" style="22" customWidth="1"/>
    <col min="16" max="16384" width="9.28125" style="22" customWidth="1"/>
  </cols>
  <sheetData>
    <row r="1" spans="1:12" s="23" customFormat="1" ht="15" customHeight="1">
      <c r="A1" s="263" t="s">
        <v>8</v>
      </c>
      <c r="B1" s="264"/>
      <c r="C1" s="79"/>
      <c r="D1" s="79"/>
      <c r="E1" s="87"/>
      <c r="F1" s="87"/>
      <c r="G1" s="79"/>
      <c r="H1" s="79"/>
      <c r="I1" s="79"/>
      <c r="J1" s="79"/>
      <c r="K1" s="87"/>
      <c r="L1" s="87"/>
    </row>
    <row r="2" spans="2:12" s="23" customFormat="1" ht="12.75" customHeight="1">
      <c r="B2" s="3"/>
      <c r="C2" s="80"/>
      <c r="D2" s="80"/>
      <c r="E2" s="87"/>
      <c r="F2" s="87"/>
      <c r="G2" s="80"/>
      <c r="H2" s="80"/>
      <c r="I2" s="80"/>
      <c r="J2" s="80"/>
      <c r="K2" s="87"/>
      <c r="L2" s="87"/>
    </row>
    <row r="3" spans="2:15" s="31" customFormat="1" ht="15" customHeight="1">
      <c r="B3" s="217" t="s">
        <v>1111</v>
      </c>
      <c r="C3" s="81"/>
      <c r="D3" s="81"/>
      <c r="E3" s="88"/>
      <c r="F3" s="88"/>
      <c r="G3" s="81"/>
      <c r="H3" s="81"/>
      <c r="I3" s="81"/>
      <c r="J3" s="81"/>
      <c r="K3" s="88"/>
      <c r="L3" s="88"/>
      <c r="M3" s="37"/>
      <c r="N3" s="37"/>
      <c r="O3" s="37"/>
    </row>
    <row r="4" spans="2:15" s="31" customFormat="1" ht="15" customHeight="1" thickBot="1">
      <c r="B4" s="218" t="s">
        <v>1112</v>
      </c>
      <c r="C4" s="216"/>
      <c r="D4" s="216"/>
      <c r="E4" s="216"/>
      <c r="F4" s="216"/>
      <c r="G4" s="216"/>
      <c r="H4" s="216"/>
      <c r="I4" s="216"/>
      <c r="J4" s="216"/>
      <c r="K4" s="216"/>
      <c r="L4" s="216"/>
      <c r="M4" s="215"/>
      <c r="N4" s="215"/>
      <c r="O4" s="38"/>
    </row>
    <row r="5" spans="3:14" s="32" customFormat="1" ht="12.75" customHeight="1" thickTop="1">
      <c r="C5" s="34"/>
      <c r="D5" s="34"/>
      <c r="E5" s="34"/>
      <c r="F5" s="34"/>
      <c r="G5" s="34"/>
      <c r="H5" s="34"/>
      <c r="I5" s="34"/>
      <c r="J5" s="34"/>
      <c r="K5" s="34"/>
      <c r="L5" s="34"/>
      <c r="N5" s="33"/>
    </row>
    <row r="6" spans="2:14" s="32" customFormat="1" ht="31.5" customHeight="1">
      <c r="B6" s="259" t="s">
        <v>520</v>
      </c>
      <c r="C6" s="276" t="s">
        <v>1055</v>
      </c>
      <c r="D6" s="290"/>
      <c r="E6" s="276" t="s">
        <v>1056</v>
      </c>
      <c r="F6" s="309"/>
      <c r="G6" s="276" t="s">
        <v>1057</v>
      </c>
      <c r="H6" s="290"/>
      <c r="I6" s="276" t="s">
        <v>1058</v>
      </c>
      <c r="J6" s="309"/>
      <c r="K6" s="276" t="s">
        <v>1059</v>
      </c>
      <c r="L6" s="309"/>
      <c r="M6" s="290"/>
      <c r="N6" s="259" t="s">
        <v>574</v>
      </c>
    </row>
    <row r="7" spans="2:14" s="32" customFormat="1" ht="31.5" customHeight="1">
      <c r="B7" s="286"/>
      <c r="C7" s="284" t="s">
        <v>1060</v>
      </c>
      <c r="D7" s="291"/>
      <c r="E7" s="284" t="s">
        <v>1061</v>
      </c>
      <c r="F7" s="308"/>
      <c r="G7" s="284" t="s">
        <v>1062</v>
      </c>
      <c r="H7" s="291"/>
      <c r="I7" s="284" t="s">
        <v>1063</v>
      </c>
      <c r="J7" s="308"/>
      <c r="K7" s="284" t="s">
        <v>1064</v>
      </c>
      <c r="L7" s="308"/>
      <c r="M7" s="291"/>
      <c r="N7" s="286"/>
    </row>
    <row r="8" spans="2:14" s="32" customFormat="1" ht="31.5" customHeight="1">
      <c r="B8" s="286"/>
      <c r="C8" s="206" t="s">
        <v>464</v>
      </c>
      <c r="D8" s="203" t="s">
        <v>465</v>
      </c>
      <c r="E8" s="206" t="s">
        <v>464</v>
      </c>
      <c r="F8" s="203" t="s">
        <v>465</v>
      </c>
      <c r="G8" s="206" t="s">
        <v>464</v>
      </c>
      <c r="H8" s="203" t="s">
        <v>465</v>
      </c>
      <c r="I8" s="206" t="s">
        <v>464</v>
      </c>
      <c r="J8" s="203" t="s">
        <v>465</v>
      </c>
      <c r="K8" s="206" t="s">
        <v>464</v>
      </c>
      <c r="L8" s="294" t="s">
        <v>465</v>
      </c>
      <c r="M8" s="295"/>
      <c r="N8" s="286"/>
    </row>
    <row r="9" spans="2:14" s="32" customFormat="1" ht="31.5" customHeight="1">
      <c r="B9" s="260"/>
      <c r="C9" s="208" t="s">
        <v>720</v>
      </c>
      <c r="D9" s="208" t="s">
        <v>575</v>
      </c>
      <c r="E9" s="208" t="s">
        <v>720</v>
      </c>
      <c r="F9" s="208" t="s">
        <v>575</v>
      </c>
      <c r="G9" s="208" t="s">
        <v>720</v>
      </c>
      <c r="H9" s="208" t="s">
        <v>575</v>
      </c>
      <c r="I9" s="208" t="s">
        <v>720</v>
      </c>
      <c r="J9" s="208" t="s">
        <v>575</v>
      </c>
      <c r="K9" s="208" t="s">
        <v>720</v>
      </c>
      <c r="L9" s="296" t="s">
        <v>575</v>
      </c>
      <c r="M9" s="297"/>
      <c r="N9" s="260"/>
    </row>
    <row r="10" spans="2:27" s="31" customFormat="1" ht="16.5" customHeight="1">
      <c r="B10" s="127" t="s">
        <v>851</v>
      </c>
      <c r="C10" s="135" t="s">
        <v>932</v>
      </c>
      <c r="D10" s="135">
        <f>+D11+D21+D30+D33+D38+D42+D43+D44+D45</f>
        <v>223469.17514828223</v>
      </c>
      <c r="E10" s="135" t="s">
        <v>932</v>
      </c>
      <c r="F10" s="135">
        <f>+F11+F21+F30+F33+F38+F42+F43+F44+F45</f>
        <v>44177.41635909242</v>
      </c>
      <c r="G10" s="135" t="s">
        <v>932</v>
      </c>
      <c r="H10" s="135">
        <f>+H11+H21+H30+H33+H38+H42+H43+H44+H45</f>
        <v>43382.60215611318</v>
      </c>
      <c r="I10" s="135" t="s">
        <v>932</v>
      </c>
      <c r="J10" s="135">
        <f>+J11+J21+J30+J33+J38+J42+J43+J44+J45</f>
        <v>26935.121143188684</v>
      </c>
      <c r="K10" s="135" t="s">
        <v>932</v>
      </c>
      <c r="L10" s="135">
        <f>+L11+L21+L30+L33+L38+L42+L43+L44+L45</f>
        <v>108974.0354898879</v>
      </c>
      <c r="M10" s="76"/>
      <c r="N10" s="127" t="s">
        <v>865</v>
      </c>
      <c r="AA10" s="31">
        <v>108974.03548988789</v>
      </c>
    </row>
    <row r="11" spans="2:14" s="31" customFormat="1" ht="15" customHeight="1">
      <c r="B11" s="42" t="s">
        <v>852</v>
      </c>
      <c r="C11" s="74" t="s">
        <v>932</v>
      </c>
      <c r="D11" s="49">
        <f>SUM(D12:D20)</f>
        <v>48147.343734066046</v>
      </c>
      <c r="E11" s="74" t="s">
        <v>932</v>
      </c>
      <c r="F11" s="49">
        <f>SUM(F12:F20)</f>
        <v>135.595</v>
      </c>
      <c r="G11" s="74" t="s">
        <v>932</v>
      </c>
      <c r="H11" s="49">
        <f>SUM(H12:H20)</f>
        <v>37909.23843005902</v>
      </c>
      <c r="I11" s="74" t="s">
        <v>932</v>
      </c>
      <c r="J11" s="49">
        <f>SUM(J12:J20)</f>
        <v>4717.6049060000005</v>
      </c>
      <c r="K11" s="74" t="s">
        <v>932</v>
      </c>
      <c r="L11" s="49">
        <f>SUM(L12:L20)</f>
        <v>5384.905398007024</v>
      </c>
      <c r="M11" s="76"/>
      <c r="N11" s="42" t="s">
        <v>276</v>
      </c>
    </row>
    <row r="12" spans="2:14" s="32" customFormat="1" ht="12.75" customHeight="1">
      <c r="B12" s="71" t="s">
        <v>284</v>
      </c>
      <c r="C12" s="36">
        <v>14991</v>
      </c>
      <c r="D12" s="36">
        <v>3902.214520000001</v>
      </c>
      <c r="E12" s="67">
        <v>1</v>
      </c>
      <c r="F12" s="67">
        <v>0.44800000000000006</v>
      </c>
      <c r="G12" s="36">
        <v>3223</v>
      </c>
      <c r="H12" s="36">
        <v>670.456</v>
      </c>
      <c r="I12" s="36">
        <v>11751</v>
      </c>
      <c r="J12" s="36">
        <v>3226.65682</v>
      </c>
      <c r="K12" s="96">
        <f>+C12-E12-G12-I12</f>
        <v>16</v>
      </c>
      <c r="L12" s="96">
        <f>+D12-F12-H12-J12</f>
        <v>4.653700000000754</v>
      </c>
      <c r="M12" s="77"/>
      <c r="N12" s="71" t="s">
        <v>866</v>
      </c>
    </row>
    <row r="13" spans="2:14" s="32" customFormat="1" ht="12.75" customHeight="1">
      <c r="B13" s="71" t="s">
        <v>106</v>
      </c>
      <c r="C13" s="36">
        <v>7727</v>
      </c>
      <c r="D13" s="36">
        <v>1460.446969</v>
      </c>
      <c r="E13" s="67">
        <v>0.06</v>
      </c>
      <c r="F13" s="67">
        <v>1.638</v>
      </c>
      <c r="G13" s="36">
        <v>3588</v>
      </c>
      <c r="H13" s="36">
        <v>703.0644</v>
      </c>
      <c r="I13" s="36">
        <v>4137.9400000000005</v>
      </c>
      <c r="J13" s="36">
        <v>755.471569</v>
      </c>
      <c r="K13" s="96">
        <f aca="true" t="shared" si="0" ref="K13:L44">+C13-E13-G13-I13</f>
        <v>0.9999999999990905</v>
      </c>
      <c r="L13" s="96">
        <f t="shared" si="0"/>
        <v>0.27300000000013824</v>
      </c>
      <c r="M13" s="77"/>
      <c r="N13" s="71" t="s">
        <v>867</v>
      </c>
    </row>
    <row r="14" spans="2:14" s="32" customFormat="1" ht="12.75" customHeight="1">
      <c r="B14" s="71" t="s">
        <v>285</v>
      </c>
      <c r="C14" s="36">
        <v>396</v>
      </c>
      <c r="D14" s="36">
        <v>125.62308</v>
      </c>
      <c r="E14" s="67">
        <v>0</v>
      </c>
      <c r="F14" s="67">
        <v>0</v>
      </c>
      <c r="G14" s="36">
        <v>319</v>
      </c>
      <c r="H14" s="36">
        <v>101.19637000000002</v>
      </c>
      <c r="I14" s="36">
        <v>77</v>
      </c>
      <c r="J14" s="36">
        <v>24.426710000000003</v>
      </c>
      <c r="K14" s="96">
        <f t="shared" si="0"/>
        <v>0</v>
      </c>
      <c r="L14" s="96">
        <f t="shared" si="0"/>
        <v>0</v>
      </c>
      <c r="M14" s="77"/>
      <c r="N14" s="71" t="s">
        <v>368</v>
      </c>
    </row>
    <row r="15" spans="2:14" s="32" customFormat="1" ht="12.75" customHeight="1">
      <c r="B15" s="71" t="s">
        <v>286</v>
      </c>
      <c r="C15" s="36">
        <v>1591</v>
      </c>
      <c r="D15" s="36">
        <v>354.82482</v>
      </c>
      <c r="E15" s="67">
        <v>0</v>
      </c>
      <c r="F15" s="67">
        <v>0</v>
      </c>
      <c r="G15" s="36">
        <v>460</v>
      </c>
      <c r="H15" s="36">
        <v>102.534</v>
      </c>
      <c r="I15" s="36">
        <v>1028</v>
      </c>
      <c r="J15" s="36">
        <v>229.189</v>
      </c>
      <c r="K15" s="96">
        <f t="shared" si="0"/>
        <v>103</v>
      </c>
      <c r="L15" s="96">
        <f t="shared" si="0"/>
        <v>23.101820000000004</v>
      </c>
      <c r="M15" s="77"/>
      <c r="N15" s="71" t="s">
        <v>369</v>
      </c>
    </row>
    <row r="16" spans="2:17" s="32" customFormat="1" ht="12.75" customHeight="1">
      <c r="B16" s="71" t="s">
        <v>288</v>
      </c>
      <c r="C16" s="36">
        <v>155</v>
      </c>
      <c r="D16" s="36">
        <v>158.5362762726044</v>
      </c>
      <c r="E16" s="72">
        <v>19.163</v>
      </c>
      <c r="F16" s="67">
        <v>28.4879</v>
      </c>
      <c r="G16" s="36">
        <v>3.1500000000000004</v>
      </c>
      <c r="H16" s="36">
        <v>2.45637</v>
      </c>
      <c r="I16" s="36">
        <v>27.156</v>
      </c>
      <c r="J16" s="36">
        <v>24.005903999999997</v>
      </c>
      <c r="K16" s="72">
        <f t="shared" si="0"/>
        <v>105.53099999999998</v>
      </c>
      <c r="L16" s="96">
        <f t="shared" si="0"/>
        <v>103.58610227260439</v>
      </c>
      <c r="M16" s="77"/>
      <c r="N16" s="71" t="s">
        <v>372</v>
      </c>
      <c r="Q16" s="34"/>
    </row>
    <row r="17" spans="2:18" s="32" customFormat="1" ht="12.75" customHeight="1">
      <c r="B17" s="71" t="s">
        <v>853</v>
      </c>
      <c r="C17" s="72" t="s">
        <v>932</v>
      </c>
      <c r="D17" s="36">
        <v>5290.007133305374</v>
      </c>
      <c r="E17" s="72" t="s">
        <v>932</v>
      </c>
      <c r="F17" s="67">
        <v>31.009399999999996</v>
      </c>
      <c r="G17" s="72" t="s">
        <v>932</v>
      </c>
      <c r="H17" s="36">
        <v>19.309710000000003</v>
      </c>
      <c r="I17" s="72" t="s">
        <v>932</v>
      </c>
      <c r="J17" s="36">
        <v>281.631128</v>
      </c>
      <c r="K17" s="72" t="s">
        <v>932</v>
      </c>
      <c r="L17" s="96">
        <f t="shared" si="0"/>
        <v>4958.0568953053735</v>
      </c>
      <c r="M17" s="77"/>
      <c r="N17" s="71" t="s">
        <v>868</v>
      </c>
      <c r="Q17" s="34"/>
      <c r="R17" s="34"/>
    </row>
    <row r="18" spans="2:14" s="32" customFormat="1" ht="12.75" customHeight="1">
      <c r="B18" s="71" t="s">
        <v>294</v>
      </c>
      <c r="C18" s="72" t="s">
        <v>932</v>
      </c>
      <c r="D18" s="36">
        <v>551.6470554290437</v>
      </c>
      <c r="E18" s="72" t="s">
        <v>932</v>
      </c>
      <c r="F18" s="67">
        <v>74.0117</v>
      </c>
      <c r="G18" s="72" t="s">
        <v>932</v>
      </c>
      <c r="H18" s="36">
        <v>17.1696</v>
      </c>
      <c r="I18" s="72" t="s">
        <v>932</v>
      </c>
      <c r="J18" s="36">
        <v>176.223775</v>
      </c>
      <c r="K18" s="72" t="s">
        <v>932</v>
      </c>
      <c r="L18" s="96">
        <f t="shared" si="0"/>
        <v>284.2419804290437</v>
      </c>
      <c r="M18" s="77"/>
      <c r="N18" s="71" t="s">
        <v>869</v>
      </c>
    </row>
    <row r="19" spans="2:17" s="32" customFormat="1" ht="12.75" customHeight="1">
      <c r="B19" s="71" t="s">
        <v>297</v>
      </c>
      <c r="C19" s="72" t="s">
        <v>932</v>
      </c>
      <c r="D19" s="36">
        <v>34365.03138248914</v>
      </c>
      <c r="E19" s="72" t="s">
        <v>932</v>
      </c>
      <c r="F19" s="67">
        <v>0</v>
      </c>
      <c r="G19" s="72" t="s">
        <v>932</v>
      </c>
      <c r="H19" s="36">
        <v>34354.03948248914</v>
      </c>
      <c r="I19" s="72" t="s">
        <v>932</v>
      </c>
      <c r="J19" s="36">
        <v>0</v>
      </c>
      <c r="K19" s="72" t="s">
        <v>932</v>
      </c>
      <c r="L19" s="96">
        <f t="shared" si="0"/>
        <v>10.991900000000896</v>
      </c>
      <c r="M19" s="77"/>
      <c r="N19" s="71" t="s">
        <v>870</v>
      </c>
      <c r="Q19" s="34"/>
    </row>
    <row r="20" spans="2:17" s="32" customFormat="1" ht="12.75" customHeight="1">
      <c r="B20" s="71" t="s">
        <v>187</v>
      </c>
      <c r="C20" s="72" t="s">
        <v>932</v>
      </c>
      <c r="D20" s="36">
        <v>1939.0124975698754</v>
      </c>
      <c r="E20" s="72" t="s">
        <v>932</v>
      </c>
      <c r="F20" s="67">
        <v>0</v>
      </c>
      <c r="G20" s="72" t="s">
        <v>932</v>
      </c>
      <c r="H20" s="36">
        <v>1939.0124975698754</v>
      </c>
      <c r="I20" s="72" t="s">
        <v>932</v>
      </c>
      <c r="J20" s="36">
        <v>0</v>
      </c>
      <c r="K20" s="72" t="s">
        <v>932</v>
      </c>
      <c r="L20" s="96">
        <f t="shared" si="0"/>
        <v>0</v>
      </c>
      <c r="M20" s="77"/>
      <c r="N20" s="71" t="s">
        <v>146</v>
      </c>
      <c r="Q20" s="34"/>
    </row>
    <row r="21" spans="2:17" s="31" customFormat="1" ht="15" customHeight="1">
      <c r="B21" s="42" t="s">
        <v>854</v>
      </c>
      <c r="C21" s="74" t="s">
        <v>932</v>
      </c>
      <c r="D21" s="49">
        <f>SUM(D22:D29)</f>
        <v>92762.84841514511</v>
      </c>
      <c r="E21" s="74" t="s">
        <v>932</v>
      </c>
      <c r="F21" s="49">
        <f>SUM(F22:F29)</f>
        <v>34263.42241509242</v>
      </c>
      <c r="G21" s="74" t="s">
        <v>932</v>
      </c>
      <c r="H21" s="49">
        <f>SUM(H22:H29)</f>
        <v>121.27275</v>
      </c>
      <c r="I21" s="74" t="s">
        <v>932</v>
      </c>
      <c r="J21" s="49">
        <f>SUM(J22:J29)</f>
        <v>2183.2885610000003</v>
      </c>
      <c r="K21" s="74" t="s">
        <v>932</v>
      </c>
      <c r="L21" s="49">
        <f>SUM(L22:L29)</f>
        <v>56194.86468905269</v>
      </c>
      <c r="M21" s="76"/>
      <c r="N21" s="42" t="s">
        <v>546</v>
      </c>
      <c r="Q21" s="51"/>
    </row>
    <row r="22" spans="2:14" s="174" customFormat="1" ht="12.75" customHeight="1">
      <c r="B22" s="71" t="s">
        <v>303</v>
      </c>
      <c r="C22" s="36">
        <v>105325</v>
      </c>
      <c r="D22" s="36">
        <v>37461.058209272356</v>
      </c>
      <c r="E22" s="67">
        <v>89492.783</v>
      </c>
      <c r="F22" s="67">
        <v>30709.528499999997</v>
      </c>
      <c r="G22" s="36">
        <v>308.75</v>
      </c>
      <c r="H22" s="36">
        <v>117.62275</v>
      </c>
      <c r="I22" s="36">
        <v>5409.05</v>
      </c>
      <c r="J22" s="36">
        <v>1886.6766400000001</v>
      </c>
      <c r="K22" s="96">
        <f t="shared" si="0"/>
        <v>10114.417000000005</v>
      </c>
      <c r="L22" s="96">
        <f t="shared" si="0"/>
        <v>4747.230319272359</v>
      </c>
      <c r="M22" s="173"/>
      <c r="N22" s="71" t="s">
        <v>871</v>
      </c>
    </row>
    <row r="23" spans="2:18" s="32" customFormat="1" ht="12.75" customHeight="1">
      <c r="B23" s="71" t="s">
        <v>309</v>
      </c>
      <c r="C23" s="36">
        <v>15541</v>
      </c>
      <c r="D23" s="36">
        <v>12627.720924943105</v>
      </c>
      <c r="E23" s="72">
        <v>1.324</v>
      </c>
      <c r="F23" s="67">
        <v>2.0004</v>
      </c>
      <c r="G23" s="36">
        <v>0</v>
      </c>
      <c r="H23" s="36">
        <v>0</v>
      </c>
      <c r="I23" s="36">
        <v>7.4734</v>
      </c>
      <c r="J23" s="36">
        <v>1.12101</v>
      </c>
      <c r="K23" s="72">
        <f t="shared" si="0"/>
        <v>15532.202599999999</v>
      </c>
      <c r="L23" s="96">
        <f t="shared" si="0"/>
        <v>12624.599514943104</v>
      </c>
      <c r="M23" s="77"/>
      <c r="N23" s="71" t="s">
        <v>393</v>
      </c>
      <c r="Q23" s="34"/>
      <c r="R23" s="34"/>
    </row>
    <row r="24" spans="2:14" s="32" customFormat="1" ht="12.75" customHeight="1">
      <c r="B24" s="71" t="s">
        <v>308</v>
      </c>
      <c r="C24" s="36">
        <v>2331</v>
      </c>
      <c r="D24" s="36">
        <v>923.43555348</v>
      </c>
      <c r="E24" s="67">
        <v>0.118</v>
      </c>
      <c r="F24" s="67">
        <v>0.063</v>
      </c>
      <c r="G24" s="36">
        <v>0</v>
      </c>
      <c r="H24" s="36">
        <v>0</v>
      </c>
      <c r="I24" s="36">
        <v>91.52</v>
      </c>
      <c r="J24" s="36">
        <v>45.76</v>
      </c>
      <c r="K24" s="96">
        <f t="shared" si="0"/>
        <v>2239.362</v>
      </c>
      <c r="L24" s="96">
        <f t="shared" si="0"/>
        <v>877.61255348</v>
      </c>
      <c r="M24" s="77"/>
      <c r="N24" s="71" t="s">
        <v>872</v>
      </c>
    </row>
    <row r="25" spans="2:18" s="32" customFormat="1" ht="12.75" customHeight="1">
      <c r="B25" s="71" t="s">
        <v>311</v>
      </c>
      <c r="C25" s="36">
        <v>9659</v>
      </c>
      <c r="D25" s="36">
        <v>6724.0844271099995</v>
      </c>
      <c r="E25" s="67">
        <v>3.96</v>
      </c>
      <c r="F25" s="67">
        <v>5.188300000000001</v>
      </c>
      <c r="G25" s="36">
        <v>0</v>
      </c>
      <c r="H25" s="36">
        <v>0</v>
      </c>
      <c r="I25" s="36">
        <v>93.5</v>
      </c>
      <c r="J25" s="36">
        <v>38.335</v>
      </c>
      <c r="K25" s="96">
        <f t="shared" si="0"/>
        <v>9561.54</v>
      </c>
      <c r="L25" s="96">
        <f t="shared" si="0"/>
        <v>6680.56112711</v>
      </c>
      <c r="M25" s="77"/>
      <c r="N25" s="71" t="s">
        <v>395</v>
      </c>
      <c r="R25" s="34"/>
    </row>
    <row r="26" spans="2:14" s="32" customFormat="1" ht="12.75" customHeight="1">
      <c r="B26" s="71" t="s">
        <v>330</v>
      </c>
      <c r="C26" s="36">
        <v>15017</v>
      </c>
      <c r="D26" s="36">
        <v>4543.1609537</v>
      </c>
      <c r="E26" s="72">
        <v>33.751</v>
      </c>
      <c r="F26" s="67">
        <v>17.986800000000002</v>
      </c>
      <c r="G26" s="36">
        <v>0</v>
      </c>
      <c r="H26" s="36">
        <v>0</v>
      </c>
      <c r="I26" s="36">
        <v>0</v>
      </c>
      <c r="J26" s="36">
        <v>0</v>
      </c>
      <c r="K26" s="72">
        <f t="shared" si="0"/>
        <v>14983.249</v>
      </c>
      <c r="L26" s="96">
        <f t="shared" si="0"/>
        <v>4525.174153700001</v>
      </c>
      <c r="M26" s="77"/>
      <c r="N26" s="71" t="s">
        <v>1029</v>
      </c>
    </row>
    <row r="27" spans="2:14" s="32" customFormat="1" ht="12.75" customHeight="1">
      <c r="B27" s="71" t="s">
        <v>331</v>
      </c>
      <c r="C27" s="36">
        <v>8949</v>
      </c>
      <c r="D27" s="36">
        <v>4750.82014185</v>
      </c>
      <c r="E27" s="67">
        <v>2.853</v>
      </c>
      <c r="F27" s="67">
        <v>2.49015</v>
      </c>
      <c r="G27" s="36">
        <v>0</v>
      </c>
      <c r="H27" s="36">
        <v>0</v>
      </c>
      <c r="I27" s="36">
        <v>0</v>
      </c>
      <c r="J27" s="36">
        <v>0</v>
      </c>
      <c r="K27" s="96">
        <f t="shared" si="0"/>
        <v>8946.147</v>
      </c>
      <c r="L27" s="96">
        <f t="shared" si="0"/>
        <v>4748.329991850001</v>
      </c>
      <c r="M27" s="77"/>
      <c r="N27" s="71" t="s">
        <v>415</v>
      </c>
    </row>
    <row r="28" spans="2:14" s="32" customFormat="1" ht="12.75" customHeight="1">
      <c r="B28" s="71" t="s">
        <v>322</v>
      </c>
      <c r="C28" s="36">
        <v>1212</v>
      </c>
      <c r="D28" s="36">
        <v>526.5076536999999</v>
      </c>
      <c r="E28" s="67">
        <v>0</v>
      </c>
      <c r="F28" s="67">
        <v>0</v>
      </c>
      <c r="G28" s="36">
        <v>0</v>
      </c>
      <c r="H28" s="36">
        <v>0</v>
      </c>
      <c r="I28" s="36">
        <v>52.8</v>
      </c>
      <c r="J28" s="36">
        <v>19.008</v>
      </c>
      <c r="K28" s="96">
        <f t="shared" si="0"/>
        <v>1159.2</v>
      </c>
      <c r="L28" s="96">
        <f t="shared" si="0"/>
        <v>507.4996536999999</v>
      </c>
      <c r="M28" s="77"/>
      <c r="N28" s="71" t="s">
        <v>873</v>
      </c>
    </row>
    <row r="29" spans="2:14" s="32" customFormat="1" ht="12.75" customHeight="1">
      <c r="B29" s="71" t="s">
        <v>304</v>
      </c>
      <c r="C29" s="72" t="s">
        <v>932</v>
      </c>
      <c r="D29" s="36">
        <v>25206.060551089653</v>
      </c>
      <c r="E29" s="72" t="s">
        <v>932</v>
      </c>
      <c r="F29" s="67">
        <v>3526.16526509242</v>
      </c>
      <c r="G29" s="72" t="s">
        <v>932</v>
      </c>
      <c r="H29" s="36">
        <v>3.6500000000000004</v>
      </c>
      <c r="I29" s="72" t="s">
        <v>932</v>
      </c>
      <c r="J29" s="36">
        <v>192.38791100000006</v>
      </c>
      <c r="K29" s="72" t="s">
        <v>932</v>
      </c>
      <c r="L29" s="96">
        <f t="shared" si="0"/>
        <v>21483.85737499723</v>
      </c>
      <c r="M29" s="77"/>
      <c r="N29" s="71" t="s">
        <v>391</v>
      </c>
    </row>
    <row r="30" spans="2:14" s="31" customFormat="1" ht="15" customHeight="1">
      <c r="B30" s="42" t="s">
        <v>576</v>
      </c>
      <c r="C30" s="74">
        <f aca="true" t="shared" si="1" ref="C30:L30">+C31+C32</f>
        <v>22296.238999999998</v>
      </c>
      <c r="D30" s="74">
        <f t="shared" si="1"/>
        <v>9305.75502748476</v>
      </c>
      <c r="E30" s="74">
        <f t="shared" si="1"/>
        <v>107.771</v>
      </c>
      <c r="F30" s="74">
        <f t="shared" si="1"/>
        <v>120.36540000000001</v>
      </c>
      <c r="G30" s="74">
        <f t="shared" si="1"/>
        <v>2806.638</v>
      </c>
      <c r="H30" s="74">
        <f t="shared" si="1"/>
        <v>1108.167435353056</v>
      </c>
      <c r="I30" s="74">
        <f t="shared" si="1"/>
        <v>18182.352</v>
      </c>
      <c r="J30" s="74">
        <f t="shared" si="1"/>
        <v>7360.412020105349</v>
      </c>
      <c r="K30" s="74">
        <f t="shared" si="1"/>
        <v>1199.4779999999987</v>
      </c>
      <c r="L30" s="74">
        <f t="shared" si="1"/>
        <v>716.8101720263558</v>
      </c>
      <c r="M30" s="76"/>
      <c r="N30" s="42" t="s">
        <v>582</v>
      </c>
    </row>
    <row r="31" spans="2:14" s="32" customFormat="1" ht="12.75" customHeight="1">
      <c r="B31" s="71" t="s">
        <v>855</v>
      </c>
      <c r="C31" s="36">
        <v>17896.172</v>
      </c>
      <c r="D31" s="72">
        <v>6965.661848351795</v>
      </c>
      <c r="E31" s="72">
        <v>0</v>
      </c>
      <c r="F31" s="67">
        <v>0</v>
      </c>
      <c r="G31" s="36">
        <v>2612.644</v>
      </c>
      <c r="H31" s="72">
        <v>1053.8491153530558</v>
      </c>
      <c r="I31" s="72">
        <v>14324.778</v>
      </c>
      <c r="J31" s="72">
        <v>5414.892670172383</v>
      </c>
      <c r="K31" s="72">
        <f t="shared" si="0"/>
        <v>958.7499999999982</v>
      </c>
      <c r="L31" s="96">
        <f t="shared" si="0"/>
        <v>496.9200628263561</v>
      </c>
      <c r="M31" s="77"/>
      <c r="N31" s="71" t="s">
        <v>874</v>
      </c>
    </row>
    <row r="32" spans="2:14" s="32" customFormat="1" ht="12.75" customHeight="1">
      <c r="B32" s="71" t="s">
        <v>335</v>
      </c>
      <c r="C32" s="36">
        <v>4400.067</v>
      </c>
      <c r="D32" s="36">
        <v>2340.093179132966</v>
      </c>
      <c r="E32" s="72">
        <v>107.771</v>
      </c>
      <c r="F32" s="67">
        <v>120.36540000000001</v>
      </c>
      <c r="G32" s="36">
        <v>193.994</v>
      </c>
      <c r="H32" s="36">
        <v>54.31832</v>
      </c>
      <c r="I32" s="36">
        <v>3857.574</v>
      </c>
      <c r="J32" s="36">
        <v>1945.5193499329662</v>
      </c>
      <c r="K32" s="72">
        <f t="shared" si="0"/>
        <v>240.72800000000052</v>
      </c>
      <c r="L32" s="96">
        <f t="shared" si="0"/>
        <v>219.89010919999964</v>
      </c>
      <c r="M32" s="77"/>
      <c r="N32" s="71" t="s">
        <v>875</v>
      </c>
    </row>
    <row r="33" spans="2:14" s="31" customFormat="1" ht="15" customHeight="1">
      <c r="B33" s="42" t="s">
        <v>577</v>
      </c>
      <c r="C33" s="74" t="s">
        <v>932</v>
      </c>
      <c r="D33" s="49">
        <f>SUM(D34:D37)</f>
        <v>20231.828075096</v>
      </c>
      <c r="E33" s="74" t="s">
        <v>932</v>
      </c>
      <c r="F33" s="49">
        <f>SUM(F34:F37)</f>
        <v>8760.853</v>
      </c>
      <c r="G33" s="74" t="s">
        <v>932</v>
      </c>
      <c r="H33" s="49">
        <f>SUM(H34:H37)</f>
        <v>0</v>
      </c>
      <c r="I33" s="74" t="s">
        <v>932</v>
      </c>
      <c r="J33" s="49">
        <f>SUM(J34:J37)</f>
        <v>2190.45404325</v>
      </c>
      <c r="K33" s="74" t="s">
        <v>932</v>
      </c>
      <c r="L33" s="49">
        <f>SUM(L34:L37)</f>
        <v>9280.521031846</v>
      </c>
      <c r="M33" s="76"/>
      <c r="N33" s="42" t="s">
        <v>583</v>
      </c>
    </row>
    <row r="34" spans="2:14" s="31" customFormat="1" ht="12.75" customHeight="1">
      <c r="B34" s="71" t="s">
        <v>337</v>
      </c>
      <c r="C34" s="36">
        <v>17838</v>
      </c>
      <c r="D34" s="72">
        <v>3601.332679195</v>
      </c>
      <c r="E34" s="67">
        <v>3855.395</v>
      </c>
      <c r="F34" s="67">
        <v>995.4372999999999</v>
      </c>
      <c r="G34" s="36">
        <v>0</v>
      </c>
      <c r="H34" s="72">
        <v>0</v>
      </c>
      <c r="I34" s="72">
        <v>3726.9815</v>
      </c>
      <c r="J34" s="72">
        <v>447.23778</v>
      </c>
      <c r="K34" s="96">
        <f t="shared" si="0"/>
        <v>10255.6235</v>
      </c>
      <c r="L34" s="96">
        <f t="shared" si="0"/>
        <v>2158.657599195</v>
      </c>
      <c r="M34" s="76"/>
      <c r="N34" s="71" t="s">
        <v>420</v>
      </c>
    </row>
    <row r="35" spans="2:14" s="32" customFormat="1" ht="12.75" customHeight="1">
      <c r="B35" s="71" t="s">
        <v>338</v>
      </c>
      <c r="C35" s="36">
        <v>6219</v>
      </c>
      <c r="D35" s="36">
        <v>1829.121395266</v>
      </c>
      <c r="E35" s="72">
        <v>676.462</v>
      </c>
      <c r="F35" s="67">
        <v>327.1877</v>
      </c>
      <c r="G35" s="36">
        <v>0</v>
      </c>
      <c r="H35" s="36">
        <v>0</v>
      </c>
      <c r="I35" s="36">
        <v>1729.9359</v>
      </c>
      <c r="J35" s="36">
        <v>311.388462</v>
      </c>
      <c r="K35" s="96">
        <f t="shared" si="0"/>
        <v>3812.6021000000005</v>
      </c>
      <c r="L35" s="96">
        <f t="shared" si="0"/>
        <v>1190.5452332660002</v>
      </c>
      <c r="M35" s="77"/>
      <c r="N35" s="71" t="s">
        <v>421</v>
      </c>
    </row>
    <row r="36" spans="2:14" s="32" customFormat="1" ht="12.75" customHeight="1">
      <c r="B36" s="71" t="s">
        <v>340</v>
      </c>
      <c r="C36" s="36">
        <v>16083</v>
      </c>
      <c r="D36" s="36">
        <v>4497.828532500001</v>
      </c>
      <c r="E36" s="67">
        <v>9100.082</v>
      </c>
      <c r="F36" s="67">
        <v>3670.744</v>
      </c>
      <c r="G36" s="36">
        <v>0</v>
      </c>
      <c r="H36" s="36">
        <v>0</v>
      </c>
      <c r="I36" s="36">
        <v>5863.529</v>
      </c>
      <c r="J36" s="36">
        <v>644.98819</v>
      </c>
      <c r="K36" s="96">
        <f t="shared" si="0"/>
        <v>1119.3889999999992</v>
      </c>
      <c r="L36" s="96">
        <f t="shared" si="0"/>
        <v>182.09634250000045</v>
      </c>
      <c r="M36" s="77"/>
      <c r="N36" s="71" t="s">
        <v>422</v>
      </c>
    </row>
    <row r="37" spans="2:14" s="32" customFormat="1" ht="12.75" customHeight="1">
      <c r="B37" s="71" t="s">
        <v>339</v>
      </c>
      <c r="C37" s="36">
        <v>33441</v>
      </c>
      <c r="D37" s="36">
        <v>10303.545468134998</v>
      </c>
      <c r="E37" s="67">
        <v>9197.824</v>
      </c>
      <c r="F37" s="67">
        <v>3767.4839999999995</v>
      </c>
      <c r="G37" s="36">
        <v>0</v>
      </c>
      <c r="H37" s="36">
        <v>0</v>
      </c>
      <c r="I37" s="36">
        <v>7056.8575</v>
      </c>
      <c r="J37" s="36">
        <v>786.83961125</v>
      </c>
      <c r="K37" s="96">
        <f t="shared" si="0"/>
        <v>17186.3185</v>
      </c>
      <c r="L37" s="96">
        <f t="shared" si="0"/>
        <v>5749.2218568849985</v>
      </c>
      <c r="M37" s="77"/>
      <c r="N37" s="71" t="s">
        <v>801</v>
      </c>
    </row>
    <row r="38" spans="2:14" s="31" customFormat="1" ht="15" customHeight="1">
      <c r="B38" s="42" t="s">
        <v>578</v>
      </c>
      <c r="C38" s="74" t="s">
        <v>932</v>
      </c>
      <c r="D38" s="74">
        <f>+D39+D40+D41</f>
        <v>18408.400370179996</v>
      </c>
      <c r="E38" s="74" t="s">
        <v>932</v>
      </c>
      <c r="F38" s="74">
        <f>+F39+F40+F41</f>
        <v>112.5432</v>
      </c>
      <c r="G38" s="74" t="s">
        <v>932</v>
      </c>
      <c r="H38" s="74">
        <f>+H39+H40+H41</f>
        <v>0</v>
      </c>
      <c r="I38" s="74" t="s">
        <v>932</v>
      </c>
      <c r="J38" s="74">
        <f>+J39+J40+J41</f>
        <v>33.35093333333333</v>
      </c>
      <c r="K38" s="74" t="s">
        <v>932</v>
      </c>
      <c r="L38" s="74">
        <f>+L39+L40+L41</f>
        <v>18262.506236846664</v>
      </c>
      <c r="M38" s="76"/>
      <c r="N38" s="42" t="s">
        <v>584</v>
      </c>
    </row>
    <row r="39" spans="2:14" s="32" customFormat="1" ht="12.75" customHeight="1">
      <c r="B39" s="71" t="s">
        <v>856</v>
      </c>
      <c r="C39" s="36">
        <v>1912</v>
      </c>
      <c r="D39" s="36">
        <v>1635.45733182</v>
      </c>
      <c r="E39" s="67">
        <v>0.059</v>
      </c>
      <c r="F39" s="67">
        <v>0</v>
      </c>
      <c r="G39" s="36">
        <v>0</v>
      </c>
      <c r="H39" s="36">
        <v>0</v>
      </c>
      <c r="I39" s="36">
        <v>5.922</v>
      </c>
      <c r="J39" s="36">
        <v>4.7376</v>
      </c>
      <c r="K39" s="96">
        <f t="shared" si="0"/>
        <v>1906.019</v>
      </c>
      <c r="L39" s="96">
        <f t="shared" si="0"/>
        <v>1630.71973182</v>
      </c>
      <c r="M39" s="77"/>
      <c r="N39" s="71" t="s">
        <v>876</v>
      </c>
    </row>
    <row r="40" spans="2:14" s="32" customFormat="1" ht="12.75" customHeight="1">
      <c r="B40" s="71" t="s">
        <v>857</v>
      </c>
      <c r="C40" s="36">
        <v>390</v>
      </c>
      <c r="D40" s="36">
        <v>463.0878030000001</v>
      </c>
      <c r="E40" s="67">
        <v>0.007</v>
      </c>
      <c r="F40" s="67">
        <v>0</v>
      </c>
      <c r="G40" s="36">
        <v>0</v>
      </c>
      <c r="H40" s="36">
        <v>0</v>
      </c>
      <c r="I40" s="36">
        <v>0</v>
      </c>
      <c r="J40" s="36">
        <v>0</v>
      </c>
      <c r="K40" s="96">
        <f t="shared" si="0"/>
        <v>389.993</v>
      </c>
      <c r="L40" s="96">
        <f t="shared" si="0"/>
        <v>463.0878030000001</v>
      </c>
      <c r="M40" s="77"/>
      <c r="N40" s="71" t="s">
        <v>877</v>
      </c>
    </row>
    <row r="41" spans="2:14" s="32" customFormat="1" ht="12.75" customHeight="1">
      <c r="B41" s="71" t="s">
        <v>858</v>
      </c>
      <c r="C41" s="72" t="s">
        <v>932</v>
      </c>
      <c r="D41" s="36">
        <v>16309.855235359997</v>
      </c>
      <c r="E41" s="72" t="s">
        <v>932</v>
      </c>
      <c r="F41" s="67">
        <v>112.5432</v>
      </c>
      <c r="G41" s="72" t="s">
        <v>932</v>
      </c>
      <c r="H41" s="36">
        <v>0</v>
      </c>
      <c r="I41" s="72" t="s">
        <v>932</v>
      </c>
      <c r="J41" s="36">
        <v>28.61333333333333</v>
      </c>
      <c r="K41" s="72" t="s">
        <v>932</v>
      </c>
      <c r="L41" s="96">
        <f t="shared" si="0"/>
        <v>16168.698702026664</v>
      </c>
      <c r="M41" s="77"/>
      <c r="N41" s="71" t="s">
        <v>878</v>
      </c>
    </row>
    <row r="42" spans="2:14" s="31" customFormat="1" ht="15" customHeight="1">
      <c r="B42" s="42" t="s">
        <v>579</v>
      </c>
      <c r="C42" s="74" t="s">
        <v>932</v>
      </c>
      <c r="D42" s="49">
        <v>1342.5922026060277</v>
      </c>
      <c r="E42" s="74" t="s">
        <v>932</v>
      </c>
      <c r="F42" s="70">
        <v>2.056194</v>
      </c>
      <c r="G42" s="74" t="s">
        <v>932</v>
      </c>
      <c r="H42" s="49">
        <v>0</v>
      </c>
      <c r="I42" s="74" t="s">
        <v>932</v>
      </c>
      <c r="J42" s="49">
        <v>184.185668</v>
      </c>
      <c r="K42" s="74" t="s">
        <v>932</v>
      </c>
      <c r="L42" s="95">
        <f t="shared" si="0"/>
        <v>1156.3503406060277</v>
      </c>
      <c r="M42" s="76"/>
      <c r="N42" s="42" t="s">
        <v>585</v>
      </c>
    </row>
    <row r="43" spans="2:14" s="31" customFormat="1" ht="15" customHeight="1">
      <c r="B43" s="42" t="s">
        <v>580</v>
      </c>
      <c r="C43" s="49">
        <v>20025</v>
      </c>
      <c r="D43" s="49">
        <v>17544.99783018</v>
      </c>
      <c r="E43" s="70">
        <v>1.344</v>
      </c>
      <c r="F43" s="70">
        <v>3.2609999999999997</v>
      </c>
      <c r="G43" s="49">
        <v>0</v>
      </c>
      <c r="H43" s="49">
        <v>0</v>
      </c>
      <c r="I43" s="49">
        <v>15977.835</v>
      </c>
      <c r="J43" s="49">
        <v>9860.8250115</v>
      </c>
      <c r="K43" s="95">
        <f t="shared" si="0"/>
        <v>4045.821</v>
      </c>
      <c r="L43" s="95">
        <f t="shared" si="0"/>
        <v>7680.911818680002</v>
      </c>
      <c r="M43" s="76"/>
      <c r="N43" s="42" t="s">
        <v>586</v>
      </c>
    </row>
    <row r="44" spans="2:14" s="31" customFormat="1" ht="15" customHeight="1">
      <c r="B44" s="42" t="s">
        <v>581</v>
      </c>
      <c r="C44" s="49">
        <v>6616</v>
      </c>
      <c r="D44" s="49">
        <v>2113.6747901938193</v>
      </c>
      <c r="E44" s="70">
        <v>1823.465</v>
      </c>
      <c r="F44" s="70">
        <v>671.7004</v>
      </c>
      <c r="G44" s="49">
        <v>1007</v>
      </c>
      <c r="H44" s="49">
        <v>281.96</v>
      </c>
      <c r="I44" s="49">
        <v>1350</v>
      </c>
      <c r="J44" s="49">
        <v>405</v>
      </c>
      <c r="K44" s="95">
        <f t="shared" si="0"/>
        <v>2435.535</v>
      </c>
      <c r="L44" s="95">
        <f t="shared" si="0"/>
        <v>755.0143901938193</v>
      </c>
      <c r="M44" s="76"/>
      <c r="N44" s="42" t="s">
        <v>587</v>
      </c>
    </row>
    <row r="45" spans="2:14" s="31" customFormat="1" ht="15" customHeight="1">
      <c r="B45" s="42" t="s">
        <v>1019</v>
      </c>
      <c r="C45" s="74" t="s">
        <v>932</v>
      </c>
      <c r="D45" s="49">
        <v>13611.734703330434</v>
      </c>
      <c r="E45" s="74" t="s">
        <v>932</v>
      </c>
      <c r="F45" s="70">
        <v>107.61975000000001</v>
      </c>
      <c r="G45" s="74" t="s">
        <v>932</v>
      </c>
      <c r="H45" s="49">
        <v>3961.9635407011106</v>
      </c>
      <c r="I45" s="74" t="s">
        <v>932</v>
      </c>
      <c r="J45" s="49">
        <v>0</v>
      </c>
      <c r="K45" s="74" t="s">
        <v>932</v>
      </c>
      <c r="L45" s="95">
        <f>+D45-F45-H45-J45</f>
        <v>9542.151412629324</v>
      </c>
      <c r="M45" s="76"/>
      <c r="N45" s="42" t="s">
        <v>882</v>
      </c>
    </row>
    <row r="46" spans="2:14" s="31" customFormat="1" ht="16.5" customHeight="1">
      <c r="B46" s="128" t="s">
        <v>859</v>
      </c>
      <c r="C46" s="135" t="s">
        <v>932</v>
      </c>
      <c r="D46" s="134">
        <f>+D47+D53+D54+D55</f>
        <v>387349.15447025315</v>
      </c>
      <c r="E46" s="135" t="s">
        <v>932</v>
      </c>
      <c r="F46" s="134">
        <f>+F47+F53+F54+F55</f>
        <v>3431.019904596557</v>
      </c>
      <c r="G46" s="135" t="s">
        <v>932</v>
      </c>
      <c r="H46" s="134">
        <f>+H47+H53+H54+H55</f>
        <v>9436.343900700685</v>
      </c>
      <c r="I46" s="135" t="s">
        <v>932</v>
      </c>
      <c r="J46" s="134">
        <f>+J47+J53+J54+J55</f>
        <v>197003.516257382</v>
      </c>
      <c r="K46" s="135" t="s">
        <v>932</v>
      </c>
      <c r="L46" s="134">
        <f>+L47+L53+L54+L55</f>
        <v>177478.27440757398</v>
      </c>
      <c r="M46" s="76"/>
      <c r="N46" s="128" t="s">
        <v>883</v>
      </c>
    </row>
    <row r="47" spans="2:14" s="31" customFormat="1" ht="15" customHeight="1">
      <c r="B47" s="42" t="s">
        <v>708</v>
      </c>
      <c r="C47" s="74" t="s">
        <v>932</v>
      </c>
      <c r="D47" s="49">
        <f>SUM(D48:D52)</f>
        <v>183363.3998027837</v>
      </c>
      <c r="E47" s="74" t="s">
        <v>932</v>
      </c>
      <c r="F47" s="49">
        <f>SUM(F48:F52)</f>
        <v>3377.812804596557</v>
      </c>
      <c r="G47" s="74" t="s">
        <v>932</v>
      </c>
      <c r="H47" s="49">
        <f>SUM(H48:H52)</f>
        <v>0</v>
      </c>
      <c r="I47" s="74" t="s">
        <v>932</v>
      </c>
      <c r="J47" s="49">
        <f>SUM(J48:J52)</f>
        <v>21470.882553783318</v>
      </c>
      <c r="K47" s="74" t="s">
        <v>932</v>
      </c>
      <c r="L47" s="49">
        <f>SUM(L48:L52)</f>
        <v>158514.70444440385</v>
      </c>
      <c r="M47" s="76"/>
      <c r="N47" s="42" t="s">
        <v>712</v>
      </c>
    </row>
    <row r="48" spans="2:14" s="32" customFormat="1" ht="12.75" customHeight="1">
      <c r="B48" s="71" t="s">
        <v>604</v>
      </c>
      <c r="C48" s="36">
        <v>5273.248920000001</v>
      </c>
      <c r="D48" s="36">
        <v>11573.576876902522</v>
      </c>
      <c r="E48" s="67">
        <v>5.205</v>
      </c>
      <c r="F48" s="67">
        <v>11.423786086752305</v>
      </c>
      <c r="G48" s="36">
        <v>0</v>
      </c>
      <c r="H48" s="36">
        <v>0</v>
      </c>
      <c r="I48" s="36">
        <v>161.59287099999997</v>
      </c>
      <c r="J48" s="36">
        <v>354.6594412004149</v>
      </c>
      <c r="K48" s="96">
        <f aca="true" t="shared" si="2" ref="K48:K54">+C48-E48-G48-I48</f>
        <v>5106.451049000001</v>
      </c>
      <c r="L48" s="96">
        <f aca="true" t="shared" si="3" ref="L48:L56">+D48-F48-H48-J48</f>
        <v>11207.493649615355</v>
      </c>
      <c r="M48" s="77"/>
      <c r="N48" s="71" t="s">
        <v>620</v>
      </c>
    </row>
    <row r="49" spans="2:14" s="32" customFormat="1" ht="12.75" customHeight="1">
      <c r="B49" s="71" t="s">
        <v>860</v>
      </c>
      <c r="C49" s="36">
        <v>5669.31419</v>
      </c>
      <c r="D49" s="36">
        <v>25355.950752039218</v>
      </c>
      <c r="E49" s="67">
        <v>0</v>
      </c>
      <c r="F49" s="67">
        <v>0</v>
      </c>
      <c r="G49" s="36">
        <v>0</v>
      </c>
      <c r="H49" s="36">
        <v>0</v>
      </c>
      <c r="I49" s="36">
        <v>0</v>
      </c>
      <c r="J49" s="36">
        <v>0</v>
      </c>
      <c r="K49" s="96">
        <f t="shared" si="2"/>
        <v>5669.31419</v>
      </c>
      <c r="L49" s="96">
        <f t="shared" si="3"/>
        <v>25355.950752039218</v>
      </c>
      <c r="M49" s="77"/>
      <c r="N49" s="71" t="s">
        <v>879</v>
      </c>
    </row>
    <row r="50" spans="2:14" s="32" customFormat="1" ht="12.75" customHeight="1">
      <c r="B50" s="71" t="s">
        <v>609</v>
      </c>
      <c r="C50" s="36">
        <v>41799.175670000004</v>
      </c>
      <c r="D50" s="36">
        <v>78068.32039885901</v>
      </c>
      <c r="E50" s="67">
        <v>418.455</v>
      </c>
      <c r="F50" s="67">
        <v>781.5484035</v>
      </c>
      <c r="G50" s="36">
        <v>0</v>
      </c>
      <c r="H50" s="36">
        <v>0</v>
      </c>
      <c r="I50" s="36">
        <v>6064.044074</v>
      </c>
      <c r="J50" s="36">
        <v>11325.8151170098</v>
      </c>
      <c r="K50" s="96">
        <f t="shared" si="2"/>
        <v>35316.676596000005</v>
      </c>
      <c r="L50" s="96">
        <f t="shared" si="3"/>
        <v>65960.95687834921</v>
      </c>
      <c r="M50" s="77"/>
      <c r="N50" s="71" t="s">
        <v>625</v>
      </c>
    </row>
    <row r="51" spans="2:14" s="32" customFormat="1" ht="12.75" customHeight="1">
      <c r="B51" s="71" t="s">
        <v>861</v>
      </c>
      <c r="C51" s="36">
        <v>25579.78</v>
      </c>
      <c r="D51" s="36">
        <v>64396.594585686275</v>
      </c>
      <c r="E51" s="67">
        <v>1026.757</v>
      </c>
      <c r="F51" s="67">
        <v>2584.8406150098044</v>
      </c>
      <c r="G51" s="36">
        <v>0</v>
      </c>
      <c r="H51" s="36">
        <v>0</v>
      </c>
      <c r="I51" s="36">
        <v>3888.9709036363633</v>
      </c>
      <c r="J51" s="36">
        <v>9790.407995573101</v>
      </c>
      <c r="K51" s="96">
        <f t="shared" si="2"/>
        <v>20664.052096363634</v>
      </c>
      <c r="L51" s="96">
        <f t="shared" si="3"/>
        <v>52021.34597510337</v>
      </c>
      <c r="M51" s="77"/>
      <c r="N51" s="71" t="s">
        <v>880</v>
      </c>
    </row>
    <row r="52" spans="2:14" s="32" customFormat="1" ht="12.75" customHeight="1">
      <c r="B52" s="71" t="s">
        <v>827</v>
      </c>
      <c r="C52" s="72" t="s">
        <v>932</v>
      </c>
      <c r="D52" s="36">
        <v>3968.9571892966787</v>
      </c>
      <c r="E52" s="72" t="s">
        <v>932</v>
      </c>
      <c r="F52" s="67">
        <v>0</v>
      </c>
      <c r="G52" s="72" t="s">
        <v>932</v>
      </c>
      <c r="H52" s="36">
        <v>0</v>
      </c>
      <c r="I52" s="72" t="s">
        <v>932</v>
      </c>
      <c r="J52" s="36">
        <v>0</v>
      </c>
      <c r="K52" s="72" t="s">
        <v>932</v>
      </c>
      <c r="L52" s="96">
        <f t="shared" si="3"/>
        <v>3968.9571892966787</v>
      </c>
      <c r="M52" s="77"/>
      <c r="N52" s="71" t="s">
        <v>881</v>
      </c>
    </row>
    <row r="53" spans="2:27" s="31" customFormat="1" ht="15" customHeight="1">
      <c r="B53" s="42" t="s">
        <v>709</v>
      </c>
      <c r="C53" s="49">
        <v>294636.90617000003</v>
      </c>
      <c r="D53" s="49">
        <v>183517.5655654099</v>
      </c>
      <c r="E53" s="70">
        <v>0</v>
      </c>
      <c r="F53" s="70">
        <v>0</v>
      </c>
      <c r="G53" s="49">
        <v>8572.907704320001</v>
      </c>
      <c r="H53" s="49">
        <v>6922.988535974086</v>
      </c>
      <c r="I53" s="49">
        <v>283571.48764621</v>
      </c>
      <c r="J53" s="49">
        <v>174968.12458359866</v>
      </c>
      <c r="K53" s="95">
        <f t="shared" si="2"/>
        <v>2492.510819470044</v>
      </c>
      <c r="L53" s="95">
        <f t="shared" si="3"/>
        <v>1626.4524458371452</v>
      </c>
      <c r="M53" s="76"/>
      <c r="N53" s="42" t="s">
        <v>628</v>
      </c>
      <c r="P53" s="22"/>
      <c r="Q53" s="32"/>
      <c r="R53" s="32"/>
      <c r="S53" s="32"/>
      <c r="T53" s="32"/>
      <c r="U53" s="32"/>
      <c r="V53" s="32"/>
      <c r="W53" s="32"/>
      <c r="X53" s="32"/>
      <c r="Y53" s="32"/>
      <c r="Z53" s="32"/>
      <c r="AA53" s="32"/>
    </row>
    <row r="54" spans="2:16" s="31" customFormat="1" ht="15" customHeight="1">
      <c r="B54" s="42" t="s">
        <v>710</v>
      </c>
      <c r="C54" s="49">
        <v>9369</v>
      </c>
      <c r="D54" s="49">
        <v>15580.41277499999</v>
      </c>
      <c r="E54" s="70">
        <v>0</v>
      </c>
      <c r="F54" s="70">
        <v>0</v>
      </c>
      <c r="G54" s="49">
        <v>856.82772</v>
      </c>
      <c r="H54" s="49">
        <v>1424.883077666999</v>
      </c>
      <c r="I54" s="49">
        <v>0</v>
      </c>
      <c r="J54" s="49">
        <v>0</v>
      </c>
      <c r="K54" s="95">
        <f t="shared" si="2"/>
        <v>8512.17228</v>
      </c>
      <c r="L54" s="95">
        <f t="shared" si="3"/>
        <v>14155.529697332991</v>
      </c>
      <c r="M54" s="76"/>
      <c r="N54" s="42" t="s">
        <v>713</v>
      </c>
      <c r="P54" s="65"/>
    </row>
    <row r="55" spans="2:27" s="31" customFormat="1" ht="15" customHeight="1">
      <c r="B55" s="42" t="s">
        <v>711</v>
      </c>
      <c r="C55" s="74" t="s">
        <v>932</v>
      </c>
      <c r="D55" s="49">
        <v>4887.7763270596015</v>
      </c>
      <c r="E55" s="74" t="s">
        <v>932</v>
      </c>
      <c r="F55" s="70">
        <v>53.2071</v>
      </c>
      <c r="G55" s="74" t="s">
        <v>932</v>
      </c>
      <c r="H55" s="49">
        <v>1088.4722870596024</v>
      </c>
      <c r="I55" s="74" t="s">
        <v>932</v>
      </c>
      <c r="J55" s="49">
        <v>564.50912</v>
      </c>
      <c r="K55" s="74" t="s">
        <v>932</v>
      </c>
      <c r="L55" s="95">
        <f t="shared" si="3"/>
        <v>3181.5878199999993</v>
      </c>
      <c r="M55" s="76"/>
      <c r="N55" s="42" t="s">
        <v>714</v>
      </c>
      <c r="P55" s="22"/>
      <c r="Q55" s="22"/>
      <c r="R55" s="22"/>
      <c r="S55" s="22"/>
      <c r="T55" s="22"/>
      <c r="U55" s="22"/>
      <c r="V55" s="22"/>
      <c r="W55" s="22"/>
      <c r="X55" s="22"/>
      <c r="Y55" s="22"/>
      <c r="Z55" s="22"/>
      <c r="AA55" s="22"/>
    </row>
    <row r="56" spans="2:28" s="140" customFormat="1" ht="16.5" customHeight="1">
      <c r="B56" s="138" t="s">
        <v>887</v>
      </c>
      <c r="C56" s="135" t="s">
        <v>932</v>
      </c>
      <c r="D56" s="134">
        <v>7218.9010113718305</v>
      </c>
      <c r="E56" s="135" t="s">
        <v>932</v>
      </c>
      <c r="F56" s="136">
        <v>823.266</v>
      </c>
      <c r="G56" s="135" t="s">
        <v>932</v>
      </c>
      <c r="H56" s="134">
        <v>0</v>
      </c>
      <c r="I56" s="135" t="s">
        <v>932</v>
      </c>
      <c r="J56" s="134">
        <v>0</v>
      </c>
      <c r="K56" s="135" t="s">
        <v>932</v>
      </c>
      <c r="L56" s="137">
        <f t="shared" si="3"/>
        <v>6395.635011371831</v>
      </c>
      <c r="M56" s="139"/>
      <c r="N56" s="138" t="s">
        <v>888</v>
      </c>
      <c r="O56" s="31"/>
      <c r="P56" s="22"/>
      <c r="Q56" s="22"/>
      <c r="R56" s="22"/>
      <c r="S56" s="22"/>
      <c r="T56" s="22"/>
      <c r="U56" s="22"/>
      <c r="V56" s="22"/>
      <c r="W56" s="22"/>
      <c r="X56" s="22"/>
      <c r="Y56" s="22"/>
      <c r="Z56" s="22"/>
      <c r="AA56" s="22"/>
      <c r="AB56" s="31"/>
    </row>
    <row r="57" spans="2:27" s="31" customFormat="1" ht="16.5" customHeight="1">
      <c r="B57" s="128" t="s">
        <v>862</v>
      </c>
      <c r="C57" s="135" t="s">
        <v>932</v>
      </c>
      <c r="D57" s="134">
        <f>SUM(D58:D62)</f>
        <v>21408.237142349168</v>
      </c>
      <c r="E57" s="135" t="s">
        <v>932</v>
      </c>
      <c r="F57" s="134">
        <f>SUM(F58:F62)</f>
        <v>0</v>
      </c>
      <c r="G57" s="135" t="s">
        <v>932</v>
      </c>
      <c r="H57" s="134">
        <f>SUM(H58:H62)</f>
        <v>254.5037634000215</v>
      </c>
      <c r="I57" s="135" t="s">
        <v>932</v>
      </c>
      <c r="J57" s="134">
        <f>SUM(J58:J62)</f>
        <v>1992.0602278008532</v>
      </c>
      <c r="K57" s="135" t="s">
        <v>932</v>
      </c>
      <c r="L57" s="134">
        <f>SUM(L58:L62)</f>
        <v>19161.673151148287</v>
      </c>
      <c r="M57" s="76"/>
      <c r="N57" s="128" t="s">
        <v>864</v>
      </c>
      <c r="P57" s="22"/>
      <c r="Q57" s="22"/>
      <c r="R57" s="22"/>
      <c r="S57" s="22"/>
      <c r="T57" s="22"/>
      <c r="U57" s="22"/>
      <c r="V57" s="22"/>
      <c r="W57" s="22"/>
      <c r="X57" s="22"/>
      <c r="Y57" s="22"/>
      <c r="Z57" s="22"/>
      <c r="AA57" s="22"/>
    </row>
    <row r="58" spans="2:28" s="32" customFormat="1" ht="12.75" customHeight="1">
      <c r="B58" s="41" t="s">
        <v>724</v>
      </c>
      <c r="C58" s="72">
        <v>54.3427910072085</v>
      </c>
      <c r="D58" s="36">
        <v>80.66643897110029</v>
      </c>
      <c r="E58" s="36">
        <v>0</v>
      </c>
      <c r="F58" s="36">
        <v>0</v>
      </c>
      <c r="G58" s="36">
        <v>0</v>
      </c>
      <c r="H58" s="36">
        <v>0</v>
      </c>
      <c r="I58" s="36">
        <v>53.255935187064324</v>
      </c>
      <c r="J58" s="36">
        <v>79.05311019167827</v>
      </c>
      <c r="K58" s="96">
        <f aca="true" t="shared" si="4" ref="K58:L66">+C58-E58-G58-I58</f>
        <v>1.086855820144173</v>
      </c>
      <c r="L58" s="96">
        <f t="shared" si="4"/>
        <v>1.6133287794220195</v>
      </c>
      <c r="M58" s="77"/>
      <c r="N58" s="71" t="s">
        <v>731</v>
      </c>
      <c r="O58" s="31"/>
      <c r="P58" s="22"/>
      <c r="Q58" s="22"/>
      <c r="R58" s="22"/>
      <c r="S58" s="22"/>
      <c r="T58" s="22"/>
      <c r="U58" s="22"/>
      <c r="V58" s="22"/>
      <c r="W58" s="22"/>
      <c r="X58" s="22"/>
      <c r="Y58" s="22"/>
      <c r="Z58" s="22"/>
      <c r="AA58" s="22"/>
      <c r="AB58" s="31"/>
    </row>
    <row r="59" spans="2:27" s="32" customFormat="1" ht="12.75" customHeight="1">
      <c r="B59" s="41" t="s">
        <v>725</v>
      </c>
      <c r="C59" s="36">
        <v>291.276849012746</v>
      </c>
      <c r="D59" s="36">
        <v>905.8710004296402</v>
      </c>
      <c r="E59" s="36">
        <v>0</v>
      </c>
      <c r="F59" s="36">
        <v>0</v>
      </c>
      <c r="G59" s="36">
        <v>0</v>
      </c>
      <c r="H59" s="36">
        <v>0</v>
      </c>
      <c r="I59" s="36">
        <v>218.45763675955953</v>
      </c>
      <c r="J59" s="36">
        <v>679.4032503222302</v>
      </c>
      <c r="K59" s="72">
        <f t="shared" si="4"/>
        <v>72.81921225318649</v>
      </c>
      <c r="L59" s="96">
        <f t="shared" si="4"/>
        <v>226.46775010740998</v>
      </c>
      <c r="M59" s="77"/>
      <c r="N59" s="71" t="s">
        <v>732</v>
      </c>
      <c r="O59" s="22"/>
      <c r="P59" s="22"/>
      <c r="Q59" s="22"/>
      <c r="R59" s="22"/>
      <c r="S59" s="22"/>
      <c r="T59" s="22"/>
      <c r="U59" s="22"/>
      <c r="V59" s="22"/>
      <c r="W59" s="22"/>
      <c r="X59" s="22"/>
      <c r="Y59" s="22"/>
      <c r="Z59" s="22"/>
      <c r="AA59" s="22"/>
    </row>
    <row r="60" spans="2:28" s="32" customFormat="1" ht="12.75" customHeight="1">
      <c r="B60" s="41" t="s">
        <v>746</v>
      </c>
      <c r="C60" s="36">
        <v>1114.7748165533424</v>
      </c>
      <c r="D60" s="36">
        <v>12816.881770141823</v>
      </c>
      <c r="E60" s="36">
        <v>0</v>
      </c>
      <c r="F60" s="36">
        <v>0</v>
      </c>
      <c r="G60" s="36">
        <v>0</v>
      </c>
      <c r="H60" s="36">
        <v>0</v>
      </c>
      <c r="I60" s="36">
        <v>0</v>
      </c>
      <c r="J60" s="36">
        <v>0</v>
      </c>
      <c r="K60" s="72">
        <f t="shared" si="4"/>
        <v>1114.7748165533424</v>
      </c>
      <c r="L60" s="96">
        <f t="shared" si="4"/>
        <v>12816.881770141823</v>
      </c>
      <c r="M60" s="77"/>
      <c r="N60" s="71" t="s">
        <v>748</v>
      </c>
      <c r="O60" s="65"/>
      <c r="P60" s="22"/>
      <c r="Q60" s="22"/>
      <c r="R60" s="22"/>
      <c r="S60" s="22"/>
      <c r="T60" s="22"/>
      <c r="U60" s="22"/>
      <c r="V60" s="22"/>
      <c r="W60" s="22"/>
      <c r="X60" s="22"/>
      <c r="Y60" s="22"/>
      <c r="Z60" s="22"/>
      <c r="AA60" s="22"/>
      <c r="AB60" s="31"/>
    </row>
    <row r="61" spans="2:28" s="32" customFormat="1" ht="12.75" customHeight="1">
      <c r="B61" s="41" t="s">
        <v>863</v>
      </c>
      <c r="C61" s="72" t="s">
        <v>932</v>
      </c>
      <c r="D61" s="36">
        <v>7180.644993806565</v>
      </c>
      <c r="E61" s="72" t="s">
        <v>932</v>
      </c>
      <c r="F61" s="36">
        <v>0</v>
      </c>
      <c r="G61" s="72" t="s">
        <v>932</v>
      </c>
      <c r="H61" s="36">
        <v>0</v>
      </c>
      <c r="I61" s="72" t="s">
        <v>932</v>
      </c>
      <c r="J61" s="36">
        <v>1233.603867286945</v>
      </c>
      <c r="K61" s="72" t="s">
        <v>932</v>
      </c>
      <c r="L61" s="96">
        <f t="shared" si="4"/>
        <v>5947.04112651962</v>
      </c>
      <c r="M61" s="77"/>
      <c r="N61" s="71" t="s">
        <v>884</v>
      </c>
      <c r="O61" s="22"/>
      <c r="P61" s="22"/>
      <c r="Q61" s="22"/>
      <c r="R61" s="22"/>
      <c r="S61" s="22"/>
      <c r="T61" s="22"/>
      <c r="U61" s="22"/>
      <c r="V61" s="22"/>
      <c r="W61" s="22"/>
      <c r="X61" s="22"/>
      <c r="Y61" s="22"/>
      <c r="Z61" s="22"/>
      <c r="AA61" s="22"/>
      <c r="AB61" s="22"/>
    </row>
    <row r="62" spans="2:28" s="32" customFormat="1" ht="12.75" customHeight="1">
      <c r="B62" s="41" t="s">
        <v>747</v>
      </c>
      <c r="C62" s="72" t="s">
        <v>932</v>
      </c>
      <c r="D62" s="72">
        <v>424.17293900003585</v>
      </c>
      <c r="E62" s="72" t="s">
        <v>932</v>
      </c>
      <c r="F62" s="36">
        <v>0</v>
      </c>
      <c r="G62" s="72" t="s">
        <v>932</v>
      </c>
      <c r="H62" s="72">
        <v>254.5037634000215</v>
      </c>
      <c r="I62" s="72" t="s">
        <v>932</v>
      </c>
      <c r="J62" s="72">
        <v>0</v>
      </c>
      <c r="K62" s="72" t="s">
        <v>932</v>
      </c>
      <c r="L62" s="96">
        <f t="shared" si="4"/>
        <v>169.66917560001434</v>
      </c>
      <c r="M62" s="77"/>
      <c r="N62" s="71" t="s">
        <v>749</v>
      </c>
      <c r="O62" s="22"/>
      <c r="P62" s="22"/>
      <c r="Q62" s="22"/>
      <c r="R62" s="22"/>
      <c r="S62" s="22"/>
      <c r="T62" s="22"/>
      <c r="U62" s="22"/>
      <c r="V62" s="22"/>
      <c r="W62" s="22"/>
      <c r="X62" s="22"/>
      <c r="Y62" s="22"/>
      <c r="Z62" s="22"/>
      <c r="AA62" s="22"/>
      <c r="AB62" s="22"/>
    </row>
    <row r="63" spans="2:28" s="31" customFormat="1" ht="16.5" customHeight="1">
      <c r="B63" s="128" t="s">
        <v>891</v>
      </c>
      <c r="C63" s="135" t="s">
        <v>932</v>
      </c>
      <c r="D63" s="134">
        <v>2422.38085808</v>
      </c>
      <c r="E63" s="135" t="s">
        <v>932</v>
      </c>
      <c r="F63" s="136">
        <v>0</v>
      </c>
      <c r="G63" s="135" t="s">
        <v>932</v>
      </c>
      <c r="H63" s="134">
        <v>275.026856</v>
      </c>
      <c r="I63" s="135" t="s">
        <v>932</v>
      </c>
      <c r="J63" s="134">
        <v>146.97852</v>
      </c>
      <c r="K63" s="135" t="s">
        <v>932</v>
      </c>
      <c r="L63" s="137">
        <f t="shared" si="4"/>
        <v>2000.37548208</v>
      </c>
      <c r="M63" s="76"/>
      <c r="N63" s="128" t="s">
        <v>892</v>
      </c>
      <c r="O63" s="29"/>
      <c r="P63" s="22"/>
      <c r="Q63" s="22"/>
      <c r="R63" s="22"/>
      <c r="S63" s="22"/>
      <c r="T63" s="22"/>
      <c r="U63" s="22"/>
      <c r="V63" s="22"/>
      <c r="W63" s="22"/>
      <c r="X63" s="22"/>
      <c r="Y63" s="22"/>
      <c r="Z63" s="22"/>
      <c r="AA63" s="22"/>
      <c r="AB63" s="22"/>
    </row>
    <row r="64" spans="2:28" s="31" customFormat="1" ht="16.5" customHeight="1">
      <c r="B64" s="128" t="s">
        <v>80</v>
      </c>
      <c r="C64" s="135" t="s">
        <v>932</v>
      </c>
      <c r="D64" s="134">
        <v>52833.785</v>
      </c>
      <c r="E64" s="135" t="s">
        <v>932</v>
      </c>
      <c r="F64" s="136">
        <v>25064.2888</v>
      </c>
      <c r="G64" s="135" t="s">
        <v>932</v>
      </c>
      <c r="H64" s="134">
        <v>3320.5996</v>
      </c>
      <c r="I64" s="135" t="s">
        <v>932</v>
      </c>
      <c r="J64" s="134">
        <v>0</v>
      </c>
      <c r="K64" s="135" t="s">
        <v>932</v>
      </c>
      <c r="L64" s="137">
        <f t="shared" si="4"/>
        <v>24448.896600000004</v>
      </c>
      <c r="M64" s="76"/>
      <c r="N64" s="128" t="s">
        <v>251</v>
      </c>
      <c r="O64" s="29"/>
      <c r="P64" s="22"/>
      <c r="Q64" s="22"/>
      <c r="R64" s="22"/>
      <c r="S64" s="22"/>
      <c r="T64" s="22"/>
      <c r="U64" s="22"/>
      <c r="V64" s="22"/>
      <c r="W64" s="22"/>
      <c r="X64" s="22"/>
      <c r="Y64" s="22"/>
      <c r="Z64" s="22"/>
      <c r="AA64" s="22"/>
      <c r="AB64" s="22"/>
    </row>
    <row r="65" spans="2:28" s="31" customFormat="1" ht="16.5" customHeight="1">
      <c r="B65" s="128" t="s">
        <v>81</v>
      </c>
      <c r="C65" s="135" t="s">
        <v>932</v>
      </c>
      <c r="D65" s="134">
        <v>24526.105777798828</v>
      </c>
      <c r="E65" s="135" t="s">
        <v>932</v>
      </c>
      <c r="F65" s="136">
        <v>0</v>
      </c>
      <c r="G65" s="135" t="s">
        <v>932</v>
      </c>
      <c r="H65" s="134">
        <v>0</v>
      </c>
      <c r="I65" s="135" t="s">
        <v>932</v>
      </c>
      <c r="J65" s="134">
        <v>0</v>
      </c>
      <c r="K65" s="135" t="s">
        <v>932</v>
      </c>
      <c r="L65" s="137">
        <f t="shared" si="4"/>
        <v>24526.105777798828</v>
      </c>
      <c r="M65" s="76"/>
      <c r="N65" s="128" t="s">
        <v>87</v>
      </c>
      <c r="O65" s="29"/>
      <c r="P65" s="22"/>
      <c r="Q65" s="22"/>
      <c r="R65" s="22"/>
      <c r="S65" s="22"/>
      <c r="T65" s="22"/>
      <c r="U65" s="22"/>
      <c r="V65" s="22"/>
      <c r="W65" s="22"/>
      <c r="X65" s="22"/>
      <c r="Y65" s="22"/>
      <c r="Z65" s="22"/>
      <c r="AA65" s="22"/>
      <c r="AB65" s="22"/>
    </row>
    <row r="66" spans="2:28" s="31" customFormat="1" ht="30" customHeight="1">
      <c r="B66" s="230" t="s">
        <v>1022</v>
      </c>
      <c r="C66" s="135" t="s">
        <v>932</v>
      </c>
      <c r="D66" s="134">
        <v>10796.856434252955</v>
      </c>
      <c r="E66" s="135" t="s">
        <v>932</v>
      </c>
      <c r="F66" s="136">
        <v>0</v>
      </c>
      <c r="G66" s="135" t="s">
        <v>932</v>
      </c>
      <c r="H66" s="134">
        <v>0</v>
      </c>
      <c r="I66" s="135" t="s">
        <v>932</v>
      </c>
      <c r="J66" s="134">
        <v>0</v>
      </c>
      <c r="K66" s="135" t="s">
        <v>932</v>
      </c>
      <c r="L66" s="137">
        <f t="shared" si="4"/>
        <v>10796.856434252955</v>
      </c>
      <c r="M66" s="76"/>
      <c r="N66" s="230" t="s">
        <v>1020</v>
      </c>
      <c r="O66" s="29"/>
      <c r="P66" s="22"/>
      <c r="Q66" s="22"/>
      <c r="R66" s="22"/>
      <c r="S66" s="22"/>
      <c r="T66" s="22"/>
      <c r="U66" s="22"/>
      <c r="V66" s="22"/>
      <c r="W66" s="22"/>
      <c r="X66" s="22"/>
      <c r="Y66" s="22"/>
      <c r="Z66" s="22"/>
      <c r="AA66" s="22"/>
      <c r="AB66" s="22"/>
    </row>
    <row r="67" spans="2:28" s="32" customFormat="1" ht="3" customHeight="1">
      <c r="B67" s="58"/>
      <c r="C67" s="92"/>
      <c r="D67" s="92"/>
      <c r="E67" s="67"/>
      <c r="F67" s="67"/>
      <c r="G67" s="92"/>
      <c r="H67" s="92"/>
      <c r="I67" s="92"/>
      <c r="J67" s="92"/>
      <c r="K67" s="67"/>
      <c r="L67" s="67"/>
      <c r="M67" s="201"/>
      <c r="N67" s="58"/>
      <c r="O67" s="29"/>
      <c r="P67" s="22"/>
      <c r="Q67" s="22"/>
      <c r="R67" s="22"/>
      <c r="S67" s="22"/>
      <c r="T67" s="22"/>
      <c r="U67" s="22"/>
      <c r="V67" s="22"/>
      <c r="W67" s="22"/>
      <c r="X67" s="22"/>
      <c r="Y67" s="22"/>
      <c r="Z67" s="22"/>
      <c r="AA67" s="22"/>
      <c r="AB67" s="22"/>
    </row>
    <row r="68" spans="2:28" s="31" customFormat="1" ht="31.5" customHeight="1">
      <c r="B68" s="98" t="s">
        <v>143</v>
      </c>
      <c r="C68" s="120" t="s">
        <v>932</v>
      </c>
      <c r="D68" s="101">
        <f>+D10+D46+D57+D63+D64+D65+D66+D56</f>
        <v>730024.5958423881</v>
      </c>
      <c r="E68" s="126" t="s">
        <v>932</v>
      </c>
      <c r="F68" s="101">
        <f>+F10+F46+F57+F63+F64+F65+F66+F56</f>
        <v>73495.99106368898</v>
      </c>
      <c r="G68" s="126" t="s">
        <v>932</v>
      </c>
      <c r="H68" s="101">
        <f>+H10+H46+H57+H63+H64+H65+H66+H56</f>
        <v>56669.07627621388</v>
      </c>
      <c r="I68" s="126" t="s">
        <v>932</v>
      </c>
      <c r="J68" s="101">
        <f>+J10+J46+J57+J63+J64+J65+J66+J56</f>
        <v>226077.67614837154</v>
      </c>
      <c r="K68" s="126" t="s">
        <v>932</v>
      </c>
      <c r="L68" s="101">
        <f>+L10+L46+L57+L63+L64+L65+L66+L56</f>
        <v>373781.8523541137</v>
      </c>
      <c r="M68" s="199"/>
      <c r="N68" s="98" t="s">
        <v>186</v>
      </c>
      <c r="O68" s="29"/>
      <c r="P68" s="22"/>
      <c r="Q68" s="22"/>
      <c r="R68" s="22"/>
      <c r="S68" s="22"/>
      <c r="T68" s="22"/>
      <c r="U68" s="22"/>
      <c r="V68" s="22"/>
      <c r="W68" s="22"/>
      <c r="X68" s="22"/>
      <c r="Y68" s="22"/>
      <c r="Z68" s="22"/>
      <c r="AA68" s="22"/>
      <c r="AB68" s="22"/>
    </row>
    <row r="69" spans="2:15" ht="4.5" customHeight="1">
      <c r="B69" s="21"/>
      <c r="C69" s="21"/>
      <c r="D69" s="21"/>
      <c r="G69" s="21"/>
      <c r="H69" s="21"/>
      <c r="I69" s="22"/>
      <c r="K69" s="29"/>
      <c r="L69" s="25"/>
      <c r="M69" s="25"/>
      <c r="O69" s="29"/>
    </row>
    <row r="70" spans="2:28" ht="12.75" customHeight="1">
      <c r="B70" s="21" t="s">
        <v>885</v>
      </c>
      <c r="C70" s="21"/>
      <c r="D70" s="21"/>
      <c r="G70" s="21"/>
      <c r="H70" s="21"/>
      <c r="I70" s="22"/>
      <c r="J70" s="22"/>
      <c r="K70" s="22"/>
      <c r="L70" s="25"/>
      <c r="M70" s="25"/>
      <c r="AB70" s="25"/>
    </row>
    <row r="71" spans="2:28" ht="13.5" customHeight="1">
      <c r="B71" s="21" t="s">
        <v>889</v>
      </c>
      <c r="C71" s="21"/>
      <c r="D71" s="21"/>
      <c r="G71" s="21"/>
      <c r="H71" s="21"/>
      <c r="I71" s="21"/>
      <c r="J71" s="21"/>
      <c r="M71" s="21"/>
      <c r="AB71" s="25"/>
    </row>
    <row r="72" spans="2:28" ht="13.5" customHeight="1">
      <c r="B72" s="21" t="s">
        <v>886</v>
      </c>
      <c r="C72" s="21"/>
      <c r="D72" s="21"/>
      <c r="G72" s="21"/>
      <c r="H72" s="21"/>
      <c r="I72" s="21"/>
      <c r="J72" s="21"/>
      <c r="M72" s="21"/>
      <c r="AB72" s="25"/>
    </row>
    <row r="73" spans="2:28" ht="13.5" customHeight="1">
      <c r="B73" s="21" t="s">
        <v>890</v>
      </c>
      <c r="C73" s="21"/>
      <c r="D73" s="21"/>
      <c r="G73" s="21"/>
      <c r="H73" s="21"/>
      <c r="I73" s="21"/>
      <c r="J73" s="21"/>
      <c r="M73" s="21"/>
      <c r="AB73" s="25"/>
    </row>
    <row r="74" spans="2:28" ht="13.5" customHeight="1">
      <c r="B74" s="21" t="s">
        <v>893</v>
      </c>
      <c r="C74" s="21"/>
      <c r="D74" s="21"/>
      <c r="G74" s="21"/>
      <c r="H74" s="21"/>
      <c r="I74" s="21"/>
      <c r="J74" s="21"/>
      <c r="M74" s="21"/>
      <c r="AB74" s="24"/>
    </row>
    <row r="75" spans="2:13" ht="13.5" customHeight="1">
      <c r="B75" s="21" t="s">
        <v>1021</v>
      </c>
      <c r="C75" s="21"/>
      <c r="D75" s="21"/>
      <c r="G75" s="21"/>
      <c r="H75" s="21"/>
      <c r="I75" s="21"/>
      <c r="J75" s="21"/>
      <c r="M75" s="21"/>
    </row>
    <row r="76" spans="2:13" ht="13.5" customHeight="1">
      <c r="B76" s="21" t="s">
        <v>894</v>
      </c>
      <c r="C76" s="21"/>
      <c r="D76" s="21"/>
      <c r="G76" s="21"/>
      <c r="H76" s="21"/>
      <c r="I76" s="21"/>
      <c r="J76" s="21"/>
      <c r="M76" s="21"/>
    </row>
    <row r="77" spans="2:13" ht="13.5" customHeight="1">
      <c r="B77" s="21" t="s">
        <v>895</v>
      </c>
      <c r="C77" s="21"/>
      <c r="D77" s="21"/>
      <c r="G77" s="21"/>
      <c r="H77" s="21"/>
      <c r="I77" s="21"/>
      <c r="J77" s="21"/>
      <c r="M77" s="21"/>
    </row>
    <row r="78" spans="3:28" s="25" customFormat="1" ht="13.5" thickBot="1">
      <c r="C78" s="82"/>
      <c r="D78" s="82"/>
      <c r="E78" s="82"/>
      <c r="F78" s="82"/>
      <c r="G78" s="82"/>
      <c r="H78" s="82"/>
      <c r="I78" s="82"/>
      <c r="J78" s="82"/>
      <c r="K78" s="82"/>
      <c r="L78" s="82"/>
      <c r="O78" s="22"/>
      <c r="P78" s="22"/>
      <c r="Q78" s="22"/>
      <c r="R78" s="22"/>
      <c r="S78" s="22"/>
      <c r="T78" s="22"/>
      <c r="U78" s="22"/>
      <c r="V78" s="22"/>
      <c r="W78" s="22"/>
      <c r="X78" s="22"/>
      <c r="Y78" s="22"/>
      <c r="Z78" s="22"/>
      <c r="AA78" s="22"/>
      <c r="AB78" s="29"/>
    </row>
    <row r="79" spans="2:28" s="25" customFormat="1" ht="16.5" customHeight="1" thickTop="1">
      <c r="B79" s="26" t="str">
        <f>+'Περιεχόμενα-Contents'!B27</f>
        <v>(Τελευταία Ενημέρωση/Last update: 24/09/2020)</v>
      </c>
      <c r="C79" s="83"/>
      <c r="D79" s="83"/>
      <c r="E79" s="89"/>
      <c r="F79" s="89"/>
      <c r="G79" s="83"/>
      <c r="H79" s="83"/>
      <c r="I79" s="83"/>
      <c r="J79" s="83"/>
      <c r="K79" s="89"/>
      <c r="L79" s="89"/>
      <c r="M79" s="27"/>
      <c r="N79" s="27"/>
      <c r="O79" s="22"/>
      <c r="P79" s="22"/>
      <c r="Q79" s="22"/>
      <c r="R79" s="22"/>
      <c r="S79" s="22"/>
      <c r="T79" s="22"/>
      <c r="U79" s="22"/>
      <c r="V79" s="22"/>
      <c r="W79" s="22"/>
      <c r="X79" s="22"/>
      <c r="Y79" s="22"/>
      <c r="Z79" s="22"/>
      <c r="AA79" s="22"/>
      <c r="AB79" s="22"/>
    </row>
    <row r="80" spans="2:28" s="25" customFormat="1" ht="4.5" customHeight="1">
      <c r="B80" s="210"/>
      <c r="C80" s="224"/>
      <c r="D80" s="224"/>
      <c r="E80" s="225"/>
      <c r="F80" s="225"/>
      <c r="G80" s="224"/>
      <c r="H80" s="224"/>
      <c r="I80" s="224"/>
      <c r="J80" s="224"/>
      <c r="K80" s="225"/>
      <c r="L80" s="225"/>
      <c r="M80" s="212"/>
      <c r="N80" s="212"/>
      <c r="O80" s="22"/>
      <c r="P80" s="22"/>
      <c r="Q80" s="22"/>
      <c r="R80" s="22"/>
      <c r="S80" s="22"/>
      <c r="T80" s="22"/>
      <c r="U80" s="22"/>
      <c r="V80" s="22"/>
      <c r="W80" s="22"/>
      <c r="X80" s="22"/>
      <c r="Y80" s="22"/>
      <c r="Z80" s="22"/>
      <c r="AA80" s="22"/>
      <c r="AB80" s="22"/>
    </row>
    <row r="81" spans="2:28" s="25" customFormat="1" ht="16.5" customHeight="1">
      <c r="B81" s="28" t="str">
        <f>+'Περιεχόμενα-Contents'!B29</f>
        <v>COPYRIGHT © :2020, ΚΥΠΡΙΑΚΗ ΔΗΜΟΚΡΑΤΙΑ, ΣΤΑΤΙΣΤΙΚΗ ΥΠΗΡΕΣΙΑ/REPUBLIC OF CYPRUS, STATISTICAL SERVICE</v>
      </c>
      <c r="C81" s="84"/>
      <c r="D81" s="84"/>
      <c r="E81" s="82"/>
      <c r="F81" s="82"/>
      <c r="G81" s="84"/>
      <c r="H81" s="84"/>
      <c r="I81" s="84"/>
      <c r="J81" s="84"/>
      <c r="K81" s="82"/>
      <c r="L81" s="82"/>
      <c r="O81" s="22"/>
      <c r="P81" s="22"/>
      <c r="Q81" s="22"/>
      <c r="R81" s="22"/>
      <c r="S81" s="22"/>
      <c r="T81" s="22"/>
      <c r="U81" s="22"/>
      <c r="V81" s="22"/>
      <c r="W81" s="22"/>
      <c r="X81" s="22"/>
      <c r="Y81" s="22"/>
      <c r="Z81" s="22"/>
      <c r="AA81" s="22"/>
      <c r="AB81" s="22"/>
    </row>
    <row r="82" spans="2:28" s="24" customFormat="1" ht="12.75">
      <c r="B82" s="20"/>
      <c r="C82" s="85"/>
      <c r="D82" s="85"/>
      <c r="E82" s="90"/>
      <c r="F82" s="90"/>
      <c r="G82" s="85"/>
      <c r="H82" s="85"/>
      <c r="I82" s="85"/>
      <c r="J82" s="85"/>
      <c r="K82" s="90"/>
      <c r="L82" s="90"/>
      <c r="O82" s="22"/>
      <c r="P82" s="22"/>
      <c r="Q82" s="22"/>
      <c r="R82" s="22"/>
      <c r="S82" s="22"/>
      <c r="T82" s="22"/>
      <c r="U82" s="22"/>
      <c r="V82" s="22"/>
      <c r="W82" s="22"/>
      <c r="X82" s="22"/>
      <c r="Y82" s="22"/>
      <c r="Z82" s="22"/>
      <c r="AA82" s="22"/>
      <c r="AB82" s="22"/>
    </row>
    <row r="86" spans="1:28" s="29" customFormat="1" ht="12.75">
      <c r="A86" s="22"/>
      <c r="B86" s="30"/>
      <c r="C86" s="86"/>
      <c r="D86" s="86"/>
      <c r="G86" s="86"/>
      <c r="H86" s="86"/>
      <c r="I86" s="86"/>
      <c r="J86" s="86"/>
      <c r="O86" s="22"/>
      <c r="P86" s="22"/>
      <c r="Q86" s="22"/>
      <c r="R86" s="22"/>
      <c r="S86" s="22"/>
      <c r="T86" s="22"/>
      <c r="U86" s="22"/>
      <c r="V86" s="22"/>
      <c r="W86" s="22"/>
      <c r="X86" s="22"/>
      <c r="Y86" s="22"/>
      <c r="Z86" s="22"/>
      <c r="AA86" s="22"/>
      <c r="AB86" s="22"/>
    </row>
  </sheetData>
  <sheetProtection/>
  <mergeCells count="15">
    <mergeCell ref="A1:B1"/>
    <mergeCell ref="B6:B9"/>
    <mergeCell ref="C6:D6"/>
    <mergeCell ref="E6:F6"/>
    <mergeCell ref="G6:H6"/>
    <mergeCell ref="K6:M6"/>
    <mergeCell ref="N6:N9"/>
    <mergeCell ref="C7:D7"/>
    <mergeCell ref="E7:F7"/>
    <mergeCell ref="G7:H7"/>
    <mergeCell ref="I7:J7"/>
    <mergeCell ref="K7:M7"/>
    <mergeCell ref="L8:M8"/>
    <mergeCell ref="L9:M9"/>
    <mergeCell ref="I6:J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75" r:id="rId2"/>
  <rowBreaks count="1" manualBreakCount="1">
    <brk id="45" max="14" man="1"/>
  </rowBreaks>
  <drawing r:id="rId1"/>
</worksheet>
</file>

<file path=xl/worksheets/sheet24.xml><?xml version="1.0" encoding="utf-8"?>
<worksheet xmlns="http://schemas.openxmlformats.org/spreadsheetml/2006/main" xmlns:r="http://schemas.openxmlformats.org/officeDocument/2006/relationships">
  <sheetPr>
    <tabColor rgb="FF92D050"/>
  </sheetPr>
  <dimension ref="A1:P53"/>
  <sheetViews>
    <sheetView zoomScaleSheetLayoutView="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B1"/>
    </sheetView>
  </sheetViews>
  <sheetFormatPr defaultColWidth="9.28125" defaultRowHeight="12.75"/>
  <cols>
    <col min="1" max="1" width="2.140625" style="22" customWidth="1"/>
    <col min="2" max="2" width="31.7109375" style="29" customWidth="1"/>
    <col min="3" max="3" width="16.7109375" style="29" bestFit="1" customWidth="1"/>
    <col min="4" max="4" width="13.421875" style="29" customWidth="1"/>
    <col min="5" max="5" width="11.28125" style="29" customWidth="1"/>
    <col min="6" max="6" width="8.421875" style="21" customWidth="1"/>
    <col min="7" max="7" width="0.85546875" style="22" customWidth="1"/>
    <col min="8" max="8" width="13.421875" style="29" customWidth="1"/>
    <col min="9" max="9" width="11.28125" style="29" customWidth="1"/>
    <col min="10" max="10" width="8.421875" style="21" customWidth="1"/>
    <col min="11" max="11" width="0.85546875" style="22" customWidth="1"/>
    <col min="12" max="12" width="28.7109375" style="22" customWidth="1"/>
    <col min="13" max="13" width="2.140625" style="22" customWidth="1"/>
    <col min="14" max="16384" width="9.28125" style="22" customWidth="1"/>
  </cols>
  <sheetData>
    <row r="1" spans="1:10" s="23" customFormat="1" ht="15" customHeight="1">
      <c r="A1" s="263" t="s">
        <v>8</v>
      </c>
      <c r="B1" s="264"/>
      <c r="C1" s="175"/>
      <c r="D1" s="79"/>
      <c r="E1" s="79"/>
      <c r="F1" s="87"/>
      <c r="H1" s="79"/>
      <c r="I1" s="79"/>
      <c r="J1" s="87"/>
    </row>
    <row r="2" spans="2:10" s="23" customFormat="1" ht="12.75" customHeight="1">
      <c r="B2" s="3"/>
      <c r="C2" s="3"/>
      <c r="D2" s="80"/>
      <c r="E2" s="80"/>
      <c r="F2" s="87"/>
      <c r="H2" s="80"/>
      <c r="I2" s="80"/>
      <c r="J2" s="87"/>
    </row>
    <row r="3" spans="2:13" s="31" customFormat="1" ht="15" customHeight="1">
      <c r="B3" s="217" t="s">
        <v>1115</v>
      </c>
      <c r="C3" s="38"/>
      <c r="D3" s="81"/>
      <c r="E3" s="81"/>
      <c r="F3" s="88"/>
      <c r="G3" s="37"/>
      <c r="H3" s="81"/>
      <c r="I3" s="81"/>
      <c r="J3" s="88"/>
      <c r="K3" s="37"/>
      <c r="L3" s="37"/>
      <c r="M3" s="37"/>
    </row>
    <row r="4" spans="2:13" s="31" customFormat="1" ht="15" customHeight="1" thickBot="1">
      <c r="B4" s="218" t="s">
        <v>1116</v>
      </c>
      <c r="C4" s="215"/>
      <c r="D4" s="216"/>
      <c r="E4" s="216"/>
      <c r="F4" s="216"/>
      <c r="G4" s="215"/>
      <c r="H4" s="216"/>
      <c r="I4" s="216"/>
      <c r="J4" s="216"/>
      <c r="K4" s="215"/>
      <c r="L4" s="215"/>
      <c r="M4" s="38"/>
    </row>
    <row r="5" spans="4:12" s="32" customFormat="1" ht="12.75" customHeight="1" thickTop="1">
      <c r="D5" s="34"/>
      <c r="E5" s="34"/>
      <c r="F5" s="34"/>
      <c r="H5" s="34"/>
      <c r="I5" s="34"/>
      <c r="J5" s="34"/>
      <c r="L5" s="33"/>
    </row>
    <row r="6" spans="2:12" s="32" customFormat="1" ht="15.75" customHeight="1">
      <c r="B6" s="259" t="s">
        <v>520</v>
      </c>
      <c r="C6" s="298" t="s">
        <v>1025</v>
      </c>
      <c r="D6" s="319" t="s">
        <v>1066</v>
      </c>
      <c r="E6" s="261"/>
      <c r="F6" s="261"/>
      <c r="G6" s="261"/>
      <c r="H6" s="261"/>
      <c r="I6" s="261"/>
      <c r="J6" s="261"/>
      <c r="K6" s="292"/>
      <c r="L6" s="259" t="s">
        <v>574</v>
      </c>
    </row>
    <row r="7" spans="2:12" s="32" customFormat="1" ht="15.75" customHeight="1">
      <c r="B7" s="286"/>
      <c r="C7" s="287"/>
      <c r="D7" s="320" t="s">
        <v>1065</v>
      </c>
      <c r="E7" s="262"/>
      <c r="F7" s="262"/>
      <c r="G7" s="262"/>
      <c r="H7" s="262"/>
      <c r="I7" s="262"/>
      <c r="J7" s="262"/>
      <c r="K7" s="293"/>
      <c r="L7" s="286"/>
    </row>
    <row r="8" spans="2:12" s="32" customFormat="1" ht="15.75" customHeight="1">
      <c r="B8" s="286"/>
      <c r="C8" s="287"/>
      <c r="D8" s="310" t="s">
        <v>1113</v>
      </c>
      <c r="E8" s="311"/>
      <c r="F8" s="311"/>
      <c r="G8" s="312"/>
      <c r="H8" s="310" t="s">
        <v>1114</v>
      </c>
      <c r="I8" s="311"/>
      <c r="J8" s="311"/>
      <c r="K8" s="312"/>
      <c r="L8" s="286"/>
    </row>
    <row r="9" spans="2:12" s="32" customFormat="1" ht="15.75" customHeight="1">
      <c r="B9" s="286"/>
      <c r="C9" s="287"/>
      <c r="D9" s="313"/>
      <c r="E9" s="314"/>
      <c r="F9" s="314"/>
      <c r="G9" s="315"/>
      <c r="H9" s="313"/>
      <c r="I9" s="314"/>
      <c r="J9" s="314"/>
      <c r="K9" s="315"/>
      <c r="L9" s="286"/>
    </row>
    <row r="10" spans="2:12" s="32" customFormat="1" ht="30.75" customHeight="1">
      <c r="B10" s="286"/>
      <c r="C10" s="287"/>
      <c r="D10" s="181" t="s">
        <v>588</v>
      </c>
      <c r="E10" s="123" t="s">
        <v>590</v>
      </c>
      <c r="F10" s="317" t="s">
        <v>592</v>
      </c>
      <c r="G10" s="318"/>
      <c r="H10" s="207" t="s">
        <v>588</v>
      </c>
      <c r="I10" s="123" t="s">
        <v>590</v>
      </c>
      <c r="J10" s="317" t="s">
        <v>592</v>
      </c>
      <c r="K10" s="318"/>
      <c r="L10" s="286"/>
    </row>
    <row r="11" spans="2:12" s="32" customFormat="1" ht="30.75" customHeight="1">
      <c r="B11" s="260"/>
      <c r="C11" s="316"/>
      <c r="D11" s="182" t="s">
        <v>589</v>
      </c>
      <c r="E11" s="124" t="s">
        <v>591</v>
      </c>
      <c r="F11" s="296" t="s">
        <v>593</v>
      </c>
      <c r="G11" s="300"/>
      <c r="H11" s="208" t="s">
        <v>589</v>
      </c>
      <c r="I11" s="124" t="s">
        <v>591</v>
      </c>
      <c r="J11" s="296" t="s">
        <v>593</v>
      </c>
      <c r="K11" s="300"/>
      <c r="L11" s="260"/>
    </row>
    <row r="12" spans="2:12" s="31" customFormat="1" ht="16.5" customHeight="1">
      <c r="B12" s="42" t="s">
        <v>577</v>
      </c>
      <c r="C12" s="183" t="s">
        <v>1026</v>
      </c>
      <c r="D12" s="171">
        <v>43.519999999999996</v>
      </c>
      <c r="E12" s="171">
        <v>2.58</v>
      </c>
      <c r="F12" s="187">
        <v>46.1</v>
      </c>
      <c r="G12" s="141"/>
      <c r="H12" s="186">
        <v>52.32483373741995</v>
      </c>
      <c r="I12" s="171">
        <v>2.115272186642269</v>
      </c>
      <c r="J12" s="187">
        <v>54.44010592406221</v>
      </c>
      <c r="K12" s="188"/>
      <c r="L12" s="42" t="s">
        <v>598</v>
      </c>
    </row>
    <row r="13" spans="2:12" s="32" customFormat="1" ht="12.75" customHeight="1">
      <c r="B13" s="41" t="s">
        <v>337</v>
      </c>
      <c r="C13" s="184" t="s">
        <v>1026</v>
      </c>
      <c r="D13" s="172">
        <v>25.08</v>
      </c>
      <c r="E13" s="172">
        <v>0.62</v>
      </c>
      <c r="F13" s="115">
        <v>25.7</v>
      </c>
      <c r="G13" s="114"/>
      <c r="H13" s="189">
        <v>19.44575102927722</v>
      </c>
      <c r="I13" s="172">
        <v>0.30463517840805127</v>
      </c>
      <c r="J13" s="115">
        <v>19.750386207685267</v>
      </c>
      <c r="K13" s="116"/>
      <c r="L13" s="41" t="s">
        <v>420</v>
      </c>
    </row>
    <row r="14" spans="2:12" s="32" customFormat="1" ht="12.75" customHeight="1">
      <c r="B14" s="41" t="s">
        <v>338</v>
      </c>
      <c r="C14" s="184" t="s">
        <v>1026</v>
      </c>
      <c r="D14" s="172">
        <v>9.040000000000001</v>
      </c>
      <c r="E14" s="172">
        <v>1.5399999999999998</v>
      </c>
      <c r="F14" s="115">
        <v>10.580000000000002</v>
      </c>
      <c r="G14" s="114"/>
      <c r="H14" s="189">
        <v>7.272049885635864</v>
      </c>
      <c r="I14" s="172">
        <v>1.3896495882891127</v>
      </c>
      <c r="J14" s="115">
        <v>8.661699473924978</v>
      </c>
      <c r="K14" s="116"/>
      <c r="L14" s="41" t="s">
        <v>421</v>
      </c>
    </row>
    <row r="15" spans="2:12" s="32" customFormat="1" ht="12.75" customHeight="1">
      <c r="B15" s="41" t="s">
        <v>340</v>
      </c>
      <c r="C15" s="184" t="s">
        <v>1026</v>
      </c>
      <c r="D15" s="172">
        <v>2.7800000000000002</v>
      </c>
      <c r="E15" s="172">
        <v>0.1</v>
      </c>
      <c r="F15" s="115">
        <v>2.8800000000000003</v>
      </c>
      <c r="G15" s="114"/>
      <c r="H15" s="189">
        <v>5.456035910338517</v>
      </c>
      <c r="I15" s="172">
        <v>0.06727264409881062</v>
      </c>
      <c r="J15" s="115">
        <v>5.523308554437328</v>
      </c>
      <c r="K15" s="116"/>
      <c r="L15" s="41" t="s">
        <v>422</v>
      </c>
    </row>
    <row r="16" spans="2:12" s="32" customFormat="1" ht="12.75" customHeight="1">
      <c r="B16" s="41" t="s">
        <v>339</v>
      </c>
      <c r="C16" s="184" t="s">
        <v>1026</v>
      </c>
      <c r="D16" s="172">
        <v>6.62</v>
      </c>
      <c r="E16" s="172">
        <v>0.31999999999999995</v>
      </c>
      <c r="F16" s="115">
        <v>6.94</v>
      </c>
      <c r="G16" s="114"/>
      <c r="H16" s="189">
        <v>20.150996912168345</v>
      </c>
      <c r="I16" s="172">
        <v>0.35371477584629457</v>
      </c>
      <c r="J16" s="115">
        <v>20.50471168801464</v>
      </c>
      <c r="K16" s="116"/>
      <c r="L16" s="41" t="s">
        <v>423</v>
      </c>
    </row>
    <row r="17" spans="2:12" s="31" customFormat="1" ht="16.5" customHeight="1">
      <c r="B17" s="42" t="s">
        <v>578</v>
      </c>
      <c r="C17" s="183" t="s">
        <v>1026</v>
      </c>
      <c r="D17" s="171">
        <v>75.64000000000001</v>
      </c>
      <c r="E17" s="171">
        <v>28.78</v>
      </c>
      <c r="F17" s="142">
        <v>104.42</v>
      </c>
      <c r="G17" s="141"/>
      <c r="H17" s="190">
        <v>61.84159057639524</v>
      </c>
      <c r="I17" s="171">
        <v>26.925561299176582</v>
      </c>
      <c r="J17" s="142">
        <v>88.76715187557184</v>
      </c>
      <c r="K17" s="143"/>
      <c r="L17" s="42" t="s">
        <v>584</v>
      </c>
    </row>
    <row r="18" spans="2:12" s="32" customFormat="1" ht="12.75" customHeight="1">
      <c r="B18" s="41" t="s">
        <v>333</v>
      </c>
      <c r="C18" s="184" t="s">
        <v>1026</v>
      </c>
      <c r="D18" s="172">
        <v>5.32</v>
      </c>
      <c r="E18" s="172">
        <v>2.56</v>
      </c>
      <c r="F18" s="115">
        <v>7.88</v>
      </c>
      <c r="G18" s="114"/>
      <c r="H18" s="189">
        <v>2.673247255260749</v>
      </c>
      <c r="I18" s="172">
        <v>2.1039499085086915</v>
      </c>
      <c r="J18" s="115">
        <v>4.777197163769441</v>
      </c>
      <c r="K18" s="116"/>
      <c r="L18" s="41" t="s">
        <v>416</v>
      </c>
    </row>
    <row r="19" spans="2:12" s="32" customFormat="1" ht="12.75" customHeight="1">
      <c r="B19" s="41" t="s">
        <v>856</v>
      </c>
      <c r="C19" s="184" t="s">
        <v>1026</v>
      </c>
      <c r="D19" s="172">
        <v>7.92</v>
      </c>
      <c r="E19" s="172">
        <v>8.32</v>
      </c>
      <c r="F19" s="115">
        <v>16.240000000000002</v>
      </c>
      <c r="G19" s="114"/>
      <c r="H19" s="189">
        <v>4.575973924977128</v>
      </c>
      <c r="I19" s="172">
        <v>7.874219579139982</v>
      </c>
      <c r="J19" s="115">
        <v>12.45019350411711</v>
      </c>
      <c r="K19" s="116"/>
      <c r="L19" s="41" t="s">
        <v>876</v>
      </c>
    </row>
    <row r="20" spans="2:12" s="32" customFormat="1" ht="12.75" customHeight="1">
      <c r="B20" s="41" t="s">
        <v>350</v>
      </c>
      <c r="C20" s="184" t="s">
        <v>1026</v>
      </c>
      <c r="D20" s="172">
        <v>7.2</v>
      </c>
      <c r="E20" s="172">
        <v>4.840000000000001</v>
      </c>
      <c r="F20" s="115">
        <v>12.04</v>
      </c>
      <c r="G20" s="114"/>
      <c r="H20" s="189">
        <v>6.932994053064959</v>
      </c>
      <c r="I20" s="172">
        <v>6.188791171088747</v>
      </c>
      <c r="J20" s="115">
        <v>13.121785224153706</v>
      </c>
      <c r="K20" s="116"/>
      <c r="L20" s="41" t="s">
        <v>437</v>
      </c>
    </row>
    <row r="21" spans="2:12" s="32" customFormat="1" ht="12.75" customHeight="1">
      <c r="B21" s="41" t="s">
        <v>330</v>
      </c>
      <c r="C21" s="184" t="s">
        <v>1026</v>
      </c>
      <c r="D21" s="172">
        <v>25.32</v>
      </c>
      <c r="E21" s="172">
        <v>0.21999999999999997</v>
      </c>
      <c r="F21" s="115">
        <v>25.54</v>
      </c>
      <c r="G21" s="114"/>
      <c r="H21" s="189">
        <v>20.52709263494968</v>
      </c>
      <c r="I21" s="172">
        <v>0.23080580969807868</v>
      </c>
      <c r="J21" s="115">
        <v>20.75789844464776</v>
      </c>
      <c r="K21" s="116"/>
      <c r="L21" s="41" t="s">
        <v>1029</v>
      </c>
    </row>
    <row r="22" spans="2:12" s="32" customFormat="1" ht="12.75" customHeight="1">
      <c r="B22" s="41" t="s">
        <v>331</v>
      </c>
      <c r="C22" s="184" t="s">
        <v>1026</v>
      </c>
      <c r="D22" s="172">
        <v>12.9</v>
      </c>
      <c r="E22" s="172">
        <v>0.2</v>
      </c>
      <c r="F22" s="115">
        <v>13.1</v>
      </c>
      <c r="G22" s="114"/>
      <c r="H22" s="189">
        <v>12.126236733760292</v>
      </c>
      <c r="I22" s="172">
        <v>0.14795356816102473</v>
      </c>
      <c r="J22" s="115">
        <v>12.274190301921319</v>
      </c>
      <c r="K22" s="116"/>
      <c r="L22" s="41" t="s">
        <v>415</v>
      </c>
    </row>
    <row r="23" spans="2:12" s="32" customFormat="1" ht="12.75" customHeight="1">
      <c r="B23" s="41" t="s">
        <v>858</v>
      </c>
      <c r="C23" s="184" t="s">
        <v>1026</v>
      </c>
      <c r="D23" s="172">
        <v>16.98</v>
      </c>
      <c r="E23" s="172">
        <v>12.64</v>
      </c>
      <c r="F23" s="115">
        <v>29.619999999999997</v>
      </c>
      <c r="G23" s="114"/>
      <c r="H23" s="189">
        <v>15.006045974382431</v>
      </c>
      <c r="I23" s="172">
        <v>10.379841262580054</v>
      </c>
      <c r="J23" s="115">
        <v>25.385887236962486</v>
      </c>
      <c r="K23" s="116"/>
      <c r="L23" s="41" t="s">
        <v>896</v>
      </c>
    </row>
    <row r="24" spans="2:12" s="31" customFormat="1" ht="16.5" customHeight="1">
      <c r="B24" s="42" t="s">
        <v>594</v>
      </c>
      <c r="C24" s="183" t="s">
        <v>1026</v>
      </c>
      <c r="D24" s="171">
        <v>103.82000000000001</v>
      </c>
      <c r="E24" s="171">
        <v>12.86</v>
      </c>
      <c r="F24" s="142">
        <v>116.67999999999998</v>
      </c>
      <c r="G24" s="141"/>
      <c r="H24" s="190">
        <v>101.72485576395243</v>
      </c>
      <c r="I24" s="171">
        <v>14.226493297568549</v>
      </c>
      <c r="J24" s="142">
        <v>115.95134906152097</v>
      </c>
      <c r="K24" s="143"/>
      <c r="L24" s="42" t="s">
        <v>518</v>
      </c>
    </row>
    <row r="25" spans="2:12" s="32" customFormat="1" ht="12.75" customHeight="1">
      <c r="B25" s="41" t="s">
        <v>309</v>
      </c>
      <c r="C25" s="184" t="s">
        <v>1026</v>
      </c>
      <c r="D25" s="172">
        <v>20.14</v>
      </c>
      <c r="E25" s="172">
        <v>0.9</v>
      </c>
      <c r="F25" s="115">
        <v>21.04</v>
      </c>
      <c r="G25" s="114"/>
      <c r="H25" s="189">
        <v>17.87265384263495</v>
      </c>
      <c r="I25" s="172">
        <v>0.9436957913998171</v>
      </c>
      <c r="J25" s="115">
        <v>18.816349634034765</v>
      </c>
      <c r="K25" s="116"/>
      <c r="L25" s="41" t="s">
        <v>393</v>
      </c>
    </row>
    <row r="26" spans="2:12" s="32" customFormat="1" ht="12.75" customHeight="1">
      <c r="B26" s="41" t="s">
        <v>311</v>
      </c>
      <c r="C26" s="184" t="s">
        <v>1026</v>
      </c>
      <c r="D26" s="172">
        <v>14.14</v>
      </c>
      <c r="E26" s="172">
        <v>0.13999999999999999</v>
      </c>
      <c r="F26" s="115">
        <v>14.279999999999998</v>
      </c>
      <c r="G26" s="114"/>
      <c r="H26" s="189">
        <v>11.4069945105215</v>
      </c>
      <c r="I26" s="172">
        <v>0.2292676120768527</v>
      </c>
      <c r="J26" s="115">
        <v>11.636262122598353</v>
      </c>
      <c r="K26" s="116"/>
      <c r="L26" s="41" t="s">
        <v>395</v>
      </c>
    </row>
    <row r="27" spans="2:12" s="32" customFormat="1" ht="12.75" customHeight="1">
      <c r="B27" s="41" t="s">
        <v>304</v>
      </c>
      <c r="C27" s="184" t="s">
        <v>1026</v>
      </c>
      <c r="D27" s="172">
        <v>69.53999999999999</v>
      </c>
      <c r="E27" s="172">
        <v>11.819999999999999</v>
      </c>
      <c r="F27" s="115">
        <v>81.36000000000001</v>
      </c>
      <c r="G27" s="114"/>
      <c r="H27" s="189">
        <v>72.44520741079597</v>
      </c>
      <c r="I27" s="172">
        <v>13.053529894091877</v>
      </c>
      <c r="J27" s="115">
        <v>85.49873730488785</v>
      </c>
      <c r="K27" s="116"/>
      <c r="L27" s="41" t="s">
        <v>391</v>
      </c>
    </row>
    <row r="28" spans="2:12" s="31" customFormat="1" ht="16.5" customHeight="1">
      <c r="B28" s="42" t="s">
        <v>595</v>
      </c>
      <c r="C28" s="183" t="s">
        <v>1026</v>
      </c>
      <c r="D28" s="171">
        <v>0.86</v>
      </c>
      <c r="E28" s="171">
        <v>3.54</v>
      </c>
      <c r="F28" s="142">
        <v>4.4</v>
      </c>
      <c r="G28" s="141"/>
      <c r="H28" s="190">
        <v>0.6942362763037512</v>
      </c>
      <c r="I28" s="171">
        <v>3.80543526989936</v>
      </c>
      <c r="J28" s="142">
        <v>4.4996715462031105</v>
      </c>
      <c r="K28" s="143"/>
      <c r="L28" s="42" t="s">
        <v>540</v>
      </c>
    </row>
    <row r="29" spans="2:12" s="31" customFormat="1" ht="16.5" customHeight="1">
      <c r="B29" s="42" t="s">
        <v>596</v>
      </c>
      <c r="C29" s="183" t="s">
        <v>1026</v>
      </c>
      <c r="D29" s="171">
        <v>14.180000000000001</v>
      </c>
      <c r="E29" s="171">
        <v>11.3</v>
      </c>
      <c r="F29" s="142">
        <v>25.48</v>
      </c>
      <c r="G29" s="141"/>
      <c r="H29" s="190">
        <v>14.573453110704483</v>
      </c>
      <c r="I29" s="171">
        <v>11.67313472095151</v>
      </c>
      <c r="J29" s="142">
        <v>26.246587831655994</v>
      </c>
      <c r="K29" s="143"/>
      <c r="L29" s="42" t="s">
        <v>513</v>
      </c>
    </row>
    <row r="30" spans="2:12" s="31" customFormat="1" ht="16.5" customHeight="1">
      <c r="B30" s="42" t="s">
        <v>597</v>
      </c>
      <c r="C30" s="183" t="s">
        <v>1026</v>
      </c>
      <c r="D30" s="171">
        <v>4.04</v>
      </c>
      <c r="E30" s="171">
        <v>0.04</v>
      </c>
      <c r="F30" s="142">
        <v>4.08</v>
      </c>
      <c r="G30" s="141"/>
      <c r="H30" s="190">
        <v>3.1853936413540715</v>
      </c>
      <c r="I30" s="171">
        <v>0.02749451052150046</v>
      </c>
      <c r="J30" s="142">
        <v>3.212888151875571</v>
      </c>
      <c r="K30" s="143"/>
      <c r="L30" s="42" t="s">
        <v>599</v>
      </c>
    </row>
    <row r="31" spans="2:12" s="31" customFormat="1" ht="16.5" customHeight="1">
      <c r="B31" s="42" t="s">
        <v>715</v>
      </c>
      <c r="C31" s="183" t="s">
        <v>1027</v>
      </c>
      <c r="D31" s="171">
        <v>87.06</v>
      </c>
      <c r="E31" s="171">
        <v>4.36</v>
      </c>
      <c r="F31" s="142">
        <v>91.41999999999999</v>
      </c>
      <c r="G31" s="141"/>
      <c r="H31" s="190">
        <v>73.9</v>
      </c>
      <c r="I31" s="171">
        <v>8.3</v>
      </c>
      <c r="J31" s="142">
        <v>82.2</v>
      </c>
      <c r="K31" s="143"/>
      <c r="L31" s="42" t="s">
        <v>1023</v>
      </c>
    </row>
    <row r="32" spans="2:12" s="31" customFormat="1" ht="16.5" customHeight="1">
      <c r="B32" s="42" t="s">
        <v>716</v>
      </c>
      <c r="C32" s="183" t="s">
        <v>1026</v>
      </c>
      <c r="D32" s="171">
        <v>11.58</v>
      </c>
      <c r="E32" s="171">
        <v>11.1</v>
      </c>
      <c r="F32" s="142">
        <v>22.68</v>
      </c>
      <c r="G32" s="141"/>
      <c r="H32" s="190">
        <v>9.780000000000001</v>
      </c>
      <c r="I32" s="171">
        <v>13.639999999999997</v>
      </c>
      <c r="J32" s="142">
        <v>23.42</v>
      </c>
      <c r="K32" s="143"/>
      <c r="L32" s="42" t="s">
        <v>718</v>
      </c>
    </row>
    <row r="33" spans="2:12" s="32" customFormat="1" ht="12.75" customHeight="1">
      <c r="B33" s="41" t="s">
        <v>727</v>
      </c>
      <c r="C33" s="184" t="s">
        <v>1026</v>
      </c>
      <c r="D33" s="172">
        <v>6.88</v>
      </c>
      <c r="E33" s="172">
        <v>0</v>
      </c>
      <c r="F33" s="115">
        <v>7.279999999999999</v>
      </c>
      <c r="G33" s="114"/>
      <c r="H33" s="189">
        <v>6.460000000000001</v>
      </c>
      <c r="I33" s="172">
        <v>0</v>
      </c>
      <c r="J33" s="115">
        <v>6.460000000000001</v>
      </c>
      <c r="K33" s="116"/>
      <c r="L33" s="41" t="s">
        <v>897</v>
      </c>
    </row>
    <row r="34" spans="2:12" s="32" customFormat="1" ht="12.75" customHeight="1">
      <c r="B34" s="41" t="s">
        <v>827</v>
      </c>
      <c r="C34" s="184" t="s">
        <v>1026</v>
      </c>
      <c r="D34" s="172">
        <v>4.7</v>
      </c>
      <c r="E34" s="172">
        <v>10.7</v>
      </c>
      <c r="F34" s="115">
        <v>15.4</v>
      </c>
      <c r="G34" s="114"/>
      <c r="H34" s="189">
        <v>3.3200000000000003</v>
      </c>
      <c r="I34" s="172">
        <v>13.639999999999997</v>
      </c>
      <c r="J34" s="115">
        <v>16.96</v>
      </c>
      <c r="K34" s="116"/>
      <c r="L34" s="41" t="s">
        <v>898</v>
      </c>
    </row>
    <row r="35" spans="2:12" s="31" customFormat="1" ht="16.5" customHeight="1">
      <c r="B35" s="42" t="s">
        <v>717</v>
      </c>
      <c r="C35" s="183" t="s">
        <v>1028</v>
      </c>
      <c r="D35" s="171">
        <v>161.4382</v>
      </c>
      <c r="E35" s="171">
        <v>4.2056000000000004</v>
      </c>
      <c r="F35" s="142">
        <v>165.6438</v>
      </c>
      <c r="G35" s="141"/>
      <c r="H35" s="190">
        <v>155.784356293295</v>
      </c>
      <c r="I35" s="171">
        <v>6.0404197163769435</v>
      </c>
      <c r="J35" s="142">
        <v>161.82477600967195</v>
      </c>
      <c r="K35" s="143"/>
      <c r="L35" s="42" t="s">
        <v>631</v>
      </c>
    </row>
    <row r="36" spans="2:12" s="31" customFormat="1" ht="16.5" customHeight="1">
      <c r="B36" s="42" t="s">
        <v>708</v>
      </c>
      <c r="C36" s="183" t="s">
        <v>1026</v>
      </c>
      <c r="D36" s="171">
        <v>90.52000000000001</v>
      </c>
      <c r="E36" s="171">
        <v>16.02</v>
      </c>
      <c r="F36" s="142">
        <v>106.54</v>
      </c>
      <c r="G36" s="141"/>
      <c r="H36" s="190">
        <v>78.23982026027572</v>
      </c>
      <c r="I36" s="171">
        <v>24.233788197621227</v>
      </c>
      <c r="J36" s="142">
        <v>102.47360845789694</v>
      </c>
      <c r="K36" s="143"/>
      <c r="L36" s="42" t="s">
        <v>712</v>
      </c>
    </row>
    <row r="37" spans="2:12" s="32" customFormat="1" ht="12.75" customHeight="1">
      <c r="B37" s="41" t="s">
        <v>604</v>
      </c>
      <c r="C37" s="184" t="s">
        <v>1026</v>
      </c>
      <c r="D37" s="172">
        <v>5.34</v>
      </c>
      <c r="E37" s="172">
        <v>2.3600000000000003</v>
      </c>
      <c r="F37" s="115">
        <v>7.7</v>
      </c>
      <c r="G37" s="114"/>
      <c r="H37" s="189">
        <v>5.587989718435499</v>
      </c>
      <c r="I37" s="172">
        <v>3.1128035224153705</v>
      </c>
      <c r="J37" s="115">
        <v>8.700793240850867</v>
      </c>
      <c r="K37" s="116"/>
      <c r="L37" s="41" t="s">
        <v>620</v>
      </c>
    </row>
    <row r="38" spans="2:12" s="32" customFormat="1" ht="12.75" customHeight="1">
      <c r="B38" s="41" t="s">
        <v>609</v>
      </c>
      <c r="C38" s="184" t="s">
        <v>1026</v>
      </c>
      <c r="D38" s="172">
        <v>51.86</v>
      </c>
      <c r="E38" s="172">
        <v>3.28</v>
      </c>
      <c r="F38" s="115">
        <v>55.14</v>
      </c>
      <c r="G38" s="114"/>
      <c r="H38" s="189">
        <v>42.85792236870998</v>
      </c>
      <c r="I38" s="172">
        <v>6.718529277218664</v>
      </c>
      <c r="J38" s="115">
        <v>49.57645164592864</v>
      </c>
      <c r="K38" s="116"/>
      <c r="L38" s="41" t="s">
        <v>625</v>
      </c>
    </row>
    <row r="39" spans="2:12" s="32" customFormat="1" ht="12.75" customHeight="1">
      <c r="B39" s="41" t="s">
        <v>861</v>
      </c>
      <c r="C39" s="184" t="s">
        <v>1026</v>
      </c>
      <c r="D39" s="172">
        <v>25.859999999999996</v>
      </c>
      <c r="E39" s="172">
        <v>8.6</v>
      </c>
      <c r="F39" s="115">
        <v>34.459999999999994</v>
      </c>
      <c r="G39" s="114"/>
      <c r="H39" s="189">
        <v>22.646452904017302</v>
      </c>
      <c r="I39" s="172">
        <v>12.584382891125342</v>
      </c>
      <c r="J39" s="115">
        <v>35.23083579514265</v>
      </c>
      <c r="K39" s="116"/>
      <c r="L39" s="41" t="s">
        <v>880</v>
      </c>
    </row>
    <row r="40" spans="2:12" s="32" customFormat="1" ht="12.75" customHeight="1">
      <c r="B40" s="41" t="s">
        <v>860</v>
      </c>
      <c r="C40" s="184" t="s">
        <v>1026</v>
      </c>
      <c r="D40" s="172">
        <v>6.22</v>
      </c>
      <c r="E40" s="172">
        <v>1.7599999999999998</v>
      </c>
      <c r="F40" s="115">
        <v>7.979999999999999</v>
      </c>
      <c r="G40" s="114"/>
      <c r="H40" s="189">
        <v>6.176732431381518</v>
      </c>
      <c r="I40" s="172">
        <v>1.8125882891125342</v>
      </c>
      <c r="J40" s="115">
        <v>7.989320720494052</v>
      </c>
      <c r="K40" s="116"/>
      <c r="L40" s="41" t="s">
        <v>879</v>
      </c>
    </row>
    <row r="41" spans="2:12" s="32" customFormat="1" ht="12.75" customHeight="1">
      <c r="B41" s="41" t="s">
        <v>827</v>
      </c>
      <c r="C41" s="184" t="s">
        <v>1026</v>
      </c>
      <c r="D41" s="172">
        <v>1.2399999999999998</v>
      </c>
      <c r="E41" s="172">
        <v>0.02</v>
      </c>
      <c r="F41" s="115">
        <v>1.26</v>
      </c>
      <c r="G41" s="114"/>
      <c r="H41" s="189">
        <v>0.9707228377314226</v>
      </c>
      <c r="I41" s="172">
        <v>0.005484217749313815</v>
      </c>
      <c r="J41" s="115">
        <v>0.9762070554807364</v>
      </c>
      <c r="K41" s="116"/>
      <c r="L41" s="41" t="s">
        <v>150</v>
      </c>
    </row>
    <row r="42" spans="2:12" s="31" customFormat="1" ht="16.5" customHeight="1">
      <c r="B42" s="42" t="s">
        <v>899</v>
      </c>
      <c r="C42" s="183" t="s">
        <v>1026</v>
      </c>
      <c r="D42" s="171">
        <v>3.02</v>
      </c>
      <c r="E42" s="171">
        <v>11.040000000000001</v>
      </c>
      <c r="F42" s="142">
        <v>14.059999999999999</v>
      </c>
      <c r="G42" s="141"/>
      <c r="H42" s="190">
        <v>3.561189615736505</v>
      </c>
      <c r="I42" s="171">
        <v>11.110968664226899</v>
      </c>
      <c r="J42" s="142">
        <v>14.672158279963407</v>
      </c>
      <c r="K42" s="143"/>
      <c r="L42" s="42" t="s">
        <v>793</v>
      </c>
    </row>
    <row r="43" spans="2:14" s="32" customFormat="1" ht="3" customHeight="1">
      <c r="B43" s="63"/>
      <c r="C43" s="63"/>
      <c r="D43" s="104"/>
      <c r="E43" s="104"/>
      <c r="F43" s="105"/>
      <c r="G43" s="106"/>
      <c r="H43" s="107"/>
      <c r="I43" s="104"/>
      <c r="J43" s="105"/>
      <c r="K43" s="185"/>
      <c r="L43" s="63"/>
      <c r="M43" s="22"/>
      <c r="N43" s="22"/>
    </row>
    <row r="44" spans="2:16" ht="12.75" customHeight="1">
      <c r="B44" s="21"/>
      <c r="C44" s="21"/>
      <c r="D44" s="21"/>
      <c r="E44" s="21"/>
      <c r="G44" s="21"/>
      <c r="H44" s="21"/>
      <c r="I44" s="21"/>
      <c r="K44" s="21"/>
      <c r="M44" s="29"/>
      <c r="N44" s="29"/>
      <c r="O44" s="25"/>
      <c r="P44" s="25"/>
    </row>
    <row r="45" spans="4:14" s="25" customFormat="1" ht="12.75" customHeight="1" thickBot="1">
      <c r="D45" s="82"/>
      <c r="E45" s="82"/>
      <c r="F45" s="82"/>
      <c r="H45" s="82"/>
      <c r="I45" s="82"/>
      <c r="J45" s="82"/>
      <c r="M45" s="22"/>
      <c r="N45" s="22"/>
    </row>
    <row r="46" spans="2:14" s="25" customFormat="1" ht="16.5" customHeight="1" thickTop="1">
      <c r="B46" s="26" t="str">
        <f>+'Περιεχόμενα-Contents'!B27</f>
        <v>(Τελευταία Ενημέρωση/Last update: 24/09/2020)</v>
      </c>
      <c r="C46" s="26"/>
      <c r="D46" s="83"/>
      <c r="E46" s="83"/>
      <c r="F46" s="89"/>
      <c r="G46" s="27"/>
      <c r="H46" s="83"/>
      <c r="I46" s="83"/>
      <c r="J46" s="89"/>
      <c r="K46" s="27"/>
      <c r="L46" s="27"/>
      <c r="M46" s="22"/>
      <c r="N46" s="22"/>
    </row>
    <row r="47" spans="2:14" s="25" customFormat="1" ht="4.5" customHeight="1">
      <c r="B47" s="210"/>
      <c r="C47" s="210"/>
      <c r="D47" s="224"/>
      <c r="E47" s="224"/>
      <c r="F47" s="225"/>
      <c r="G47" s="212"/>
      <c r="H47" s="224"/>
      <c r="I47" s="224"/>
      <c r="J47" s="225"/>
      <c r="K47" s="212"/>
      <c r="L47" s="212"/>
      <c r="M47" s="22"/>
      <c r="N47" s="22"/>
    </row>
    <row r="48" spans="2:16" s="25" customFormat="1" ht="16.5" customHeight="1">
      <c r="B48" s="28" t="str">
        <f>+'Περιεχόμενα-Contents'!B29</f>
        <v>COPYRIGHT © :2020, ΚΥΠΡΙΑΚΗ ΔΗΜΟΚΡΑΤΙΑ, ΣΤΑΤΙΣΤΙΚΗ ΥΠΗΡΕΣΙΑ/REPUBLIC OF CYPRUS, STATISTICAL SERVICE</v>
      </c>
      <c r="C48" s="28"/>
      <c r="D48" s="84"/>
      <c r="E48" s="84"/>
      <c r="F48" s="82"/>
      <c r="H48" s="84"/>
      <c r="I48" s="84"/>
      <c r="J48" s="82"/>
      <c r="M48" s="22"/>
      <c r="N48" s="22"/>
      <c r="O48" s="24"/>
      <c r="P48" s="24"/>
    </row>
    <row r="49" spans="2:16" s="24" customFormat="1" ht="12.75">
      <c r="B49" s="20"/>
      <c r="C49" s="20"/>
      <c r="D49" s="85"/>
      <c r="E49" s="85"/>
      <c r="F49" s="90"/>
      <c r="H49" s="85"/>
      <c r="I49" s="85"/>
      <c r="J49" s="90"/>
      <c r="M49" s="22"/>
      <c r="N49" s="22"/>
      <c r="O49" s="22"/>
      <c r="P49" s="22"/>
    </row>
    <row r="52" spans="15:16" ht="12.75">
      <c r="O52" s="29"/>
      <c r="P52" s="29"/>
    </row>
    <row r="53" spans="1:16" s="29" customFormat="1" ht="12.75">
      <c r="A53" s="22"/>
      <c r="B53" s="30"/>
      <c r="C53" s="30"/>
      <c r="D53" s="86"/>
      <c r="E53" s="86"/>
      <c r="H53" s="86"/>
      <c r="I53" s="86"/>
      <c r="M53" s="22"/>
      <c r="N53" s="22"/>
      <c r="O53" s="22"/>
      <c r="P53" s="22"/>
    </row>
  </sheetData>
  <sheetProtection/>
  <mergeCells count="12">
    <mergeCell ref="D6:K6"/>
    <mergeCell ref="D7:K7"/>
    <mergeCell ref="D8:G9"/>
    <mergeCell ref="H8:K9"/>
    <mergeCell ref="A1:B1"/>
    <mergeCell ref="B6:B11"/>
    <mergeCell ref="C6:C11"/>
    <mergeCell ref="L6:L11"/>
    <mergeCell ref="F10:G10"/>
    <mergeCell ref="J10:K10"/>
    <mergeCell ref="F11:G11"/>
    <mergeCell ref="J11:K11"/>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M67"/>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44.57421875" style="29" customWidth="1"/>
    <col min="3" max="7" width="11.140625" style="22" customWidth="1"/>
    <col min="8" max="8" width="0.9921875" style="22" customWidth="1"/>
    <col min="9" max="9" width="39.421875" style="22" customWidth="1"/>
    <col min="10" max="10" width="2.1406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1073</v>
      </c>
      <c r="C3" s="37"/>
      <c r="D3" s="37"/>
      <c r="E3" s="37"/>
      <c r="F3" s="37"/>
      <c r="G3" s="37"/>
      <c r="H3" s="37"/>
      <c r="I3" s="37"/>
      <c r="J3" s="37"/>
    </row>
    <row r="4" spans="2:10" s="31" customFormat="1" ht="15" customHeight="1" thickBot="1">
      <c r="B4" s="218" t="s">
        <v>1074</v>
      </c>
      <c r="C4" s="215"/>
      <c r="D4" s="215"/>
      <c r="E4" s="215"/>
      <c r="F4" s="215"/>
      <c r="G4" s="215"/>
      <c r="H4" s="215"/>
      <c r="I4" s="215"/>
      <c r="J4" s="38"/>
    </row>
    <row r="5" s="32" customFormat="1" ht="12.75" customHeight="1" thickTop="1">
      <c r="I5" s="33" t="s">
        <v>14</v>
      </c>
    </row>
    <row r="6" spans="2:9" s="32" customFormat="1" ht="15.75" customHeight="1">
      <c r="B6" s="259" t="s">
        <v>11</v>
      </c>
      <c r="C6" s="261">
        <v>2014</v>
      </c>
      <c r="D6" s="261">
        <v>2015</v>
      </c>
      <c r="E6" s="261">
        <v>2016</v>
      </c>
      <c r="F6" s="261">
        <v>2017</v>
      </c>
      <c r="G6" s="261">
        <v>2018</v>
      </c>
      <c r="H6" s="261"/>
      <c r="I6" s="259" t="s">
        <v>12</v>
      </c>
    </row>
    <row r="7" spans="2:9" s="32" customFormat="1" ht="15.75" customHeight="1">
      <c r="B7" s="260"/>
      <c r="C7" s="262"/>
      <c r="D7" s="262"/>
      <c r="E7" s="262"/>
      <c r="F7" s="262"/>
      <c r="G7" s="262"/>
      <c r="H7" s="262"/>
      <c r="I7" s="260"/>
    </row>
    <row r="8" spans="2:9" s="32" customFormat="1" ht="19.5" customHeight="1">
      <c r="B8" s="40" t="s">
        <v>15</v>
      </c>
      <c r="C8" s="44">
        <f>SUM(C9:C18)</f>
        <v>666142.7000000001</v>
      </c>
      <c r="D8" s="44">
        <f>SUM(D9:D18)</f>
        <v>698058.2475882551</v>
      </c>
      <c r="E8" s="44">
        <f>SUM(E9:E18)</f>
        <v>703117.1107438379</v>
      </c>
      <c r="F8" s="44">
        <f>SUM(F9:F18)</f>
        <v>742517.7254016844</v>
      </c>
      <c r="G8" s="44">
        <f>SUM(G9:G18)</f>
        <v>730024.5958423882</v>
      </c>
      <c r="H8" s="44"/>
      <c r="I8" s="42" t="s">
        <v>16</v>
      </c>
    </row>
    <row r="9" spans="2:10" s="32" customFormat="1" ht="15" customHeight="1">
      <c r="B9" s="41" t="s">
        <v>17</v>
      </c>
      <c r="C9" s="36">
        <v>209056.3</v>
      </c>
      <c r="D9" s="36">
        <v>244935.41799488984</v>
      </c>
      <c r="E9" s="36">
        <v>204723.73840441473</v>
      </c>
      <c r="F9" s="36">
        <v>235036.0326345517</v>
      </c>
      <c r="G9" s="36">
        <v>223469.1751482822</v>
      </c>
      <c r="H9" s="36"/>
      <c r="I9" s="41" t="s">
        <v>18</v>
      </c>
      <c r="J9" s="34"/>
    </row>
    <row r="10" spans="2:11" s="32" customFormat="1" ht="15" customHeight="1">
      <c r="B10" s="41" t="s">
        <v>19</v>
      </c>
      <c r="C10" s="36">
        <v>340071</v>
      </c>
      <c r="D10" s="36">
        <v>340691.11356070725</v>
      </c>
      <c r="E10" s="36">
        <v>367340.6097857158</v>
      </c>
      <c r="F10" s="36">
        <v>389333.9604534568</v>
      </c>
      <c r="G10" s="36">
        <v>388263.89447025314</v>
      </c>
      <c r="H10" s="36"/>
      <c r="I10" s="41" t="s">
        <v>20</v>
      </c>
      <c r="J10" s="34"/>
      <c r="K10" s="34"/>
    </row>
    <row r="11" spans="2:11" s="32" customFormat="1" ht="15" customHeight="1">
      <c r="B11" s="41" t="s">
        <v>21</v>
      </c>
      <c r="C11" s="36">
        <v>1399</v>
      </c>
      <c r="D11" s="36">
        <v>-3274.8521355579196</v>
      </c>
      <c r="E11" s="36">
        <v>7414.717657469389</v>
      </c>
      <c r="F11" s="36">
        <v>6648.721143814999</v>
      </c>
      <c r="G11" s="36">
        <v>6304.161011371831</v>
      </c>
      <c r="H11" s="36"/>
      <c r="I11" s="41" t="s">
        <v>22</v>
      </c>
      <c r="J11" s="34"/>
      <c r="K11" s="34"/>
    </row>
    <row r="12" spans="2:10" s="32" customFormat="1" ht="15" customHeight="1">
      <c r="B12" s="41" t="s">
        <v>23</v>
      </c>
      <c r="C12" s="36">
        <v>1622</v>
      </c>
      <c r="D12" s="36">
        <v>1982.1376799999998</v>
      </c>
      <c r="E12" s="36">
        <v>3227.5170000000003</v>
      </c>
      <c r="F12" s="36">
        <v>3479.9616140000003</v>
      </c>
      <c r="G12" s="36">
        <v>2422.3808580799996</v>
      </c>
      <c r="H12" s="36"/>
      <c r="I12" s="41" t="s">
        <v>24</v>
      </c>
      <c r="J12" s="34"/>
    </row>
    <row r="13" spans="2:10" s="32" customFormat="1" ht="15" customHeight="1">
      <c r="B13" s="41" t="s">
        <v>25</v>
      </c>
      <c r="C13" s="36">
        <v>39527</v>
      </c>
      <c r="D13" s="36">
        <v>46768.261999999995</v>
      </c>
      <c r="E13" s="36">
        <v>49520.919</v>
      </c>
      <c r="F13" s="36">
        <v>52895.951653</v>
      </c>
      <c r="G13" s="36">
        <v>52833.785</v>
      </c>
      <c r="H13" s="36"/>
      <c r="I13" s="41" t="s">
        <v>26</v>
      </c>
      <c r="J13" s="34"/>
    </row>
    <row r="14" spans="2:10" s="32" customFormat="1" ht="15" customHeight="1">
      <c r="B14" s="41" t="s">
        <v>27</v>
      </c>
      <c r="C14" s="36">
        <v>25623</v>
      </c>
      <c r="D14" s="36">
        <v>17361.986585505</v>
      </c>
      <c r="E14" s="36">
        <v>25054.699946456254</v>
      </c>
      <c r="F14" s="36">
        <v>14885.82092177782</v>
      </c>
      <c r="G14" s="36">
        <v>24526.105777798828</v>
      </c>
      <c r="H14" s="36"/>
      <c r="I14" s="41" t="s">
        <v>28</v>
      </c>
      <c r="J14" s="34"/>
    </row>
    <row r="15" spans="2:10" s="32" customFormat="1" ht="15" customHeight="1">
      <c r="B15" s="41" t="s">
        <v>29</v>
      </c>
      <c r="C15" s="36"/>
      <c r="D15" s="36"/>
      <c r="E15" s="36"/>
      <c r="F15" s="36"/>
      <c r="G15" s="36"/>
      <c r="H15" s="36"/>
      <c r="I15" s="41" t="s">
        <v>30</v>
      </c>
      <c r="J15" s="34"/>
    </row>
    <row r="16" spans="2:10" s="32" customFormat="1" ht="15" customHeight="1">
      <c r="B16" s="41" t="s">
        <v>57</v>
      </c>
      <c r="C16" s="36">
        <v>32209.4</v>
      </c>
      <c r="D16" s="36">
        <v>35615.85661833697</v>
      </c>
      <c r="E16" s="36">
        <v>31217.754148408505</v>
      </c>
      <c r="F16" s="36">
        <v>27163.10266740119</v>
      </c>
      <c r="G16" s="36">
        <v>20984.06420334913</v>
      </c>
      <c r="H16" s="36"/>
      <c r="I16" s="41" t="s">
        <v>58</v>
      </c>
      <c r="J16" s="34"/>
    </row>
    <row r="17" spans="2:10" s="32" customFormat="1" ht="15" customHeight="1">
      <c r="B17" s="41" t="s">
        <v>31</v>
      </c>
      <c r="C17" s="36">
        <v>327</v>
      </c>
      <c r="D17" s="36">
        <v>392.3964</v>
      </c>
      <c r="E17" s="36">
        <v>421.9615017808863</v>
      </c>
      <c r="F17" s="36">
        <v>424.17293900003585</v>
      </c>
      <c r="G17" s="36">
        <v>424.17293900003585</v>
      </c>
      <c r="H17" s="36"/>
      <c r="I17" s="41" t="s">
        <v>32</v>
      </c>
      <c r="J17" s="34"/>
    </row>
    <row r="18" spans="2:10" s="32" customFormat="1" ht="15" customHeight="1">
      <c r="B18" s="41" t="s">
        <v>994</v>
      </c>
      <c r="C18" s="36">
        <v>16308</v>
      </c>
      <c r="D18" s="36">
        <v>13585.928884373989</v>
      </c>
      <c r="E18" s="36">
        <v>14195.193299592194</v>
      </c>
      <c r="F18" s="36">
        <v>12650.00137468187</v>
      </c>
      <c r="G18" s="36">
        <v>10796.856434252955</v>
      </c>
      <c r="H18" s="36"/>
      <c r="I18" s="41" t="s">
        <v>59</v>
      </c>
      <c r="J18" s="177"/>
    </row>
    <row r="19" spans="2:10" s="32" customFormat="1" ht="19.5" customHeight="1">
      <c r="B19" s="42" t="s">
        <v>33</v>
      </c>
      <c r="C19" s="44">
        <f>SUM(C20:C33)</f>
        <v>377179.5</v>
      </c>
      <c r="D19" s="44">
        <f>SUM(D20:D33)</f>
        <v>397621.5797980581</v>
      </c>
      <c r="E19" s="44">
        <f>SUM(E20:E33)</f>
        <v>360558.8036908427</v>
      </c>
      <c r="F19" s="44">
        <f>SUM(F20:F33)</f>
        <v>400971.643678407</v>
      </c>
      <c r="G19" s="44">
        <f>SUM(G20:G33)</f>
        <v>415639.8633591508</v>
      </c>
      <c r="H19" s="44"/>
      <c r="I19" s="42" t="s">
        <v>34</v>
      </c>
      <c r="J19" s="34"/>
    </row>
    <row r="20" spans="2:10" s="32" customFormat="1" ht="15" customHeight="1">
      <c r="B20" s="41" t="s">
        <v>35</v>
      </c>
      <c r="C20" s="36">
        <v>179129</v>
      </c>
      <c r="D20" s="36">
        <v>209375.6101328</v>
      </c>
      <c r="E20" s="36">
        <v>178109.01885111467</v>
      </c>
      <c r="F20" s="36">
        <v>212695.9227035621</v>
      </c>
      <c r="G20" s="36">
        <v>223572.00639818553</v>
      </c>
      <c r="H20" s="36"/>
      <c r="I20" s="41" t="s">
        <v>36</v>
      </c>
      <c r="J20" s="34"/>
    </row>
    <row r="21" spans="2:10" s="32" customFormat="1" ht="15" customHeight="1">
      <c r="B21" s="41" t="s">
        <v>37</v>
      </c>
      <c r="C21" s="36">
        <v>17556</v>
      </c>
      <c r="D21" s="36">
        <v>18669.27737731125</v>
      </c>
      <c r="E21" s="36">
        <v>16081.360652513338</v>
      </c>
      <c r="F21" s="36">
        <v>17675.607452202174</v>
      </c>
      <c r="G21" s="36">
        <v>19480.823389260728</v>
      </c>
      <c r="H21" s="36"/>
      <c r="I21" s="41" t="s">
        <v>38</v>
      </c>
      <c r="J21" s="34"/>
    </row>
    <row r="22" spans="2:10" s="32" customFormat="1" ht="15" customHeight="1">
      <c r="B22" s="41" t="s">
        <v>39</v>
      </c>
      <c r="C22" s="36"/>
      <c r="D22" s="36"/>
      <c r="E22" s="36"/>
      <c r="F22" s="36"/>
      <c r="G22" s="36"/>
      <c r="H22" s="36"/>
      <c r="I22" s="41" t="s">
        <v>40</v>
      </c>
      <c r="J22" s="34"/>
    </row>
    <row r="23" spans="2:10" s="32" customFormat="1" ht="15" customHeight="1">
      <c r="B23" s="41" t="s">
        <v>41</v>
      </c>
      <c r="C23" s="36">
        <v>18705.8</v>
      </c>
      <c r="D23" s="36">
        <v>18302.11666</v>
      </c>
      <c r="E23" s="36">
        <v>16215.957760000001</v>
      </c>
      <c r="F23" s="36">
        <v>17153.395</v>
      </c>
      <c r="G23" s="36">
        <v>15817.747960124998</v>
      </c>
      <c r="H23" s="36"/>
      <c r="I23" s="41" t="s">
        <v>42</v>
      </c>
      <c r="J23" s="34"/>
    </row>
    <row r="24" spans="2:10" s="32" customFormat="1" ht="15" customHeight="1">
      <c r="B24" s="41" t="s">
        <v>60</v>
      </c>
      <c r="C24" s="36">
        <v>1109</v>
      </c>
      <c r="D24" s="36">
        <v>988.5311338000001</v>
      </c>
      <c r="E24" s="36">
        <v>990.0508770445418</v>
      </c>
      <c r="F24" s="36">
        <v>1014.137647631404</v>
      </c>
      <c r="G24" s="36">
        <v>1088.4722870596024</v>
      </c>
      <c r="H24" s="36"/>
      <c r="I24" s="41" t="s">
        <v>43</v>
      </c>
      <c r="J24" s="34"/>
    </row>
    <row r="25" spans="2:10" s="32" customFormat="1" ht="15" customHeight="1">
      <c r="B25" s="41" t="s">
        <v>1003</v>
      </c>
      <c r="C25" s="36"/>
      <c r="D25" s="36"/>
      <c r="E25" s="36"/>
      <c r="F25" s="36"/>
      <c r="G25" s="36"/>
      <c r="H25" s="36"/>
      <c r="I25" s="41" t="s">
        <v>1001</v>
      </c>
      <c r="J25" s="34"/>
    </row>
    <row r="26" spans="2:10" s="32" customFormat="1" ht="15" customHeight="1">
      <c r="B26" s="41" t="s">
        <v>1004</v>
      </c>
      <c r="C26" s="36">
        <v>33272</v>
      </c>
      <c r="D26" s="36">
        <v>28128.903561620937</v>
      </c>
      <c r="E26" s="36">
        <v>23188.316559942366</v>
      </c>
      <c r="F26" s="36">
        <v>26938.17193136264</v>
      </c>
      <c r="G26" s="36">
        <v>30067.20147703763</v>
      </c>
      <c r="H26" s="36"/>
      <c r="I26" s="41" t="s">
        <v>1002</v>
      </c>
      <c r="J26" s="34"/>
    </row>
    <row r="27" spans="2:10" s="32" customFormat="1" ht="15" customHeight="1">
      <c r="B27" s="41" t="s">
        <v>44</v>
      </c>
      <c r="C27" s="36">
        <v>36064</v>
      </c>
      <c r="D27" s="36">
        <v>29658.914907916518</v>
      </c>
      <c r="E27" s="36">
        <v>29718.345136603435</v>
      </c>
      <c r="F27" s="36">
        <v>31955.96314862657</v>
      </c>
      <c r="G27" s="36">
        <v>29913.22222301545</v>
      </c>
      <c r="H27" s="36"/>
      <c r="I27" s="41" t="s">
        <v>45</v>
      </c>
      <c r="J27" s="34"/>
    </row>
    <row r="28" spans="2:10" s="32" customFormat="1" ht="15" customHeight="1">
      <c r="B28" s="41" t="s">
        <v>46</v>
      </c>
      <c r="C28" s="36">
        <v>16118.7</v>
      </c>
      <c r="D28" s="36">
        <v>15434.470000000001</v>
      </c>
      <c r="E28" s="36">
        <v>18440.9954</v>
      </c>
      <c r="F28" s="36">
        <v>15017</v>
      </c>
      <c r="G28" s="36">
        <v>17781.54121250946</v>
      </c>
      <c r="H28" s="36"/>
      <c r="I28" s="41" t="s">
        <v>47</v>
      </c>
      <c r="J28" s="34"/>
    </row>
    <row r="29" spans="2:13" s="32" customFormat="1" ht="15" customHeight="1">
      <c r="B29" s="41" t="s">
        <v>61</v>
      </c>
      <c r="C29" s="36">
        <v>15478</v>
      </c>
      <c r="D29" s="36">
        <v>17731.91899882942</v>
      </c>
      <c r="E29" s="36">
        <v>12460.841877449062</v>
      </c>
      <c r="F29" s="36">
        <v>12496.093182283534</v>
      </c>
      <c r="G29" s="36">
        <v>8128.16752193072</v>
      </c>
      <c r="H29" s="36"/>
      <c r="I29" s="41" t="s">
        <v>48</v>
      </c>
      <c r="J29" s="34"/>
      <c r="K29" s="35"/>
      <c r="L29" s="35"/>
      <c r="M29" s="35"/>
    </row>
    <row r="30" spans="2:9" s="32" customFormat="1" ht="15" customHeight="1">
      <c r="B30" s="41" t="s">
        <v>49</v>
      </c>
      <c r="C30" s="36">
        <v>825</v>
      </c>
      <c r="D30" s="36">
        <v>954.3966800000001</v>
      </c>
      <c r="E30" s="36">
        <v>1073.7445</v>
      </c>
      <c r="F30" s="36">
        <v>1371.86752</v>
      </c>
      <c r="G30" s="36">
        <v>802.3771999999999</v>
      </c>
      <c r="H30" s="36"/>
      <c r="I30" s="41" t="s">
        <v>50</v>
      </c>
    </row>
    <row r="31" spans="2:13" s="32" customFormat="1" ht="15" customHeight="1">
      <c r="B31" s="41" t="s">
        <v>51</v>
      </c>
      <c r="C31" s="36">
        <v>10588</v>
      </c>
      <c r="D31" s="36">
        <v>17654.909820575984</v>
      </c>
      <c r="E31" s="36">
        <v>20182.49017995334</v>
      </c>
      <c r="F31" s="36">
        <v>18714.51309574809</v>
      </c>
      <c r="G31" s="36">
        <v>19877.470978448277</v>
      </c>
      <c r="H31" s="36"/>
      <c r="I31" s="41" t="s">
        <v>52</v>
      </c>
      <c r="J31" s="22"/>
      <c r="K31" s="22"/>
      <c r="L31" s="22"/>
      <c r="M31" s="22"/>
    </row>
    <row r="32" spans="2:13" s="32" customFormat="1" ht="15" customHeight="1">
      <c r="B32" s="41" t="s">
        <v>53</v>
      </c>
      <c r="C32" s="36">
        <v>8599</v>
      </c>
      <c r="D32" s="36">
        <v>4857.3560592307695</v>
      </c>
      <c r="E32" s="36">
        <v>6429.1849999999995</v>
      </c>
      <c r="F32" s="36">
        <v>5778.764844000003</v>
      </c>
      <c r="G32" s="36">
        <v>7739.330255692308</v>
      </c>
      <c r="H32" s="36"/>
      <c r="I32" s="41" t="s">
        <v>54</v>
      </c>
      <c r="J32" s="25"/>
      <c r="K32" s="25"/>
      <c r="L32" s="25"/>
      <c r="M32" s="25"/>
    </row>
    <row r="33" spans="2:13" s="35" customFormat="1" ht="15" customHeight="1">
      <c r="B33" s="41" t="s">
        <v>62</v>
      </c>
      <c r="C33" s="36">
        <v>39735</v>
      </c>
      <c r="D33" s="36">
        <v>35865.17446597324</v>
      </c>
      <c r="E33" s="36">
        <v>37668.49689622191</v>
      </c>
      <c r="F33" s="36">
        <v>40160.207152990486</v>
      </c>
      <c r="G33" s="36">
        <v>41371.502455886126</v>
      </c>
      <c r="H33" s="36"/>
      <c r="I33" s="41" t="s">
        <v>63</v>
      </c>
      <c r="J33" s="25"/>
      <c r="K33" s="25"/>
      <c r="L33" s="25"/>
      <c r="M33" s="25"/>
    </row>
    <row r="34" spans="2:13" s="35" customFormat="1" ht="19.5" customHeight="1">
      <c r="B34" s="42" t="s">
        <v>55</v>
      </c>
      <c r="C34" s="44">
        <f>C8-C19</f>
        <v>288963.20000000007</v>
      </c>
      <c r="D34" s="44">
        <f>D8-D19</f>
        <v>300436.667790197</v>
      </c>
      <c r="E34" s="44">
        <f>E8-E19</f>
        <v>342558.3070529952</v>
      </c>
      <c r="F34" s="44">
        <f>F8-F19</f>
        <v>341546.0817232774</v>
      </c>
      <c r="G34" s="44">
        <f>G8-G19</f>
        <v>314384.7324832374</v>
      </c>
      <c r="H34" s="44"/>
      <c r="I34" s="42" t="s">
        <v>56</v>
      </c>
      <c r="J34" s="25"/>
      <c r="K34" s="25"/>
      <c r="L34" s="25"/>
      <c r="M34" s="25"/>
    </row>
    <row r="35" spans="2:13" s="32" customFormat="1" ht="3" customHeight="1">
      <c r="B35" s="43"/>
      <c r="C35" s="45"/>
      <c r="D35" s="45"/>
      <c r="E35" s="45"/>
      <c r="F35" s="45"/>
      <c r="G35" s="45"/>
      <c r="H35" s="45"/>
      <c r="I35" s="39"/>
      <c r="J35" s="24"/>
      <c r="K35" s="24"/>
      <c r="L35" s="24"/>
      <c r="M35" s="24"/>
    </row>
    <row r="36" spans="2:8" ht="12.75">
      <c r="B36" s="21"/>
      <c r="C36" s="21"/>
      <c r="D36" s="21"/>
      <c r="E36" s="21"/>
      <c r="F36" s="21"/>
      <c r="G36" s="21"/>
      <c r="H36" s="21"/>
    </row>
    <row r="37" spans="10:13" s="25" customFormat="1" ht="13.5" thickBot="1">
      <c r="J37" s="22"/>
      <c r="K37" s="22"/>
      <c r="L37" s="22"/>
      <c r="M37" s="22"/>
    </row>
    <row r="38" spans="2:13" s="25" customFormat="1" ht="16.5" customHeight="1" thickTop="1">
      <c r="B38" s="26" t="str">
        <f>+'Περιεχόμενα-Contents'!B27</f>
        <v>(Τελευταία Ενημέρωση/Last update: 24/09/2020)</v>
      </c>
      <c r="C38" s="27"/>
      <c r="D38" s="27"/>
      <c r="E38" s="27"/>
      <c r="F38" s="27"/>
      <c r="G38" s="27"/>
      <c r="H38" s="27"/>
      <c r="I38" s="27"/>
      <c r="J38" s="22"/>
      <c r="K38" s="22"/>
      <c r="L38" s="22"/>
      <c r="M38" s="22"/>
    </row>
    <row r="39" spans="2:13" s="25" customFormat="1" ht="4.5" customHeight="1">
      <c r="B39" s="210"/>
      <c r="C39" s="212"/>
      <c r="D39" s="212"/>
      <c r="E39" s="212"/>
      <c r="F39" s="212"/>
      <c r="G39" s="212"/>
      <c r="H39" s="212"/>
      <c r="I39" s="212"/>
      <c r="J39" s="22"/>
      <c r="K39" s="22"/>
      <c r="L39" s="22"/>
      <c r="M39" s="22"/>
    </row>
    <row r="40" spans="2:13" s="25" customFormat="1" ht="16.5" customHeight="1">
      <c r="B40" s="28" t="str">
        <f>+'Περιεχόμενα-Contents'!B29</f>
        <v>COPYRIGHT © :2020, ΚΥΠΡΙΑΚΗ ΔΗΜΟΚΡΑΤΙΑ, ΣΤΑΤΙΣΤΙΚΗ ΥΠΗΡΕΣΙΑ/REPUBLIC OF CYPRUS, STATISTICAL SERVICE</v>
      </c>
      <c r="J40" s="22"/>
      <c r="K40" s="22"/>
      <c r="L40" s="22"/>
      <c r="M40" s="22"/>
    </row>
    <row r="41" spans="2:13" s="24" customFormat="1" ht="12.75">
      <c r="B41" s="20"/>
      <c r="J41" s="22"/>
      <c r="K41" s="22"/>
      <c r="L41" s="22"/>
      <c r="M41" s="22"/>
    </row>
    <row r="42" spans="3:7" ht="12.75">
      <c r="C42" s="21"/>
      <c r="D42" s="21"/>
      <c r="E42" s="21"/>
      <c r="F42" s="21"/>
      <c r="G42" s="21"/>
    </row>
    <row r="43" spans="3:7" ht="12.75">
      <c r="C43" s="21"/>
      <c r="D43" s="21"/>
      <c r="E43" s="21"/>
      <c r="F43" s="21"/>
      <c r="G43" s="21"/>
    </row>
    <row r="44" spans="3:7" ht="12.75">
      <c r="C44" s="21"/>
      <c r="D44" s="21"/>
      <c r="E44" s="21"/>
      <c r="F44" s="21"/>
      <c r="G44" s="21"/>
    </row>
    <row r="45" spans="1:13" s="29" customFormat="1" ht="12.75">
      <c r="A45" s="22"/>
      <c r="B45" s="30"/>
      <c r="C45" s="21"/>
      <c r="D45" s="21"/>
      <c r="E45" s="21"/>
      <c r="F45" s="21"/>
      <c r="G45" s="21"/>
      <c r="J45" s="22"/>
      <c r="K45" s="22"/>
      <c r="L45" s="22"/>
      <c r="M45" s="22"/>
    </row>
    <row r="46" spans="3:7" ht="12.75">
      <c r="C46" s="21"/>
      <c r="D46" s="21"/>
      <c r="E46" s="21"/>
      <c r="F46" s="21"/>
      <c r="G46" s="21"/>
    </row>
    <row r="47" spans="3:7" ht="12.75">
      <c r="C47" s="21"/>
      <c r="D47" s="21"/>
      <c r="E47" s="21"/>
      <c r="F47" s="21"/>
      <c r="G47" s="21"/>
    </row>
    <row r="48" spans="3:7" ht="12.75">
      <c r="C48" s="21"/>
      <c r="D48" s="21"/>
      <c r="E48" s="21"/>
      <c r="F48" s="21"/>
      <c r="G48" s="21"/>
    </row>
    <row r="49" spans="3:7" ht="12.75">
      <c r="C49" s="21"/>
      <c r="D49" s="21"/>
      <c r="E49" s="21"/>
      <c r="F49" s="21"/>
      <c r="G49" s="21"/>
    </row>
    <row r="50" spans="3:7" ht="12.75">
      <c r="C50" s="21"/>
      <c r="D50" s="21"/>
      <c r="E50" s="21"/>
      <c r="F50" s="21"/>
      <c r="G50" s="21"/>
    </row>
    <row r="51" spans="3:7" ht="12.75">
      <c r="C51" s="21"/>
      <c r="D51" s="21"/>
      <c r="E51" s="21"/>
      <c r="F51" s="21"/>
      <c r="G51" s="21"/>
    </row>
    <row r="52" spans="3:7" ht="12.75">
      <c r="C52" s="21"/>
      <c r="D52" s="21"/>
      <c r="E52" s="21"/>
      <c r="F52" s="21"/>
      <c r="G52" s="21"/>
    </row>
    <row r="53" spans="3:8" ht="12.75">
      <c r="C53" s="21"/>
      <c r="D53" s="21"/>
      <c r="E53" s="21"/>
      <c r="F53" s="21"/>
      <c r="G53" s="21"/>
      <c r="H53" s="21"/>
    </row>
    <row r="54" spans="3:8" ht="12.75">
      <c r="C54" s="21"/>
      <c r="D54" s="21"/>
      <c r="E54" s="21"/>
      <c r="F54" s="21"/>
      <c r="G54" s="21"/>
      <c r="H54" s="21"/>
    </row>
    <row r="55" spans="3:8" ht="12.75">
      <c r="C55" s="21"/>
      <c r="D55" s="21"/>
      <c r="E55" s="21"/>
      <c r="F55" s="21"/>
      <c r="G55" s="21"/>
      <c r="H55" s="21"/>
    </row>
    <row r="56" spans="3:8" ht="12.75">
      <c r="C56" s="21"/>
      <c r="D56" s="21"/>
      <c r="E56" s="21"/>
      <c r="F56" s="21"/>
      <c r="G56" s="21"/>
      <c r="H56" s="21"/>
    </row>
    <row r="57" spans="3:8" ht="12.75">
      <c r="C57" s="21"/>
      <c r="D57" s="21"/>
      <c r="E57" s="21"/>
      <c r="F57" s="21"/>
      <c r="G57" s="21"/>
      <c r="H57" s="21"/>
    </row>
    <row r="58" spans="3:7" ht="12.75">
      <c r="C58" s="21"/>
      <c r="D58" s="21"/>
      <c r="E58" s="21"/>
      <c r="F58" s="21"/>
      <c r="G58" s="21"/>
    </row>
    <row r="59" spans="3:7" ht="12.75">
      <c r="C59" s="21"/>
      <c r="D59" s="21"/>
      <c r="E59" s="21"/>
      <c r="F59" s="21"/>
      <c r="G59" s="21"/>
    </row>
    <row r="60" spans="3:7" ht="12.75">
      <c r="C60" s="21"/>
      <c r="D60" s="21"/>
      <c r="E60" s="21"/>
      <c r="F60" s="21"/>
      <c r="G60" s="21"/>
    </row>
    <row r="61" spans="3:7" ht="12.75">
      <c r="C61" s="21"/>
      <c r="D61" s="21"/>
      <c r="E61" s="21"/>
      <c r="F61" s="21"/>
      <c r="G61" s="21"/>
    </row>
    <row r="62" spans="3:7" ht="12.75">
      <c r="C62" s="21"/>
      <c r="D62" s="21"/>
      <c r="E62" s="21"/>
      <c r="F62" s="21"/>
      <c r="G62" s="21"/>
    </row>
    <row r="63" spans="3:7" ht="12.75">
      <c r="C63" s="21"/>
      <c r="D63" s="21"/>
      <c r="E63" s="21"/>
      <c r="F63" s="21"/>
      <c r="G63" s="21"/>
    </row>
    <row r="64" spans="3:7" ht="12.75">
      <c r="C64" s="21"/>
      <c r="D64" s="21"/>
      <c r="E64" s="21"/>
      <c r="F64" s="21"/>
      <c r="G64" s="21"/>
    </row>
    <row r="65" spans="3:7" ht="12.75">
      <c r="C65" s="21"/>
      <c r="D65" s="21"/>
      <c r="E65" s="21"/>
      <c r="F65" s="21"/>
      <c r="G65" s="21"/>
    </row>
    <row r="66" spans="3:7" ht="12.75">
      <c r="C66" s="21"/>
      <c r="D66" s="21"/>
      <c r="E66" s="21"/>
      <c r="F66" s="21"/>
      <c r="G66" s="21"/>
    </row>
    <row r="67" spans="3:7" ht="12.75">
      <c r="C67" s="21"/>
      <c r="D67" s="21"/>
      <c r="E67" s="21"/>
      <c r="F67" s="21"/>
      <c r="G67" s="21"/>
    </row>
  </sheetData>
  <sheetProtection/>
  <mergeCells count="9">
    <mergeCell ref="I6:I7"/>
    <mergeCell ref="G6:G7"/>
    <mergeCell ref="A1:B1"/>
    <mergeCell ref="B6:B7"/>
    <mergeCell ref="H6:H7"/>
    <mergeCell ref="E6:E7"/>
    <mergeCell ref="C6:C7"/>
    <mergeCell ref="D6:D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S34"/>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4.421875" style="29" customWidth="1"/>
    <col min="3" max="6" width="7.00390625" style="22" customWidth="1"/>
    <col min="7" max="7" width="5.140625" style="22" customWidth="1"/>
    <col min="8" max="8" width="0.85546875" style="22" customWidth="1"/>
    <col min="9" max="12" width="6.57421875" style="22" customWidth="1"/>
    <col min="13" max="13" width="5.57421875" style="22" customWidth="1"/>
    <col min="14" max="14" width="0.85546875" style="22" customWidth="1"/>
    <col min="15" max="15" width="38.7109375" style="22" customWidth="1"/>
    <col min="16" max="16" width="2.140625" style="22" customWidth="1"/>
    <col min="17" max="16384" width="9.28125" style="22" customWidth="1"/>
  </cols>
  <sheetData>
    <row r="1" spans="1:2" s="23" customFormat="1" ht="15" customHeight="1">
      <c r="A1" s="263" t="s">
        <v>8</v>
      </c>
      <c r="B1" s="264"/>
    </row>
    <row r="2" s="23" customFormat="1" ht="12.75" customHeight="1">
      <c r="B2" s="3"/>
    </row>
    <row r="3" spans="2:16" s="31" customFormat="1" ht="15" customHeight="1">
      <c r="B3" s="217" t="s">
        <v>1075</v>
      </c>
      <c r="C3" s="37"/>
      <c r="D3" s="37"/>
      <c r="E3" s="37"/>
      <c r="F3" s="37"/>
      <c r="G3" s="37"/>
      <c r="H3" s="37"/>
      <c r="I3" s="37"/>
      <c r="J3" s="37"/>
      <c r="K3" s="37"/>
      <c r="L3" s="37"/>
      <c r="M3" s="37"/>
      <c r="N3" s="37"/>
      <c r="O3" s="37"/>
      <c r="P3" s="37"/>
    </row>
    <row r="4" spans="2:16" s="31" customFormat="1" ht="15" customHeight="1" thickBot="1">
      <c r="B4" s="218" t="s">
        <v>1076</v>
      </c>
      <c r="C4" s="215"/>
      <c r="D4" s="215"/>
      <c r="E4" s="215"/>
      <c r="F4" s="215"/>
      <c r="G4" s="215"/>
      <c r="H4" s="215"/>
      <c r="I4" s="215"/>
      <c r="J4" s="215"/>
      <c r="K4" s="215"/>
      <c r="L4" s="215"/>
      <c r="M4" s="215"/>
      <c r="N4" s="215"/>
      <c r="O4" s="215"/>
      <c r="P4" s="38"/>
    </row>
    <row r="5" spans="15:18" s="32" customFormat="1" ht="12.75" customHeight="1" thickTop="1">
      <c r="O5" s="33"/>
      <c r="Q5" s="242"/>
      <c r="R5" s="242"/>
    </row>
    <row r="6" spans="2:18" s="32" customFormat="1" ht="31.5" customHeight="1">
      <c r="B6" s="259" t="s">
        <v>11</v>
      </c>
      <c r="C6" s="265" t="s">
        <v>1164</v>
      </c>
      <c r="D6" s="266"/>
      <c r="E6" s="266"/>
      <c r="F6" s="266"/>
      <c r="G6" s="266"/>
      <c r="H6" s="267"/>
      <c r="I6" s="265" t="s">
        <v>1165</v>
      </c>
      <c r="J6" s="266"/>
      <c r="K6" s="266"/>
      <c r="L6" s="266"/>
      <c r="M6" s="266"/>
      <c r="N6" s="267"/>
      <c r="O6" s="259" t="s">
        <v>12</v>
      </c>
      <c r="Q6" s="242"/>
      <c r="R6" s="242"/>
    </row>
    <row r="7" spans="2:18" s="32" customFormat="1" ht="15.75" customHeight="1">
      <c r="B7" s="260"/>
      <c r="C7" s="233">
        <v>2014</v>
      </c>
      <c r="D7" s="233">
        <v>2015</v>
      </c>
      <c r="E7" s="233">
        <v>2016</v>
      </c>
      <c r="F7" s="198">
        <v>2017</v>
      </c>
      <c r="G7" s="268">
        <v>2018</v>
      </c>
      <c r="H7" s="268"/>
      <c r="I7" s="197">
        <v>2014</v>
      </c>
      <c r="J7" s="233">
        <v>2015</v>
      </c>
      <c r="K7" s="233">
        <v>2016</v>
      </c>
      <c r="L7" s="198">
        <v>2017</v>
      </c>
      <c r="M7" s="268">
        <v>2018</v>
      </c>
      <c r="N7" s="269"/>
      <c r="O7" s="260"/>
      <c r="Q7" s="242"/>
      <c r="R7" s="242"/>
    </row>
    <row r="8" spans="2:18" s="32" customFormat="1" ht="19.5" customHeight="1">
      <c r="B8" s="40" t="s">
        <v>15</v>
      </c>
      <c r="C8" s="254">
        <v>-4.948919486826197</v>
      </c>
      <c r="D8" s="254">
        <v>4.791078293862694</v>
      </c>
      <c r="E8" s="254">
        <v>0.7247050189666648</v>
      </c>
      <c r="F8" s="254">
        <v>5.603705848683438</v>
      </c>
      <c r="G8" s="254">
        <v>-1.6825362051172132</v>
      </c>
      <c r="H8" s="44"/>
      <c r="I8" s="250">
        <v>1.0677781373429562</v>
      </c>
      <c r="J8" s="254">
        <v>7.0198141516101265</v>
      </c>
      <c r="K8" s="254">
        <v>-0.8326507441846598</v>
      </c>
      <c r="L8" s="254">
        <v>3.7523748619949115</v>
      </c>
      <c r="M8" s="254">
        <v>-1.5114783457112146</v>
      </c>
      <c r="N8" s="44"/>
      <c r="O8" s="42" t="s">
        <v>16</v>
      </c>
      <c r="Q8" s="242"/>
      <c r="R8" s="242"/>
    </row>
    <row r="9" spans="2:18" s="32" customFormat="1" ht="15" customHeight="1">
      <c r="B9" s="41" t="s">
        <v>64</v>
      </c>
      <c r="C9" s="117">
        <v>-8.513381175484746</v>
      </c>
      <c r="D9" s="117">
        <v>6.646737248590706</v>
      </c>
      <c r="E9" s="117">
        <v>-2.3158416900001755</v>
      </c>
      <c r="F9" s="117">
        <v>9.143314919616996</v>
      </c>
      <c r="G9" s="117">
        <v>-2.023947916999258</v>
      </c>
      <c r="H9" s="36"/>
      <c r="I9" s="251">
        <v>-1.521282622133724</v>
      </c>
      <c r="J9" s="117">
        <v>9.61004214158152</v>
      </c>
      <c r="K9" s="117">
        <v>-4.537326453776136</v>
      </c>
      <c r="L9" s="117">
        <v>6.651660487749589</v>
      </c>
      <c r="M9" s="117">
        <v>-1.1035172052660802</v>
      </c>
      <c r="N9" s="36"/>
      <c r="O9" s="41" t="s">
        <v>71</v>
      </c>
      <c r="P9" s="34"/>
      <c r="Q9" s="242"/>
      <c r="R9" s="242"/>
    </row>
    <row r="10" spans="2:18" s="32" customFormat="1" ht="15" customHeight="1">
      <c r="B10" s="41" t="s">
        <v>65</v>
      </c>
      <c r="C10" s="117">
        <v>-17.846687692182396</v>
      </c>
      <c r="D10" s="117">
        <v>17.162475837075487</v>
      </c>
      <c r="E10" s="117">
        <v>-16.41725803465224</v>
      </c>
      <c r="F10" s="117">
        <v>14.806438406403831</v>
      </c>
      <c r="G10" s="117">
        <v>-4.92131242882845</v>
      </c>
      <c r="H10" s="36"/>
      <c r="I10" s="251">
        <v>-1.9270689446046152</v>
      </c>
      <c r="J10" s="117">
        <v>18.885981853429136</v>
      </c>
      <c r="K10" s="117">
        <v>-18.38371925731873</v>
      </c>
      <c r="L10" s="117">
        <v>11.066459342067049</v>
      </c>
      <c r="M10" s="117">
        <v>-5.908710522993799</v>
      </c>
      <c r="N10" s="36"/>
      <c r="O10" s="41" t="s">
        <v>72</v>
      </c>
      <c r="P10" s="34"/>
      <c r="Q10" s="242"/>
      <c r="R10" s="242"/>
    </row>
    <row r="11" spans="2:18" s="32" customFormat="1" ht="15" customHeight="1">
      <c r="B11" s="41" t="s">
        <v>66</v>
      </c>
      <c r="C11" s="117">
        <v>-1.6442245484837303</v>
      </c>
      <c r="D11" s="117">
        <v>0.18226786161987807</v>
      </c>
      <c r="E11" s="117">
        <v>7.822187067482744</v>
      </c>
      <c r="F11" s="117">
        <v>5.987181945543818</v>
      </c>
      <c r="G11" s="117">
        <v>-0.27484527215589916</v>
      </c>
      <c r="H11" s="36"/>
      <c r="I11" s="251">
        <v>-1.1844186630887377</v>
      </c>
      <c r="J11" s="117">
        <v>1.9674833845487516</v>
      </c>
      <c r="K11" s="117">
        <v>8.76374005001579</v>
      </c>
      <c r="L11" s="117">
        <v>3.469270458375351</v>
      </c>
      <c r="M11" s="117">
        <v>2.614615521160446</v>
      </c>
      <c r="N11" s="36"/>
      <c r="O11" s="41" t="s">
        <v>73</v>
      </c>
      <c r="P11" s="34"/>
      <c r="Q11" s="242"/>
      <c r="R11" s="242"/>
    </row>
    <row r="12" spans="2:18" s="32" customFormat="1" ht="15" customHeight="1">
      <c r="B12" s="41" t="s">
        <v>23</v>
      </c>
      <c r="C12" s="117">
        <v>-16.834768157784175</v>
      </c>
      <c r="D12" s="117">
        <v>22.19321989029599</v>
      </c>
      <c r="E12" s="117">
        <v>62.83011178113522</v>
      </c>
      <c r="F12" s="117">
        <v>7.821635455367071</v>
      </c>
      <c r="G12" s="117">
        <v>-30.390586829041975</v>
      </c>
      <c r="H12" s="36"/>
      <c r="I12" s="251">
        <v>-14.001959314930989</v>
      </c>
      <c r="J12" s="117">
        <v>18.688381528155396</v>
      </c>
      <c r="K12" s="117">
        <v>75.69825394692037</v>
      </c>
      <c r="L12" s="117">
        <v>6.342343870759182</v>
      </c>
      <c r="M12" s="117">
        <v>-33.1461538154729</v>
      </c>
      <c r="N12" s="36"/>
      <c r="O12" s="41" t="s">
        <v>24</v>
      </c>
      <c r="P12" s="34"/>
      <c r="Q12" s="242"/>
      <c r="R12" s="242"/>
    </row>
    <row r="13" spans="2:18" s="32" customFormat="1" ht="15" customHeight="1">
      <c r="B13" s="41" t="s">
        <v>25</v>
      </c>
      <c r="C13" s="117">
        <v>-0.3563167996315175</v>
      </c>
      <c r="D13" s="117">
        <v>18.31893037128833</v>
      </c>
      <c r="E13" s="117">
        <v>5.8857372121290386</v>
      </c>
      <c r="F13" s="117">
        <v>6.815367568198805</v>
      </c>
      <c r="G13" s="117">
        <v>-0.11752629654497859</v>
      </c>
      <c r="H13" s="36"/>
      <c r="I13" s="251">
        <v>0.24571956436376663</v>
      </c>
      <c r="J13" s="117">
        <v>14.876937342050889</v>
      </c>
      <c r="K13" s="117">
        <v>11.665570914034973</v>
      </c>
      <c r="L13" s="117">
        <v>12.593922803452218</v>
      </c>
      <c r="M13" s="117">
        <v>-3.6035901794075786</v>
      </c>
      <c r="N13" s="36"/>
      <c r="O13" s="41" t="s">
        <v>26</v>
      </c>
      <c r="P13" s="34"/>
      <c r="Q13" s="242"/>
      <c r="R13" s="242"/>
    </row>
    <row r="14" spans="2:18" s="32" customFormat="1" ht="15" customHeight="1">
      <c r="B14" s="41" t="s">
        <v>995</v>
      </c>
      <c r="C14" s="117"/>
      <c r="D14" s="117"/>
      <c r="E14" s="117"/>
      <c r="F14" s="117"/>
      <c r="G14" s="117"/>
      <c r="H14" s="36"/>
      <c r="I14" s="251"/>
      <c r="J14" s="117"/>
      <c r="K14" s="117"/>
      <c r="L14" s="117"/>
      <c r="M14" s="117"/>
      <c r="N14" s="36"/>
      <c r="O14" s="41" t="s">
        <v>74</v>
      </c>
      <c r="P14" s="34"/>
      <c r="Q14" s="242"/>
      <c r="R14" s="242"/>
    </row>
    <row r="15" spans="2:18" s="32" customFormat="1" ht="15" customHeight="1">
      <c r="B15" s="41" t="s">
        <v>956</v>
      </c>
      <c r="C15" s="117">
        <v>3.425744163718436</v>
      </c>
      <c r="D15" s="117">
        <v>10.576127094409959</v>
      </c>
      <c r="E15" s="117">
        <v>-12.348720169948358</v>
      </c>
      <c r="F15" s="117">
        <v>-12.988286927149195</v>
      </c>
      <c r="G15" s="117">
        <v>-22.74791116357855</v>
      </c>
      <c r="H15" s="36"/>
      <c r="I15" s="251">
        <v>3.0250584091873645</v>
      </c>
      <c r="J15" s="117">
        <v>11.386241617780101</v>
      </c>
      <c r="K15" s="117">
        <v>-10.514632221245845</v>
      </c>
      <c r="L15" s="117">
        <v>-13.259593028113992</v>
      </c>
      <c r="M15" s="117">
        <v>-30.988617013896867</v>
      </c>
      <c r="N15" s="36"/>
      <c r="O15" s="41" t="s">
        <v>957</v>
      </c>
      <c r="P15" s="34"/>
      <c r="Q15" s="242"/>
      <c r="R15" s="242"/>
    </row>
    <row r="16" spans="2:18" s="31" customFormat="1" ht="19.5" customHeight="1">
      <c r="B16" s="42" t="s">
        <v>67</v>
      </c>
      <c r="C16" s="255">
        <v>4.934293411487678</v>
      </c>
      <c r="D16" s="255">
        <v>5.419583352176827</v>
      </c>
      <c r="E16" s="255">
        <v>-9.321117864387196</v>
      </c>
      <c r="F16" s="255">
        <v>11.208390857158456</v>
      </c>
      <c r="G16" s="255">
        <v>3.6581688286437153</v>
      </c>
      <c r="H16" s="49"/>
      <c r="I16" s="252">
        <v>2.2310138523761625</v>
      </c>
      <c r="J16" s="255">
        <v>18.518733692623446</v>
      </c>
      <c r="K16" s="255">
        <v>-2.9659190767670096</v>
      </c>
      <c r="L16" s="255">
        <v>5.37873945389451</v>
      </c>
      <c r="M16" s="255">
        <v>-0.5141041084222198</v>
      </c>
      <c r="N16" s="49"/>
      <c r="O16" s="42" t="s">
        <v>75</v>
      </c>
      <c r="P16" s="51"/>
      <c r="Q16" s="243"/>
      <c r="R16" s="243"/>
    </row>
    <row r="17" spans="2:18" s="32" customFormat="1" ht="15" customHeight="1">
      <c r="B17" s="41" t="s">
        <v>35</v>
      </c>
      <c r="C17" s="117">
        <v>13.509014569012944</v>
      </c>
      <c r="D17" s="117">
        <v>16.88537639187593</v>
      </c>
      <c r="E17" s="117">
        <v>-14.93325381206243</v>
      </c>
      <c r="F17" s="117">
        <v>19.418951423992414</v>
      </c>
      <c r="G17" s="117">
        <v>5.11344249404424</v>
      </c>
      <c r="H17" s="36"/>
      <c r="I17" s="251">
        <v>1.517140093749214</v>
      </c>
      <c r="J17" s="117">
        <v>44.164849119553764</v>
      </c>
      <c r="K17" s="117">
        <v>-6.805402315528908</v>
      </c>
      <c r="L17" s="117">
        <v>7.579681688246032</v>
      </c>
      <c r="M17" s="117">
        <v>-0.01694711975459562</v>
      </c>
      <c r="N17" s="36"/>
      <c r="O17" s="41" t="s">
        <v>36</v>
      </c>
      <c r="P17" s="34"/>
      <c r="Q17" s="242"/>
      <c r="R17" s="242"/>
    </row>
    <row r="18" spans="2:18" s="32" customFormat="1" ht="15" customHeight="1">
      <c r="B18" s="41" t="s">
        <v>37</v>
      </c>
      <c r="C18" s="117">
        <v>-2.1165967210950543</v>
      </c>
      <c r="D18" s="117">
        <v>6.34404948290479</v>
      </c>
      <c r="E18" s="117">
        <v>-13.861900878622135</v>
      </c>
      <c r="F18" s="117">
        <v>9.913631278704461</v>
      </c>
      <c r="G18" s="117">
        <v>10.213034782200058</v>
      </c>
      <c r="H18" s="36"/>
      <c r="I18" s="251">
        <v>4.476492729514869</v>
      </c>
      <c r="J18" s="117">
        <v>5.986473794151714</v>
      </c>
      <c r="K18" s="117">
        <v>-2.689616115481841</v>
      </c>
      <c r="L18" s="117">
        <v>5.370238589136211</v>
      </c>
      <c r="M18" s="117">
        <v>-1.5076586205343245</v>
      </c>
      <c r="N18" s="36"/>
      <c r="O18" s="41" t="s">
        <v>38</v>
      </c>
      <c r="P18" s="34"/>
      <c r="Q18" s="242"/>
      <c r="R18" s="242"/>
    </row>
    <row r="19" spans="2:18" s="32" customFormat="1" ht="15" customHeight="1">
      <c r="B19" s="41" t="s">
        <v>68</v>
      </c>
      <c r="C19" s="256">
        <v>-6.23909294198427</v>
      </c>
      <c r="D19" s="256">
        <v>-2.158295445726399</v>
      </c>
      <c r="E19" s="256">
        <v>-11.39845701322285</v>
      </c>
      <c r="F19" s="256">
        <v>5.780955117633457</v>
      </c>
      <c r="G19" s="256">
        <v>-7.786487980222001</v>
      </c>
      <c r="H19" s="52"/>
      <c r="I19" s="253">
        <v>-10.19402666679775</v>
      </c>
      <c r="J19" s="256">
        <v>8.006555906016244</v>
      </c>
      <c r="K19" s="256">
        <v>-5.8672970835746625</v>
      </c>
      <c r="L19" s="256">
        <v>14.98713349390519</v>
      </c>
      <c r="M19" s="256">
        <v>-4.350230148968692</v>
      </c>
      <c r="N19" s="52"/>
      <c r="O19" s="41" t="s">
        <v>76</v>
      </c>
      <c r="P19" s="34"/>
      <c r="Q19" s="242"/>
      <c r="R19" s="242"/>
    </row>
    <row r="20" spans="2:18" s="32" customFormat="1" ht="15" customHeight="1">
      <c r="B20" s="41" t="s">
        <v>1003</v>
      </c>
      <c r="C20" s="117"/>
      <c r="D20" s="117"/>
      <c r="E20" s="117"/>
      <c r="F20" s="117"/>
      <c r="G20" s="117"/>
      <c r="H20" s="36"/>
      <c r="I20" s="251"/>
      <c r="J20" s="117"/>
      <c r="K20" s="117"/>
      <c r="L20" s="117"/>
      <c r="M20" s="117"/>
      <c r="N20" s="36"/>
      <c r="O20" s="41" t="s">
        <v>1001</v>
      </c>
      <c r="P20" s="34"/>
      <c r="Q20" s="242"/>
      <c r="R20" s="242"/>
    </row>
    <row r="21" spans="2:18" s="32" customFormat="1" ht="15" customHeight="1">
      <c r="B21" s="41" t="s">
        <v>1004</v>
      </c>
      <c r="C21" s="117">
        <v>-6.654945084854247</v>
      </c>
      <c r="D21" s="117">
        <v>-15.458846521076385</v>
      </c>
      <c r="E21" s="117">
        <v>-17.564093782949662</v>
      </c>
      <c r="F21" s="117">
        <v>16.17131352216452</v>
      </c>
      <c r="G21" s="117">
        <v>11.615597204025674</v>
      </c>
      <c r="H21" s="36"/>
      <c r="I21" s="251">
        <v>-2.0871180935364775</v>
      </c>
      <c r="J21" s="117">
        <v>-0.5766972601645382</v>
      </c>
      <c r="K21" s="117">
        <v>-8.622319475032569</v>
      </c>
      <c r="L21" s="117">
        <v>5.491716492020782</v>
      </c>
      <c r="M21" s="117">
        <v>1.02899013182427</v>
      </c>
      <c r="N21" s="36"/>
      <c r="O21" s="41" t="s">
        <v>1002</v>
      </c>
      <c r="P21" s="34"/>
      <c r="Q21" s="242"/>
      <c r="R21" s="242"/>
    </row>
    <row r="22" spans="2:18" s="32" customFormat="1" ht="15" customHeight="1">
      <c r="B22" s="41" t="s">
        <v>70</v>
      </c>
      <c r="C22" s="117">
        <v>7.838059371181849</v>
      </c>
      <c r="D22" s="117">
        <v>-17.759338987777127</v>
      </c>
      <c r="E22" s="117">
        <v>0.20037897162263896</v>
      </c>
      <c r="F22" s="117">
        <v>7.529416600210048</v>
      </c>
      <c r="G22" s="117">
        <v>-6.392362252110417</v>
      </c>
      <c r="H22" s="36"/>
      <c r="I22" s="251">
        <v>16.757733737711654</v>
      </c>
      <c r="J22" s="117">
        <v>-3.9135990878198856</v>
      </c>
      <c r="K22" s="117">
        <v>2.4743888411287385</v>
      </c>
      <c r="L22" s="117">
        <v>6.416611513146342</v>
      </c>
      <c r="M22" s="117">
        <v>-7.541096383197066</v>
      </c>
      <c r="N22" s="36"/>
      <c r="O22" s="41" t="s">
        <v>45</v>
      </c>
      <c r="P22" s="34"/>
      <c r="Q22" s="242"/>
      <c r="R22" s="242"/>
    </row>
    <row r="23" spans="2:18" s="32" customFormat="1" ht="15" customHeight="1">
      <c r="B23" s="41" t="s">
        <v>46</v>
      </c>
      <c r="C23" s="117">
        <v>-8.91288119597986</v>
      </c>
      <c r="D23" s="117">
        <v>-4.245129470800146</v>
      </c>
      <c r="E23" s="117">
        <v>19.479291481988035</v>
      </c>
      <c r="F23" s="117">
        <v>-18.567302500384553</v>
      </c>
      <c r="G23" s="117">
        <v>18.409410751211695</v>
      </c>
      <c r="H23" s="36"/>
      <c r="I23" s="251">
        <v>-4.761297705915835</v>
      </c>
      <c r="J23" s="117">
        <v>-7.35391977560772</v>
      </c>
      <c r="K23" s="117">
        <v>14.631077151682682</v>
      </c>
      <c r="L23" s="117">
        <v>-6.515779009453626</v>
      </c>
      <c r="M23" s="117">
        <v>14.201365423966482</v>
      </c>
      <c r="N23" s="36"/>
      <c r="O23" s="41" t="s">
        <v>47</v>
      </c>
      <c r="P23" s="34"/>
      <c r="Q23" s="242"/>
      <c r="R23" s="242"/>
    </row>
    <row r="24" spans="2:18" s="32" customFormat="1" ht="15" customHeight="1">
      <c r="B24" s="41" t="s">
        <v>61</v>
      </c>
      <c r="C24" s="117">
        <v>1.7939589386748889</v>
      </c>
      <c r="D24" s="117">
        <v>14.559385043006156</v>
      </c>
      <c r="E24" s="117">
        <v>-29.72648996269569</v>
      </c>
      <c r="F24" s="117">
        <v>0.2828966548260814</v>
      </c>
      <c r="G24" s="117">
        <v>-34.9543300985102</v>
      </c>
      <c r="H24" s="36"/>
      <c r="I24" s="251">
        <v>2.5389165355885535</v>
      </c>
      <c r="J24" s="117">
        <v>10.124151804750635</v>
      </c>
      <c r="K24" s="117">
        <v>-33.12227308079011</v>
      </c>
      <c r="L24" s="117">
        <v>-0.20567254001750968</v>
      </c>
      <c r="M24" s="117">
        <v>-34.4807818714716</v>
      </c>
      <c r="N24" s="36"/>
      <c r="O24" s="41" t="s">
        <v>48</v>
      </c>
      <c r="P24" s="34"/>
      <c r="Q24" s="242"/>
      <c r="R24" s="242"/>
    </row>
    <row r="25" spans="2:18" s="31" customFormat="1" ht="19.5" customHeight="1">
      <c r="B25" s="42" t="s">
        <v>69</v>
      </c>
      <c r="C25" s="255">
        <v>-15.35503218156251</v>
      </c>
      <c r="D25" s="255">
        <v>3.9706975657002985</v>
      </c>
      <c r="E25" s="255">
        <v>14.020139276811872</v>
      </c>
      <c r="F25" s="255">
        <v>-0.2954899381731213</v>
      </c>
      <c r="G25" s="255">
        <v>-7.9524698696576746</v>
      </c>
      <c r="H25" s="49"/>
      <c r="I25" s="252">
        <v>0.09789069966035235</v>
      </c>
      <c r="J25" s="255">
        <v>-2.7721177242887585</v>
      </c>
      <c r="K25" s="255">
        <v>1.3817336434894356</v>
      </c>
      <c r="L25" s="255">
        <v>2.136565879284169</v>
      </c>
      <c r="M25" s="255">
        <v>-2.533833995193535</v>
      </c>
      <c r="N25" s="49"/>
      <c r="O25" s="42" t="s">
        <v>56</v>
      </c>
      <c r="P25" s="51"/>
      <c r="Q25" s="243"/>
      <c r="R25" s="243"/>
    </row>
    <row r="26" spans="2:19" s="32" customFormat="1" ht="3" customHeight="1">
      <c r="B26" s="43"/>
      <c r="C26" s="54"/>
      <c r="D26" s="54"/>
      <c r="E26" s="54"/>
      <c r="F26" s="54"/>
      <c r="G26" s="54"/>
      <c r="H26" s="45"/>
      <c r="I26" s="55"/>
      <c r="J26" s="54"/>
      <c r="K26" s="54"/>
      <c r="L26" s="54"/>
      <c r="M26" s="54"/>
      <c r="N26" s="45"/>
      <c r="O26" s="39"/>
      <c r="P26" s="22"/>
      <c r="Q26" s="244"/>
      <c r="R26" s="244"/>
      <c r="S26" s="22"/>
    </row>
    <row r="27" spans="2:19" ht="12.75">
      <c r="B27" s="21"/>
      <c r="C27" s="21"/>
      <c r="D27" s="21"/>
      <c r="E27" s="21"/>
      <c r="F27" s="21"/>
      <c r="G27" s="21"/>
      <c r="H27" s="21"/>
      <c r="I27" s="21"/>
      <c r="J27" s="21"/>
      <c r="K27" s="21"/>
      <c r="L27" s="21"/>
      <c r="M27" s="21"/>
      <c r="N27" s="21"/>
      <c r="P27" s="25"/>
      <c r="Q27" s="245"/>
      <c r="R27" s="245"/>
      <c r="S27" s="25"/>
    </row>
    <row r="28" spans="17:18" s="25" customFormat="1" ht="13.5" thickBot="1">
      <c r="Q28" s="245"/>
      <c r="R28" s="245"/>
    </row>
    <row r="29" spans="2:18" s="25" customFormat="1" ht="16.5" customHeight="1" thickTop="1">
      <c r="B29" s="26" t="str">
        <f>+'Περιεχόμενα-Contents'!B27</f>
        <v>(Τελευταία Ενημέρωση/Last update: 24/09/2020)</v>
      </c>
      <c r="C29" s="27"/>
      <c r="D29" s="27"/>
      <c r="E29" s="27"/>
      <c r="F29" s="27"/>
      <c r="G29" s="27"/>
      <c r="H29" s="27"/>
      <c r="I29" s="27"/>
      <c r="J29" s="27"/>
      <c r="K29" s="27"/>
      <c r="L29" s="27"/>
      <c r="M29" s="27"/>
      <c r="N29" s="27"/>
      <c r="O29" s="27"/>
      <c r="Q29" s="245"/>
      <c r="R29" s="245"/>
    </row>
    <row r="30" spans="2:18" s="25" customFormat="1" ht="4.5" customHeight="1">
      <c r="B30" s="210"/>
      <c r="C30" s="212"/>
      <c r="D30" s="212"/>
      <c r="E30" s="212"/>
      <c r="F30" s="212"/>
      <c r="G30" s="212"/>
      <c r="H30" s="212"/>
      <c r="I30" s="212"/>
      <c r="J30" s="212"/>
      <c r="K30" s="212"/>
      <c r="L30" s="212"/>
      <c r="M30" s="212"/>
      <c r="N30" s="212"/>
      <c r="O30" s="212"/>
      <c r="Q30" s="245"/>
      <c r="R30" s="245"/>
    </row>
    <row r="31" spans="2:19" s="25" customFormat="1" ht="16.5" customHeight="1">
      <c r="B31" s="28" t="str">
        <f>+'Περιεχόμενα-Contents'!B29</f>
        <v>COPYRIGHT © :2020, ΚΥΠΡΙΑΚΗ ΔΗΜΟΚΡΑΤΙΑ, ΣΤΑΤΙΣΤΙΚΗ ΥΠΗΡΕΣΙΑ/REPUBLIC OF CYPRUS, STATISTICAL SERVICE</v>
      </c>
      <c r="P31" s="24"/>
      <c r="Q31" s="246"/>
      <c r="R31" s="246"/>
      <c r="S31" s="24"/>
    </row>
    <row r="32" spans="2:19" s="24" customFormat="1" ht="12.75">
      <c r="B32" s="20"/>
      <c r="P32" s="22"/>
      <c r="Q32" s="244"/>
      <c r="R32" s="244"/>
      <c r="S32" s="22"/>
    </row>
    <row r="33" spans="17:18" ht="12.75">
      <c r="Q33" s="244"/>
      <c r="R33" s="244"/>
    </row>
    <row r="34" spans="17:18" ht="12.75">
      <c r="Q34" s="244"/>
      <c r="R34" s="244"/>
    </row>
  </sheetData>
  <sheetProtection/>
  <mergeCells count="7">
    <mergeCell ref="A1:B1"/>
    <mergeCell ref="B6:B7"/>
    <mergeCell ref="O6:O7"/>
    <mergeCell ref="C6:H6"/>
    <mergeCell ref="I6:N6"/>
    <mergeCell ref="G7:H7"/>
    <mergeCell ref="M7:N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M56"/>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50.00390625" style="29" customWidth="1"/>
    <col min="3" max="7" width="9.28125" style="22" customWidth="1"/>
    <col min="8" max="8" width="0.85546875" style="22" customWidth="1"/>
    <col min="9" max="9" width="43.57421875" style="22" customWidth="1"/>
    <col min="10" max="10" width="2.1406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1077</v>
      </c>
      <c r="C3" s="37"/>
      <c r="D3" s="37"/>
      <c r="E3" s="37"/>
      <c r="F3" s="37"/>
      <c r="G3" s="37"/>
      <c r="H3" s="37"/>
      <c r="I3" s="37"/>
      <c r="J3" s="37"/>
    </row>
    <row r="4" spans="2:10" s="31" customFormat="1" ht="15" customHeight="1" thickBot="1">
      <c r="B4" s="218" t="s">
        <v>1078</v>
      </c>
      <c r="C4" s="215"/>
      <c r="D4" s="215"/>
      <c r="E4" s="215"/>
      <c r="F4" s="215"/>
      <c r="G4" s="215"/>
      <c r="H4" s="215"/>
      <c r="I4" s="215"/>
      <c r="J4" s="38"/>
    </row>
    <row r="5" s="32" customFormat="1" ht="12.75" customHeight="1" thickTop="1">
      <c r="I5" s="33"/>
    </row>
    <row r="6" spans="2:9" s="32" customFormat="1" ht="11.25" customHeight="1">
      <c r="B6" s="259" t="s">
        <v>89</v>
      </c>
      <c r="C6" s="261">
        <v>2014</v>
      </c>
      <c r="D6" s="261">
        <v>2015</v>
      </c>
      <c r="E6" s="261">
        <v>2016</v>
      </c>
      <c r="F6" s="261">
        <v>2017</v>
      </c>
      <c r="G6" s="261">
        <v>2018</v>
      </c>
      <c r="H6" s="261"/>
      <c r="I6" s="259" t="s">
        <v>90</v>
      </c>
    </row>
    <row r="7" spans="2:9" s="32" customFormat="1" ht="11.25" customHeight="1">
      <c r="B7" s="260"/>
      <c r="C7" s="262"/>
      <c r="D7" s="262"/>
      <c r="E7" s="262"/>
      <c r="F7" s="262"/>
      <c r="G7" s="262"/>
      <c r="H7" s="262"/>
      <c r="I7" s="260"/>
    </row>
    <row r="8" spans="2:9" s="31" customFormat="1" ht="16.5" customHeight="1">
      <c r="B8" s="40" t="s">
        <v>100</v>
      </c>
      <c r="C8" s="113"/>
      <c r="D8" s="113"/>
      <c r="E8" s="113"/>
      <c r="F8" s="113"/>
      <c r="G8" s="113"/>
      <c r="H8" s="113"/>
      <c r="I8" s="59" t="s">
        <v>91</v>
      </c>
    </row>
    <row r="9" spans="2:9" s="32" customFormat="1" ht="12.75" customHeight="1">
      <c r="B9" s="58" t="s">
        <v>77</v>
      </c>
      <c r="C9" s="61">
        <v>209056</v>
      </c>
      <c r="D9" s="61">
        <v>244935</v>
      </c>
      <c r="E9" s="61">
        <v>204723.73840441473</v>
      </c>
      <c r="F9" s="61">
        <v>235036</v>
      </c>
      <c r="G9" s="61">
        <v>223469.1751482822</v>
      </c>
      <c r="H9" s="113"/>
      <c r="I9" s="58" t="s">
        <v>83</v>
      </c>
    </row>
    <row r="10" spans="2:9" s="32" customFormat="1" ht="12.75" customHeight="1">
      <c r="B10" s="58" t="s">
        <v>78</v>
      </c>
      <c r="C10" s="61">
        <v>98515</v>
      </c>
      <c r="D10" s="61">
        <v>142024</v>
      </c>
      <c r="E10" s="61">
        <v>106862.02796778904</v>
      </c>
      <c r="F10" s="61">
        <v>134580</v>
      </c>
      <c r="G10" s="61">
        <v>120041.98165961319</v>
      </c>
      <c r="H10" s="113"/>
      <c r="I10" s="58" t="s">
        <v>84</v>
      </c>
    </row>
    <row r="11" spans="2:12" s="32" customFormat="1" ht="12.75" customHeight="1">
      <c r="B11" s="58" t="s">
        <v>96</v>
      </c>
      <c r="C11" s="62">
        <v>47.12373718046839</v>
      </c>
      <c r="D11" s="62">
        <v>57.98436319839958</v>
      </c>
      <c r="E11" s="62">
        <v>52.19816167907797</v>
      </c>
      <c r="F11" s="62">
        <v>57.25931346687316</v>
      </c>
      <c r="G11" s="62">
        <f>+G10/G9*100</f>
        <v>53.71746755674904</v>
      </c>
      <c r="H11" s="113"/>
      <c r="I11" s="58" t="s">
        <v>97</v>
      </c>
      <c r="L11" s="31"/>
    </row>
    <row r="12" spans="2:12" s="31" customFormat="1" ht="16.5" customHeight="1">
      <c r="B12" s="59" t="s">
        <v>93</v>
      </c>
      <c r="C12" s="60"/>
      <c r="D12" s="60"/>
      <c r="E12" s="60"/>
      <c r="F12" s="60"/>
      <c r="G12" s="60"/>
      <c r="H12" s="113"/>
      <c r="I12" s="59" t="s">
        <v>92</v>
      </c>
      <c r="J12" s="32"/>
      <c r="K12" s="32"/>
      <c r="L12" s="32"/>
    </row>
    <row r="13" spans="2:11" s="32" customFormat="1" ht="12.75" customHeight="1">
      <c r="B13" s="58" t="s">
        <v>77</v>
      </c>
      <c r="C13" s="61">
        <v>341471</v>
      </c>
      <c r="D13" s="61">
        <v>337416</v>
      </c>
      <c r="E13" s="61">
        <v>374755.3274431852</v>
      </c>
      <c r="F13" s="61">
        <v>395983</v>
      </c>
      <c r="G13" s="61">
        <v>394568.05548162496</v>
      </c>
      <c r="H13" s="113"/>
      <c r="I13" s="58" t="s">
        <v>83</v>
      </c>
      <c r="J13" s="31"/>
      <c r="K13" s="31"/>
    </row>
    <row r="14" spans="2:9" s="32" customFormat="1" ht="12.75" customHeight="1">
      <c r="B14" s="58" t="s">
        <v>78</v>
      </c>
      <c r="C14" s="61">
        <v>121469.2</v>
      </c>
      <c r="D14" s="61">
        <v>96946</v>
      </c>
      <c r="E14" s="61">
        <v>166612.16804596284</v>
      </c>
      <c r="F14" s="61">
        <v>148040</v>
      </c>
      <c r="G14" s="61">
        <v>132254.50352160772</v>
      </c>
      <c r="H14" s="113"/>
      <c r="I14" s="58" t="s">
        <v>84</v>
      </c>
    </row>
    <row r="15" spans="2:9" s="32" customFormat="1" ht="12.75" customHeight="1">
      <c r="B15" s="58" t="s">
        <v>96</v>
      </c>
      <c r="C15" s="62">
        <v>35.572332643182</v>
      </c>
      <c r="D15" s="62">
        <v>28.73189178936387</v>
      </c>
      <c r="E15" s="62">
        <v>44.45891915204917</v>
      </c>
      <c r="F15" s="62">
        <v>37.38544331448572</v>
      </c>
      <c r="G15" s="62">
        <f>+G14/G13*100</f>
        <v>33.51880662517719</v>
      </c>
      <c r="H15" s="113"/>
      <c r="I15" s="58" t="s">
        <v>97</v>
      </c>
    </row>
    <row r="16" spans="2:12" s="31" customFormat="1" ht="16.5" customHeight="1">
      <c r="B16" s="59" t="s">
        <v>79</v>
      </c>
      <c r="C16" s="61"/>
      <c r="D16" s="61"/>
      <c r="E16" s="61"/>
      <c r="F16" s="61"/>
      <c r="G16" s="61"/>
      <c r="H16" s="113"/>
      <c r="I16" s="59" t="s">
        <v>85</v>
      </c>
      <c r="J16" s="32"/>
      <c r="K16" s="32"/>
      <c r="L16" s="32"/>
    </row>
    <row r="17" spans="2:9" s="32" customFormat="1" ht="12.75" customHeight="1">
      <c r="B17" s="58" t="s">
        <v>77</v>
      </c>
      <c r="C17" s="61">
        <v>1622</v>
      </c>
      <c r="D17" s="61">
        <v>1982</v>
      </c>
      <c r="E17" s="61">
        <v>3227.5170000000003</v>
      </c>
      <c r="F17" s="61">
        <v>3480</v>
      </c>
      <c r="G17" s="61">
        <v>2422.3808580799996</v>
      </c>
      <c r="H17" s="113"/>
      <c r="I17" s="58" t="s">
        <v>83</v>
      </c>
    </row>
    <row r="18" spans="2:12" s="32" customFormat="1" ht="12.75" customHeight="1">
      <c r="B18" s="58" t="s">
        <v>78</v>
      </c>
      <c r="C18" s="61">
        <v>797</v>
      </c>
      <c r="D18" s="61">
        <v>1028</v>
      </c>
      <c r="E18" s="61">
        <v>2153.7725</v>
      </c>
      <c r="F18" s="61">
        <v>2108</v>
      </c>
      <c r="G18" s="61">
        <v>1620.0036580799997</v>
      </c>
      <c r="H18" s="113"/>
      <c r="I18" s="58" t="s">
        <v>84</v>
      </c>
      <c r="L18" s="31"/>
    </row>
    <row r="19" spans="2:9" s="32" customFormat="1" ht="12.75" customHeight="1">
      <c r="B19" s="58" t="s">
        <v>96</v>
      </c>
      <c r="C19" s="62">
        <v>49.136868064118374</v>
      </c>
      <c r="D19" s="62">
        <v>51.86680121089808</v>
      </c>
      <c r="E19" s="62">
        <v>66.7315617547483</v>
      </c>
      <c r="F19" s="62">
        <v>60.57471264367816</v>
      </c>
      <c r="G19" s="62">
        <f>+G18/G17*100</f>
        <v>66.8765050993686</v>
      </c>
      <c r="H19" s="113"/>
      <c r="I19" s="58" t="s">
        <v>97</v>
      </c>
    </row>
    <row r="20" spans="2:12" s="31" customFormat="1" ht="16.5" customHeight="1">
      <c r="B20" s="59" t="s">
        <v>80</v>
      </c>
      <c r="C20" s="61"/>
      <c r="D20" s="61"/>
      <c r="E20" s="61"/>
      <c r="F20" s="61"/>
      <c r="G20" s="61"/>
      <c r="H20" s="113"/>
      <c r="I20" s="59" t="s">
        <v>86</v>
      </c>
      <c r="J20" s="32"/>
      <c r="K20" s="32"/>
      <c r="L20" s="32"/>
    </row>
    <row r="21" spans="2:12" s="32" customFormat="1" ht="12.75" customHeight="1">
      <c r="B21" s="58" t="s">
        <v>77</v>
      </c>
      <c r="C21" s="61">
        <v>39527</v>
      </c>
      <c r="D21" s="61">
        <v>46768</v>
      </c>
      <c r="E21" s="61">
        <v>49521</v>
      </c>
      <c r="F21" s="61">
        <v>52896</v>
      </c>
      <c r="G21" s="61">
        <v>52833.785</v>
      </c>
      <c r="H21" s="113"/>
      <c r="I21" s="58" t="s">
        <v>83</v>
      </c>
      <c r="J21" s="31"/>
      <c r="K21" s="31"/>
      <c r="L21" s="31"/>
    </row>
    <row r="22" spans="2:9" s="32" customFormat="1" ht="12.75" customHeight="1">
      <c r="B22" s="58" t="s">
        <v>78</v>
      </c>
      <c r="C22" s="61">
        <v>28939.2</v>
      </c>
      <c r="D22" s="61">
        <v>29113.4</v>
      </c>
      <c r="E22" s="61">
        <v>29338</v>
      </c>
      <c r="F22" s="61">
        <v>34181</v>
      </c>
      <c r="G22" s="61">
        <v>32956.31402155173</v>
      </c>
      <c r="H22" s="113"/>
      <c r="I22" s="58" t="s">
        <v>84</v>
      </c>
    </row>
    <row r="23" spans="2:11" s="32" customFormat="1" ht="12.75" customHeight="1">
      <c r="B23" s="58" t="s">
        <v>96</v>
      </c>
      <c r="C23" s="62">
        <v>73.21375262478811</v>
      </c>
      <c r="D23" s="62">
        <v>62.25068422853233</v>
      </c>
      <c r="E23" s="62">
        <v>59.24355324003958</v>
      </c>
      <c r="F23" s="62">
        <v>64.61925287356321</v>
      </c>
      <c r="G23" s="62">
        <f>+G22/G21*100</f>
        <v>62.377348171348544</v>
      </c>
      <c r="H23" s="113"/>
      <c r="I23" s="58" t="s">
        <v>97</v>
      </c>
      <c r="J23" s="31"/>
      <c r="K23" s="31"/>
    </row>
    <row r="24" spans="2:11" s="31" customFormat="1" ht="16.5" customHeight="1">
      <c r="B24" s="59" t="s">
        <v>81</v>
      </c>
      <c r="C24" s="62"/>
      <c r="D24" s="62"/>
      <c r="E24" s="62"/>
      <c r="F24" s="62"/>
      <c r="G24" s="62"/>
      <c r="H24" s="113"/>
      <c r="I24" s="59" t="s">
        <v>87</v>
      </c>
      <c r="J24" s="32"/>
      <c r="K24" s="32"/>
    </row>
    <row r="25" spans="2:9" s="32" customFormat="1" ht="12.75" customHeight="1">
      <c r="B25" s="58" t="s">
        <v>77</v>
      </c>
      <c r="C25" s="61">
        <v>25623.3</v>
      </c>
      <c r="D25" s="61">
        <v>17362</v>
      </c>
      <c r="E25" s="61">
        <v>25054.699946456254</v>
      </c>
      <c r="F25" s="61">
        <v>14886</v>
      </c>
      <c r="G25" s="61">
        <v>24526.105777798828</v>
      </c>
      <c r="H25" s="113"/>
      <c r="I25" s="58" t="s">
        <v>83</v>
      </c>
    </row>
    <row r="26" spans="2:11" s="32" customFormat="1" ht="12.75" customHeight="1">
      <c r="B26" s="58" t="s">
        <v>78</v>
      </c>
      <c r="C26" s="61">
        <v>17024</v>
      </c>
      <c r="D26" s="61">
        <v>12505.4</v>
      </c>
      <c r="E26" s="61">
        <v>18625.514946456256</v>
      </c>
      <c r="F26" s="61">
        <v>9107</v>
      </c>
      <c r="G26" s="61">
        <v>16786.77552210652</v>
      </c>
      <c r="H26" s="113"/>
      <c r="I26" s="58" t="s">
        <v>84</v>
      </c>
      <c r="J26" s="31"/>
      <c r="K26" s="31"/>
    </row>
    <row r="27" spans="2:12" s="32" customFormat="1" ht="12.75" customHeight="1">
      <c r="B27" s="58" t="s">
        <v>96</v>
      </c>
      <c r="C27" s="62">
        <v>66.43952964684486</v>
      </c>
      <c r="D27" s="62">
        <v>72.02741619629074</v>
      </c>
      <c r="E27" s="62">
        <v>74.33940532618773</v>
      </c>
      <c r="F27" s="62">
        <v>61.178288324600295</v>
      </c>
      <c r="G27" s="62">
        <f>+G26/G25*100</f>
        <v>68.44452060262256</v>
      </c>
      <c r="H27" s="113"/>
      <c r="I27" s="58" t="s">
        <v>97</v>
      </c>
      <c r="L27" s="31"/>
    </row>
    <row r="28" spans="2:12" s="31" customFormat="1" ht="16.5" customHeight="1">
      <c r="B28" s="59" t="s">
        <v>95</v>
      </c>
      <c r="C28" s="61"/>
      <c r="D28" s="61"/>
      <c r="E28" s="61"/>
      <c r="F28" s="61"/>
      <c r="G28" s="61"/>
      <c r="H28" s="113"/>
      <c r="I28" s="59" t="s">
        <v>94</v>
      </c>
      <c r="J28" s="32"/>
      <c r="K28" s="32"/>
      <c r="L28" s="32"/>
    </row>
    <row r="29" spans="2:11" s="32" customFormat="1" ht="12.75" customHeight="1">
      <c r="B29" s="58" t="s">
        <v>77</v>
      </c>
      <c r="C29" s="61">
        <v>32536</v>
      </c>
      <c r="D29" s="61">
        <v>36008.4</v>
      </c>
      <c r="E29" s="61">
        <v>31640</v>
      </c>
      <c r="F29" s="61">
        <v>27587</v>
      </c>
      <c r="G29" s="61">
        <v>21408.237142349168</v>
      </c>
      <c r="H29" s="113"/>
      <c r="I29" s="58" t="s">
        <v>83</v>
      </c>
      <c r="J29" s="25"/>
      <c r="K29" s="25"/>
    </row>
    <row r="30" spans="2:11" s="32" customFormat="1" ht="12.75" customHeight="1">
      <c r="B30" s="58" t="s">
        <v>78</v>
      </c>
      <c r="C30" s="61">
        <v>17058</v>
      </c>
      <c r="D30" s="61">
        <v>18276</v>
      </c>
      <c r="E30" s="61">
        <v>19179</v>
      </c>
      <c r="F30" s="61">
        <v>15091</v>
      </c>
      <c r="G30" s="61">
        <v>13280.069620418448</v>
      </c>
      <c r="H30" s="113"/>
      <c r="I30" s="58" t="s">
        <v>84</v>
      </c>
      <c r="J30" s="25"/>
      <c r="K30" s="25"/>
    </row>
    <row r="31" spans="2:11" s="32" customFormat="1" ht="12.75" customHeight="1">
      <c r="B31" s="58" t="s">
        <v>96</v>
      </c>
      <c r="C31" s="62">
        <v>52.42807966560118</v>
      </c>
      <c r="D31" s="62">
        <v>50.7548238744293</v>
      </c>
      <c r="E31" s="62">
        <v>60.61630847029077</v>
      </c>
      <c r="F31" s="62">
        <v>54.70330228005945</v>
      </c>
      <c r="G31" s="62">
        <f>+G30/G29*100</f>
        <v>62.03252295887638</v>
      </c>
      <c r="H31" s="113"/>
      <c r="I31" s="58" t="s">
        <v>97</v>
      </c>
      <c r="J31" s="25"/>
      <c r="K31" s="25"/>
    </row>
    <row r="32" spans="2:12" s="31" customFormat="1" ht="16.5" customHeight="1">
      <c r="B32" s="59" t="s">
        <v>996</v>
      </c>
      <c r="C32" s="61"/>
      <c r="D32" s="61"/>
      <c r="E32" s="61"/>
      <c r="F32" s="61"/>
      <c r="G32" s="61"/>
      <c r="H32" s="113"/>
      <c r="I32" s="59" t="s">
        <v>997</v>
      </c>
      <c r="J32" s="22"/>
      <c r="K32" s="22"/>
      <c r="L32" s="32"/>
    </row>
    <row r="33" spans="2:11" s="32" customFormat="1" ht="12.75" customHeight="1">
      <c r="B33" s="58" t="s">
        <v>77</v>
      </c>
      <c r="C33" s="61">
        <v>16308</v>
      </c>
      <c r="D33" s="61">
        <v>13586.4</v>
      </c>
      <c r="E33" s="61">
        <v>14195</v>
      </c>
      <c r="F33" s="61">
        <v>12650</v>
      </c>
      <c r="G33" s="61">
        <v>10796.856434252955</v>
      </c>
      <c r="H33" s="113"/>
      <c r="I33" s="58" t="s">
        <v>83</v>
      </c>
      <c r="J33" s="22"/>
      <c r="K33" s="22"/>
    </row>
    <row r="34" spans="2:12" s="32" customFormat="1" ht="12.75" customHeight="1">
      <c r="B34" s="58" t="s">
        <v>78</v>
      </c>
      <c r="C34" s="61">
        <v>5161</v>
      </c>
      <c r="D34" s="61">
        <v>544</v>
      </c>
      <c r="E34" s="61">
        <v>-212</v>
      </c>
      <c r="F34" s="61">
        <v>-1561</v>
      </c>
      <c r="G34" s="61">
        <v>-2554.9155201403028</v>
      </c>
      <c r="H34" s="113"/>
      <c r="I34" s="58" t="s">
        <v>84</v>
      </c>
      <c r="J34" s="22"/>
      <c r="K34" s="22"/>
      <c r="L34" s="22"/>
    </row>
    <row r="35" spans="2:12" s="32" customFormat="1" ht="12.75" customHeight="1">
      <c r="B35" s="58" t="s">
        <v>96</v>
      </c>
      <c r="C35" s="62">
        <v>31.647044395388765</v>
      </c>
      <c r="D35" s="62">
        <v>4.004004004004004</v>
      </c>
      <c r="E35" s="62">
        <v>-1.4934836209933076</v>
      </c>
      <c r="F35" s="62">
        <v>-12.339920948616601</v>
      </c>
      <c r="G35" s="62">
        <f>+G34/G33*100</f>
        <v>-23.663512946554057</v>
      </c>
      <c r="H35" s="113"/>
      <c r="I35" s="58" t="s">
        <v>97</v>
      </c>
      <c r="J35" s="29"/>
      <c r="K35" s="29"/>
      <c r="L35" s="25"/>
    </row>
    <row r="36" spans="2:12" s="31" customFormat="1" ht="16.5" customHeight="1">
      <c r="B36" s="59" t="s">
        <v>82</v>
      </c>
      <c r="C36" s="62"/>
      <c r="D36" s="62"/>
      <c r="E36" s="62"/>
      <c r="F36" s="62"/>
      <c r="G36" s="62"/>
      <c r="H36" s="113"/>
      <c r="I36" s="59" t="s">
        <v>88</v>
      </c>
      <c r="J36" s="29"/>
      <c r="K36" s="29"/>
      <c r="L36" s="25"/>
    </row>
    <row r="37" spans="2:12" s="32" customFormat="1" ht="12.75" customHeight="1">
      <c r="B37" s="58" t="s">
        <v>77</v>
      </c>
      <c r="C37" s="61">
        <v>666143.3</v>
      </c>
      <c r="D37" s="61">
        <v>698057.8</v>
      </c>
      <c r="E37" s="61">
        <v>703117.2827940562</v>
      </c>
      <c r="F37" s="61">
        <v>742518</v>
      </c>
      <c r="G37" s="61">
        <f>+G9+G13+G17+G21+G25+G29+G33</f>
        <v>730024.5958423881</v>
      </c>
      <c r="H37" s="113"/>
      <c r="I37" s="58" t="s">
        <v>83</v>
      </c>
      <c r="J37" s="29"/>
      <c r="K37" s="29"/>
      <c r="L37" s="25"/>
    </row>
    <row r="38" spans="2:12" s="32" customFormat="1" ht="12.75" customHeight="1">
      <c r="B38" s="58" t="s">
        <v>78</v>
      </c>
      <c r="C38" s="61">
        <v>288963.4</v>
      </c>
      <c r="D38" s="61">
        <v>300436.80000000005</v>
      </c>
      <c r="E38" s="61">
        <v>342558.48346020817</v>
      </c>
      <c r="F38" s="61">
        <v>341546</v>
      </c>
      <c r="G38" s="61">
        <f>+G10+G14+G18+G22+G26+G30+G34</f>
        <v>314384.7324832373</v>
      </c>
      <c r="H38" s="113"/>
      <c r="I38" s="58" t="s">
        <v>84</v>
      </c>
      <c r="J38" s="29"/>
      <c r="K38" s="29"/>
      <c r="L38" s="25"/>
    </row>
    <row r="39" spans="2:12" s="32" customFormat="1" ht="12.75" customHeight="1">
      <c r="B39" s="58" t="s">
        <v>96</v>
      </c>
      <c r="C39" s="62">
        <v>43.37856434193664</v>
      </c>
      <c r="D39" s="62">
        <v>43.03895751899055</v>
      </c>
      <c r="E39" s="62">
        <v>48.71996348872908</v>
      </c>
      <c r="F39" s="62">
        <v>45.99834616803902</v>
      </c>
      <c r="G39" s="62">
        <f>+G38/G37*100</f>
        <v>43.064950725456484</v>
      </c>
      <c r="H39" s="113"/>
      <c r="I39" s="58" t="s">
        <v>97</v>
      </c>
      <c r="J39" s="29"/>
      <c r="K39" s="29"/>
      <c r="L39" s="25"/>
    </row>
    <row r="40" spans="2:13" s="32" customFormat="1" ht="3" customHeight="1">
      <c r="B40" s="43"/>
      <c r="C40" s="54"/>
      <c r="D40" s="54"/>
      <c r="E40" s="54">
        <v>14</v>
      </c>
      <c r="F40" s="54">
        <v>-0.3</v>
      </c>
      <c r="G40" s="54"/>
      <c r="H40" s="45"/>
      <c r="I40" s="39"/>
      <c r="J40" s="29"/>
      <c r="K40" s="29"/>
      <c r="L40" s="25"/>
      <c r="M40" s="22"/>
    </row>
    <row r="41" spans="2:13" ht="4.5" customHeight="1">
      <c r="B41" s="21"/>
      <c r="C41" s="21"/>
      <c r="D41" s="21"/>
      <c r="E41" s="21"/>
      <c r="F41" s="21"/>
      <c r="G41" s="21"/>
      <c r="H41" s="21"/>
      <c r="J41" s="29"/>
      <c r="K41" s="29"/>
      <c r="L41" s="25"/>
      <c r="M41" s="25"/>
    </row>
    <row r="42" spans="2:13" ht="12.75" customHeight="1">
      <c r="B42" s="21" t="s">
        <v>98</v>
      </c>
      <c r="C42" s="21"/>
      <c r="D42" s="21"/>
      <c r="E42" s="21"/>
      <c r="F42" s="21"/>
      <c r="G42" s="21">
        <f>+G37-G38</f>
        <v>415639.8633591508</v>
      </c>
      <c r="H42" s="21"/>
      <c r="L42" s="25"/>
      <c r="M42" s="25"/>
    </row>
    <row r="43" spans="2:13" ht="12.75" customHeight="1">
      <c r="B43" s="21" t="s">
        <v>99</v>
      </c>
      <c r="C43" s="21"/>
      <c r="D43" s="21"/>
      <c r="E43" s="21"/>
      <c r="F43" s="21"/>
      <c r="G43" s="21"/>
      <c r="H43" s="21"/>
      <c r="L43" s="82"/>
      <c r="M43" s="25"/>
    </row>
    <row r="44" spans="2:13" ht="12.75" customHeight="1">
      <c r="B44" s="21" t="s">
        <v>101</v>
      </c>
      <c r="C44" s="21"/>
      <c r="D44" s="21"/>
      <c r="E44" s="21"/>
      <c r="F44" s="21"/>
      <c r="G44" s="21"/>
      <c r="H44" s="21"/>
      <c r="L44" s="25"/>
      <c r="M44" s="25"/>
    </row>
    <row r="45" spans="2:13" ht="12.75" customHeight="1">
      <c r="B45" s="21" t="s">
        <v>102</v>
      </c>
      <c r="C45" s="21"/>
      <c r="D45" s="21"/>
      <c r="E45" s="21"/>
      <c r="F45" s="21"/>
      <c r="G45" s="21"/>
      <c r="H45" s="21"/>
      <c r="L45" s="25"/>
      <c r="M45" s="25"/>
    </row>
    <row r="46" spans="2:13" ht="12.75" customHeight="1">
      <c r="B46" s="21" t="s">
        <v>999</v>
      </c>
      <c r="C46" s="21"/>
      <c r="D46" s="21"/>
      <c r="E46" s="21"/>
      <c r="F46" s="21"/>
      <c r="G46" s="21"/>
      <c r="H46" s="21"/>
      <c r="L46" s="25"/>
      <c r="M46" s="25"/>
    </row>
    <row r="47" spans="2:13" ht="12.75" customHeight="1">
      <c r="B47" s="21" t="s">
        <v>998</v>
      </c>
      <c r="C47" s="21"/>
      <c r="D47" s="21"/>
      <c r="E47" s="21"/>
      <c r="F47" s="21"/>
      <c r="G47" s="21"/>
      <c r="H47" s="21"/>
      <c r="L47" s="25"/>
      <c r="M47" s="25"/>
    </row>
    <row r="48" spans="10:12" s="25" customFormat="1" ht="13.5" thickBot="1">
      <c r="J48" s="22"/>
      <c r="K48" s="22"/>
      <c r="L48" s="22"/>
    </row>
    <row r="49" spans="2:12" s="25" customFormat="1" ht="16.5" customHeight="1" thickTop="1">
      <c r="B49" s="26" t="str">
        <f>+'Περιεχόμενα-Contents'!B27</f>
        <v>(Τελευταία Ενημέρωση/Last update: 24/09/2020)</v>
      </c>
      <c r="C49" s="27"/>
      <c r="D49" s="27"/>
      <c r="E49" s="27"/>
      <c r="F49" s="27"/>
      <c r="G49" s="27"/>
      <c r="H49" s="27"/>
      <c r="I49" s="27"/>
      <c r="J49" s="22"/>
      <c r="K49" s="22"/>
      <c r="L49" s="22"/>
    </row>
    <row r="50" spans="2:12" s="25" customFormat="1" ht="4.5" customHeight="1">
      <c r="B50" s="210"/>
      <c r="C50" s="212"/>
      <c r="D50" s="212"/>
      <c r="E50" s="212"/>
      <c r="F50" s="212"/>
      <c r="G50" s="212"/>
      <c r="H50" s="212"/>
      <c r="I50" s="212"/>
      <c r="J50" s="22"/>
      <c r="K50" s="22"/>
      <c r="L50" s="22"/>
    </row>
    <row r="51" spans="2:13" s="25" customFormat="1" ht="16.5" customHeight="1">
      <c r="B51" s="28" t="str">
        <f>+'Περιεχόμενα-Contents'!B29</f>
        <v>COPYRIGHT © :2020, ΚΥΠΡΙΑΚΗ ΔΗΜΟΚΡΑΤΙΑ, ΣΤΑΤΙΣΤΙΚΗ ΥΠΗΡΕΣΙΑ/REPUBLIC OF CYPRUS, STATISTICAL SERVICE</v>
      </c>
      <c r="J51" s="22"/>
      <c r="K51" s="22"/>
      <c r="L51" s="22"/>
      <c r="M51" s="24"/>
    </row>
    <row r="52" spans="2:13" s="24" customFormat="1" ht="12.75">
      <c r="B52" s="20"/>
      <c r="J52" s="22"/>
      <c r="K52" s="22"/>
      <c r="L52" s="22"/>
      <c r="M52" s="22"/>
    </row>
    <row r="55" ht="12.75">
      <c r="M55" s="29"/>
    </row>
    <row r="56" spans="1:13" s="29" customFormat="1" ht="12.75">
      <c r="A56" s="22"/>
      <c r="B56" s="30"/>
      <c r="J56" s="22"/>
      <c r="K56" s="22"/>
      <c r="L56" s="22"/>
      <c r="M56" s="22"/>
    </row>
  </sheetData>
  <sheetProtection/>
  <mergeCells count="9">
    <mergeCell ref="A1:B1"/>
    <mergeCell ref="B6:B7"/>
    <mergeCell ref="I6:I7"/>
    <mergeCell ref="G6:G7"/>
    <mergeCell ref="H6:H7"/>
    <mergeCell ref="E6:E7"/>
    <mergeCell ref="C6:C7"/>
    <mergeCell ref="D6:D7"/>
    <mergeCell ref="F6:F7"/>
  </mergeCells>
  <hyperlinks>
    <hyperlink ref="A1" location="'Περιεχόμενα-Contents'!A1" display="Περιεχόμενα - Contents"/>
  </hyperlinks>
  <printOptions horizontalCentered="1"/>
  <pageMargins left="0.15748031496062992" right="0.15748031496062992" top="0.1968503937007874" bottom="0.18" header="0.15748031496062992" footer="0.17"/>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O32"/>
  <sheetViews>
    <sheetView zoomScaleSheetLayoutView="80" zoomScalePageLayoutView="0" workbookViewId="0" topLeftCell="A1">
      <selection activeCell="A1" sqref="A1:C1"/>
    </sheetView>
  </sheetViews>
  <sheetFormatPr defaultColWidth="9.28125" defaultRowHeight="12.75"/>
  <cols>
    <col min="1" max="1" width="2.140625" style="22" customWidth="1"/>
    <col min="2" max="2" width="8.57421875" style="29" customWidth="1"/>
    <col min="3" max="3" width="20.421875" style="22" customWidth="1"/>
    <col min="4" max="4" width="28.421875" style="22" customWidth="1"/>
    <col min="5" max="5" width="14.00390625" style="22" customWidth="1"/>
    <col min="6" max="6" width="14.7109375" style="22" customWidth="1"/>
    <col min="7" max="7" width="16.57421875" style="22" customWidth="1"/>
    <col min="8" max="8" width="9.8515625" style="22" customWidth="1"/>
    <col min="9" max="9" width="11.57421875" style="22" customWidth="1"/>
    <col min="10" max="10" width="13.7109375" style="22" customWidth="1"/>
    <col min="11" max="11" width="0.85546875" style="22" customWidth="1"/>
    <col min="12" max="12" width="2.140625" style="22" customWidth="1"/>
    <col min="13" max="16384" width="9.28125" style="22" customWidth="1"/>
  </cols>
  <sheetData>
    <row r="1" spans="1:3" s="23" customFormat="1" ht="15" customHeight="1">
      <c r="A1" s="263" t="s">
        <v>8</v>
      </c>
      <c r="B1" s="263"/>
      <c r="C1" s="285"/>
    </row>
    <row r="2" s="23" customFormat="1" ht="12.75" customHeight="1">
      <c r="B2" s="3"/>
    </row>
    <row r="3" spans="2:12" s="31" customFormat="1" ht="15" customHeight="1">
      <c r="B3" s="217" t="s">
        <v>1071</v>
      </c>
      <c r="C3" s="37"/>
      <c r="D3" s="37"/>
      <c r="E3" s="37"/>
      <c r="F3" s="37"/>
      <c r="G3" s="37"/>
      <c r="H3" s="37"/>
      <c r="I3" s="37"/>
      <c r="J3" s="37"/>
      <c r="K3" s="37"/>
      <c r="L3" s="37"/>
    </row>
    <row r="4" spans="2:12" s="31" customFormat="1" ht="15" customHeight="1" thickBot="1">
      <c r="B4" s="218" t="s">
        <v>1072</v>
      </c>
      <c r="C4" s="215"/>
      <c r="D4" s="215"/>
      <c r="E4" s="215"/>
      <c r="F4" s="215"/>
      <c r="G4" s="215"/>
      <c r="H4" s="215"/>
      <c r="I4" s="215"/>
      <c r="J4" s="215"/>
      <c r="K4" s="215"/>
      <c r="L4" s="38"/>
    </row>
    <row r="5" s="32" customFormat="1" ht="12.75" customHeight="1" thickTop="1">
      <c r="K5" s="33" t="s">
        <v>794</v>
      </c>
    </row>
    <row r="6" spans="2:11" s="32" customFormat="1" ht="15.75" customHeight="1">
      <c r="B6" s="259" t="s">
        <v>796</v>
      </c>
      <c r="C6" s="273" t="s">
        <v>1030</v>
      </c>
      <c r="D6" s="276" t="s">
        <v>1037</v>
      </c>
      <c r="E6" s="290"/>
      <c r="F6" s="273" t="s">
        <v>1031</v>
      </c>
      <c r="G6" s="273" t="s">
        <v>1032</v>
      </c>
      <c r="H6" s="276" t="s">
        <v>1033</v>
      </c>
      <c r="I6" s="273" t="s">
        <v>1034</v>
      </c>
      <c r="J6" s="276" t="s">
        <v>1035</v>
      </c>
      <c r="K6" s="277"/>
    </row>
    <row r="7" spans="2:11" s="32" customFormat="1" ht="15.75" customHeight="1">
      <c r="B7" s="286"/>
      <c r="C7" s="274"/>
      <c r="D7" s="284"/>
      <c r="E7" s="291"/>
      <c r="F7" s="274"/>
      <c r="G7" s="274"/>
      <c r="H7" s="283"/>
      <c r="I7" s="274"/>
      <c r="J7" s="278"/>
      <c r="K7" s="279"/>
    </row>
    <row r="8" spans="2:11" s="32" customFormat="1" ht="15.75" customHeight="1">
      <c r="B8" s="286"/>
      <c r="C8" s="274"/>
      <c r="D8" s="270" t="s">
        <v>797</v>
      </c>
      <c r="E8" s="270" t="s">
        <v>255</v>
      </c>
      <c r="F8" s="274"/>
      <c r="G8" s="274"/>
      <c r="H8" s="283"/>
      <c r="I8" s="274"/>
      <c r="J8" s="278"/>
      <c r="K8" s="279"/>
    </row>
    <row r="9" spans="2:11" s="32" customFormat="1" ht="15.75" customHeight="1">
      <c r="B9" s="286" t="s">
        <v>795</v>
      </c>
      <c r="C9" s="287" t="s">
        <v>1036</v>
      </c>
      <c r="D9" s="271"/>
      <c r="E9" s="271"/>
      <c r="F9" s="274" t="s">
        <v>1038</v>
      </c>
      <c r="G9" s="274" t="s">
        <v>1039</v>
      </c>
      <c r="H9" s="283" t="s">
        <v>1040</v>
      </c>
      <c r="I9" s="274" t="s">
        <v>1041</v>
      </c>
      <c r="J9" s="280" t="s">
        <v>1042</v>
      </c>
      <c r="K9" s="279"/>
    </row>
    <row r="10" spans="2:11" s="32" customFormat="1" ht="15.75" customHeight="1">
      <c r="B10" s="286"/>
      <c r="C10" s="288"/>
      <c r="D10" s="271" t="s">
        <v>798</v>
      </c>
      <c r="E10" s="271" t="s">
        <v>261</v>
      </c>
      <c r="F10" s="274"/>
      <c r="G10" s="274"/>
      <c r="H10" s="283"/>
      <c r="I10" s="274"/>
      <c r="J10" s="278"/>
      <c r="K10" s="279"/>
    </row>
    <row r="11" spans="2:11" s="32" customFormat="1" ht="15.75" customHeight="1">
      <c r="B11" s="260"/>
      <c r="C11" s="289"/>
      <c r="D11" s="272"/>
      <c r="E11" s="272"/>
      <c r="F11" s="275"/>
      <c r="G11" s="275"/>
      <c r="H11" s="284"/>
      <c r="I11" s="275"/>
      <c r="J11" s="281"/>
      <c r="K11" s="282"/>
    </row>
    <row r="12" spans="1:11" s="31" customFormat="1" ht="16.5" customHeight="1">
      <c r="A12" s="32"/>
      <c r="B12" s="40">
        <v>2018</v>
      </c>
      <c r="C12" s="131">
        <v>314.384732483237</v>
      </c>
      <c r="D12" s="132">
        <v>165.325127795461</v>
      </c>
      <c r="E12" s="130">
        <v>91.1770818234463</v>
      </c>
      <c r="F12" s="130">
        <v>15.076707478776365</v>
      </c>
      <c r="G12" s="130">
        <v>-35.407300400278075</v>
      </c>
      <c r="H12" s="130">
        <v>11.226555321111059</v>
      </c>
      <c r="I12" s="130">
        <v>4.92431829386439</v>
      </c>
      <c r="J12" s="130">
        <f>+C12-D12-E12-F12-G12-H12-I12</f>
        <v>62.06224217085595</v>
      </c>
      <c r="K12" s="76"/>
    </row>
    <row r="13" spans="1:11" s="31" customFormat="1" ht="16.5" customHeight="1">
      <c r="A13" s="32"/>
      <c r="B13" s="42">
        <v>2017</v>
      </c>
      <c r="C13" s="131">
        <v>341.546</v>
      </c>
      <c r="D13" s="132">
        <v>180.925484388</v>
      </c>
      <c r="E13" s="130">
        <v>93.8159094438</v>
      </c>
      <c r="F13" s="130">
        <v>15.312345867620888</v>
      </c>
      <c r="G13" s="130">
        <v>-41.9</v>
      </c>
      <c r="H13" s="130">
        <v>9.749448578842918</v>
      </c>
      <c r="I13" s="130">
        <v>6.451419982550345</v>
      </c>
      <c r="J13" s="130">
        <v>77.19139173918583</v>
      </c>
      <c r="K13" s="76"/>
    </row>
    <row r="14" spans="2:11" s="32" customFormat="1" ht="16.5" customHeight="1">
      <c r="B14" s="42">
        <v>2016</v>
      </c>
      <c r="C14" s="131">
        <v>342.558</v>
      </c>
      <c r="D14" s="132">
        <v>198.037536</v>
      </c>
      <c r="E14" s="130">
        <v>96.639786</v>
      </c>
      <c r="F14" s="130">
        <v>15.603207345766695</v>
      </c>
      <c r="G14" s="130">
        <v>-77.6</v>
      </c>
      <c r="H14" s="130">
        <v>8.626063867520346</v>
      </c>
      <c r="I14" s="130">
        <v>6.948074770741146</v>
      </c>
      <c r="J14" s="130">
        <v>94.30333201597182</v>
      </c>
      <c r="K14" s="77"/>
    </row>
    <row r="15" spans="2:11" s="32" customFormat="1" ht="16.5" customHeight="1">
      <c r="B15" s="42">
        <v>2015</v>
      </c>
      <c r="C15" s="131">
        <v>300.437</v>
      </c>
      <c r="D15" s="132">
        <v>199.17</v>
      </c>
      <c r="E15" s="130">
        <v>90.775</v>
      </c>
      <c r="F15" s="130">
        <v>16</v>
      </c>
      <c r="G15" s="130">
        <v>-23.5</v>
      </c>
      <c r="H15" s="130">
        <v>10.3</v>
      </c>
      <c r="I15" s="130">
        <v>7.9</v>
      </c>
      <c r="J15" s="130">
        <v>-0.20799999999997</v>
      </c>
      <c r="K15" s="77"/>
    </row>
    <row r="16" spans="2:11" s="32" customFormat="1" ht="16.5" customHeight="1">
      <c r="B16" s="42">
        <v>2014</v>
      </c>
      <c r="C16" s="131">
        <v>288.963</v>
      </c>
      <c r="D16" s="132">
        <v>216.1</v>
      </c>
      <c r="E16" s="130">
        <v>95.7</v>
      </c>
      <c r="F16" s="130">
        <v>16.4</v>
      </c>
      <c r="G16" s="130">
        <v>-57.1</v>
      </c>
      <c r="H16" s="130">
        <v>8.3</v>
      </c>
      <c r="I16" s="130">
        <v>7.7</v>
      </c>
      <c r="J16" s="130">
        <v>1.8630000000000848</v>
      </c>
      <c r="K16" s="77"/>
    </row>
    <row r="17" spans="2:11" s="32" customFormat="1" ht="16.5" customHeight="1">
      <c r="B17" s="42">
        <v>2013</v>
      </c>
      <c r="C17" s="131">
        <v>341.382</v>
      </c>
      <c r="D17" s="132">
        <v>226.8</v>
      </c>
      <c r="E17" s="130">
        <v>121.7</v>
      </c>
      <c r="F17" s="130">
        <v>16.9</v>
      </c>
      <c r="G17" s="130">
        <v>-42.1</v>
      </c>
      <c r="H17" s="130">
        <v>8.5</v>
      </c>
      <c r="I17" s="130">
        <v>8</v>
      </c>
      <c r="J17" s="130">
        <v>1.5820000000000505</v>
      </c>
      <c r="K17" s="77"/>
    </row>
    <row r="18" spans="2:11" s="32" customFormat="1" ht="16.5" customHeight="1">
      <c r="B18" s="42">
        <v>2012</v>
      </c>
      <c r="C18" s="131">
        <v>363.197</v>
      </c>
      <c r="D18" s="132">
        <v>238.7</v>
      </c>
      <c r="E18" s="130">
        <v>128.1</v>
      </c>
      <c r="F18" s="130">
        <v>17.6</v>
      </c>
      <c r="G18" s="130">
        <v>-33.1</v>
      </c>
      <c r="H18" s="130">
        <v>8.1</v>
      </c>
      <c r="I18" s="130">
        <v>9.1</v>
      </c>
      <c r="J18" s="130">
        <v>-5.303000000000026</v>
      </c>
      <c r="K18" s="77"/>
    </row>
    <row r="19" spans="2:11" s="32" customFormat="1" ht="16.5" customHeight="1">
      <c r="B19" s="42">
        <v>2011</v>
      </c>
      <c r="C19" s="131">
        <v>392.277</v>
      </c>
      <c r="D19" s="132">
        <v>241.3</v>
      </c>
      <c r="E19" s="130">
        <v>121.2</v>
      </c>
      <c r="F19" s="130">
        <v>18.5</v>
      </c>
      <c r="G19" s="130">
        <v>-27.2</v>
      </c>
      <c r="H19" s="130">
        <v>9.6</v>
      </c>
      <c r="I19" s="130">
        <v>10.5</v>
      </c>
      <c r="J19" s="130">
        <v>18.376999999999953</v>
      </c>
      <c r="K19" s="77"/>
    </row>
    <row r="20" spans="1:11" s="32" customFormat="1" ht="16.5" customHeight="1">
      <c r="A20" s="31"/>
      <c r="B20" s="229">
        <v>2010</v>
      </c>
      <c r="C20" s="131">
        <v>379.657</v>
      </c>
      <c r="D20" s="132">
        <v>224.6</v>
      </c>
      <c r="E20" s="130">
        <v>109.1</v>
      </c>
      <c r="F20" s="130">
        <v>18.4</v>
      </c>
      <c r="G20" s="130">
        <v>-12.8</v>
      </c>
      <c r="H20" s="130">
        <v>9.7</v>
      </c>
      <c r="I20" s="130">
        <v>10.1</v>
      </c>
      <c r="J20" s="130">
        <v>20.557000000000016</v>
      </c>
      <c r="K20" s="77"/>
    </row>
    <row r="21" spans="2:13" s="32" customFormat="1" ht="3" customHeight="1">
      <c r="B21" s="63"/>
      <c r="C21" s="64"/>
      <c r="D21" s="64"/>
      <c r="E21" s="64"/>
      <c r="F21" s="64"/>
      <c r="G21" s="64"/>
      <c r="H21" s="64"/>
      <c r="I21" s="64"/>
      <c r="J21" s="64"/>
      <c r="K21" s="112"/>
      <c r="L21" s="22"/>
      <c r="M21" s="22"/>
    </row>
    <row r="22" spans="2:10" ht="4.5" customHeight="1">
      <c r="B22" s="21"/>
      <c r="C22" s="21"/>
      <c r="D22" s="21"/>
      <c r="E22" s="21"/>
      <c r="G22" s="29"/>
      <c r="H22" s="29"/>
      <c r="I22" s="25"/>
      <c r="J22" s="25"/>
    </row>
    <row r="23" spans="2:10" ht="15" customHeight="1">
      <c r="B23" s="21" t="s">
        <v>927</v>
      </c>
      <c r="C23" s="21"/>
      <c r="D23" s="21"/>
      <c r="E23" s="21"/>
      <c r="G23" s="29"/>
      <c r="H23" s="29"/>
      <c r="I23" s="25"/>
      <c r="J23" s="25"/>
    </row>
    <row r="24" spans="2:10" ht="15" customHeight="1">
      <c r="B24" s="21" t="s">
        <v>1000</v>
      </c>
      <c r="C24" s="21"/>
      <c r="D24" s="21"/>
      <c r="E24" s="21"/>
      <c r="G24" s="29"/>
      <c r="H24" s="29"/>
      <c r="I24" s="25"/>
      <c r="J24" s="25"/>
    </row>
    <row r="25" spans="2:10" ht="15" customHeight="1">
      <c r="B25" s="21" t="s">
        <v>959</v>
      </c>
      <c r="C25" s="21"/>
      <c r="D25" s="21"/>
      <c r="E25" s="21"/>
      <c r="G25" s="29"/>
      <c r="H25" s="29"/>
      <c r="I25" s="25"/>
      <c r="J25" s="25"/>
    </row>
    <row r="26" spans="2:10" ht="12.75" customHeight="1">
      <c r="B26" s="21" t="s">
        <v>960</v>
      </c>
      <c r="C26" s="21"/>
      <c r="D26" s="21"/>
      <c r="E26" s="21"/>
      <c r="G26" s="29"/>
      <c r="H26" s="29"/>
      <c r="I26" s="25"/>
      <c r="J26" s="25"/>
    </row>
    <row r="27" spans="2:10" ht="15" customHeight="1">
      <c r="B27" s="21" t="s">
        <v>961</v>
      </c>
      <c r="C27" s="21"/>
      <c r="D27" s="21"/>
      <c r="E27" s="21"/>
      <c r="G27" s="29"/>
      <c r="H27" s="29"/>
      <c r="I27" s="25"/>
      <c r="J27" s="25"/>
    </row>
    <row r="28" spans="2:10" ht="12.75" customHeight="1">
      <c r="B28" s="21" t="s">
        <v>962</v>
      </c>
      <c r="C28" s="21"/>
      <c r="D28" s="21"/>
      <c r="E28" s="21"/>
      <c r="G28" s="29"/>
      <c r="H28" s="29"/>
      <c r="I28" s="25"/>
      <c r="J28" s="25"/>
    </row>
    <row r="29" spans="12:13" s="25" customFormat="1" ht="13.5" thickBot="1">
      <c r="L29" s="22"/>
      <c r="M29" s="22"/>
    </row>
    <row r="30" spans="2:13" s="25" customFormat="1" ht="16.5" customHeight="1" thickTop="1">
      <c r="B30" s="26" t="str">
        <f>+'Περιεχόμενα-Contents'!B27</f>
        <v>(Τελευταία Ενημέρωση/Last update: 24/09/2020)</v>
      </c>
      <c r="C30" s="27"/>
      <c r="D30" s="27"/>
      <c r="E30" s="27"/>
      <c r="F30" s="27"/>
      <c r="G30" s="27"/>
      <c r="H30" s="27"/>
      <c r="I30" s="27"/>
      <c r="J30" s="27"/>
      <c r="K30" s="27"/>
      <c r="L30" s="22"/>
      <c r="M30" s="22"/>
    </row>
    <row r="31" spans="2:13" s="25" customFormat="1" ht="4.5" customHeight="1">
      <c r="B31" s="210"/>
      <c r="C31" s="212"/>
      <c r="D31" s="212"/>
      <c r="E31" s="212"/>
      <c r="F31" s="212"/>
      <c r="G31" s="212"/>
      <c r="H31" s="212"/>
      <c r="I31" s="212"/>
      <c r="J31" s="212"/>
      <c r="K31" s="212"/>
      <c r="L31" s="22"/>
      <c r="M31" s="22"/>
    </row>
    <row r="32" spans="2:15" s="25" customFormat="1" ht="16.5" customHeight="1">
      <c r="B32" s="28" t="str">
        <f>+'Περιεχόμενα-Contents'!B29</f>
        <v>COPYRIGHT © :2020, ΚΥΠΡΙΑΚΗ ΔΗΜΟΚΡΑΤΙΑ, ΣΤΑΤΙΣΤΙΚΗ ΥΠΗΡΕΣΙΑ/REPUBLIC OF CYPRUS, STATISTICAL SERVICE</v>
      </c>
      <c r="L32" s="22"/>
      <c r="M32" s="22"/>
      <c r="N32" s="24"/>
      <c r="O32" s="24"/>
    </row>
  </sheetData>
  <sheetProtection/>
  <mergeCells count="20">
    <mergeCell ref="A1:C1"/>
    <mergeCell ref="B6:B8"/>
    <mergeCell ref="B9:B11"/>
    <mergeCell ref="G6:G8"/>
    <mergeCell ref="G9:G11"/>
    <mergeCell ref="C6:C8"/>
    <mergeCell ref="C9:C11"/>
    <mergeCell ref="D6:E7"/>
    <mergeCell ref="D8:D9"/>
    <mergeCell ref="D10:D11"/>
    <mergeCell ref="E8:E9"/>
    <mergeCell ref="E10:E11"/>
    <mergeCell ref="F6:F8"/>
    <mergeCell ref="F9:F11"/>
    <mergeCell ref="J6:K8"/>
    <mergeCell ref="J9:K11"/>
    <mergeCell ref="I6:I8"/>
    <mergeCell ref="I9:I11"/>
    <mergeCell ref="H6:H8"/>
    <mergeCell ref="H9:H11"/>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M90"/>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54.57421875" style="29" customWidth="1"/>
    <col min="3" max="5" width="9.8515625" style="22" customWidth="1"/>
    <col min="6" max="7" width="9.00390625" style="22" customWidth="1"/>
    <col min="8" max="8" width="0.85546875" style="22" customWidth="1"/>
    <col min="9" max="9" width="50.140625" style="22" customWidth="1"/>
    <col min="10" max="10" width="2.1406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1079</v>
      </c>
      <c r="C3" s="37"/>
      <c r="D3" s="37"/>
      <c r="E3" s="37"/>
      <c r="F3" s="37"/>
      <c r="G3" s="37"/>
      <c r="H3" s="37"/>
      <c r="I3" s="37"/>
      <c r="J3" s="37"/>
    </row>
    <row r="4" spans="2:10" s="31" customFormat="1" ht="15" customHeight="1" thickBot="1">
      <c r="B4" s="218" t="s">
        <v>1080</v>
      </c>
      <c r="C4" s="215"/>
      <c r="D4" s="215"/>
      <c r="E4" s="215"/>
      <c r="F4" s="215"/>
      <c r="G4" s="215"/>
      <c r="H4" s="215"/>
      <c r="I4" s="215"/>
      <c r="J4" s="38"/>
    </row>
    <row r="5" s="32" customFormat="1" ht="12.75" customHeight="1" thickTop="1">
      <c r="I5" s="33" t="s">
        <v>14</v>
      </c>
    </row>
    <row r="6" spans="2:9" s="32" customFormat="1" ht="15.75" customHeight="1">
      <c r="B6" s="259" t="s">
        <v>104</v>
      </c>
      <c r="C6" s="261">
        <v>2014</v>
      </c>
      <c r="D6" s="261">
        <v>2015</v>
      </c>
      <c r="E6" s="261">
        <v>2016</v>
      </c>
      <c r="F6" s="261">
        <v>2017</v>
      </c>
      <c r="G6" s="261">
        <v>2018</v>
      </c>
      <c r="H6" s="261"/>
      <c r="I6" s="259" t="s">
        <v>103</v>
      </c>
    </row>
    <row r="7" spans="2:9" s="32" customFormat="1" ht="15.75" customHeight="1">
      <c r="B7" s="260"/>
      <c r="C7" s="262"/>
      <c r="D7" s="262"/>
      <c r="E7" s="262"/>
      <c r="F7" s="262"/>
      <c r="G7" s="262"/>
      <c r="H7" s="262"/>
      <c r="I7" s="260"/>
    </row>
    <row r="8" spans="2:9" s="31" customFormat="1" ht="16.5" customHeight="1">
      <c r="B8" s="40" t="s">
        <v>105</v>
      </c>
      <c r="C8" s="70">
        <v>179129</v>
      </c>
      <c r="D8" s="70">
        <v>209375.6</v>
      </c>
      <c r="E8" s="70">
        <v>178109.01870051472</v>
      </c>
      <c r="F8" s="70">
        <v>212695.91907606952</v>
      </c>
      <c r="G8" s="70">
        <v>223572.00639818553</v>
      </c>
      <c r="H8" s="68"/>
      <c r="I8" s="42" t="s">
        <v>144</v>
      </c>
    </row>
    <row r="9" spans="2:9" s="32" customFormat="1" ht="12.75" customHeight="1">
      <c r="B9" s="41" t="s">
        <v>106</v>
      </c>
      <c r="C9" s="67">
        <v>31703.5</v>
      </c>
      <c r="D9" s="67">
        <v>32889.5</v>
      </c>
      <c r="E9" s="67">
        <v>29882.022466999995</v>
      </c>
      <c r="F9" s="67">
        <v>26848.06895</v>
      </c>
      <c r="G9" s="67">
        <v>25849.5660848</v>
      </c>
      <c r="H9" s="69"/>
      <c r="I9" s="41" t="s">
        <v>145</v>
      </c>
    </row>
    <row r="10" spans="2:9" s="32" customFormat="1" ht="12.75" customHeight="1">
      <c r="B10" s="41" t="s">
        <v>187</v>
      </c>
      <c r="C10" s="67">
        <v>444.2</v>
      </c>
      <c r="D10" s="67">
        <v>3964.4</v>
      </c>
      <c r="E10" s="67">
        <v>1897.5696731340977</v>
      </c>
      <c r="F10" s="67">
        <v>1660.32747637808</v>
      </c>
      <c r="G10" s="67">
        <v>1939.0124975698752</v>
      </c>
      <c r="H10" s="69"/>
      <c r="I10" s="41" t="s">
        <v>146</v>
      </c>
    </row>
    <row r="11" spans="2:9" s="32" customFormat="1" ht="12.75" customHeight="1">
      <c r="B11" s="41" t="s">
        <v>107</v>
      </c>
      <c r="C11" s="67">
        <v>39122.2</v>
      </c>
      <c r="D11" s="67">
        <v>37586.6</v>
      </c>
      <c r="E11" s="67">
        <v>39454.210333999996</v>
      </c>
      <c r="F11" s="67">
        <v>31682.93805</v>
      </c>
      <c r="G11" s="67">
        <v>34762.0483386</v>
      </c>
      <c r="H11" s="69"/>
      <c r="I11" s="41" t="s">
        <v>147</v>
      </c>
    </row>
    <row r="12" spans="2:9" s="32" customFormat="1" ht="12.75" customHeight="1">
      <c r="B12" s="41" t="s">
        <v>188</v>
      </c>
      <c r="C12" s="67">
        <v>42639.9</v>
      </c>
      <c r="D12" s="67">
        <v>45332.5</v>
      </c>
      <c r="E12" s="67">
        <v>36967.097277</v>
      </c>
      <c r="F12" s="67">
        <v>30698.444092000005</v>
      </c>
      <c r="G12" s="67">
        <v>33125.9187564</v>
      </c>
      <c r="H12" s="69"/>
      <c r="I12" s="41" t="s">
        <v>148</v>
      </c>
    </row>
    <row r="13" spans="2:9" s="32" customFormat="1" ht="12.75" customHeight="1">
      <c r="B13" s="41" t="s">
        <v>108</v>
      </c>
      <c r="C13" s="67">
        <v>5953.7</v>
      </c>
      <c r="D13" s="67">
        <v>31853.5</v>
      </c>
      <c r="E13" s="67">
        <v>14233.2215285806</v>
      </c>
      <c r="F13" s="67">
        <v>29671.67979169146</v>
      </c>
      <c r="G13" s="67">
        <v>34264.53737748914</v>
      </c>
      <c r="H13" s="69"/>
      <c r="I13" s="41" t="s">
        <v>149</v>
      </c>
    </row>
    <row r="14" spans="2:9" s="32" customFormat="1" ht="12.75" customHeight="1">
      <c r="B14" s="41" t="s">
        <v>189</v>
      </c>
      <c r="C14" s="67">
        <v>5295.4</v>
      </c>
      <c r="D14" s="67">
        <v>4858.9</v>
      </c>
      <c r="E14" s="67">
        <v>12514.609720799997</v>
      </c>
      <c r="F14" s="67">
        <v>17395.377536</v>
      </c>
      <c r="G14" s="67">
        <v>6236.765832</v>
      </c>
      <c r="H14" s="69"/>
      <c r="I14" s="41" t="s">
        <v>190</v>
      </c>
    </row>
    <row r="15" spans="2:13" s="32" customFormat="1" ht="12.75" customHeight="1">
      <c r="B15" s="41" t="s">
        <v>191</v>
      </c>
      <c r="C15" s="67">
        <v>41272.8</v>
      </c>
      <c r="D15" s="67">
        <v>42057.2</v>
      </c>
      <c r="E15" s="67">
        <v>34283.000700000004</v>
      </c>
      <c r="F15" s="67">
        <v>67811.18318</v>
      </c>
      <c r="G15" s="67">
        <v>80485.21226649999</v>
      </c>
      <c r="H15" s="69"/>
      <c r="I15" s="41" t="s">
        <v>192</v>
      </c>
      <c r="J15" s="31"/>
      <c r="K15" s="31"/>
      <c r="L15" s="31"/>
      <c r="M15" s="31"/>
    </row>
    <row r="16" spans="2:9" s="32" customFormat="1" ht="12.75" customHeight="1">
      <c r="B16" s="41" t="s">
        <v>193</v>
      </c>
      <c r="C16" s="67">
        <v>12697.300000000017</v>
      </c>
      <c r="D16" s="67">
        <v>10833.00000000003</v>
      </c>
      <c r="E16" s="67">
        <v>8877.287</v>
      </c>
      <c r="F16" s="67">
        <v>6927.9</v>
      </c>
      <c r="G16" s="67">
        <v>6908.945244826503</v>
      </c>
      <c r="H16" s="69"/>
      <c r="I16" s="41" t="s">
        <v>194</v>
      </c>
    </row>
    <row r="17" spans="2:13" s="31" customFormat="1" ht="16.5" customHeight="1">
      <c r="B17" s="42" t="s">
        <v>109</v>
      </c>
      <c r="C17" s="70">
        <v>17555.5</v>
      </c>
      <c r="D17" s="70">
        <v>18669.3</v>
      </c>
      <c r="E17" s="70">
        <v>16081.360652513338</v>
      </c>
      <c r="F17" s="70">
        <v>17675.607452202174</v>
      </c>
      <c r="G17" s="70">
        <v>19480.823389260728</v>
      </c>
      <c r="H17" s="68"/>
      <c r="I17" s="42" t="s">
        <v>151</v>
      </c>
      <c r="J17" s="32"/>
      <c r="K17" s="32"/>
      <c r="L17" s="32"/>
      <c r="M17" s="32"/>
    </row>
    <row r="18" spans="2:9" s="32" customFormat="1" ht="12.75" customHeight="1">
      <c r="B18" s="71" t="s">
        <v>195</v>
      </c>
      <c r="C18" s="67">
        <v>1689.7</v>
      </c>
      <c r="D18" s="67">
        <v>2635.9</v>
      </c>
      <c r="E18" s="67">
        <v>2382.0804550000003</v>
      </c>
      <c r="F18" s="67">
        <v>2458.849675</v>
      </c>
      <c r="G18" s="67">
        <v>3136.0666385737213</v>
      </c>
      <c r="H18" s="69"/>
      <c r="I18" s="71" t="s">
        <v>201</v>
      </c>
    </row>
    <row r="19" spans="2:9" s="32" customFormat="1" ht="12.75" customHeight="1">
      <c r="B19" s="71" t="s">
        <v>196</v>
      </c>
      <c r="C19" s="67">
        <v>5609.4</v>
      </c>
      <c r="D19" s="67">
        <v>5493.2</v>
      </c>
      <c r="E19" s="67">
        <v>3380.2068675</v>
      </c>
      <c r="F19" s="67">
        <v>2738.0197279999998</v>
      </c>
      <c r="G19" s="67">
        <v>3323.1386522906223</v>
      </c>
      <c r="H19" s="69"/>
      <c r="I19" s="71" t="s">
        <v>202</v>
      </c>
    </row>
    <row r="20" spans="2:9" s="32" customFormat="1" ht="12.75" customHeight="1">
      <c r="B20" s="71" t="s">
        <v>197</v>
      </c>
      <c r="C20" s="67">
        <v>3581.6</v>
      </c>
      <c r="D20" s="67">
        <v>3444.1</v>
      </c>
      <c r="E20" s="67">
        <v>1572.40576</v>
      </c>
      <c r="F20" s="67">
        <v>1193.025925</v>
      </c>
      <c r="G20" s="67">
        <v>1013.0481497499999</v>
      </c>
      <c r="H20" s="69"/>
      <c r="I20" s="71" t="s">
        <v>203</v>
      </c>
    </row>
    <row r="21" spans="2:9" s="32" customFormat="1" ht="12.75" customHeight="1">
      <c r="B21" s="71" t="s">
        <v>198</v>
      </c>
      <c r="C21" s="67">
        <v>55.7</v>
      </c>
      <c r="D21" s="67">
        <v>70.2</v>
      </c>
      <c r="E21" s="67">
        <v>56.51030000000001</v>
      </c>
      <c r="F21" s="67">
        <v>51.165896507428286</v>
      </c>
      <c r="G21" s="67">
        <v>53.978307448453606</v>
      </c>
      <c r="H21" s="69"/>
      <c r="I21" s="71" t="s">
        <v>204</v>
      </c>
    </row>
    <row r="22" spans="2:13" s="32" customFormat="1" ht="12.75" customHeight="1">
      <c r="B22" s="71" t="s">
        <v>199</v>
      </c>
      <c r="C22" s="67">
        <v>108.6</v>
      </c>
      <c r="D22" s="67">
        <v>143.9</v>
      </c>
      <c r="E22" s="67">
        <v>197.56548</v>
      </c>
      <c r="F22" s="67">
        <v>216.3475926</v>
      </c>
      <c r="G22" s="67">
        <v>395.06168872052694</v>
      </c>
      <c r="H22" s="69"/>
      <c r="I22" s="71" t="s">
        <v>205</v>
      </c>
      <c r="J22" s="31"/>
      <c r="K22" s="31"/>
      <c r="L22" s="31"/>
      <c r="M22" s="31"/>
    </row>
    <row r="23" spans="2:9" s="32" customFormat="1" ht="12.75" customHeight="1">
      <c r="B23" s="71" t="s">
        <v>200</v>
      </c>
      <c r="C23" s="67">
        <v>6510.5</v>
      </c>
      <c r="D23" s="67">
        <v>6881.999999999998</v>
      </c>
      <c r="E23" s="67">
        <v>8492.591790013339</v>
      </c>
      <c r="F23" s="67">
        <v>11018.198635094745</v>
      </c>
      <c r="G23" s="67">
        <f>G17-SUM(G18:G22)</f>
        <v>11559.529952477404</v>
      </c>
      <c r="H23" s="69"/>
      <c r="I23" s="71" t="s">
        <v>206</v>
      </c>
    </row>
    <row r="24" spans="2:13" s="31" customFormat="1" ht="16.5" customHeight="1">
      <c r="B24" s="42" t="s">
        <v>110</v>
      </c>
      <c r="C24" s="70">
        <v>19814.7</v>
      </c>
      <c r="D24" s="70">
        <v>19290.600000000002</v>
      </c>
      <c r="E24" s="70">
        <v>17205.882749999997</v>
      </c>
      <c r="F24" s="70">
        <v>18167.541647631402</v>
      </c>
      <c r="G24" s="70">
        <v>16906.2202471846</v>
      </c>
      <c r="H24" s="68"/>
      <c r="I24" s="42" t="s">
        <v>152</v>
      </c>
      <c r="J24" s="34"/>
      <c r="K24" s="32"/>
      <c r="L24" s="32"/>
      <c r="M24" s="32"/>
    </row>
    <row r="25" spans="2:9" s="32" customFormat="1" ht="12.75" customHeight="1">
      <c r="B25" s="41" t="s">
        <v>111</v>
      </c>
      <c r="C25" s="67">
        <v>18705.8</v>
      </c>
      <c r="D25" s="67">
        <v>18302.100000000002</v>
      </c>
      <c r="E25" s="67">
        <v>16215.782749999998</v>
      </c>
      <c r="F25" s="67">
        <v>17153.404</v>
      </c>
      <c r="G25" s="67">
        <v>15817.747960124998</v>
      </c>
      <c r="H25" s="69"/>
      <c r="I25" s="41" t="s">
        <v>153</v>
      </c>
    </row>
    <row r="26" spans="2:9" s="32" customFormat="1" ht="12.75" customHeight="1">
      <c r="B26" s="71" t="s">
        <v>209</v>
      </c>
      <c r="C26" s="67">
        <v>308.7</v>
      </c>
      <c r="D26" s="67">
        <v>412.7</v>
      </c>
      <c r="E26" s="67">
        <v>166.0485</v>
      </c>
      <c r="F26" s="67">
        <v>251.98</v>
      </c>
      <c r="G26" s="67">
        <v>179.031713</v>
      </c>
      <c r="H26" s="69"/>
      <c r="I26" s="71" t="s">
        <v>210</v>
      </c>
    </row>
    <row r="27" spans="2:9" s="32" customFormat="1" ht="12.75" customHeight="1">
      <c r="B27" s="71" t="s">
        <v>208</v>
      </c>
      <c r="C27" s="67">
        <v>431.3</v>
      </c>
      <c r="D27" s="67">
        <v>311</v>
      </c>
      <c r="E27" s="67">
        <v>176.71660999999997</v>
      </c>
      <c r="F27" s="67">
        <v>163.8</v>
      </c>
      <c r="G27" s="67">
        <v>164.98915</v>
      </c>
      <c r="H27" s="69"/>
      <c r="I27" s="71" t="s">
        <v>211</v>
      </c>
    </row>
    <row r="28" spans="2:9" s="32" customFormat="1" ht="12.75" customHeight="1">
      <c r="B28" s="71" t="s">
        <v>207</v>
      </c>
      <c r="C28" s="67">
        <v>196.5</v>
      </c>
      <c r="D28" s="67">
        <v>169.2</v>
      </c>
      <c r="E28" s="67">
        <v>114.80042</v>
      </c>
      <c r="F28" s="67">
        <v>194.171</v>
      </c>
      <c r="G28" s="67">
        <v>130.3715983</v>
      </c>
      <c r="H28" s="69"/>
      <c r="I28" s="71" t="s">
        <v>212</v>
      </c>
    </row>
    <row r="29" spans="2:13" s="32" customFormat="1" ht="12.75" customHeight="1">
      <c r="B29" s="71" t="s">
        <v>214</v>
      </c>
      <c r="C29" s="67">
        <v>722.7</v>
      </c>
      <c r="D29" s="67">
        <v>804.7</v>
      </c>
      <c r="E29" s="67">
        <v>812.3225</v>
      </c>
      <c r="F29" s="67">
        <v>467.386</v>
      </c>
      <c r="G29" s="67">
        <v>505.7834095</v>
      </c>
      <c r="H29" s="69"/>
      <c r="I29" s="71" t="s">
        <v>213</v>
      </c>
      <c r="J29" s="31"/>
      <c r="K29" s="31"/>
      <c r="L29" s="31"/>
      <c r="M29" s="31"/>
    </row>
    <row r="30" spans="2:13" s="32" customFormat="1" ht="12.75" customHeight="1">
      <c r="B30" s="71" t="s">
        <v>215</v>
      </c>
      <c r="C30" s="67">
        <v>102.7</v>
      </c>
      <c r="D30" s="67">
        <v>88.6</v>
      </c>
      <c r="E30" s="67">
        <v>116.70372</v>
      </c>
      <c r="F30" s="67">
        <v>108.135</v>
      </c>
      <c r="G30" s="67">
        <v>100.40191</v>
      </c>
      <c r="H30" s="69"/>
      <c r="I30" s="71" t="s">
        <v>216</v>
      </c>
      <c r="J30" s="31"/>
      <c r="K30" s="31"/>
      <c r="L30" s="31"/>
      <c r="M30" s="31"/>
    </row>
    <row r="31" spans="2:13" s="32" customFormat="1" ht="12.75" customHeight="1">
      <c r="B31" s="71" t="s">
        <v>217</v>
      </c>
      <c r="C31" s="67">
        <v>58</v>
      </c>
      <c r="D31" s="67">
        <v>39.9</v>
      </c>
      <c r="E31" s="67">
        <v>48.891</v>
      </c>
      <c r="F31" s="67">
        <v>23.792</v>
      </c>
      <c r="G31" s="67">
        <v>82.64961</v>
      </c>
      <c r="H31" s="69"/>
      <c r="I31" s="71" t="s">
        <v>218</v>
      </c>
      <c r="J31" s="31"/>
      <c r="K31" s="31"/>
      <c r="L31" s="31"/>
      <c r="M31" s="31"/>
    </row>
    <row r="32" spans="2:13" s="32" customFormat="1" ht="12.75" customHeight="1">
      <c r="B32" s="71" t="s">
        <v>112</v>
      </c>
      <c r="C32" s="67">
        <v>13229.7</v>
      </c>
      <c r="D32" s="67">
        <v>12847.7</v>
      </c>
      <c r="E32" s="67">
        <v>11154.099999999999</v>
      </c>
      <c r="F32" s="67">
        <v>12585.45</v>
      </c>
      <c r="G32" s="67">
        <v>10105.355179099999</v>
      </c>
      <c r="H32" s="69"/>
      <c r="I32" s="71" t="s">
        <v>154</v>
      </c>
      <c r="J32" s="31"/>
      <c r="K32" s="31"/>
      <c r="L32" s="31"/>
      <c r="M32" s="31"/>
    </row>
    <row r="33" spans="2:9" s="31" customFormat="1" ht="12.75" customHeight="1">
      <c r="B33" s="71" t="s">
        <v>219</v>
      </c>
      <c r="C33" s="67">
        <v>3656.2</v>
      </c>
      <c r="D33" s="67">
        <v>3628.3</v>
      </c>
      <c r="E33" s="67">
        <v>3626.2000000000003</v>
      </c>
      <c r="F33" s="67">
        <v>3358.69</v>
      </c>
      <c r="G33" s="67">
        <v>4549.165390225</v>
      </c>
      <c r="H33" s="68"/>
      <c r="I33" s="71" t="s">
        <v>220</v>
      </c>
    </row>
    <row r="34" spans="2:9" s="31" customFormat="1" ht="12.75" customHeight="1">
      <c r="B34" s="41" t="s">
        <v>221</v>
      </c>
      <c r="C34" s="67">
        <v>1108.9</v>
      </c>
      <c r="D34" s="67">
        <v>988.5</v>
      </c>
      <c r="E34" s="67">
        <v>990.1</v>
      </c>
      <c r="F34" s="67">
        <v>1014.137647631404</v>
      </c>
      <c r="G34" s="67">
        <v>1088.4722870596024</v>
      </c>
      <c r="H34" s="68"/>
      <c r="I34" s="41" t="s">
        <v>155</v>
      </c>
    </row>
    <row r="35" spans="2:9" s="31" customFormat="1" ht="16.5" customHeight="1">
      <c r="B35" s="42" t="s">
        <v>1005</v>
      </c>
      <c r="C35" s="70"/>
      <c r="D35" s="70"/>
      <c r="E35" s="70"/>
      <c r="F35" s="70"/>
      <c r="G35" s="70"/>
      <c r="H35" s="68"/>
      <c r="I35" s="42" t="s">
        <v>1008</v>
      </c>
    </row>
    <row r="36" spans="2:9" s="31" customFormat="1" ht="12.75" customHeight="1">
      <c r="B36" s="42" t="s">
        <v>1006</v>
      </c>
      <c r="C36" s="70">
        <v>33272.4</v>
      </c>
      <c r="D36" s="70">
        <v>28128.9</v>
      </c>
      <c r="E36" s="70">
        <v>23188.293021941914</v>
      </c>
      <c r="F36" s="70">
        <v>26938.17193136264</v>
      </c>
      <c r="G36" s="70">
        <v>30067.20147703763</v>
      </c>
      <c r="H36" s="68"/>
      <c r="I36" s="42" t="s">
        <v>1009</v>
      </c>
    </row>
    <row r="37" spans="2:9" s="31" customFormat="1" ht="12.75" customHeight="1">
      <c r="B37" s="41" t="s">
        <v>222</v>
      </c>
      <c r="C37" s="67">
        <v>20887.5</v>
      </c>
      <c r="D37" s="67">
        <v>14940.2</v>
      </c>
      <c r="E37" s="67">
        <v>15033.593021941915</v>
      </c>
      <c r="F37" s="67">
        <v>18808.007535656412</v>
      </c>
      <c r="G37" s="67">
        <v>19256.12989755275</v>
      </c>
      <c r="H37" s="68"/>
      <c r="I37" s="41" t="s">
        <v>223</v>
      </c>
    </row>
    <row r="38" spans="2:9" s="31" customFormat="1" ht="12.75" customHeight="1">
      <c r="B38" s="41" t="s">
        <v>113</v>
      </c>
      <c r="C38" s="67">
        <v>1907</v>
      </c>
      <c r="D38" s="67">
        <v>1241.5</v>
      </c>
      <c r="E38" s="67">
        <v>1181.4</v>
      </c>
      <c r="F38" s="67">
        <v>947.4413559957025</v>
      </c>
      <c r="G38" s="67">
        <v>883.5397772140916</v>
      </c>
      <c r="H38" s="68"/>
      <c r="I38" s="41" t="s">
        <v>156</v>
      </c>
    </row>
    <row r="39" spans="2:9" s="31" customFormat="1" ht="12.75" customHeight="1">
      <c r="B39" s="41" t="s">
        <v>1007</v>
      </c>
      <c r="C39" s="67">
        <v>9842.5</v>
      </c>
      <c r="D39" s="67">
        <v>10953.8</v>
      </c>
      <c r="E39" s="67">
        <v>6219.5</v>
      </c>
      <c r="F39" s="67">
        <v>6367.032839710525</v>
      </c>
      <c r="G39" s="67">
        <v>9000.016902270787</v>
      </c>
      <c r="H39" s="68"/>
      <c r="I39" s="41" t="s">
        <v>224</v>
      </c>
    </row>
    <row r="40" spans="2:9" s="31" customFormat="1" ht="12.75" customHeight="1">
      <c r="B40" s="41" t="s">
        <v>114</v>
      </c>
      <c r="C40" s="67">
        <v>635.4</v>
      </c>
      <c r="D40" s="67">
        <v>993.4</v>
      </c>
      <c r="E40" s="67">
        <v>753.8</v>
      </c>
      <c r="F40" s="67">
        <v>815.6902000000001</v>
      </c>
      <c r="G40" s="67">
        <v>927.5149</v>
      </c>
      <c r="H40" s="68"/>
      <c r="I40" s="41" t="s">
        <v>157</v>
      </c>
    </row>
    <row r="41" spans="2:9" s="31" customFormat="1" ht="16.5" customHeight="1">
      <c r="B41" s="42" t="s">
        <v>115</v>
      </c>
      <c r="C41" s="70">
        <v>36063.6</v>
      </c>
      <c r="D41" s="70">
        <v>29658.9</v>
      </c>
      <c r="E41" s="70">
        <v>29718.399999999998</v>
      </c>
      <c r="F41" s="70">
        <v>31955.96314862657</v>
      </c>
      <c r="G41" s="70">
        <v>29913.22222301545</v>
      </c>
      <c r="H41" s="68"/>
      <c r="I41" s="42" t="s">
        <v>158</v>
      </c>
    </row>
    <row r="42" spans="2:9" s="31" customFormat="1" ht="12.75" customHeight="1">
      <c r="B42" s="41" t="s">
        <v>116</v>
      </c>
      <c r="C42" s="67">
        <v>128.5</v>
      </c>
      <c r="D42" s="67">
        <v>106.6</v>
      </c>
      <c r="E42" s="67">
        <v>109.3</v>
      </c>
      <c r="F42" s="67">
        <v>136.57382493039333</v>
      </c>
      <c r="G42" s="67">
        <v>136.55948467877565</v>
      </c>
      <c r="H42" s="68"/>
      <c r="I42" s="41" t="s">
        <v>159</v>
      </c>
    </row>
    <row r="43" spans="2:9" s="31" customFormat="1" ht="12.75" customHeight="1">
      <c r="B43" s="41" t="s">
        <v>117</v>
      </c>
      <c r="C43" s="67">
        <v>19296.8</v>
      </c>
      <c r="D43" s="67">
        <v>14315.1</v>
      </c>
      <c r="E43" s="67">
        <v>12107.4</v>
      </c>
      <c r="F43" s="67">
        <v>16574.2244</v>
      </c>
      <c r="G43" s="67">
        <v>18943.691744400003</v>
      </c>
      <c r="H43" s="68"/>
      <c r="I43" s="41" t="s">
        <v>160</v>
      </c>
    </row>
    <row r="44" spans="2:9" s="31" customFormat="1" ht="12.75" customHeight="1">
      <c r="B44" s="41" t="s">
        <v>118</v>
      </c>
      <c r="C44" s="67">
        <v>975.5</v>
      </c>
      <c r="D44" s="67">
        <v>821.9</v>
      </c>
      <c r="E44" s="67">
        <v>1085.9</v>
      </c>
      <c r="F44" s="67">
        <v>1125.5120936961775</v>
      </c>
      <c r="G44" s="67">
        <v>1317.715793936674</v>
      </c>
      <c r="H44" s="68"/>
      <c r="I44" s="41" t="s">
        <v>161</v>
      </c>
    </row>
    <row r="45" spans="2:9" s="31" customFormat="1" ht="12.75" customHeight="1">
      <c r="B45" s="41" t="s">
        <v>119</v>
      </c>
      <c r="C45" s="67">
        <v>15662.8</v>
      </c>
      <c r="D45" s="67">
        <v>14415.3</v>
      </c>
      <c r="E45" s="67">
        <v>16415.8</v>
      </c>
      <c r="F45" s="67">
        <v>14119.652829999999</v>
      </c>
      <c r="G45" s="67">
        <v>9515.2552</v>
      </c>
      <c r="H45" s="68"/>
      <c r="I45" s="41" t="s">
        <v>162</v>
      </c>
    </row>
    <row r="46" spans="2:9" s="31" customFormat="1" ht="16.5" customHeight="1">
      <c r="B46" s="42" t="s">
        <v>120</v>
      </c>
      <c r="C46" s="70">
        <v>16118.6</v>
      </c>
      <c r="D46" s="70">
        <v>15434.4</v>
      </c>
      <c r="E46" s="70">
        <v>18441</v>
      </c>
      <c r="F46" s="70">
        <v>15017</v>
      </c>
      <c r="G46" s="70">
        <v>17781.54121250946</v>
      </c>
      <c r="H46" s="68"/>
      <c r="I46" s="42" t="s">
        <v>163</v>
      </c>
    </row>
    <row r="47" spans="2:9" s="31" customFormat="1" ht="12.75" customHeight="1">
      <c r="B47" s="41" t="s">
        <v>121</v>
      </c>
      <c r="C47" s="67">
        <v>5510.6</v>
      </c>
      <c r="D47" s="67">
        <v>5761</v>
      </c>
      <c r="E47" s="67">
        <v>6752.3</v>
      </c>
      <c r="F47" s="67">
        <v>5530.193</v>
      </c>
      <c r="G47" s="67">
        <v>6611.71059266891</v>
      </c>
      <c r="H47" s="68"/>
      <c r="I47" s="41" t="s">
        <v>164</v>
      </c>
    </row>
    <row r="48" spans="2:9" s="31" customFormat="1" ht="12.75" customHeight="1">
      <c r="B48" s="41" t="s">
        <v>122</v>
      </c>
      <c r="C48" s="67">
        <v>4970.5</v>
      </c>
      <c r="D48" s="67">
        <v>4747.7</v>
      </c>
      <c r="E48" s="67">
        <v>5404.4</v>
      </c>
      <c r="F48" s="67">
        <v>3766.318</v>
      </c>
      <c r="G48" s="67">
        <v>4705.73050983334</v>
      </c>
      <c r="H48" s="68"/>
      <c r="I48" s="41" t="s">
        <v>165</v>
      </c>
    </row>
    <row r="49" spans="2:9" s="31" customFormat="1" ht="12.75" customHeight="1">
      <c r="B49" s="41" t="s">
        <v>123</v>
      </c>
      <c r="C49" s="67">
        <v>3104.5</v>
      </c>
      <c r="D49" s="67">
        <v>2571.5</v>
      </c>
      <c r="E49" s="67">
        <v>3176.8</v>
      </c>
      <c r="F49" s="67">
        <v>3149.099</v>
      </c>
      <c r="G49" s="67">
        <v>3319.7009505431</v>
      </c>
      <c r="H49" s="68"/>
      <c r="I49" s="41" t="s">
        <v>166</v>
      </c>
    </row>
    <row r="50" spans="2:9" s="31" customFormat="1" ht="12.75" customHeight="1">
      <c r="B50" s="41" t="s">
        <v>124</v>
      </c>
      <c r="C50" s="67">
        <v>567.6</v>
      </c>
      <c r="D50" s="67">
        <v>474.9</v>
      </c>
      <c r="E50" s="67">
        <v>725.6</v>
      </c>
      <c r="F50" s="67">
        <v>593.122</v>
      </c>
      <c r="G50" s="67">
        <v>877.017359575112</v>
      </c>
      <c r="H50" s="68"/>
      <c r="I50" s="41" t="s">
        <v>167</v>
      </c>
    </row>
    <row r="51" spans="2:9" s="31" customFormat="1" ht="12.75" customHeight="1">
      <c r="B51" s="41" t="s">
        <v>225</v>
      </c>
      <c r="C51" s="67">
        <v>1965.4</v>
      </c>
      <c r="D51" s="67">
        <v>1879.3</v>
      </c>
      <c r="E51" s="67">
        <v>2381.9</v>
      </c>
      <c r="F51" s="67">
        <v>1978.268</v>
      </c>
      <c r="G51" s="67">
        <v>2267.381799889</v>
      </c>
      <c r="H51" s="68"/>
      <c r="I51" s="41" t="s">
        <v>150</v>
      </c>
    </row>
    <row r="52" spans="2:9" s="31" customFormat="1" ht="16.5" customHeight="1">
      <c r="B52" s="42" t="s">
        <v>226</v>
      </c>
      <c r="C52" s="70">
        <v>15478.400000000001</v>
      </c>
      <c r="D52" s="70">
        <v>17731.8</v>
      </c>
      <c r="E52" s="70">
        <v>12460.841388112725</v>
      </c>
      <c r="F52" s="70">
        <v>12496.092737193103</v>
      </c>
      <c r="G52" s="70">
        <v>8128.16752193072</v>
      </c>
      <c r="H52" s="68"/>
      <c r="I52" s="42" t="s">
        <v>227</v>
      </c>
    </row>
    <row r="53" spans="2:9" s="31" customFormat="1" ht="12.75" customHeight="1">
      <c r="B53" s="41" t="s">
        <v>125</v>
      </c>
      <c r="C53" s="67">
        <v>725.1</v>
      </c>
      <c r="D53" s="67">
        <v>797.1999999999999</v>
      </c>
      <c r="E53" s="67">
        <v>1039.029</v>
      </c>
      <c r="F53" s="67">
        <v>876.72</v>
      </c>
      <c r="G53" s="67">
        <v>769.5189533818309</v>
      </c>
      <c r="H53" s="68"/>
      <c r="I53" s="41" t="s">
        <v>168</v>
      </c>
    </row>
    <row r="54" spans="2:9" s="31" customFormat="1" ht="12.75" customHeight="1">
      <c r="B54" s="41" t="s">
        <v>126</v>
      </c>
      <c r="C54" s="67">
        <v>13841.1</v>
      </c>
      <c r="D54" s="67">
        <v>15927.8</v>
      </c>
      <c r="E54" s="67">
        <v>10693.466491602705</v>
      </c>
      <c r="F54" s="67">
        <v>10940.085106904336</v>
      </c>
      <c r="G54" s="67">
        <v>6922.9885359740865</v>
      </c>
      <c r="H54" s="68"/>
      <c r="I54" s="41" t="s">
        <v>169</v>
      </c>
    </row>
    <row r="55" spans="2:9" s="31" customFormat="1" ht="12.75" customHeight="1">
      <c r="B55" s="41" t="s">
        <v>228</v>
      </c>
      <c r="C55" s="67">
        <v>912.2</v>
      </c>
      <c r="D55" s="67">
        <v>1006.8</v>
      </c>
      <c r="E55" s="67">
        <v>728.3458965100205</v>
      </c>
      <c r="F55" s="67">
        <v>679.2876302887668</v>
      </c>
      <c r="G55" s="67">
        <v>435.66003257480224</v>
      </c>
      <c r="H55" s="68"/>
      <c r="I55" s="41" t="s">
        <v>170</v>
      </c>
    </row>
    <row r="56" spans="2:9" s="31" customFormat="1" ht="16.5" customHeight="1">
      <c r="B56" s="42" t="s">
        <v>127</v>
      </c>
      <c r="C56" s="70">
        <v>825.3</v>
      </c>
      <c r="D56" s="70">
        <v>954.4</v>
      </c>
      <c r="E56" s="70">
        <v>1074</v>
      </c>
      <c r="F56" s="70">
        <v>1372</v>
      </c>
      <c r="G56" s="70">
        <v>802.3771999999999</v>
      </c>
      <c r="H56" s="68"/>
      <c r="I56" s="42" t="s">
        <v>171</v>
      </c>
    </row>
    <row r="57" spans="2:9" s="31" customFormat="1" ht="16.5" customHeight="1">
      <c r="B57" s="42" t="s">
        <v>128</v>
      </c>
      <c r="C57" s="70">
        <v>10588.1</v>
      </c>
      <c r="D57" s="70">
        <v>17654.9</v>
      </c>
      <c r="E57" s="70">
        <v>20182.49017995334</v>
      </c>
      <c r="F57" s="70">
        <v>18714.51309574809</v>
      </c>
      <c r="G57" s="70">
        <v>19877.470978448277</v>
      </c>
      <c r="H57" s="68"/>
      <c r="I57" s="42" t="s">
        <v>172</v>
      </c>
    </row>
    <row r="58" spans="2:9" s="31" customFormat="1" ht="16.5" customHeight="1">
      <c r="B58" s="42" t="s">
        <v>129</v>
      </c>
      <c r="C58" s="70">
        <v>8599.3</v>
      </c>
      <c r="D58" s="70">
        <v>4857.4</v>
      </c>
      <c r="E58" s="70">
        <v>6429.1849999999995</v>
      </c>
      <c r="F58" s="70">
        <v>5778.764843999999</v>
      </c>
      <c r="G58" s="70">
        <v>7739.330255692308</v>
      </c>
      <c r="H58" s="68"/>
      <c r="I58" s="42" t="s">
        <v>173</v>
      </c>
    </row>
    <row r="59" spans="2:9" s="31" customFormat="1" ht="16.5" customHeight="1">
      <c r="B59" s="42" t="s">
        <v>130</v>
      </c>
      <c r="C59" s="70">
        <v>39734.700000000004</v>
      </c>
      <c r="D59" s="70">
        <v>35865.4</v>
      </c>
      <c r="E59" s="70">
        <v>37668.49689622193</v>
      </c>
      <c r="F59" s="70">
        <v>40160.207152990486</v>
      </c>
      <c r="G59" s="70">
        <v>41371.502455886126</v>
      </c>
      <c r="H59" s="68"/>
      <c r="I59" s="42" t="s">
        <v>174</v>
      </c>
    </row>
    <row r="60" spans="2:9" s="31" customFormat="1" ht="12.75" customHeight="1">
      <c r="B60" s="41" t="s">
        <v>131</v>
      </c>
      <c r="C60" s="67">
        <v>3968.8</v>
      </c>
      <c r="D60" s="67">
        <v>4117.6</v>
      </c>
      <c r="E60" s="67">
        <v>4069.798</v>
      </c>
      <c r="F60" s="67">
        <v>4196.431</v>
      </c>
      <c r="G60" s="67">
        <v>4104.453</v>
      </c>
      <c r="H60" s="68"/>
      <c r="I60" s="41" t="s">
        <v>175</v>
      </c>
    </row>
    <row r="61" spans="2:9" s="31" customFormat="1" ht="12.75" customHeight="1">
      <c r="B61" s="41" t="s">
        <v>229</v>
      </c>
      <c r="C61" s="67">
        <v>576.9</v>
      </c>
      <c r="D61" s="67">
        <v>571.2</v>
      </c>
      <c r="E61" s="67">
        <v>605.4355889999999</v>
      </c>
      <c r="F61" s="67">
        <v>563.6605333589999</v>
      </c>
      <c r="G61" s="67">
        <v>497.7105599743969</v>
      </c>
      <c r="H61" s="68"/>
      <c r="I61" s="41" t="s">
        <v>230</v>
      </c>
    </row>
    <row r="62" spans="2:9" s="31" customFormat="1" ht="12.75" customHeight="1">
      <c r="B62" s="41" t="s">
        <v>132</v>
      </c>
      <c r="C62" s="67">
        <v>4374.4</v>
      </c>
      <c r="D62" s="67">
        <v>4330.6</v>
      </c>
      <c r="E62" s="67">
        <v>4590.4638780000005</v>
      </c>
      <c r="F62" s="67">
        <v>4191.613195770001</v>
      </c>
      <c r="G62" s="67">
        <v>4246.17908715</v>
      </c>
      <c r="H62" s="68"/>
      <c r="I62" s="41" t="s">
        <v>176</v>
      </c>
    </row>
    <row r="63" spans="2:9" s="31" customFormat="1" ht="12.75" customHeight="1">
      <c r="B63" s="41" t="s">
        <v>231</v>
      </c>
      <c r="C63" s="67">
        <v>1950.2</v>
      </c>
      <c r="D63" s="67">
        <v>1723.2</v>
      </c>
      <c r="E63" s="67">
        <v>1562.415561795011</v>
      </c>
      <c r="F63" s="67">
        <v>1936.8949976864862</v>
      </c>
      <c r="G63" s="67">
        <v>1915.5210281390775</v>
      </c>
      <c r="H63" s="68"/>
      <c r="I63" s="41" t="s">
        <v>232</v>
      </c>
    </row>
    <row r="64" spans="2:9" s="31" customFormat="1" ht="12.75" customHeight="1">
      <c r="B64" s="41" t="s">
        <v>133</v>
      </c>
      <c r="C64" s="67">
        <v>295.2</v>
      </c>
      <c r="D64" s="67">
        <v>219</v>
      </c>
      <c r="E64" s="67">
        <v>221.65704398653605</v>
      </c>
      <c r="F64" s="67">
        <v>303.4343398034641</v>
      </c>
      <c r="G64" s="67">
        <v>474.9447595437539</v>
      </c>
      <c r="H64" s="68"/>
      <c r="I64" s="41" t="s">
        <v>177</v>
      </c>
    </row>
    <row r="65" spans="2:9" s="31" customFormat="1" ht="12.75" customHeight="1">
      <c r="B65" s="41" t="s">
        <v>134</v>
      </c>
      <c r="C65" s="67"/>
      <c r="D65" s="67"/>
      <c r="E65" s="67"/>
      <c r="F65" s="67"/>
      <c r="G65" s="67"/>
      <c r="H65" s="68"/>
      <c r="I65" s="41" t="s">
        <v>234</v>
      </c>
    </row>
    <row r="66" spans="2:13" s="31" customFormat="1" ht="12.75" customHeight="1">
      <c r="B66" s="41" t="s">
        <v>233</v>
      </c>
      <c r="C66" s="67">
        <v>1733.3</v>
      </c>
      <c r="D66" s="67">
        <v>1833.7</v>
      </c>
      <c r="E66" s="67">
        <v>1304.54291</v>
      </c>
      <c r="F66" s="67">
        <v>1393.259477497369</v>
      </c>
      <c r="G66" s="67">
        <v>1360.7530916847763</v>
      </c>
      <c r="H66" s="68"/>
      <c r="I66" s="41" t="s">
        <v>235</v>
      </c>
      <c r="J66" s="22"/>
      <c r="K66" s="22"/>
      <c r="L66" s="32"/>
      <c r="M66" s="32"/>
    </row>
    <row r="67" spans="2:11" s="31" customFormat="1" ht="12.75" customHeight="1">
      <c r="B67" s="41" t="s">
        <v>135</v>
      </c>
      <c r="C67" s="67">
        <v>918.7</v>
      </c>
      <c r="D67" s="67">
        <v>909.5</v>
      </c>
      <c r="E67" s="67">
        <v>895.8839571000001</v>
      </c>
      <c r="F67" s="67">
        <v>898.976348424</v>
      </c>
      <c r="G67" s="67">
        <v>914.5292577300002</v>
      </c>
      <c r="H67" s="68"/>
      <c r="I67" s="41" t="s">
        <v>178</v>
      </c>
      <c r="J67" s="65"/>
      <c r="K67" s="65"/>
    </row>
    <row r="68" spans="2:13" s="31" customFormat="1" ht="12.75" customHeight="1">
      <c r="B68" s="41" t="s">
        <v>136</v>
      </c>
      <c r="C68" s="67">
        <v>186.7</v>
      </c>
      <c r="D68" s="67">
        <v>184.6</v>
      </c>
      <c r="E68" s="67">
        <v>187.44081052128004</v>
      </c>
      <c r="F68" s="67">
        <v>188.84369392642893</v>
      </c>
      <c r="G68" s="67">
        <v>189.61863797712002</v>
      </c>
      <c r="H68" s="68"/>
      <c r="I68" s="41" t="s">
        <v>179</v>
      </c>
      <c r="J68" s="29"/>
      <c r="K68" s="29"/>
      <c r="L68" s="25"/>
      <c r="M68" s="25"/>
    </row>
    <row r="69" spans="2:13" s="31" customFormat="1" ht="12.75" customHeight="1">
      <c r="B69" s="41" t="s">
        <v>1010</v>
      </c>
      <c r="C69" s="67">
        <v>7177.6</v>
      </c>
      <c r="D69" s="67">
        <v>8924.1</v>
      </c>
      <c r="E69" s="67">
        <v>10337.874299592195</v>
      </c>
      <c r="F69" s="67">
        <v>10015.002414519104</v>
      </c>
      <c r="G69" s="67">
        <v>9247.318954393257</v>
      </c>
      <c r="H69" s="68"/>
      <c r="I69" s="41" t="s">
        <v>1011</v>
      </c>
      <c r="J69" s="22"/>
      <c r="K69" s="22"/>
      <c r="L69" s="25"/>
      <c r="M69" s="25"/>
    </row>
    <row r="70" spans="2:13" s="31" customFormat="1" ht="12.75" customHeight="1">
      <c r="B70" s="41" t="s">
        <v>137</v>
      </c>
      <c r="C70" s="67">
        <v>3510</v>
      </c>
      <c r="D70" s="67">
        <v>1505.8</v>
      </c>
      <c r="E70" s="67">
        <v>1467.0262399999997</v>
      </c>
      <c r="F70" s="67">
        <v>1581.130294583334</v>
      </c>
      <c r="G70" s="67">
        <v>1482.219558562499</v>
      </c>
      <c r="H70" s="68"/>
      <c r="I70" s="41" t="s">
        <v>180</v>
      </c>
      <c r="J70" s="22"/>
      <c r="K70" s="22"/>
      <c r="L70" s="25"/>
      <c r="M70" s="25"/>
    </row>
    <row r="71" spans="2:13" s="31" customFormat="1" ht="12.75" customHeight="1">
      <c r="B71" s="41" t="s">
        <v>138</v>
      </c>
      <c r="C71" s="67">
        <v>519.8</v>
      </c>
      <c r="D71" s="67">
        <v>391.7</v>
      </c>
      <c r="E71" s="67">
        <v>441.40425</v>
      </c>
      <c r="F71" s="67">
        <v>405.8565</v>
      </c>
      <c r="G71" s="67">
        <v>458.8647</v>
      </c>
      <c r="H71" s="68"/>
      <c r="I71" s="41" t="s">
        <v>181</v>
      </c>
      <c r="J71" s="22"/>
      <c r="K71" s="22"/>
      <c r="L71" s="24"/>
      <c r="M71" s="24"/>
    </row>
    <row r="72" spans="2:13" s="31" customFormat="1" ht="12.75" customHeight="1">
      <c r="B72" s="41" t="s">
        <v>139</v>
      </c>
      <c r="C72" s="67">
        <v>1755.5</v>
      </c>
      <c r="D72" s="67">
        <v>1921.6</v>
      </c>
      <c r="E72" s="67">
        <v>1781.8058999999998</v>
      </c>
      <c r="F72" s="67">
        <v>2049.1407999999997</v>
      </c>
      <c r="G72" s="67">
        <v>2115.3446999999996</v>
      </c>
      <c r="H72" s="68"/>
      <c r="I72" s="41" t="s">
        <v>182</v>
      </c>
      <c r="J72" s="22"/>
      <c r="K72" s="22"/>
      <c r="L72" s="22"/>
      <c r="M72" s="22"/>
    </row>
    <row r="73" spans="2:13" s="31" customFormat="1" ht="12.75" customHeight="1">
      <c r="B73" s="41" t="s">
        <v>140</v>
      </c>
      <c r="C73" s="67">
        <v>6392.5</v>
      </c>
      <c r="D73" s="67">
        <v>3761.4</v>
      </c>
      <c r="E73" s="67">
        <v>4793.967965</v>
      </c>
      <c r="F73" s="67">
        <v>6487.15381</v>
      </c>
      <c r="G73" s="67">
        <v>8182.0071100000005</v>
      </c>
      <c r="H73" s="68"/>
      <c r="I73" s="41" t="s">
        <v>183</v>
      </c>
      <c r="J73" s="22"/>
      <c r="K73" s="22"/>
      <c r="L73" s="22"/>
      <c r="M73" s="22"/>
    </row>
    <row r="74" spans="2:13" s="31" customFormat="1" ht="12.75" customHeight="1">
      <c r="B74" s="41" t="s">
        <v>141</v>
      </c>
      <c r="C74" s="67"/>
      <c r="D74" s="67"/>
      <c r="E74" s="67"/>
      <c r="F74" s="67"/>
      <c r="G74" s="67"/>
      <c r="H74" s="68"/>
      <c r="I74" s="41" t="s">
        <v>184</v>
      </c>
      <c r="J74" s="22"/>
      <c r="K74" s="22"/>
      <c r="L74" s="22"/>
      <c r="M74" s="22"/>
    </row>
    <row r="75" spans="2:13" s="31" customFormat="1" ht="12.75" customHeight="1">
      <c r="B75" s="71" t="s">
        <v>236</v>
      </c>
      <c r="C75" s="67">
        <v>3788</v>
      </c>
      <c r="D75" s="67">
        <v>3073.2</v>
      </c>
      <c r="E75" s="67">
        <v>2876.8494225779</v>
      </c>
      <c r="F75" s="67">
        <v>3040.3451914926995</v>
      </c>
      <c r="G75" s="67">
        <v>3215.8265524895996</v>
      </c>
      <c r="H75" s="68"/>
      <c r="I75" s="71" t="s">
        <v>239</v>
      </c>
      <c r="J75" s="22"/>
      <c r="K75" s="22"/>
      <c r="L75" s="29"/>
      <c r="M75" s="29"/>
    </row>
    <row r="76" spans="2:13" s="31" customFormat="1" ht="12.75" customHeight="1">
      <c r="B76" s="71" t="s">
        <v>237</v>
      </c>
      <c r="C76" s="67">
        <v>1062</v>
      </c>
      <c r="D76" s="67">
        <v>979.6</v>
      </c>
      <c r="E76" s="67">
        <v>1065.8167001088002</v>
      </c>
      <c r="F76" s="67">
        <v>1187.2884563712003</v>
      </c>
      <c r="G76" s="67">
        <v>1239.207836064</v>
      </c>
      <c r="H76" s="68"/>
      <c r="I76" s="71" t="s">
        <v>240</v>
      </c>
      <c r="J76" s="22"/>
      <c r="K76" s="22"/>
      <c r="L76" s="22"/>
      <c r="M76" s="22"/>
    </row>
    <row r="77" spans="2:13" s="31" customFormat="1" ht="12.75" customHeight="1">
      <c r="B77" s="71" t="s">
        <v>238</v>
      </c>
      <c r="C77" s="67">
        <v>937.9</v>
      </c>
      <c r="D77" s="67">
        <v>960.2</v>
      </c>
      <c r="E77" s="67">
        <v>1067.3183685402</v>
      </c>
      <c r="F77" s="67">
        <v>1141.8270995574</v>
      </c>
      <c r="G77" s="67">
        <v>1219.876690947646</v>
      </c>
      <c r="H77" s="68"/>
      <c r="I77" s="71" t="s">
        <v>241</v>
      </c>
      <c r="J77" s="22"/>
      <c r="K77" s="22"/>
      <c r="L77" s="22"/>
      <c r="M77" s="22"/>
    </row>
    <row r="78" spans="2:13" s="31" customFormat="1" ht="12.75" customHeight="1">
      <c r="B78" s="41" t="s">
        <v>142</v>
      </c>
      <c r="C78" s="67">
        <v>587.2</v>
      </c>
      <c r="D78" s="67">
        <v>458.4</v>
      </c>
      <c r="E78" s="67">
        <v>398.796</v>
      </c>
      <c r="F78" s="67">
        <v>579.349</v>
      </c>
      <c r="G78" s="67">
        <v>507.12693123</v>
      </c>
      <c r="H78" s="68"/>
      <c r="I78" s="41" t="s">
        <v>185</v>
      </c>
      <c r="J78" s="22"/>
      <c r="K78" s="22"/>
      <c r="L78" s="22"/>
      <c r="M78" s="22"/>
    </row>
    <row r="79" spans="2:13" s="32" customFormat="1" ht="3" customHeight="1">
      <c r="B79" s="58"/>
      <c r="C79" s="61"/>
      <c r="D79" s="61"/>
      <c r="E79" s="61"/>
      <c r="F79" s="61"/>
      <c r="G79" s="61"/>
      <c r="H79" s="56"/>
      <c r="I79" s="58"/>
      <c r="J79" s="22"/>
      <c r="K79" s="22"/>
      <c r="L79" s="22"/>
      <c r="M79" s="22"/>
    </row>
    <row r="80" spans="2:13" s="31" customFormat="1" ht="31.5" customHeight="1">
      <c r="B80" s="98" t="s">
        <v>143</v>
      </c>
      <c r="C80" s="99">
        <f>+C8+C17+C24+C36+C41+C46+C52+C56+C57+C58+C59</f>
        <v>377179.6</v>
      </c>
      <c r="D80" s="99">
        <f>+D8+D17+D24+D36+D41+D46+D52+D56+D57+D58+D59</f>
        <v>397621.60000000015</v>
      </c>
      <c r="E80" s="99">
        <f>+E8+E17+E24+E36+E41+E46+E52+E56+E57+E58+E59</f>
        <v>360558.968589258</v>
      </c>
      <c r="F80" s="99">
        <f>+F8+F17+F24+F36+F41+F46+F52+F56+F57+F58+F59</f>
        <v>400971.781085824</v>
      </c>
      <c r="G80" s="99">
        <f>+G8+G17+G24+G36+G41+G46+G52+G56+G57+G58+G59</f>
        <v>415639.86335915077</v>
      </c>
      <c r="H80" s="48"/>
      <c r="I80" s="98" t="s">
        <v>186</v>
      </c>
      <c r="J80" s="22"/>
      <c r="K80" s="22"/>
      <c r="L80" s="22"/>
      <c r="M80" s="22"/>
    </row>
    <row r="81" spans="2:8" ht="13.5" customHeight="1">
      <c r="B81" s="21"/>
      <c r="C81" s="21"/>
      <c r="D81" s="21"/>
      <c r="E81" s="21"/>
      <c r="F81" s="21"/>
      <c r="G81" s="21"/>
      <c r="H81" s="21"/>
    </row>
    <row r="82" spans="10:13" s="25" customFormat="1" ht="13.5" thickBot="1">
      <c r="J82" s="22"/>
      <c r="K82" s="22"/>
      <c r="L82" s="22"/>
      <c r="M82" s="22"/>
    </row>
    <row r="83" spans="2:13" s="25" customFormat="1" ht="16.5" customHeight="1" thickTop="1">
      <c r="B83" s="26" t="str">
        <f>+'Περιεχόμενα-Contents'!B27</f>
        <v>(Τελευταία Ενημέρωση/Last update: 24/09/2020)</v>
      </c>
      <c r="C83" s="27"/>
      <c r="D83" s="27"/>
      <c r="E83" s="27"/>
      <c r="F83" s="27"/>
      <c r="G83" s="27"/>
      <c r="H83" s="27"/>
      <c r="I83" s="27"/>
      <c r="J83" s="22"/>
      <c r="K83" s="22"/>
      <c r="L83" s="22"/>
      <c r="M83" s="22"/>
    </row>
    <row r="84" spans="2:13" s="25" customFormat="1" ht="4.5" customHeight="1">
      <c r="B84" s="210"/>
      <c r="C84" s="212"/>
      <c r="D84" s="212"/>
      <c r="E84" s="212"/>
      <c r="F84" s="212"/>
      <c r="G84" s="212"/>
      <c r="H84" s="212"/>
      <c r="I84" s="212"/>
      <c r="J84" s="22"/>
      <c r="K84" s="22"/>
      <c r="L84" s="22"/>
      <c r="M84" s="22"/>
    </row>
    <row r="85" spans="2:13" s="25" customFormat="1" ht="16.5" customHeight="1">
      <c r="B85" s="28" t="str">
        <f>+'Περιεχόμενα-Contents'!B29</f>
        <v>COPYRIGHT © :2020, ΚΥΠΡΙΑΚΗ ΔΗΜΟΚΡΑΤΙΑ, ΣΤΑΤΙΣΤΙΚΗ ΥΠΗΡΕΣΙΑ/REPUBLIC OF CYPRUS, STATISTICAL SERVICE</v>
      </c>
      <c r="J85" s="22"/>
      <c r="K85" s="22"/>
      <c r="L85" s="22"/>
      <c r="M85" s="22"/>
    </row>
    <row r="86" spans="2:13" s="24" customFormat="1" ht="12.75">
      <c r="B86" s="20"/>
      <c r="J86" s="22"/>
      <c r="K86" s="22"/>
      <c r="L86" s="22"/>
      <c r="M86" s="22"/>
    </row>
    <row r="90" spans="1:13" s="29" customFormat="1" ht="12.75">
      <c r="A90" s="22"/>
      <c r="B90" s="30"/>
      <c r="J90" s="22"/>
      <c r="K90" s="22"/>
      <c r="L90" s="22"/>
      <c r="M90" s="22"/>
    </row>
  </sheetData>
  <sheetProtection/>
  <mergeCells count="9">
    <mergeCell ref="I6:I7"/>
    <mergeCell ref="A1:B1"/>
    <mergeCell ref="B6:B7"/>
    <mergeCell ref="G6:G7"/>
    <mergeCell ref="H6:H7"/>
    <mergeCell ref="E6:E7"/>
    <mergeCell ref="C6:C7"/>
    <mergeCell ref="D6:D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1" r:id="rId2"/>
  <rowBreaks count="1" manualBreakCount="1">
    <brk id="45" max="9" man="1"/>
  </rowBreaks>
  <drawing r:id="rId1"/>
</worksheet>
</file>

<file path=xl/worksheets/sheet8.xml><?xml version="1.0" encoding="utf-8"?>
<worksheet xmlns="http://schemas.openxmlformats.org/spreadsheetml/2006/main" xmlns:r="http://schemas.openxmlformats.org/officeDocument/2006/relationships">
  <sheetPr>
    <tabColor rgb="FF92D050"/>
  </sheetPr>
  <dimension ref="A1:M28"/>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51.140625" style="29" customWidth="1"/>
    <col min="3" max="5" width="8.00390625" style="22" customWidth="1"/>
    <col min="6" max="7" width="8.140625" style="22" customWidth="1"/>
    <col min="8" max="8" width="0.85546875" style="22" customWidth="1"/>
    <col min="9" max="9" width="51.28125" style="22" customWidth="1"/>
    <col min="10" max="10" width="2.1406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1068</v>
      </c>
      <c r="C3" s="37"/>
      <c r="D3" s="37"/>
      <c r="E3" s="37"/>
      <c r="F3" s="37"/>
      <c r="G3" s="37"/>
      <c r="H3" s="37"/>
      <c r="I3" s="37"/>
      <c r="J3" s="37"/>
    </row>
    <row r="4" spans="2:10" s="31" customFormat="1" ht="15" customHeight="1" thickBot="1">
      <c r="B4" s="218" t="s">
        <v>1069</v>
      </c>
      <c r="C4" s="215"/>
      <c r="D4" s="215"/>
      <c r="E4" s="215"/>
      <c r="F4" s="215"/>
      <c r="G4" s="215"/>
      <c r="H4" s="215"/>
      <c r="I4" s="215"/>
      <c r="J4" s="38"/>
    </row>
    <row r="5" s="32" customFormat="1" ht="12.75" customHeight="1" thickTop="1">
      <c r="I5" s="33" t="s">
        <v>14</v>
      </c>
    </row>
    <row r="6" spans="2:9" s="32" customFormat="1" ht="15.75" customHeight="1">
      <c r="B6" s="259" t="s">
        <v>104</v>
      </c>
      <c r="C6" s="261">
        <v>2014</v>
      </c>
      <c r="D6" s="261">
        <v>2015</v>
      </c>
      <c r="E6" s="261">
        <v>2016</v>
      </c>
      <c r="F6" s="261">
        <v>2017</v>
      </c>
      <c r="G6" s="261">
        <v>2018</v>
      </c>
      <c r="H6" s="292"/>
      <c r="I6" s="259" t="s">
        <v>103</v>
      </c>
    </row>
    <row r="7" spans="2:9" s="32" customFormat="1" ht="15.75" customHeight="1">
      <c r="B7" s="260"/>
      <c r="C7" s="262"/>
      <c r="D7" s="262"/>
      <c r="E7" s="262"/>
      <c r="F7" s="262"/>
      <c r="G7" s="262"/>
      <c r="H7" s="293"/>
      <c r="I7" s="260"/>
    </row>
    <row r="8" spans="2:9" s="31" customFormat="1" ht="19.5" customHeight="1">
      <c r="B8" s="40" t="s">
        <v>242</v>
      </c>
      <c r="C8" s="53"/>
      <c r="D8" s="53"/>
      <c r="E8" s="53"/>
      <c r="F8" s="53"/>
      <c r="G8" s="53"/>
      <c r="H8" s="44"/>
      <c r="I8" s="42" t="s">
        <v>248</v>
      </c>
    </row>
    <row r="9" spans="2:10" s="32" customFormat="1" ht="15" customHeight="1">
      <c r="B9" s="41" t="s">
        <v>243</v>
      </c>
      <c r="C9" s="72">
        <v>4338</v>
      </c>
      <c r="D9" s="72">
        <v>4373</v>
      </c>
      <c r="E9" s="72">
        <v>4385</v>
      </c>
      <c r="F9" s="72">
        <v>4415</v>
      </c>
      <c r="G9" s="72">
        <v>4547.651883729954</v>
      </c>
      <c r="H9" s="36"/>
      <c r="I9" s="41" t="s">
        <v>249</v>
      </c>
      <c r="J9" s="34"/>
    </row>
    <row r="10" spans="2:10" s="32" customFormat="1" ht="15" customHeight="1">
      <c r="B10" s="41" t="s">
        <v>244</v>
      </c>
      <c r="C10" s="72">
        <v>1275</v>
      </c>
      <c r="D10" s="72">
        <v>1352</v>
      </c>
      <c r="E10" s="72">
        <v>1437</v>
      </c>
      <c r="F10" s="72">
        <v>1627</v>
      </c>
      <c r="G10" s="72">
        <v>1862.468395991972</v>
      </c>
      <c r="H10" s="36"/>
      <c r="I10" s="41" t="s">
        <v>1012</v>
      </c>
      <c r="J10" s="34"/>
    </row>
    <row r="11" spans="2:12" s="31" customFormat="1" ht="19.5" customHeight="1">
      <c r="B11" s="42" t="s">
        <v>81</v>
      </c>
      <c r="C11" s="74"/>
      <c r="D11" s="74"/>
      <c r="E11" s="74"/>
      <c r="F11" s="74"/>
      <c r="G11" s="74"/>
      <c r="H11" s="49"/>
      <c r="I11" s="42" t="s">
        <v>87</v>
      </c>
      <c r="J11" s="34"/>
      <c r="K11" s="32"/>
      <c r="L11" s="32"/>
    </row>
    <row r="12" spans="2:12" s="32" customFormat="1" ht="15" customHeight="1">
      <c r="B12" s="41" t="s">
        <v>245</v>
      </c>
      <c r="C12" s="72">
        <v>3377.122</v>
      </c>
      <c r="D12" s="72">
        <v>3380.66</v>
      </c>
      <c r="E12" s="72">
        <v>3237</v>
      </c>
      <c r="F12" s="72">
        <v>3340.27</v>
      </c>
      <c r="G12" s="72">
        <v>3247.208</v>
      </c>
      <c r="H12" s="36"/>
      <c r="I12" s="41" t="s">
        <v>250</v>
      </c>
      <c r="J12" s="51"/>
      <c r="K12" s="31"/>
      <c r="L12" s="31"/>
    </row>
    <row r="13" spans="2:10" s="31" customFormat="1" ht="19.5" customHeight="1">
      <c r="B13" s="42" t="s">
        <v>80</v>
      </c>
      <c r="C13" s="74"/>
      <c r="D13" s="74"/>
      <c r="E13" s="74"/>
      <c r="F13" s="74"/>
      <c r="G13" s="74"/>
      <c r="H13" s="49"/>
      <c r="I13" s="42" t="s">
        <v>251</v>
      </c>
      <c r="J13" s="51"/>
    </row>
    <row r="14" spans="2:10" s="32" customFormat="1" ht="15" customHeight="1">
      <c r="B14" s="41" t="s">
        <v>246</v>
      </c>
      <c r="C14" s="72">
        <v>144.92</v>
      </c>
      <c r="D14" s="72">
        <v>136.56756</v>
      </c>
      <c r="E14" s="72">
        <v>120.6</v>
      </c>
      <c r="F14" s="72">
        <v>176.277</v>
      </c>
      <c r="G14" s="72">
        <v>198.65795</v>
      </c>
      <c r="H14" s="36"/>
      <c r="I14" s="41" t="s">
        <v>954</v>
      </c>
      <c r="J14" s="34"/>
    </row>
    <row r="15" spans="2:11" s="31" customFormat="1" ht="19.5" customHeight="1">
      <c r="B15" s="42" t="s">
        <v>247</v>
      </c>
      <c r="C15" s="44"/>
      <c r="D15" s="44"/>
      <c r="E15" s="44"/>
      <c r="F15" s="44"/>
      <c r="G15" s="44"/>
      <c r="H15" s="44"/>
      <c r="I15" s="42" t="s">
        <v>85</v>
      </c>
      <c r="J15" s="65"/>
      <c r="K15" s="65"/>
    </row>
    <row r="16" spans="2:12" s="32" customFormat="1" ht="15" customHeight="1">
      <c r="B16" s="41" t="s">
        <v>1013</v>
      </c>
      <c r="C16" s="72">
        <v>33.9235</v>
      </c>
      <c r="D16" s="72">
        <v>41.2334</v>
      </c>
      <c r="E16" s="72">
        <v>44.3</v>
      </c>
      <c r="F16" s="72">
        <v>44.573</v>
      </c>
      <c r="G16" s="72">
        <v>43.76237</v>
      </c>
      <c r="H16" s="36"/>
      <c r="I16" s="125" t="s">
        <v>1014</v>
      </c>
      <c r="J16" s="25"/>
      <c r="K16" s="25"/>
      <c r="L16" s="25"/>
    </row>
    <row r="17" spans="2:13" s="32" customFormat="1" ht="3" customHeight="1">
      <c r="B17" s="43"/>
      <c r="C17" s="54"/>
      <c r="D17" s="54"/>
      <c r="E17" s="54">
        <v>14</v>
      </c>
      <c r="F17" s="54">
        <v>-0.3</v>
      </c>
      <c r="G17" s="54">
        <v>-0.3</v>
      </c>
      <c r="H17" s="45"/>
      <c r="I17" s="39"/>
      <c r="J17" s="25"/>
      <c r="K17" s="25"/>
      <c r="L17" s="25"/>
      <c r="M17" s="22"/>
    </row>
    <row r="18" spans="2:12" s="31" customFormat="1" ht="31.5" customHeight="1">
      <c r="B18" s="98" t="s">
        <v>143</v>
      </c>
      <c r="C18" s="99">
        <f>SUM(C8:C16)</f>
        <v>9168.9655</v>
      </c>
      <c r="D18" s="99">
        <f>SUM(D8:D16)</f>
        <v>9283.460959999999</v>
      </c>
      <c r="E18" s="99">
        <f>SUM(E8:E16)</f>
        <v>9223.9</v>
      </c>
      <c r="F18" s="99">
        <f>SUM(F8:F16)</f>
        <v>9603.12</v>
      </c>
      <c r="G18" s="99">
        <f>SUM(G8:G16)</f>
        <v>9899.748599721926</v>
      </c>
      <c r="H18" s="198"/>
      <c r="I18" s="98" t="s">
        <v>186</v>
      </c>
      <c r="J18" s="25"/>
      <c r="K18" s="25"/>
      <c r="L18" s="25"/>
    </row>
    <row r="19" spans="2:13" ht="12.75">
      <c r="B19" s="21"/>
      <c r="C19" s="21"/>
      <c r="D19" s="21"/>
      <c r="E19" s="21"/>
      <c r="F19" s="21"/>
      <c r="G19" s="21"/>
      <c r="H19" s="21"/>
      <c r="J19" s="25"/>
      <c r="K19" s="25"/>
      <c r="L19" s="25"/>
      <c r="M19" s="25"/>
    </row>
    <row r="20" spans="10:12" s="25" customFormat="1" ht="13.5" thickBot="1">
      <c r="J20" s="24"/>
      <c r="K20" s="24"/>
      <c r="L20" s="24"/>
    </row>
    <row r="21" spans="2:12" s="25" customFormat="1" ht="16.5" customHeight="1" thickTop="1">
      <c r="B21" s="26" t="str">
        <f>+'Περιεχόμενα-Contents'!B27</f>
        <v>(Τελευταία Ενημέρωση/Last update: 24/09/2020)</v>
      </c>
      <c r="C21" s="27"/>
      <c r="D21" s="27"/>
      <c r="E21" s="27"/>
      <c r="F21" s="27"/>
      <c r="G21" s="27"/>
      <c r="H21" s="27"/>
      <c r="I21" s="27"/>
      <c r="J21" s="22"/>
      <c r="K21" s="22"/>
      <c r="L21" s="22"/>
    </row>
    <row r="22" spans="2:12" s="25" customFormat="1" ht="4.5" customHeight="1">
      <c r="B22" s="210"/>
      <c r="C22" s="212"/>
      <c r="D22" s="212"/>
      <c r="E22" s="212"/>
      <c r="F22" s="212"/>
      <c r="G22" s="212"/>
      <c r="H22" s="212"/>
      <c r="I22" s="212"/>
      <c r="J22" s="22"/>
      <c r="K22" s="22"/>
      <c r="L22" s="22"/>
    </row>
    <row r="23" spans="2:13" s="25" customFormat="1" ht="16.5" customHeight="1">
      <c r="B23" s="28" t="str">
        <f>+'Περιεχόμενα-Contents'!B29</f>
        <v>COPYRIGHT © :2020, ΚΥΠΡΙΑΚΗ ΔΗΜΟΚΡΑΤΙΑ, ΣΤΑΤΙΣΤΙΚΗ ΥΠΗΡΕΣΙΑ/REPUBLIC OF CYPRUS, STATISTICAL SERVICE</v>
      </c>
      <c r="J23" s="22"/>
      <c r="K23" s="22"/>
      <c r="L23" s="22"/>
      <c r="M23" s="24"/>
    </row>
    <row r="24" spans="2:13" s="24" customFormat="1" ht="12.75">
      <c r="B24" s="20"/>
      <c r="J24" s="29"/>
      <c r="K24" s="29"/>
      <c r="L24" s="29"/>
      <c r="M24" s="22"/>
    </row>
    <row r="27" ht="12.75">
      <c r="M27" s="29"/>
    </row>
    <row r="28" spans="1:13" s="29" customFormat="1" ht="12.75">
      <c r="A28" s="22"/>
      <c r="B28" s="30"/>
      <c r="J28" s="22"/>
      <c r="K28" s="22"/>
      <c r="L28" s="22"/>
      <c r="M28" s="22"/>
    </row>
  </sheetData>
  <sheetProtection/>
  <mergeCells count="8">
    <mergeCell ref="G6:H7"/>
    <mergeCell ref="A1:B1"/>
    <mergeCell ref="B6:B7"/>
    <mergeCell ref="I6:I7"/>
    <mergeCell ref="E6:E7"/>
    <mergeCell ref="C6:C7"/>
    <mergeCell ref="D6:D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M46"/>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38.28125" style="29" customWidth="1"/>
    <col min="3" max="5" width="9.8515625" style="22" customWidth="1"/>
    <col min="6" max="7" width="9.00390625" style="22" customWidth="1"/>
    <col min="8" max="8" width="0.85546875" style="22" customWidth="1"/>
    <col min="9" max="9" width="37.8515625" style="22" customWidth="1"/>
    <col min="10" max="10" width="2.140625" style="22" customWidth="1"/>
    <col min="11" max="16384" width="9.28125" style="22" customWidth="1"/>
  </cols>
  <sheetData>
    <row r="1" spans="1:2" s="23" customFormat="1" ht="15" customHeight="1">
      <c r="A1" s="263" t="s">
        <v>8</v>
      </c>
      <c r="B1" s="264"/>
    </row>
    <row r="2" s="23" customFormat="1" ht="12.75" customHeight="1">
      <c r="B2" s="3"/>
    </row>
    <row r="3" spans="2:10" s="31" customFormat="1" ht="15" customHeight="1">
      <c r="B3" s="217" t="s">
        <v>1081</v>
      </c>
      <c r="C3" s="37"/>
      <c r="D3" s="37"/>
      <c r="E3" s="37"/>
      <c r="F3" s="37"/>
      <c r="G3" s="37"/>
      <c r="H3" s="37"/>
      <c r="I3" s="37"/>
      <c r="J3" s="37"/>
    </row>
    <row r="4" spans="2:10" s="31" customFormat="1" ht="15" customHeight="1" thickBot="1">
      <c r="B4" s="218" t="s">
        <v>1082</v>
      </c>
      <c r="C4" s="215"/>
      <c r="D4" s="215"/>
      <c r="E4" s="215"/>
      <c r="F4" s="215"/>
      <c r="G4" s="215"/>
      <c r="H4" s="215"/>
      <c r="I4" s="215"/>
      <c r="J4" s="38"/>
    </row>
    <row r="5" s="32" customFormat="1" ht="12.75" customHeight="1" thickTop="1">
      <c r="I5" s="33"/>
    </row>
    <row r="6" spans="2:9" s="32" customFormat="1" ht="15.75" customHeight="1">
      <c r="B6" s="259" t="s">
        <v>89</v>
      </c>
      <c r="C6" s="261">
        <v>2014</v>
      </c>
      <c r="D6" s="261">
        <v>2015</v>
      </c>
      <c r="E6" s="261">
        <v>2016</v>
      </c>
      <c r="F6" s="261">
        <v>2017</v>
      </c>
      <c r="G6" s="261">
        <v>2018</v>
      </c>
      <c r="H6" s="261"/>
      <c r="I6" s="259" t="s">
        <v>90</v>
      </c>
    </row>
    <row r="7" spans="2:9" s="32" customFormat="1" ht="15.75" customHeight="1">
      <c r="B7" s="260"/>
      <c r="C7" s="262"/>
      <c r="D7" s="262"/>
      <c r="E7" s="262"/>
      <c r="F7" s="262"/>
      <c r="G7" s="262"/>
      <c r="H7" s="262"/>
      <c r="I7" s="260"/>
    </row>
    <row r="8" spans="2:9" s="31" customFormat="1" ht="19.5" customHeight="1">
      <c r="B8" s="42" t="s">
        <v>258</v>
      </c>
      <c r="C8" s="70">
        <v>15866</v>
      </c>
      <c r="D8" s="70">
        <v>14196</v>
      </c>
      <c r="E8" s="70">
        <v>16680</v>
      </c>
      <c r="F8" s="70">
        <v>16043</v>
      </c>
      <c r="G8" s="70">
        <v>14913.208232280002</v>
      </c>
      <c r="H8" s="68"/>
      <c r="I8" s="42" t="s">
        <v>265</v>
      </c>
    </row>
    <row r="9" spans="2:9" s="32" customFormat="1" ht="15" customHeight="1">
      <c r="B9" s="41" t="s">
        <v>252</v>
      </c>
      <c r="C9" s="67">
        <v>11106</v>
      </c>
      <c r="D9" s="67">
        <v>10008.92</v>
      </c>
      <c r="E9" s="67">
        <v>11196</v>
      </c>
      <c r="F9" s="67">
        <v>10759</v>
      </c>
      <c r="G9" s="67">
        <v>9580.2095142</v>
      </c>
      <c r="H9" s="69"/>
      <c r="I9" s="41" t="s">
        <v>264</v>
      </c>
    </row>
    <row r="10" spans="2:9" s="32" customFormat="1" ht="15" customHeight="1">
      <c r="B10" s="71" t="s">
        <v>253</v>
      </c>
      <c r="C10" s="67">
        <v>7219</v>
      </c>
      <c r="D10" s="67">
        <v>6177.400000000001</v>
      </c>
      <c r="E10" s="67">
        <v>8143</v>
      </c>
      <c r="F10" s="67">
        <v>7825</v>
      </c>
      <c r="G10" s="67">
        <v>6967.81404735</v>
      </c>
      <c r="H10" s="69"/>
      <c r="I10" s="71" t="s">
        <v>259</v>
      </c>
    </row>
    <row r="11" spans="2:9" s="32" customFormat="1" ht="15" customHeight="1">
      <c r="B11" s="71" t="s">
        <v>254</v>
      </c>
      <c r="C11" s="67">
        <v>3887</v>
      </c>
      <c r="D11" s="67">
        <v>3831.52</v>
      </c>
      <c r="E11" s="67">
        <v>3053</v>
      </c>
      <c r="F11" s="67">
        <v>2934</v>
      </c>
      <c r="G11" s="67">
        <v>2612.3954668499996</v>
      </c>
      <c r="H11" s="69"/>
      <c r="I11" s="71" t="s">
        <v>260</v>
      </c>
    </row>
    <row r="12" spans="2:9" s="32" customFormat="1" ht="15" customHeight="1">
      <c r="B12" s="41" t="s">
        <v>255</v>
      </c>
      <c r="C12" s="67">
        <v>4760</v>
      </c>
      <c r="D12" s="67">
        <v>4187.08</v>
      </c>
      <c r="E12" s="67">
        <v>5484</v>
      </c>
      <c r="F12" s="67">
        <v>5284</v>
      </c>
      <c r="G12" s="67">
        <v>5332.998718080001</v>
      </c>
      <c r="H12" s="69"/>
      <c r="I12" s="41" t="s">
        <v>261</v>
      </c>
    </row>
    <row r="13" spans="2:9" s="32" customFormat="1" ht="15" customHeight="1">
      <c r="B13" s="71" t="s">
        <v>253</v>
      </c>
      <c r="C13" s="67">
        <v>3570</v>
      </c>
      <c r="D13" s="67">
        <v>3042.6000000000004</v>
      </c>
      <c r="E13" s="67">
        <v>4442</v>
      </c>
      <c r="F13" s="67">
        <v>4280</v>
      </c>
      <c r="G13" s="67">
        <v>4319.6900630400005</v>
      </c>
      <c r="H13" s="69"/>
      <c r="I13" s="71" t="s">
        <v>259</v>
      </c>
    </row>
    <row r="14" spans="2:9" s="32" customFormat="1" ht="15" customHeight="1">
      <c r="B14" s="71" t="s">
        <v>254</v>
      </c>
      <c r="C14" s="67">
        <v>1190</v>
      </c>
      <c r="D14" s="67">
        <v>1144.48</v>
      </c>
      <c r="E14" s="67">
        <v>1042</v>
      </c>
      <c r="F14" s="67">
        <v>1004</v>
      </c>
      <c r="G14" s="67">
        <v>1013.3086550400001</v>
      </c>
      <c r="H14" s="69"/>
      <c r="I14" s="71" t="s">
        <v>260</v>
      </c>
    </row>
    <row r="15" spans="2:9" s="31" customFormat="1" ht="19.5" customHeight="1">
      <c r="B15" s="42" t="s">
        <v>256</v>
      </c>
      <c r="C15" s="70">
        <v>328</v>
      </c>
      <c r="D15" s="70">
        <v>387.03999999999996</v>
      </c>
      <c r="E15" s="70">
        <v>404.981</v>
      </c>
      <c r="F15" s="70">
        <v>399</v>
      </c>
      <c r="G15" s="70">
        <v>239.78025</v>
      </c>
      <c r="H15" s="68"/>
      <c r="I15" s="42" t="s">
        <v>262</v>
      </c>
    </row>
    <row r="16" spans="2:9" s="31" customFormat="1" ht="15" customHeight="1">
      <c r="B16" s="41" t="s">
        <v>252</v>
      </c>
      <c r="C16" s="67">
        <v>67</v>
      </c>
      <c r="D16" s="67">
        <v>79.05999999999999</v>
      </c>
      <c r="E16" s="67">
        <v>77</v>
      </c>
      <c r="F16" s="67">
        <v>76</v>
      </c>
      <c r="G16" s="67">
        <v>45.58785</v>
      </c>
      <c r="H16" s="68"/>
      <c r="I16" s="41" t="s">
        <v>264</v>
      </c>
    </row>
    <row r="17" spans="2:9" s="32" customFormat="1" ht="15" customHeight="1">
      <c r="B17" s="71" t="s">
        <v>253</v>
      </c>
      <c r="C17" s="67">
        <v>47</v>
      </c>
      <c r="D17" s="67">
        <v>55.459999999999994</v>
      </c>
      <c r="E17" s="67">
        <v>54</v>
      </c>
      <c r="F17" s="67">
        <v>53</v>
      </c>
      <c r="G17" s="67">
        <v>31.9707</v>
      </c>
      <c r="H17" s="69"/>
      <c r="I17" s="71" t="s">
        <v>259</v>
      </c>
    </row>
    <row r="18" spans="2:9" s="32" customFormat="1" ht="15" customHeight="1">
      <c r="B18" s="71" t="s">
        <v>254</v>
      </c>
      <c r="C18" s="67">
        <v>20</v>
      </c>
      <c r="D18" s="67">
        <v>23.599999999999998</v>
      </c>
      <c r="E18" s="67">
        <v>23</v>
      </c>
      <c r="F18" s="67">
        <v>23</v>
      </c>
      <c r="G18" s="67">
        <v>13.61715</v>
      </c>
      <c r="H18" s="69"/>
      <c r="I18" s="71" t="s">
        <v>260</v>
      </c>
    </row>
    <row r="19" spans="2:9" s="32" customFormat="1" ht="15" customHeight="1">
      <c r="B19" s="41" t="s">
        <v>255</v>
      </c>
      <c r="C19" s="67">
        <v>261</v>
      </c>
      <c r="D19" s="67">
        <v>307.97999999999996</v>
      </c>
      <c r="E19" s="67">
        <v>327.981</v>
      </c>
      <c r="F19" s="67">
        <v>323</v>
      </c>
      <c r="G19" s="67">
        <v>194.1924</v>
      </c>
      <c r="H19" s="69"/>
      <c r="I19" s="41" t="s">
        <v>261</v>
      </c>
    </row>
    <row r="20" spans="2:9" s="32" customFormat="1" ht="15" customHeight="1">
      <c r="B20" s="71" t="s">
        <v>253</v>
      </c>
      <c r="C20" s="67">
        <v>222</v>
      </c>
      <c r="D20" s="67">
        <v>261.96</v>
      </c>
      <c r="E20" s="67">
        <v>275.058</v>
      </c>
      <c r="F20" s="67">
        <v>271</v>
      </c>
      <c r="G20" s="67">
        <v>162.81375</v>
      </c>
      <c r="H20" s="69"/>
      <c r="I20" s="71" t="s">
        <v>259</v>
      </c>
    </row>
    <row r="21" spans="2:9" s="32" customFormat="1" ht="15" customHeight="1">
      <c r="B21" s="71" t="s">
        <v>254</v>
      </c>
      <c r="C21" s="67">
        <v>39</v>
      </c>
      <c r="D21" s="67">
        <v>46.019999999999996</v>
      </c>
      <c r="E21" s="67">
        <v>52.922999999999995</v>
      </c>
      <c r="F21" s="67">
        <v>52</v>
      </c>
      <c r="G21" s="67">
        <v>31.378649999999993</v>
      </c>
      <c r="H21" s="69"/>
      <c r="I21" s="71" t="s">
        <v>260</v>
      </c>
    </row>
    <row r="22" spans="2:9" s="31" customFormat="1" ht="19.5" customHeight="1">
      <c r="B22" s="42" t="s">
        <v>80</v>
      </c>
      <c r="C22" s="70">
        <v>1182</v>
      </c>
      <c r="D22" s="70">
        <v>1223</v>
      </c>
      <c r="E22" s="70">
        <v>1174</v>
      </c>
      <c r="F22" s="70">
        <v>1151</v>
      </c>
      <c r="G22" s="70">
        <v>1157</v>
      </c>
      <c r="H22" s="68"/>
      <c r="I22" s="42" t="s">
        <v>251</v>
      </c>
    </row>
    <row r="23" spans="2:9" s="31" customFormat="1" ht="15" customHeight="1">
      <c r="B23" s="41" t="s">
        <v>252</v>
      </c>
      <c r="C23" s="67">
        <v>857</v>
      </c>
      <c r="D23" s="67">
        <v>840</v>
      </c>
      <c r="E23" s="67">
        <v>780</v>
      </c>
      <c r="F23" s="67">
        <v>779</v>
      </c>
      <c r="G23" s="67">
        <v>785</v>
      </c>
      <c r="H23" s="68"/>
      <c r="I23" s="41" t="s">
        <v>264</v>
      </c>
    </row>
    <row r="24" spans="2:9" s="32" customFormat="1" ht="15" customHeight="1">
      <c r="B24" s="71" t="s">
        <v>253</v>
      </c>
      <c r="C24" s="67">
        <v>853</v>
      </c>
      <c r="D24" s="67">
        <v>836</v>
      </c>
      <c r="E24" s="67">
        <v>776</v>
      </c>
      <c r="F24" s="67">
        <v>775</v>
      </c>
      <c r="G24" s="67">
        <v>781</v>
      </c>
      <c r="H24" s="69"/>
      <c r="I24" s="71" t="s">
        <v>259</v>
      </c>
    </row>
    <row r="25" spans="2:9" s="32" customFormat="1" ht="15" customHeight="1">
      <c r="B25" s="71" t="s">
        <v>254</v>
      </c>
      <c r="C25" s="67">
        <v>4</v>
      </c>
      <c r="D25" s="67">
        <v>4</v>
      </c>
      <c r="E25" s="67">
        <v>4</v>
      </c>
      <c r="F25" s="67">
        <v>4</v>
      </c>
      <c r="G25" s="67">
        <v>4</v>
      </c>
      <c r="H25" s="69"/>
      <c r="I25" s="71" t="s">
        <v>260</v>
      </c>
    </row>
    <row r="26" spans="2:9" s="32" customFormat="1" ht="15" customHeight="1">
      <c r="B26" s="41" t="s">
        <v>255</v>
      </c>
      <c r="C26" s="67">
        <v>325</v>
      </c>
      <c r="D26" s="67">
        <v>383</v>
      </c>
      <c r="E26" s="67">
        <v>394</v>
      </c>
      <c r="F26" s="67">
        <v>372</v>
      </c>
      <c r="G26" s="67">
        <v>372</v>
      </c>
      <c r="H26" s="69"/>
      <c r="I26" s="41" t="s">
        <v>261</v>
      </c>
    </row>
    <row r="27" spans="2:9" s="32" customFormat="1" ht="15" customHeight="1">
      <c r="B27" s="71" t="s">
        <v>253</v>
      </c>
      <c r="C27" s="67">
        <v>312</v>
      </c>
      <c r="D27" s="67">
        <v>383</v>
      </c>
      <c r="E27" s="67">
        <v>380</v>
      </c>
      <c r="F27" s="67">
        <v>371</v>
      </c>
      <c r="G27" s="67">
        <v>371</v>
      </c>
      <c r="H27" s="69"/>
      <c r="I27" s="71" t="s">
        <v>259</v>
      </c>
    </row>
    <row r="28" spans="2:9" s="32" customFormat="1" ht="15" customHeight="1">
      <c r="B28" s="71" t="s">
        <v>254</v>
      </c>
      <c r="C28" s="67">
        <v>13</v>
      </c>
      <c r="D28" s="67">
        <v>0</v>
      </c>
      <c r="E28" s="67">
        <v>14</v>
      </c>
      <c r="F28" s="67">
        <v>1</v>
      </c>
      <c r="G28" s="67">
        <v>1</v>
      </c>
      <c r="H28" s="69"/>
      <c r="I28" s="71" t="s">
        <v>260</v>
      </c>
    </row>
    <row r="29" spans="2:9" s="31" customFormat="1" ht="19.5" customHeight="1">
      <c r="B29" s="42" t="s">
        <v>257</v>
      </c>
      <c r="C29" s="70">
        <v>17376</v>
      </c>
      <c r="D29" s="70">
        <v>15806.04</v>
      </c>
      <c r="E29" s="70">
        <v>18258.981</v>
      </c>
      <c r="F29" s="70">
        <v>17593</v>
      </c>
      <c r="G29" s="70">
        <v>16309.988482280001</v>
      </c>
      <c r="H29" s="68"/>
      <c r="I29" s="42" t="s">
        <v>263</v>
      </c>
    </row>
    <row r="30" spans="2:9" s="32" customFormat="1" ht="15" customHeight="1">
      <c r="B30" s="41" t="s">
        <v>252</v>
      </c>
      <c r="C30" s="67">
        <v>12030</v>
      </c>
      <c r="D30" s="67">
        <v>10927.98</v>
      </c>
      <c r="E30" s="67">
        <v>12053</v>
      </c>
      <c r="F30" s="67">
        <v>11614</v>
      </c>
      <c r="G30" s="67">
        <v>10410.7973642</v>
      </c>
      <c r="H30" s="69"/>
      <c r="I30" s="41" t="s">
        <v>264</v>
      </c>
    </row>
    <row r="31" spans="2:9" s="32" customFormat="1" ht="15" customHeight="1">
      <c r="B31" s="71" t="s">
        <v>253</v>
      </c>
      <c r="C31" s="67">
        <v>8119</v>
      </c>
      <c r="D31" s="67">
        <v>7068.860000000001</v>
      </c>
      <c r="E31" s="67">
        <v>8973</v>
      </c>
      <c r="F31" s="67">
        <v>8653</v>
      </c>
      <c r="G31" s="67">
        <v>7780.78474735</v>
      </c>
      <c r="H31" s="69"/>
      <c r="I31" s="71" t="s">
        <v>259</v>
      </c>
    </row>
    <row r="32" spans="2:9" s="31" customFormat="1" ht="15" customHeight="1">
      <c r="B32" s="71" t="s">
        <v>254</v>
      </c>
      <c r="C32" s="67">
        <v>3911</v>
      </c>
      <c r="D32" s="67">
        <v>3859.12</v>
      </c>
      <c r="E32" s="67">
        <v>3080</v>
      </c>
      <c r="F32" s="67">
        <v>2961</v>
      </c>
      <c r="G32" s="67">
        <v>2630.0126168499996</v>
      </c>
      <c r="H32" s="68"/>
      <c r="I32" s="71" t="s">
        <v>260</v>
      </c>
    </row>
    <row r="33" spans="2:9" s="31" customFormat="1" ht="15" customHeight="1">
      <c r="B33" s="41" t="s">
        <v>255</v>
      </c>
      <c r="C33" s="67">
        <v>5346</v>
      </c>
      <c r="D33" s="67">
        <v>4878.06</v>
      </c>
      <c r="E33" s="67">
        <v>6205.981</v>
      </c>
      <c r="F33" s="67">
        <v>5979</v>
      </c>
      <c r="G33" s="67">
        <v>5899.191118080001</v>
      </c>
      <c r="H33" s="68"/>
      <c r="I33" s="41" t="s">
        <v>261</v>
      </c>
    </row>
    <row r="34" spans="2:9" s="31" customFormat="1" ht="15" customHeight="1">
      <c r="B34" s="71" t="s">
        <v>253</v>
      </c>
      <c r="C34" s="67">
        <v>4104</v>
      </c>
      <c r="D34" s="67">
        <v>3687.5600000000004</v>
      </c>
      <c r="E34" s="67">
        <v>5097.058</v>
      </c>
      <c r="F34" s="67">
        <v>4922</v>
      </c>
      <c r="G34" s="67">
        <v>4853.503813040001</v>
      </c>
      <c r="H34" s="68"/>
      <c r="I34" s="71" t="s">
        <v>259</v>
      </c>
    </row>
    <row r="35" spans="2:9" s="31" customFormat="1" ht="15" customHeight="1">
      <c r="B35" s="71" t="s">
        <v>254</v>
      </c>
      <c r="C35" s="67">
        <v>1242</v>
      </c>
      <c r="D35" s="67">
        <v>1190.5</v>
      </c>
      <c r="E35" s="67">
        <v>1108.923</v>
      </c>
      <c r="F35" s="67">
        <v>1057</v>
      </c>
      <c r="G35" s="67">
        <v>1045.68730504</v>
      </c>
      <c r="H35" s="68"/>
      <c r="I35" s="71" t="s">
        <v>260</v>
      </c>
    </row>
    <row r="36" spans="2:11" s="32" customFormat="1" ht="3" customHeight="1">
      <c r="B36" s="63"/>
      <c r="C36" s="64"/>
      <c r="D36" s="64"/>
      <c r="E36" s="64"/>
      <c r="F36" s="64"/>
      <c r="G36" s="64"/>
      <c r="H36" s="46"/>
      <c r="I36" s="63"/>
      <c r="J36" s="22"/>
      <c r="K36" s="22"/>
    </row>
    <row r="37" spans="2:13" ht="10.5" customHeight="1">
      <c r="B37" s="21"/>
      <c r="C37" s="21"/>
      <c r="D37" s="21"/>
      <c r="E37" s="21"/>
      <c r="F37" s="21"/>
      <c r="G37" s="21"/>
      <c r="H37" s="21"/>
      <c r="J37" s="29"/>
      <c r="K37" s="29"/>
      <c r="L37" s="25"/>
      <c r="M37" s="25"/>
    </row>
    <row r="38" spans="10:11" s="25" customFormat="1" ht="12.75" customHeight="1" thickBot="1">
      <c r="J38" s="22"/>
      <c r="K38" s="22"/>
    </row>
    <row r="39" spans="2:11" s="25" customFormat="1" ht="16.5" customHeight="1" thickTop="1">
      <c r="B39" s="26" t="str">
        <f>+'Περιεχόμενα-Contents'!B27</f>
        <v>(Τελευταία Ενημέρωση/Last update: 24/09/2020)</v>
      </c>
      <c r="C39" s="27"/>
      <c r="D39" s="27"/>
      <c r="E39" s="27"/>
      <c r="F39" s="27"/>
      <c r="G39" s="27"/>
      <c r="H39" s="27"/>
      <c r="I39" s="27"/>
      <c r="J39" s="22"/>
      <c r="K39" s="22"/>
    </row>
    <row r="40" spans="2:11" s="25" customFormat="1" ht="4.5" customHeight="1">
      <c r="B40" s="210"/>
      <c r="C40" s="212"/>
      <c r="D40" s="212"/>
      <c r="E40" s="212"/>
      <c r="F40" s="212"/>
      <c r="G40" s="212"/>
      <c r="H40" s="212"/>
      <c r="I40" s="212"/>
      <c r="J40" s="22"/>
      <c r="K40" s="22"/>
    </row>
    <row r="41" spans="2:13" s="25" customFormat="1" ht="16.5" customHeight="1">
      <c r="B41" s="28" t="str">
        <f>+'Περιεχόμενα-Contents'!B29</f>
        <v>COPYRIGHT © :2020, ΚΥΠΡΙΑΚΗ ΔΗΜΟΚΡΑΤΙΑ, ΣΤΑΤΙΣΤΙΚΗ ΥΠΗΡΕΣΙΑ/REPUBLIC OF CYPRUS, STATISTICAL SERVICE</v>
      </c>
      <c r="J41" s="22"/>
      <c r="K41" s="22"/>
      <c r="L41" s="24"/>
      <c r="M41" s="24"/>
    </row>
    <row r="42" spans="2:13" s="24" customFormat="1" ht="12.75">
      <c r="B42" s="20"/>
      <c r="J42" s="22"/>
      <c r="K42" s="22"/>
      <c r="L42" s="22"/>
      <c r="M42" s="22"/>
    </row>
    <row r="45" spans="12:13" ht="12.75">
      <c r="L45" s="29"/>
      <c r="M45" s="29"/>
    </row>
    <row r="46" spans="1:13" s="29" customFormat="1" ht="12.75">
      <c r="A46" s="22"/>
      <c r="B46" s="30"/>
      <c r="J46" s="22"/>
      <c r="K46" s="22"/>
      <c r="L46" s="22"/>
      <c r="M46" s="22"/>
    </row>
  </sheetData>
  <sheetProtection/>
  <mergeCells count="9">
    <mergeCell ref="I6:I7"/>
    <mergeCell ref="A1:B1"/>
    <mergeCell ref="B6:B7"/>
    <mergeCell ref="G6:G7"/>
    <mergeCell ref="H6:H7"/>
    <mergeCell ref="E6:E7"/>
    <mergeCell ref="C6:C7"/>
    <mergeCell ref="D6:D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2020-10-02T09:57:36Z</cp:lastPrinted>
  <dcterms:created xsi:type="dcterms:W3CDTF">2017-09-21T11:34:35Z</dcterms:created>
  <dcterms:modified xsi:type="dcterms:W3CDTF">2020-10-02T10:01:25Z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