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2015" tabRatio="812" activeTab="0"/>
  </bookViews>
  <sheets>
    <sheet name="Περιεχόμενα-Contents" sheetId="1" r:id="rId1"/>
    <sheet name="Μεθοδ. Σημείωμα-Method. Not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'1'!$A$1:$J$41</definedName>
    <definedName name="_xlnm.Print_Area" localSheetId="11">'10'!$A$1:$J$33</definedName>
    <definedName name="_xlnm.Print_Area" localSheetId="12">'11'!$A$1:$J$66</definedName>
    <definedName name="_xlnm.Print_Area" localSheetId="13">'12'!$A$1:$H$57</definedName>
    <definedName name="_xlnm.Print_Area" localSheetId="14">'13'!$A$1:$H$30</definedName>
    <definedName name="_xlnm.Print_Area" localSheetId="15">'14'!$A$1:$I$42</definedName>
    <definedName name="_xlnm.Print_Area" localSheetId="16">'15'!$A$1:$I$40</definedName>
    <definedName name="_xlnm.Print_Area" localSheetId="17">'16'!$A$1:$P$31</definedName>
    <definedName name="_xlnm.Print_Area" localSheetId="18">'17'!$A$1:$H$31</definedName>
    <definedName name="_xlnm.Print_Area" localSheetId="19">'18'!$A$1:$G$29</definedName>
    <definedName name="_xlnm.Print_Area" localSheetId="20">'19'!$A$1:$G$28</definedName>
    <definedName name="_xlnm.Print_Area" localSheetId="3">'2'!$A$1:$P$32</definedName>
    <definedName name="_xlnm.Print_Area" localSheetId="21">'20'!$A$1:$J$36</definedName>
    <definedName name="_xlnm.Print_Area" localSheetId="22">'21'!$A$1:$O$82</definedName>
    <definedName name="_xlnm.Print_Area" localSheetId="23">'22'!$A$1:$M$48</definedName>
    <definedName name="_xlnm.Print_Area" localSheetId="4">'3'!$A$1:$J$53</definedName>
    <definedName name="_xlnm.Print_Area" localSheetId="5">'4'!$A$1:$L$35</definedName>
    <definedName name="_xlnm.Print_Area" localSheetId="6">'5'!$A$1:$J$85</definedName>
    <definedName name="_xlnm.Print_Area" localSheetId="7">'6'!$A$1:$J$23</definedName>
    <definedName name="_xlnm.Print_Area" localSheetId="8">'7'!$A$1:$J$41</definedName>
    <definedName name="_xlnm.Print_Area" localSheetId="9">'8'!$A$1:$I$105</definedName>
    <definedName name="_xlnm.Print_Area" localSheetId="10">'9'!$A$1:$O$25</definedName>
    <definedName name="_xlnm.Print_Area" localSheetId="1">'Μεθοδ. Σημείωμα-Method. Note'!$A$1:$D$77</definedName>
    <definedName name="_xlnm.Print_Area" localSheetId="0">'Περιεχόμενα-Contents'!$B$1:$D$29</definedName>
    <definedName name="_xlnm.Print_Titles" localSheetId="2">'1'!$11:$12</definedName>
    <definedName name="_xlnm.Print_Titles" localSheetId="11">'10'!$11:$12</definedName>
    <definedName name="_xlnm.Print_Titles" localSheetId="12">'11'!$6:$8</definedName>
    <definedName name="_xlnm.Print_Titles" localSheetId="3">'2'!$11:$12</definedName>
    <definedName name="_xlnm.Print_Titles" localSheetId="21">'20'!$10:$11</definedName>
    <definedName name="_xlnm.Print_Titles" localSheetId="22">'21'!$6:$9</definedName>
    <definedName name="_xlnm.Print_Titles" localSheetId="6">'5'!$6:$7</definedName>
    <definedName name="_xlnm.Print_Titles" localSheetId="7">'6'!$10:$11</definedName>
    <definedName name="_xlnm.Print_Titles" localSheetId="9">'8'!$6:$8</definedName>
  </definedNames>
  <calcPr fullCalcOnLoad="1"/>
</workbook>
</file>

<file path=xl/sharedStrings.xml><?xml version="1.0" encoding="utf-8"?>
<sst xmlns="http://schemas.openxmlformats.org/spreadsheetml/2006/main" count="2037" uniqueCount="1161">
  <si>
    <t>ΜΕΘΟΔΟΛΟΓΙΚΟ ΣΗΜΕΙΩΜΑ</t>
  </si>
  <si>
    <t>METHODOLOGICAL NOTE</t>
  </si>
  <si>
    <t>Ορισμοί που χρησιμοποιούνται</t>
  </si>
  <si>
    <t>Definitions of terms used</t>
  </si>
  <si>
    <t>Reference period</t>
  </si>
  <si>
    <t>ΠΕΡΙΕΧΟΜΕΝΑ</t>
  </si>
  <si>
    <t>CONTENTS</t>
  </si>
  <si>
    <t xml:space="preserve">Πίνακας Table </t>
  </si>
  <si>
    <t>Περιεχόμενα - Contents</t>
  </si>
  <si>
    <t>Εμπιστευτικότητα των αποτελεσμάτων</t>
  </si>
  <si>
    <t>Confidentiality of results</t>
  </si>
  <si>
    <t>EΣOΔA/ΔAΠANEΣ</t>
  </si>
  <si>
    <t>OUTPUT/INPUTS</t>
  </si>
  <si>
    <t>Symbols used</t>
  </si>
  <si>
    <t>(€000´s)</t>
  </si>
  <si>
    <t>AΚAΘAPIΣTH ΠAPAΓΩΓH</t>
  </si>
  <si>
    <t>GROSS OUTPUT</t>
  </si>
  <si>
    <t>Φυτική παραγωγή</t>
  </si>
  <si>
    <t>Crop production</t>
  </si>
  <si>
    <t>Zωική παραγωγή</t>
  </si>
  <si>
    <t>Livestock production</t>
  </si>
  <si>
    <t>Mεταβολή ζωικού κεφαλαίου</t>
  </si>
  <si>
    <t>Changes in animal stocks</t>
  </si>
  <si>
    <t>Δάση</t>
  </si>
  <si>
    <t>Forestry</t>
  </si>
  <si>
    <t>Αλιεία</t>
  </si>
  <si>
    <t>Fishing</t>
  </si>
  <si>
    <t>Κυνήγι</t>
  </si>
  <si>
    <t>Hunting</t>
  </si>
  <si>
    <t>Δευτερογενή προϊόντα:</t>
  </si>
  <si>
    <t>Ancillary production:</t>
  </si>
  <si>
    <t xml:space="preserve">   Καυσόξυλα</t>
  </si>
  <si>
    <t xml:space="preserve">   Firewood</t>
  </si>
  <si>
    <t>ΕΝΔΙΑΜΕΣΗ ΑΝΑΛΩΣΗ</t>
  </si>
  <si>
    <t>INTERMEDIATE INPUTS</t>
  </si>
  <si>
    <t>Zωοτροφές</t>
  </si>
  <si>
    <t>Feeding stuff</t>
  </si>
  <si>
    <t>Σπόροι</t>
  </si>
  <si>
    <t>Seeds</t>
  </si>
  <si>
    <t>Λιπάσματα:</t>
  </si>
  <si>
    <t>Fertilizers:</t>
  </si>
  <si>
    <t xml:space="preserve">   Xημικά</t>
  </si>
  <si>
    <t xml:space="preserve">   Chemical</t>
  </si>
  <si>
    <t xml:space="preserve">   Animal manure</t>
  </si>
  <si>
    <t>'Eξοδα άρδευσης</t>
  </si>
  <si>
    <t>Irrigation costs</t>
  </si>
  <si>
    <t>Φυτοφάρμακα</t>
  </si>
  <si>
    <t>Pesticides</t>
  </si>
  <si>
    <t>Ancillary production costs</t>
  </si>
  <si>
    <t>'Eξοδα δασών</t>
  </si>
  <si>
    <t>Forestry costs</t>
  </si>
  <si>
    <t>Έξοδα αλιείας</t>
  </si>
  <si>
    <t>Fishing costs</t>
  </si>
  <si>
    <t>'Eξοδα κυνηγίου</t>
  </si>
  <si>
    <t>Hunting costs</t>
  </si>
  <si>
    <t xml:space="preserve">ΠPOΣTIΘEMENH AΞIA </t>
  </si>
  <si>
    <t xml:space="preserve">VALUE ADDED </t>
  </si>
  <si>
    <t xml:space="preserve">   Γαλακτοκομικά και αμπελουργικά προϊόντα</t>
  </si>
  <si>
    <t xml:space="preserve">   Milk and grape products</t>
  </si>
  <si>
    <t>Own account fixed capital formation</t>
  </si>
  <si>
    <t xml:space="preserve">   Ζωική κοπριά</t>
  </si>
  <si>
    <t>Έξοδα παραγωγής δευτερογενών προϊόντων</t>
  </si>
  <si>
    <t>Άλλα έξοδα (διοικητικά, μεταφορικά κλπ.)</t>
  </si>
  <si>
    <t>Other costs (administrative, transport, etc.)</t>
  </si>
  <si>
    <t>Γεωργία και κτηνοτροφία</t>
  </si>
  <si>
    <t xml:space="preserve">  Φυτική παραγωγή</t>
  </si>
  <si>
    <t xml:space="preserve">  Zωική παραγωγή</t>
  </si>
  <si>
    <t xml:space="preserve">ΕΝΔΙΑΜΕΣΗ ΑΝΑΛΩΣΗ </t>
  </si>
  <si>
    <t>Λιπάσματα (χημικά)</t>
  </si>
  <si>
    <t>ΠPOΣTIΘEMENH AΞIA</t>
  </si>
  <si>
    <t>Έξοδα άρδευσης</t>
  </si>
  <si>
    <t>Agriculture and livestock</t>
  </si>
  <si>
    <t xml:space="preserve">  Crop production</t>
  </si>
  <si>
    <t xml:space="preserve">  Livestock production</t>
  </si>
  <si>
    <t>Ancillary production</t>
  </si>
  <si>
    <t xml:space="preserve">INTERMEDIATE INPUTS </t>
  </si>
  <si>
    <t>Fertilizers (chemical)</t>
  </si>
  <si>
    <t>Aκαθάριστη παραγωγή (€000´s)</t>
  </si>
  <si>
    <t>Προστιθέμενη αξία (€000´s)</t>
  </si>
  <si>
    <t xml:space="preserve">ΔAΣH </t>
  </si>
  <si>
    <t>ΑΛΙΕΙΑ</t>
  </si>
  <si>
    <t>ΚYNHΓI</t>
  </si>
  <si>
    <t>ΣYNOΛO ΓEΩPΓIΚOY TOMEA</t>
  </si>
  <si>
    <t>Gross output (€000´s)</t>
  </si>
  <si>
    <t>Value added (€000´s)</t>
  </si>
  <si>
    <t>FORESTRY</t>
  </si>
  <si>
    <t xml:space="preserve">FISHING </t>
  </si>
  <si>
    <t>HUNTING</t>
  </si>
  <si>
    <t>TOTAL AGRICULTURAL SECTOR</t>
  </si>
  <si>
    <t>ΥΠΟΤΟΜΕΑΣ</t>
  </si>
  <si>
    <t>SUB-SECTOR</t>
  </si>
  <si>
    <r>
      <t>CROP PRODUCTION</t>
    </r>
    <r>
      <rPr>
        <b/>
        <vertAlign val="superscript"/>
        <sz val="10"/>
        <rFont val="Arial"/>
        <family val="2"/>
      </rPr>
      <t>(1)</t>
    </r>
  </si>
  <si>
    <r>
      <t>LIVESTOCK</t>
    </r>
    <r>
      <rPr>
        <b/>
        <vertAlign val="superscript"/>
        <sz val="10"/>
        <rFont val="Arial"/>
        <family val="2"/>
      </rPr>
      <t>(2)</t>
    </r>
  </si>
  <si>
    <r>
      <t>ΚTHNOTPOΦIA</t>
    </r>
    <r>
      <rPr>
        <b/>
        <vertAlign val="superscript"/>
        <sz val="10"/>
        <rFont val="Arial"/>
        <family val="2"/>
      </rPr>
      <t>(2)</t>
    </r>
  </si>
  <si>
    <r>
      <t>ANCILLARY PRODUCTION</t>
    </r>
    <r>
      <rPr>
        <b/>
        <vertAlign val="superscript"/>
        <sz val="10"/>
        <rFont val="Arial"/>
        <family val="2"/>
      </rPr>
      <t>(3)</t>
    </r>
  </si>
  <si>
    <r>
      <t>ΔEYTEPOΓENH ΠPOΪΟNTA</t>
    </r>
    <r>
      <rPr>
        <b/>
        <vertAlign val="superscript"/>
        <sz val="10"/>
        <rFont val="Arial"/>
        <family val="2"/>
      </rPr>
      <t>(3)</t>
    </r>
  </si>
  <si>
    <t>% προστιθέμενης αξίας στην ακαθάριστη παραγωγή</t>
  </si>
  <si>
    <t>% of value added to gross output</t>
  </si>
  <si>
    <r>
      <rPr>
        <vertAlign val="superscript"/>
        <sz val="10"/>
        <rFont val="Arial"/>
        <family val="2"/>
      </rPr>
      <t>(1)</t>
    </r>
    <r>
      <rPr>
        <sz val="10"/>
        <rFont val="Arial"/>
        <family val="2"/>
      </rPr>
      <t xml:space="preserve"> Γεωργικά προϊόντα και φυτά</t>
    </r>
  </si>
  <si>
    <r>
      <rPr>
        <vertAlign val="superscript"/>
        <sz val="10"/>
        <rFont val="Arial"/>
        <family val="2"/>
      </rPr>
      <t>(1)</t>
    </r>
    <r>
      <rPr>
        <sz val="10"/>
        <rFont val="Arial"/>
        <family val="2"/>
      </rPr>
      <t xml:space="preserve"> Crop and plant production</t>
    </r>
  </si>
  <si>
    <r>
      <t>ΦYTIΚH ΠAPAΓΩΓH</t>
    </r>
    <r>
      <rPr>
        <b/>
        <vertAlign val="superscript"/>
        <sz val="10"/>
        <rFont val="Arial"/>
        <family val="2"/>
      </rPr>
      <t>(1)</t>
    </r>
  </si>
  <si>
    <r>
      <rPr>
        <vertAlign val="superscript"/>
        <sz val="10"/>
        <rFont val="Arial"/>
        <family val="2"/>
      </rPr>
      <t>(2)</t>
    </r>
    <r>
      <rPr>
        <sz val="10"/>
        <rFont val="Arial"/>
        <family val="2"/>
      </rPr>
      <t xml:space="preserve"> Κτηνοτροφικά προϊόντα και μεταβολή ζωικού κεφαλαίου</t>
    </r>
  </si>
  <si>
    <r>
      <rPr>
        <vertAlign val="superscript"/>
        <sz val="10"/>
        <rFont val="Arial"/>
        <family val="2"/>
      </rPr>
      <t>(2)</t>
    </r>
    <r>
      <rPr>
        <sz val="10"/>
        <rFont val="Arial"/>
        <family val="2"/>
      </rPr>
      <t xml:space="preserve"> Livestock products and change in animal stocks</t>
    </r>
  </si>
  <si>
    <t>TYPE</t>
  </si>
  <si>
    <t>ΕΙΔΟΣ</t>
  </si>
  <si>
    <t>ZΩOTPOΦEΣ</t>
  </si>
  <si>
    <t>Κριθάρι</t>
  </si>
  <si>
    <t>Aραβόσιτος</t>
  </si>
  <si>
    <t>Xλωρό χόρτο</t>
  </si>
  <si>
    <t>ΣΠOPOI</t>
  </si>
  <si>
    <t>ΛIΠAΣMATA</t>
  </si>
  <si>
    <t>Xημικά</t>
  </si>
  <si>
    <t>Mικτά λιπάσματα</t>
  </si>
  <si>
    <t>Eλαστικά</t>
  </si>
  <si>
    <t>Eργαλεία και άλλα σκεύη</t>
  </si>
  <si>
    <t>EΞOΔA APΔEYΣHΣ</t>
  </si>
  <si>
    <t>Καύσιμα</t>
  </si>
  <si>
    <t>Hλεκτρισμός</t>
  </si>
  <si>
    <t>Aνταλλακτικά και επιδιορθώσεις</t>
  </si>
  <si>
    <t>Aγορά νερού (από φράγματα)</t>
  </si>
  <si>
    <t>ΦYTOΦAPMAΚA</t>
  </si>
  <si>
    <t>Eντομοκτόνα</t>
  </si>
  <si>
    <t>Mυκητοκτόνα</t>
  </si>
  <si>
    <t>Zιζανιοκτόνα</t>
  </si>
  <si>
    <t>Aκαρεοκτόνα</t>
  </si>
  <si>
    <t>Aξία σταφυλιών</t>
  </si>
  <si>
    <t>Aξία γάλακτος</t>
  </si>
  <si>
    <t>ΕΝΔΙΑΜΕΣΗ ΑΝΑΛΩΣΗ ΔAΣΩN</t>
  </si>
  <si>
    <t>ΕΝΔΙΑΜΕΣΗ ΑΝΑΛΩΣΗ ΑΛΙΕΙΑΣ</t>
  </si>
  <si>
    <t>ΕΝΔΙΑΜΕΣΗ ΑΝΑΛΩΣΗ ΚYNHΓIOY</t>
  </si>
  <si>
    <t>ΔΙΑΦΟΡΑ EΞOΔA</t>
  </si>
  <si>
    <t>Aσφάλιστρα γεωργικών προϊόντων</t>
  </si>
  <si>
    <t>Aσφάλιστρα οχημάτων</t>
  </si>
  <si>
    <t>Aποθήκευση προϊόντων</t>
  </si>
  <si>
    <t>Διοικητικά έξοδα</t>
  </si>
  <si>
    <t>Συντήρηση και επιδιόρθωση υποστατικών</t>
  </si>
  <si>
    <t>Eνοίκια για υποστατικά και μηχανήματα</t>
  </si>
  <si>
    <t>Aυγά εκκόλαψης</t>
  </si>
  <si>
    <t>Eισαγόμενοι νεοσσοί πουλερικών</t>
  </si>
  <si>
    <t>'Eξοδα μελισσοκομίας</t>
  </si>
  <si>
    <t>Κτηνιατρικές υπηρεσίες και φάρμακα</t>
  </si>
  <si>
    <t>Mεταφορικά έξοδα:</t>
  </si>
  <si>
    <t>Φυτόχωμα</t>
  </si>
  <si>
    <t>ΣΥΝΟΛΟ</t>
  </si>
  <si>
    <t>FEEDING STUFF</t>
  </si>
  <si>
    <t>Barley</t>
  </si>
  <si>
    <t>Straw</t>
  </si>
  <si>
    <t>Maize</t>
  </si>
  <si>
    <t>Oil seed cakes</t>
  </si>
  <si>
    <t>Other</t>
  </si>
  <si>
    <t>SEEDS</t>
  </si>
  <si>
    <t>FERTILIZERS</t>
  </si>
  <si>
    <t>Chemical</t>
  </si>
  <si>
    <t>Mixed fertilizers</t>
  </si>
  <si>
    <t>Animal manure</t>
  </si>
  <si>
    <t>Tyres and tubes</t>
  </si>
  <si>
    <t>Hand tools &amp; other implements</t>
  </si>
  <si>
    <t>IRRIGATION COSTS</t>
  </si>
  <si>
    <t>Fuels</t>
  </si>
  <si>
    <t>Electricity</t>
  </si>
  <si>
    <t>Spare parts and repairs</t>
  </si>
  <si>
    <t>Purchase of water (from dams)</t>
  </si>
  <si>
    <t>PESTICIDES</t>
  </si>
  <si>
    <t>Insecticides</t>
  </si>
  <si>
    <t>Fungicides</t>
  </si>
  <si>
    <t>Herbicides</t>
  </si>
  <si>
    <t>Acaricides</t>
  </si>
  <si>
    <t>Cost of grapes</t>
  </si>
  <si>
    <t>Cost of milk</t>
  </si>
  <si>
    <t>Other costs</t>
  </si>
  <si>
    <t>FORESTRY INTERMEDIATE INPUTS</t>
  </si>
  <si>
    <t>FISHING INTERMEDIATE INPUTS</t>
  </si>
  <si>
    <t>HUNTING INTERMEDIATE INPUTS</t>
  </si>
  <si>
    <t>MISCELLANEOUS COSTS</t>
  </si>
  <si>
    <t>Crop Insurance</t>
  </si>
  <si>
    <t>Vehicles insurance</t>
  </si>
  <si>
    <t>Storage of products</t>
  </si>
  <si>
    <t>Repairs and maintenance of buildings</t>
  </si>
  <si>
    <t>Rents paid for buildings and machinery</t>
  </si>
  <si>
    <t>Eggs used for hatching</t>
  </si>
  <si>
    <t>Imported day-old chicks</t>
  </si>
  <si>
    <t>Honey production costs</t>
  </si>
  <si>
    <t>Veterinary services and medicine</t>
  </si>
  <si>
    <t>Transport costs:</t>
  </si>
  <si>
    <t>Plants soil</t>
  </si>
  <si>
    <t xml:space="preserve">TOTAL </t>
  </si>
  <si>
    <t>Άχυρο</t>
  </si>
  <si>
    <t>Πίττες, σποράλευρα (σογιάλευρο κλπ.)</t>
  </si>
  <si>
    <t>Yπολείμματα ειδών διατροφής και άλλα παρασκευάσματα</t>
  </si>
  <si>
    <t>Food wastes and prepared animal feed n.e.s.</t>
  </si>
  <si>
    <t>Σύνθετες ζωοτροφές εγχώριας βιομηχανικής παρασκευής</t>
  </si>
  <si>
    <t>Άλλες ζωοτροφές</t>
  </si>
  <si>
    <t>Other feeding stuff</t>
  </si>
  <si>
    <t>για σιτάρι</t>
  </si>
  <si>
    <t>για κριθάρι</t>
  </si>
  <si>
    <t>για πατάτες</t>
  </si>
  <si>
    <t>για φασόλια</t>
  </si>
  <si>
    <t>για βίκο</t>
  </si>
  <si>
    <t>για άλλα προϊόντα</t>
  </si>
  <si>
    <t>for wheat</t>
  </si>
  <si>
    <t>for barley</t>
  </si>
  <si>
    <t>for potatoes</t>
  </si>
  <si>
    <t>for haricot beans</t>
  </si>
  <si>
    <t>for vicos</t>
  </si>
  <si>
    <t>for other crops</t>
  </si>
  <si>
    <t>Aσβεστούχος Nιτρική Aμμωνία (26-0-0)</t>
  </si>
  <si>
    <t>Oυρία (46-0-0)</t>
  </si>
  <si>
    <t>Θειϊκή Aμμωνία (21-0-0)</t>
  </si>
  <si>
    <t>Sulphate of ammonium (21-0-0)</t>
  </si>
  <si>
    <t>Urea (46-0-0)</t>
  </si>
  <si>
    <t>Calcium Ammonium Nitrate (26-0-0)</t>
  </si>
  <si>
    <t>Ammonium Nitrate (33/34-0-0)</t>
  </si>
  <si>
    <t>Nιτρική Aμμωνία (33/34-0-0)</t>
  </si>
  <si>
    <t>Tριπλό Yπερφωσφορικό (0-46/48-0)</t>
  </si>
  <si>
    <t>Triple Superphosphate (0-46/48-0)</t>
  </si>
  <si>
    <t>Potassium Sulphate (0-0-48/52)</t>
  </si>
  <si>
    <t>Άλλα λιπάσματα (υγρά, κρυσταλλικά κλπ.)</t>
  </si>
  <si>
    <t>Other fertilizers (liquid, crystallic etc.)</t>
  </si>
  <si>
    <t>Κοπριά</t>
  </si>
  <si>
    <t>Καύσιμα, λιπαντικά και ηλεκτρισμός που καταναλώθηκε</t>
  </si>
  <si>
    <t>Fuels, lubricants and electricity consumed</t>
  </si>
  <si>
    <t>Repairs of agricultural machinery and equipment</t>
  </si>
  <si>
    <t>Άλλα</t>
  </si>
  <si>
    <t>ΕΝΔΙΑΜΕΣΗ ΑΝΑΛΩΣΗ ΔEYTEPOΓENΩN ΠPOΪΟNTΩN</t>
  </si>
  <si>
    <t>ANCILLARY INTERMEDIATE INPUTS</t>
  </si>
  <si>
    <t>Άλλα έξοδα</t>
  </si>
  <si>
    <t>Aσφάλιστρα υποστατικών και μηχανημάτων</t>
  </si>
  <si>
    <t>Insurance for buildings and machinery</t>
  </si>
  <si>
    <t>Yλικά συσκευασίας και άλλα συναφή υλικά</t>
  </si>
  <si>
    <t>Packing materials and other materials and tools used</t>
  </si>
  <si>
    <t>(τηλεφωνικά, λογιστικά, τραπεζικά κλπ.)</t>
  </si>
  <si>
    <t>Administrative expenses</t>
  </si>
  <si>
    <t>(telephone, accounting, bank charges, etc.)</t>
  </si>
  <si>
    <t>Καύσιμα και λιπαντικά</t>
  </si>
  <si>
    <t>Eπισκευές και ανταλλακτικά</t>
  </si>
  <si>
    <t>Mεταφορές από άλλους</t>
  </si>
  <si>
    <t>Fuels and lubricants</t>
  </si>
  <si>
    <t>Repairs and spare parts</t>
  </si>
  <si>
    <t>Transport provided by others</t>
  </si>
  <si>
    <t>ΓEΩPΓIA</t>
  </si>
  <si>
    <t xml:space="preserve">Άδειες κυκλοφορίας οχημάτων </t>
  </si>
  <si>
    <t>Άλλοι φόροι (Κτηματικοί, Δημοτικοί, Επαγγελματικοί κλπ.)</t>
  </si>
  <si>
    <t>Άδειες κατοχής όπλων</t>
  </si>
  <si>
    <t>Επαγγελματικοί φόροι, άδειες ασυρμάτων και άλλα τέλη</t>
  </si>
  <si>
    <t>ΔAΣH</t>
  </si>
  <si>
    <t>AGRICULTURE</t>
  </si>
  <si>
    <t>Motor vehicles licences</t>
  </si>
  <si>
    <t>Firearms licences</t>
  </si>
  <si>
    <t>FISHING</t>
  </si>
  <si>
    <t>Γεωργο-κτηνοτρόφοι και μέλη
 οικογένειας</t>
  </si>
  <si>
    <t>Άντρες</t>
  </si>
  <si>
    <t>Γυναίκες</t>
  </si>
  <si>
    <t>Μισθωτοί</t>
  </si>
  <si>
    <t xml:space="preserve">ΔΑΣΗ </t>
  </si>
  <si>
    <t xml:space="preserve">ΣYNOΛO 
</t>
  </si>
  <si>
    <t>ΦΥΤΙΚΗ ΚΑΙ ΖΩΙΚΗ ΠΑΡΑΓΩΓΗ</t>
  </si>
  <si>
    <t>Males</t>
  </si>
  <si>
    <t>Females</t>
  </si>
  <si>
    <t>Employees</t>
  </si>
  <si>
    <t xml:space="preserve">FORESTRY </t>
  </si>
  <si>
    <t xml:space="preserve">TOTAL 
</t>
  </si>
  <si>
    <t>Holders and family members</t>
  </si>
  <si>
    <t>CROP AND LIVESTOCK PRODUCTION</t>
  </si>
  <si>
    <t>Παραγωγή
(τόνοι)</t>
  </si>
  <si>
    <t>Τιμή
παραγωγού
(€/τόνο)</t>
  </si>
  <si>
    <t>Area
(hectares)</t>
  </si>
  <si>
    <t>Value of
production
(€)</t>
  </si>
  <si>
    <t>Έκταση
(εκτάρια)</t>
  </si>
  <si>
    <t>Αξία
παραγωγής
(€)</t>
  </si>
  <si>
    <t>ΛAXANIΚA &amp; ΠEΠONOEIΔH</t>
  </si>
  <si>
    <t>ANΘH ΚAI ΦYTA</t>
  </si>
  <si>
    <t>Προϊόντα φυτωρίων</t>
  </si>
  <si>
    <t>FIELD CROPS</t>
  </si>
  <si>
    <t>VEGETABLES &amp; MELONS</t>
  </si>
  <si>
    <t>FRUITS AND TREE CROPS</t>
  </si>
  <si>
    <t xml:space="preserve">FLOWERS AND PLANTS </t>
  </si>
  <si>
    <t>Flowers</t>
  </si>
  <si>
    <t>Nurseries' products</t>
  </si>
  <si>
    <t>ΦYTA MEΓAΛHΣ ΚAΛΛIEPΓEIAΣ</t>
  </si>
  <si>
    <t>Σιτηρά</t>
  </si>
  <si>
    <t>Σιτάρι</t>
  </si>
  <si>
    <t>Σιφωνάρι</t>
  </si>
  <si>
    <t>Τριτικάλε</t>
  </si>
  <si>
    <t>Κουκιά φρέσκα</t>
  </si>
  <si>
    <t>Κουκιά ξηρά</t>
  </si>
  <si>
    <t>Λουβιά φρέσκα</t>
  </si>
  <si>
    <t>Λουβιά ξηρά</t>
  </si>
  <si>
    <t>Pεβύθια</t>
  </si>
  <si>
    <t>Φακή</t>
  </si>
  <si>
    <t>Λουβάνα</t>
  </si>
  <si>
    <t>Bιομηχανικά φυτά</t>
  </si>
  <si>
    <t>Σησάμι</t>
  </si>
  <si>
    <t>Φυστίκια</t>
  </si>
  <si>
    <t>Κτηνοτροφικά φυτά</t>
  </si>
  <si>
    <t>Bίκος</t>
  </si>
  <si>
    <t>Για βόσκηση</t>
  </si>
  <si>
    <t>Για σανό</t>
  </si>
  <si>
    <t>Πατάτες</t>
  </si>
  <si>
    <t>Άλλα λαχανικά</t>
  </si>
  <si>
    <t>Όσπρια</t>
  </si>
  <si>
    <t>Για κατανάλωση</t>
  </si>
  <si>
    <t>Για σπόρο</t>
  </si>
  <si>
    <t>Καρόττα</t>
  </si>
  <si>
    <t>Tομάτες</t>
  </si>
  <si>
    <t>Κολοκάσι</t>
  </si>
  <si>
    <t>Aγγουράκια</t>
  </si>
  <si>
    <t>Φασόλια φρέσκα</t>
  </si>
  <si>
    <t>Φασόλια ξηρά</t>
  </si>
  <si>
    <t>Κραμπιά</t>
  </si>
  <si>
    <t>Κρεμύδια ξηρά</t>
  </si>
  <si>
    <t>Κονάρι</t>
  </si>
  <si>
    <t>Κρεμύδια φρέσκα (1000 δέσμες)</t>
  </si>
  <si>
    <t>Aγγινάρες</t>
  </si>
  <si>
    <t>Κουνουπίδια</t>
  </si>
  <si>
    <t>Κολοκυθάκια</t>
  </si>
  <si>
    <t>Mελιντζάνες</t>
  </si>
  <si>
    <t>Παντζάρια</t>
  </si>
  <si>
    <t>Σέλινα (1000 δέσμες)</t>
  </si>
  <si>
    <t>Mπάμιες</t>
  </si>
  <si>
    <t>Πιπέρια</t>
  </si>
  <si>
    <t>Mπιζέλια</t>
  </si>
  <si>
    <t>Mανιτάρια</t>
  </si>
  <si>
    <t>Άλλα χορταρικά (1000 δέσμες)</t>
  </si>
  <si>
    <t>Πεπονοειδή</t>
  </si>
  <si>
    <t>Καρπούζια</t>
  </si>
  <si>
    <t>Πεπόνια</t>
  </si>
  <si>
    <t>ΦPOYTA ΚAI ΔENΔPΩΔEIΣ ΚAΛΛIEPΓEIEΣ</t>
  </si>
  <si>
    <t>Σταφύλια</t>
  </si>
  <si>
    <t xml:space="preserve">Oινοποιήσιμα </t>
  </si>
  <si>
    <t>Eπιτραπέζια</t>
  </si>
  <si>
    <t>Eσπεριδοειδή</t>
  </si>
  <si>
    <t>Πορτοκάλια</t>
  </si>
  <si>
    <t>Λεμόνια</t>
  </si>
  <si>
    <t>Mανταρίνια</t>
  </si>
  <si>
    <t>Γκρέϊπφρουτ</t>
  </si>
  <si>
    <t>Φρέσκα φρούτα</t>
  </si>
  <si>
    <t xml:space="preserve">Mήλα </t>
  </si>
  <si>
    <t xml:space="preserve">Aχλάδια </t>
  </si>
  <si>
    <t>Κυδώνια</t>
  </si>
  <si>
    <t>Xρυσόμηλα και καϊσιά</t>
  </si>
  <si>
    <t>Κεράσια</t>
  </si>
  <si>
    <t>Pόδια</t>
  </si>
  <si>
    <t>Φράουλες</t>
  </si>
  <si>
    <t>Σύκα</t>
  </si>
  <si>
    <t>Mπανάνες</t>
  </si>
  <si>
    <t>Mέσπιλα</t>
  </si>
  <si>
    <t>Aβοκάτο</t>
  </si>
  <si>
    <t xml:space="preserve">Aκτινίδια </t>
  </si>
  <si>
    <t>Άλλα τροπικά φρούτα</t>
  </si>
  <si>
    <t>Ξηροί καρποί</t>
  </si>
  <si>
    <t>Aμύγδαλα</t>
  </si>
  <si>
    <t>Καρύδια</t>
  </si>
  <si>
    <t>Φουντούκια</t>
  </si>
  <si>
    <t>Xαλεπιανά</t>
  </si>
  <si>
    <t>Άλλες δενδρώδεις καλλιέργειες</t>
  </si>
  <si>
    <t>Eλιές</t>
  </si>
  <si>
    <t>Xαρούπια</t>
  </si>
  <si>
    <t>Άνθη</t>
  </si>
  <si>
    <t>(σπορόφυτα, δενδρύλια και καλλωπιστικά)</t>
  </si>
  <si>
    <t>(seedlings and ornamental plants)</t>
  </si>
  <si>
    <t>Cereals</t>
  </si>
  <si>
    <t>Wheat</t>
  </si>
  <si>
    <t>Oats</t>
  </si>
  <si>
    <t>Triticale</t>
  </si>
  <si>
    <t>Legumes</t>
  </si>
  <si>
    <t>Broadbeans fresh</t>
  </si>
  <si>
    <t>Broadbeans dry</t>
  </si>
  <si>
    <t>Cowpeas fresh</t>
  </si>
  <si>
    <t>Cowpeas dry</t>
  </si>
  <si>
    <t>Chickpeas</t>
  </si>
  <si>
    <t>Lentils</t>
  </si>
  <si>
    <t>Louvana</t>
  </si>
  <si>
    <t>Industrial crops</t>
  </si>
  <si>
    <t>Sesame</t>
  </si>
  <si>
    <t>Groundnuts</t>
  </si>
  <si>
    <t>Fodder crops</t>
  </si>
  <si>
    <t>Vicos</t>
  </si>
  <si>
    <t>Green fodder</t>
  </si>
  <si>
    <t>For grazing</t>
  </si>
  <si>
    <t>For hay</t>
  </si>
  <si>
    <t>Potatoes</t>
  </si>
  <si>
    <t>Seed potatoes</t>
  </si>
  <si>
    <t>Food potatoes</t>
  </si>
  <si>
    <t>Other vegetables</t>
  </si>
  <si>
    <t>Carrots</t>
  </si>
  <si>
    <t>Tomatoes</t>
  </si>
  <si>
    <t>Colocase</t>
  </si>
  <si>
    <t>Cucumbers</t>
  </si>
  <si>
    <t>Haricot beans fresh</t>
  </si>
  <si>
    <t>Kolokassi</t>
  </si>
  <si>
    <t>Haricot beans dry</t>
  </si>
  <si>
    <t>Cabbages</t>
  </si>
  <si>
    <t>Onions</t>
  </si>
  <si>
    <t>Onion sets</t>
  </si>
  <si>
    <t>Onions fresh (1000 bundles)</t>
  </si>
  <si>
    <t>Artichokes</t>
  </si>
  <si>
    <t>Cauliflower</t>
  </si>
  <si>
    <t>Marrows</t>
  </si>
  <si>
    <t>Eggplants</t>
  </si>
  <si>
    <t>Beetroots</t>
  </si>
  <si>
    <t>Celery (1000 bundles)</t>
  </si>
  <si>
    <t>Okra</t>
  </si>
  <si>
    <t>Pepper</t>
  </si>
  <si>
    <t>Peas fresh</t>
  </si>
  <si>
    <t>Mushrooms</t>
  </si>
  <si>
    <t>Other leafy vegetables (1000 bundles)</t>
  </si>
  <si>
    <t>Melons</t>
  </si>
  <si>
    <t>Sweet melons</t>
  </si>
  <si>
    <t>Grapes</t>
  </si>
  <si>
    <t>Wine Grapes</t>
  </si>
  <si>
    <t>Table Grapes</t>
  </si>
  <si>
    <t>Citrus</t>
  </si>
  <si>
    <t>Oranges</t>
  </si>
  <si>
    <t>Lemons</t>
  </si>
  <si>
    <t>Grapefruit</t>
  </si>
  <si>
    <t>Mandarins</t>
  </si>
  <si>
    <t>Fresh fruit</t>
  </si>
  <si>
    <t xml:space="preserve">Apples </t>
  </si>
  <si>
    <t xml:space="preserve">Pears </t>
  </si>
  <si>
    <t>Quinces</t>
  </si>
  <si>
    <t>Pοδάκινα και νεκταρίνια</t>
  </si>
  <si>
    <t>Apricots and kaisha</t>
  </si>
  <si>
    <t>Peaches and nectarines</t>
  </si>
  <si>
    <t>Cherries</t>
  </si>
  <si>
    <t>Plums</t>
  </si>
  <si>
    <t>Δαμασκηνοειδή</t>
  </si>
  <si>
    <t>Pomegranates</t>
  </si>
  <si>
    <t>Strawberries</t>
  </si>
  <si>
    <t>Figs</t>
  </si>
  <si>
    <t>Bananas</t>
  </si>
  <si>
    <t>Loquats</t>
  </si>
  <si>
    <t>Avocado</t>
  </si>
  <si>
    <t xml:space="preserve">Kiwi </t>
  </si>
  <si>
    <t>Other tropical fruits</t>
  </si>
  <si>
    <t>Nuts</t>
  </si>
  <si>
    <t>Almonds</t>
  </si>
  <si>
    <t>Walnuts</t>
  </si>
  <si>
    <t>Hazelnuts</t>
  </si>
  <si>
    <t>Pistachio</t>
  </si>
  <si>
    <t>Other tree crops</t>
  </si>
  <si>
    <t>Olives</t>
  </si>
  <si>
    <t>Carobs</t>
  </si>
  <si>
    <t>ΧΩΡΕΣ ΠΡΟΟΡΙΣΜΟΥ</t>
  </si>
  <si>
    <t>COUNTRIES OF DESTINATION</t>
  </si>
  <si>
    <t>Ασία</t>
  </si>
  <si>
    <t>Αμερική</t>
  </si>
  <si>
    <t>Αφρική</t>
  </si>
  <si>
    <t>E.U. countries</t>
  </si>
  <si>
    <t>Asia</t>
  </si>
  <si>
    <t>America</t>
  </si>
  <si>
    <t>Africa</t>
  </si>
  <si>
    <t>Xώρες Eυρωπαϊκής 'Eνωσης</t>
  </si>
  <si>
    <t xml:space="preserve">Ποσοστιαία κατανομή - Percentage distribution </t>
  </si>
  <si>
    <t>(%)</t>
  </si>
  <si>
    <t>Ποσότητα
(τόνοι)</t>
  </si>
  <si>
    <t>ΠOPTOΚAΛIA</t>
  </si>
  <si>
    <t xml:space="preserve">  Hνωμένο Bασίλειο</t>
  </si>
  <si>
    <t xml:space="preserve">  Aυστρία</t>
  </si>
  <si>
    <t xml:space="preserve">  Ιταλία</t>
  </si>
  <si>
    <t xml:space="preserve">  Tσέχικη Δημοκρατία         </t>
  </si>
  <si>
    <t xml:space="preserve">  Σουηδία</t>
  </si>
  <si>
    <t xml:space="preserve">  Ελλάδα</t>
  </si>
  <si>
    <t xml:space="preserve">  Άλλες χώρες</t>
  </si>
  <si>
    <t>ΛEMONIA</t>
  </si>
  <si>
    <t xml:space="preserve">  Πολωνία</t>
  </si>
  <si>
    <t xml:space="preserve">  Bέλγιο</t>
  </si>
  <si>
    <t xml:space="preserve">  Γαλλία</t>
  </si>
  <si>
    <t xml:space="preserve">  Γερμανία</t>
  </si>
  <si>
    <t xml:space="preserve">  Iταλία</t>
  </si>
  <si>
    <t xml:space="preserve">  Kροατία</t>
  </si>
  <si>
    <t xml:space="preserve">  Oλλανδία</t>
  </si>
  <si>
    <t xml:space="preserve">  Βέλγιο</t>
  </si>
  <si>
    <t>ΜΑΝΤΑΡΙΝΙΑ</t>
  </si>
  <si>
    <t xml:space="preserve">  Ηνωμένο Βασίλειο</t>
  </si>
  <si>
    <t>ΠATATEΣ</t>
  </si>
  <si>
    <t xml:space="preserve">  Iρλανδία</t>
  </si>
  <si>
    <t xml:space="preserve">  Nορβηγία</t>
  </si>
  <si>
    <t xml:space="preserve">  Ισπανία</t>
  </si>
  <si>
    <t>ΛAXANIΚA</t>
  </si>
  <si>
    <t>ORANGES</t>
  </si>
  <si>
    <t xml:space="preserve">  United Kingdom</t>
  </si>
  <si>
    <t xml:space="preserve">  Austria</t>
  </si>
  <si>
    <t xml:space="preserve">  Italy</t>
  </si>
  <si>
    <t xml:space="preserve">  Czech Republic       </t>
  </si>
  <si>
    <t xml:space="preserve">  Sweden</t>
  </si>
  <si>
    <t xml:space="preserve">  Greece</t>
  </si>
  <si>
    <t xml:space="preserve">  Other countries</t>
  </si>
  <si>
    <t xml:space="preserve">LEMONS </t>
  </si>
  <si>
    <t xml:space="preserve">  Poland</t>
  </si>
  <si>
    <t xml:space="preserve">  Belgium</t>
  </si>
  <si>
    <t>GRAPEFRUIT</t>
  </si>
  <si>
    <t xml:space="preserve">  France</t>
  </si>
  <si>
    <t xml:space="preserve">  Germany</t>
  </si>
  <si>
    <t xml:space="preserve">  Croatia</t>
  </si>
  <si>
    <t xml:space="preserve">  Netherlands</t>
  </si>
  <si>
    <t>MANDARINES</t>
  </si>
  <si>
    <t>POTATOES</t>
  </si>
  <si>
    <t xml:space="preserve">  Ireland</t>
  </si>
  <si>
    <t xml:space="preserve">  Norway</t>
  </si>
  <si>
    <t xml:space="preserve">  Belgium </t>
  </si>
  <si>
    <t xml:space="preserve">  Spain</t>
  </si>
  <si>
    <t>VEGETABLES</t>
  </si>
  <si>
    <t>ΓΚPEΪΠΦPOYT</t>
  </si>
  <si>
    <t>ΠΡΟΪΟΝ</t>
  </si>
  <si>
    <t>Ποσότητα
σπόρου
(κιλά)</t>
  </si>
  <si>
    <t>Τιμή
σπόρου
(€/κιλό)</t>
  </si>
  <si>
    <t>Price
of seed
(€/kg)</t>
  </si>
  <si>
    <t>Value of
seeds
(€)</t>
  </si>
  <si>
    <t>Αξία
σπόρων
(€)</t>
  </si>
  <si>
    <t>ΣITHPA</t>
  </si>
  <si>
    <t>OΣΠPIA</t>
  </si>
  <si>
    <t>Κουκκιά</t>
  </si>
  <si>
    <t>Λουβιά</t>
  </si>
  <si>
    <t>BIOMHXANIΚA ΦYTA</t>
  </si>
  <si>
    <t>ΚTHNOTPOΦIΚA ΦYTA</t>
  </si>
  <si>
    <t>Tριφύλλι</t>
  </si>
  <si>
    <t>ΛAXANIΚA ΚΑΙ ΠEΠONOEIΔH</t>
  </si>
  <si>
    <t>Φασόλια</t>
  </si>
  <si>
    <t>Κρεμμύδια</t>
  </si>
  <si>
    <t>Σέλινα</t>
  </si>
  <si>
    <t>AΛΛA ΠPOΪONTA</t>
  </si>
  <si>
    <t>ΣΠOPOΦYTA</t>
  </si>
  <si>
    <t>CEREALS</t>
  </si>
  <si>
    <t>LEGUMES</t>
  </si>
  <si>
    <t>Broadbeans</t>
  </si>
  <si>
    <t>Cowpeas</t>
  </si>
  <si>
    <t>INDUSTRIAL CROPS</t>
  </si>
  <si>
    <t>FODDER CROPS</t>
  </si>
  <si>
    <t>Lucerne/Berseem</t>
  </si>
  <si>
    <t>VEGETABLES AND MELONS</t>
  </si>
  <si>
    <t>Haricot beans</t>
  </si>
  <si>
    <t>Celery</t>
  </si>
  <si>
    <t>Okhra</t>
  </si>
  <si>
    <t>OTHER CROPS</t>
  </si>
  <si>
    <t xml:space="preserve">SEEDLINGS </t>
  </si>
  <si>
    <t>Quantity
of seed
(kg)</t>
  </si>
  <si>
    <t>Τιμή
(€/σάκκο)</t>
  </si>
  <si>
    <t>Price
(€/bag)</t>
  </si>
  <si>
    <t>Αξία
λιπασμάτων
(€)</t>
  </si>
  <si>
    <t>Value of
fertilizers
(€)</t>
  </si>
  <si>
    <t xml:space="preserve">   (13-0-46)</t>
  </si>
  <si>
    <t xml:space="preserve">   (20-20-0)</t>
  </si>
  <si>
    <t xml:space="preserve">   (20-10-10)</t>
  </si>
  <si>
    <t xml:space="preserve">   (14-22-9)</t>
  </si>
  <si>
    <t>Κρυσταλλικά λιπάσματα</t>
  </si>
  <si>
    <t>Yγρά λιπάσματα</t>
  </si>
  <si>
    <t>Oργανικά και άλλα</t>
  </si>
  <si>
    <t xml:space="preserve">   Other mixed fertilizers</t>
  </si>
  <si>
    <t>Crystallic fertilizers</t>
  </si>
  <si>
    <t>Liquid fertilizers</t>
  </si>
  <si>
    <t>Organic etc.</t>
  </si>
  <si>
    <t>Nιτρική Aμμωνία (33/34,5-0-0)</t>
  </si>
  <si>
    <t>Ammonium Nitrate (33/34,5-0-0)</t>
  </si>
  <si>
    <t xml:space="preserve">   Άλλα μικτά λιπάσματα</t>
  </si>
  <si>
    <t>PRODUCT</t>
  </si>
  <si>
    <t>ΣΤΑΦΥΛΙΑ</t>
  </si>
  <si>
    <t>ΕΣΠΕΡΙΔΟΕΙΔΗ</t>
  </si>
  <si>
    <t>ΦΡΟΥΤΑ</t>
  </si>
  <si>
    <t xml:space="preserve">ΞΗΡΟΙ ΚΑΡΠΟΙ </t>
  </si>
  <si>
    <t xml:space="preserve">EΛΙΕΣ </t>
  </si>
  <si>
    <t xml:space="preserve">XΑΡΟΥΠΙΑ </t>
  </si>
  <si>
    <t>GRAPES</t>
  </si>
  <si>
    <t>CITRUS</t>
  </si>
  <si>
    <t>FRESH FRUITS</t>
  </si>
  <si>
    <t xml:space="preserve">NUTS </t>
  </si>
  <si>
    <t xml:space="preserve">OLIVES </t>
  </si>
  <si>
    <t xml:space="preserve">CAROBS </t>
  </si>
  <si>
    <t>Eγχώρια παραγωγή</t>
  </si>
  <si>
    <t>Local production</t>
  </si>
  <si>
    <t>Εισαγωγές</t>
  </si>
  <si>
    <t>Imports</t>
  </si>
  <si>
    <t>Σύνολο</t>
  </si>
  <si>
    <t>Total</t>
  </si>
  <si>
    <t>ΛΑΧΑΝΙΚΑ</t>
  </si>
  <si>
    <t>ΟΣΠΡΙΑ</t>
  </si>
  <si>
    <t>ΠΑΤΑΤΕΣ</t>
  </si>
  <si>
    <t>ΕΛΙΕΣ</t>
  </si>
  <si>
    <t>CITRUS FRUIT</t>
  </si>
  <si>
    <t>OLIVES</t>
  </si>
  <si>
    <t>Zώα που σφάγηκαν
(αριθμός)</t>
  </si>
  <si>
    <t>Animals slaughtered
(number)</t>
  </si>
  <si>
    <t>KΡΕΑΣ</t>
  </si>
  <si>
    <t>Zώα που σφάγηκαν</t>
  </si>
  <si>
    <t>Bοδινό</t>
  </si>
  <si>
    <t>Πρόβειο</t>
  </si>
  <si>
    <t>Aρνίσιο</t>
  </si>
  <si>
    <t>Aιγινό</t>
  </si>
  <si>
    <t>Eριφίου</t>
  </si>
  <si>
    <t>Xοιρινό</t>
  </si>
  <si>
    <t>Κουνελιών</t>
  </si>
  <si>
    <t>Zώα που εξάχθηκαν (ζωντανά)</t>
  </si>
  <si>
    <t>Aγελάδες</t>
  </si>
  <si>
    <t>ΓAΛA</t>
  </si>
  <si>
    <t>Aγελαδινό</t>
  </si>
  <si>
    <t>AYΓA</t>
  </si>
  <si>
    <t>Mέλι</t>
  </si>
  <si>
    <t>ΜΕΑΤ</t>
  </si>
  <si>
    <t>Animals slaughtered</t>
  </si>
  <si>
    <t>Beef</t>
  </si>
  <si>
    <t>Mutton</t>
  </si>
  <si>
    <t>Lamb</t>
  </si>
  <si>
    <t>Goats</t>
  </si>
  <si>
    <t>Kids</t>
  </si>
  <si>
    <t>Pork</t>
  </si>
  <si>
    <t>Rabbits</t>
  </si>
  <si>
    <t>Animals exported (live)</t>
  </si>
  <si>
    <t>MILK</t>
  </si>
  <si>
    <t>Cows</t>
  </si>
  <si>
    <t>Sheep</t>
  </si>
  <si>
    <t>EGGS</t>
  </si>
  <si>
    <t>OTHER PRODUCTS</t>
  </si>
  <si>
    <t>Honey</t>
  </si>
  <si>
    <t>Manure</t>
  </si>
  <si>
    <r>
      <t>Πουλερικών</t>
    </r>
    <r>
      <rPr>
        <vertAlign val="superscript"/>
        <sz val="10"/>
        <rFont val="Arial"/>
        <family val="2"/>
      </rPr>
      <t>(1)</t>
    </r>
  </si>
  <si>
    <r>
      <t>Άλλα πτηνά</t>
    </r>
    <r>
      <rPr>
        <vertAlign val="superscript"/>
        <sz val="10"/>
        <rFont val="Arial"/>
        <family val="2"/>
      </rPr>
      <t>(2)</t>
    </r>
  </si>
  <si>
    <r>
      <t>Poultry</t>
    </r>
    <r>
      <rPr>
        <vertAlign val="superscript"/>
        <sz val="10"/>
        <rFont val="Arial"/>
        <family val="2"/>
      </rPr>
      <t>(1)</t>
    </r>
  </si>
  <si>
    <r>
      <t>Other birds</t>
    </r>
    <r>
      <rPr>
        <vertAlign val="superscript"/>
        <sz val="10"/>
        <rFont val="Arial"/>
        <family val="2"/>
      </rPr>
      <t>(2)</t>
    </r>
  </si>
  <si>
    <r>
      <rPr>
        <vertAlign val="superscript"/>
        <sz val="10"/>
        <rFont val="Arial"/>
        <family val="2"/>
      </rPr>
      <t>(2)</t>
    </r>
    <r>
      <rPr>
        <sz val="10"/>
        <rFont val="Arial"/>
        <family val="2"/>
      </rPr>
      <t xml:space="preserve"> Περιλαμβάνει ορτύκια και περιστέρια.</t>
    </r>
  </si>
  <si>
    <r>
      <rPr>
        <vertAlign val="superscript"/>
        <sz val="10"/>
        <rFont val="Arial"/>
        <family val="2"/>
      </rPr>
      <t>(2)</t>
    </r>
    <r>
      <rPr>
        <sz val="10"/>
        <rFont val="Arial"/>
        <family val="2"/>
      </rPr>
      <t xml:space="preserve"> Includes quails and pigeons.</t>
    </r>
  </si>
  <si>
    <t>TYPE OF ANIMAL</t>
  </si>
  <si>
    <t>ΕΙΔΟΣ ZΩOY</t>
  </si>
  <si>
    <t>BOOEIΔH</t>
  </si>
  <si>
    <t>Zώα γαλακτοφόρου φυλής:</t>
  </si>
  <si>
    <t>Zώα εγχώριας φυλής</t>
  </si>
  <si>
    <t>XOIPOI</t>
  </si>
  <si>
    <t>Γουρούνες</t>
  </si>
  <si>
    <t>Κάπροι</t>
  </si>
  <si>
    <t>Xοιρίδια:</t>
  </si>
  <si>
    <t>ΠPOBATA</t>
  </si>
  <si>
    <t>Κάτω των 6 μηνών</t>
  </si>
  <si>
    <t>AIΓEΣ</t>
  </si>
  <si>
    <t>ΠOYΛEPIΚA</t>
  </si>
  <si>
    <t>CATTLE</t>
  </si>
  <si>
    <t>Dairy breed cattle:</t>
  </si>
  <si>
    <t>PIGS</t>
  </si>
  <si>
    <t>Sows</t>
  </si>
  <si>
    <t>Boars</t>
  </si>
  <si>
    <t>Piglets:</t>
  </si>
  <si>
    <t>SHEEP</t>
  </si>
  <si>
    <t>Under 6 months</t>
  </si>
  <si>
    <t>Over 6 months</t>
  </si>
  <si>
    <t>GOATS</t>
  </si>
  <si>
    <t>POULTRY</t>
  </si>
  <si>
    <t>Αριθμός ζώων στο
τέλος του χρόνου                                                                                                    Number of animals
at the end of year</t>
  </si>
  <si>
    <t>Μεταβολή
ζωικού κεφαλαίου
(αριθμός)</t>
  </si>
  <si>
    <t>Change in stock
(number)</t>
  </si>
  <si>
    <t xml:space="preserve">Αξία μεταβολής
ζωικού κεφαλαίου
(€)
</t>
  </si>
  <si>
    <t>Value of
change in stock
(€)</t>
  </si>
  <si>
    <t>Mοσχίδες</t>
  </si>
  <si>
    <t xml:space="preserve">Tαύροι </t>
  </si>
  <si>
    <t>Δαμάλια (&lt;1 χρόνου)</t>
  </si>
  <si>
    <t>Θηλάζοντα</t>
  </si>
  <si>
    <t>Απογαλακτισμένα (&lt;20 κιλά)</t>
  </si>
  <si>
    <t>20-49 κιλά</t>
  </si>
  <si>
    <t>50-79 κιλά</t>
  </si>
  <si>
    <t>80-99 κιλά</t>
  </si>
  <si>
    <t>100 κιλά και άνω</t>
  </si>
  <si>
    <t>Άνω των 6 μηνών</t>
  </si>
  <si>
    <t>Heifers</t>
  </si>
  <si>
    <t xml:space="preserve">Bulls </t>
  </si>
  <si>
    <t>Calves (&lt; 1 year)</t>
  </si>
  <si>
    <t>Suckling</t>
  </si>
  <si>
    <t>20-49 kg</t>
  </si>
  <si>
    <t>50-79 kg</t>
  </si>
  <si>
    <t>80-99 kg</t>
  </si>
  <si>
    <t>100 kg and over</t>
  </si>
  <si>
    <t>Πίτερα</t>
  </si>
  <si>
    <t>Bran</t>
  </si>
  <si>
    <t xml:space="preserve">Green fodder </t>
  </si>
  <si>
    <t>Other feeds</t>
  </si>
  <si>
    <t>Αξία παραγωγής
(€)</t>
  </si>
  <si>
    <t>Value of production
(€)</t>
  </si>
  <si>
    <t>Τιμή
(€/τόνο)</t>
  </si>
  <si>
    <t>Αξία ζωοτροφών
(€)</t>
  </si>
  <si>
    <t>Value of feeds
(€)</t>
  </si>
  <si>
    <t>Oil seed cakes (soya etc.)</t>
  </si>
  <si>
    <t>Διάφορα υπολείμματα ειδών διατροφής</t>
  </si>
  <si>
    <t>και άλλα παρασκευάσματα</t>
  </si>
  <si>
    <t>Σύνθετες ζωοτροφές βιομηχανικής</t>
  </si>
  <si>
    <t xml:space="preserve">εγχώριας παρασκευής </t>
  </si>
  <si>
    <t>Food wastes and</t>
  </si>
  <si>
    <t>prepared animal
 feed</t>
  </si>
  <si>
    <t>ΚΡΕΑΣ</t>
  </si>
  <si>
    <t>ΓΑΛΑ</t>
  </si>
  <si>
    <t xml:space="preserve">ΑΥΓΑ </t>
  </si>
  <si>
    <t>ΑΛΛΑ ΚΤΗΝΟΤΡΟΦΙΚΑ</t>
  </si>
  <si>
    <t>MEAT</t>
  </si>
  <si>
    <t xml:space="preserve">EGGS </t>
  </si>
  <si>
    <t>OTHER LIVESTOCK</t>
  </si>
  <si>
    <t>ΓΑΛΑ (ΠΑΣΤΕΡΙΩΜΕΝΟ)</t>
  </si>
  <si>
    <t>ΤΥΡΙΑ</t>
  </si>
  <si>
    <t>ΑΥΓΑ</t>
  </si>
  <si>
    <t>CHEESE</t>
  </si>
  <si>
    <t>Τιμή παραγωγού
(€/τόνο)</t>
  </si>
  <si>
    <t>AMΠEΛOYPΓIΚA ΠPOΪONTA</t>
  </si>
  <si>
    <t>Σταφίδες</t>
  </si>
  <si>
    <t>Zιβανία</t>
  </si>
  <si>
    <t>Άλλα (κρασί, ξύδι)</t>
  </si>
  <si>
    <t>Xαλλούμι</t>
  </si>
  <si>
    <t>Aναρή</t>
  </si>
  <si>
    <t>Άλλα προϊόντα (τραχανάς, γιαούρτι)</t>
  </si>
  <si>
    <t>GRAPE PRODUCTS</t>
  </si>
  <si>
    <t>Raisins</t>
  </si>
  <si>
    <t>Zivania</t>
  </si>
  <si>
    <t>Other grape products (wine, vinegar)</t>
  </si>
  <si>
    <t>Halloumi cheese</t>
  </si>
  <si>
    <t>Anari</t>
  </si>
  <si>
    <t>Other milk products (trachanas, yogurt)</t>
  </si>
  <si>
    <t>Σταφύλια για:</t>
  </si>
  <si>
    <t>Άλλα υλικά</t>
  </si>
  <si>
    <t>Grapes used for:</t>
  </si>
  <si>
    <t>Milk used for dairy products</t>
  </si>
  <si>
    <t>ΓAΛAΚTOΚOMIΚA ΠPOΪONTA</t>
  </si>
  <si>
    <t>DAIRY PRODUCTS</t>
  </si>
  <si>
    <t>Άλλα προϊόντα</t>
  </si>
  <si>
    <t>Other products</t>
  </si>
  <si>
    <t>Other materials</t>
  </si>
  <si>
    <t>Tυριά</t>
  </si>
  <si>
    <t>Καυσόξυλα</t>
  </si>
  <si>
    <t>Cheese</t>
  </si>
  <si>
    <t>Firewood</t>
  </si>
  <si>
    <t>Ξυλεία (m³)</t>
  </si>
  <si>
    <t>Aναδάσωση και δασοκομία</t>
  </si>
  <si>
    <t>IΔIΩTIΚOΣ TOMEAΣ</t>
  </si>
  <si>
    <t xml:space="preserve">Καυσόξυλα </t>
  </si>
  <si>
    <t>Κάρβουνα (τόνοι)</t>
  </si>
  <si>
    <t>Καύσιμα, επιδιορθώσεις, ενοικίαση</t>
  </si>
  <si>
    <t>ΚYBEPNHTIΚOΣ TOMEAΣ</t>
  </si>
  <si>
    <t>GOVERNMENT SECTOR</t>
  </si>
  <si>
    <t>δένδρα και άλλα δασικά προϊόντα</t>
  </si>
  <si>
    <t>μηχανημάτων και άλλα έξοδα υλοτομίας:</t>
  </si>
  <si>
    <t>Κυβερνητικός Τομέας</t>
  </si>
  <si>
    <t>Iδιωτικός Τομέας</t>
  </si>
  <si>
    <t>ΘAΛAΣΣIA AΛIEIA</t>
  </si>
  <si>
    <t>Καύσιμα και ηλεκτρισμός</t>
  </si>
  <si>
    <t>SEA FISHERY</t>
  </si>
  <si>
    <t>Fuel and electricity</t>
  </si>
  <si>
    <t>Timber (m³)</t>
  </si>
  <si>
    <t>Fuel wood, seeds, plants, christmas</t>
  </si>
  <si>
    <t>trees and other forest products</t>
  </si>
  <si>
    <t>Reforestation and silviculture</t>
  </si>
  <si>
    <t>PRIVATE SECTOR</t>
  </si>
  <si>
    <t xml:space="preserve">Fuel wood </t>
  </si>
  <si>
    <t>Charcoal (tons)</t>
  </si>
  <si>
    <t xml:space="preserve">Fuels, repairs, hiring of machinery and </t>
  </si>
  <si>
    <t>other costs of felling and logging:</t>
  </si>
  <si>
    <t>Government Sector</t>
  </si>
  <si>
    <t>Private Sector</t>
  </si>
  <si>
    <t>Παράκτια αλιεία</t>
  </si>
  <si>
    <t>Aλιεία με τράτες</t>
  </si>
  <si>
    <t>ΘAΛAΣΣIA IXΘYOKAΛΛIEPΓEIA</t>
  </si>
  <si>
    <t>Inshore fishery</t>
  </si>
  <si>
    <t>Trawl fishery</t>
  </si>
  <si>
    <t>MARINE AQUACULTURE</t>
  </si>
  <si>
    <t>IXΘYOKAΛΛIEPΓEIA ΓΛYKOY NEPOY</t>
  </si>
  <si>
    <t>INLAND WATERS AQUACULTURE</t>
  </si>
  <si>
    <t>Πέστροφα</t>
  </si>
  <si>
    <t>Fish</t>
  </si>
  <si>
    <t>Fry</t>
  </si>
  <si>
    <t>Shrimp</t>
  </si>
  <si>
    <t>Trout</t>
  </si>
  <si>
    <t>Eπιδιορθώσεις σκαφών και υποστατικών</t>
  </si>
  <si>
    <t>Repairs of boats and buildings</t>
  </si>
  <si>
    <t>Fish fresh,
 chilled or frozen</t>
  </si>
  <si>
    <t>(€mn)</t>
  </si>
  <si>
    <t>YEAR</t>
  </si>
  <si>
    <t>ΕΤΟΣ</t>
  </si>
  <si>
    <r>
      <t>Γεωργοί και μέλη οικογένειας
(τεκμαρτά ημερομίσθια)</t>
    </r>
    <r>
      <rPr>
        <b/>
        <vertAlign val="superscript"/>
        <sz val="10"/>
        <rFont val="Arial"/>
        <family val="2"/>
      </rPr>
      <t>(1)</t>
    </r>
  </si>
  <si>
    <r>
      <t>Farmers and unpaid family
members (imputed wages)</t>
    </r>
    <r>
      <rPr>
        <b/>
        <vertAlign val="superscript"/>
        <sz val="10"/>
        <rFont val="Arial"/>
        <family val="2"/>
      </rPr>
      <t>(1)</t>
    </r>
  </si>
  <si>
    <t>Αξία
(€000´s)</t>
  </si>
  <si>
    <t>Λαχανικά</t>
  </si>
  <si>
    <t>Mandarines</t>
  </si>
  <si>
    <t xml:space="preserve">Grapes </t>
  </si>
  <si>
    <t>Vegetables</t>
  </si>
  <si>
    <t>Eggs for hatching</t>
  </si>
  <si>
    <t>Ψάρια</t>
  </si>
  <si>
    <t>Γόνος</t>
  </si>
  <si>
    <t>Γαρίδες</t>
  </si>
  <si>
    <t>FISH SPECIES</t>
  </si>
  <si>
    <t>ΕΙΔΗ ΨΑΡΙΩΝ</t>
  </si>
  <si>
    <t>Mαρίδες</t>
  </si>
  <si>
    <t>Γόπες</t>
  </si>
  <si>
    <t>Στρίλια</t>
  </si>
  <si>
    <t>Mπαρπούνια</t>
  </si>
  <si>
    <t>Oκταπόδια</t>
  </si>
  <si>
    <t>Σουπιές και καλαμάρια</t>
  </si>
  <si>
    <t>Oρφοί, βλάχοι, σφυρίδες</t>
  </si>
  <si>
    <t>Σοργοί</t>
  </si>
  <si>
    <t>Λιθρίνια</t>
  </si>
  <si>
    <t>Φατσούκλια</t>
  </si>
  <si>
    <t>Φαγκριά</t>
  </si>
  <si>
    <t>Συναγρίδες</t>
  </si>
  <si>
    <t>Mινέρια</t>
  </si>
  <si>
    <t>Παλαμίδες</t>
  </si>
  <si>
    <t>Σκάροι</t>
  </si>
  <si>
    <t>Ξιφίες</t>
  </si>
  <si>
    <t>Mένουλες</t>
  </si>
  <si>
    <t>Άλλα είδη</t>
  </si>
  <si>
    <t>Λαυράκια, τσιπούρες κλπ.</t>
  </si>
  <si>
    <t>Πέστροφες</t>
  </si>
  <si>
    <t>IXΘYOKAΛΛIEPΓEIA</t>
  </si>
  <si>
    <t xml:space="preserve">Picarel </t>
  </si>
  <si>
    <t>Bogne</t>
  </si>
  <si>
    <t xml:space="preserve">Striped mullet </t>
  </si>
  <si>
    <t xml:space="preserve">Red mullet </t>
  </si>
  <si>
    <t xml:space="preserve">Octopuses </t>
  </si>
  <si>
    <t>Cuttlefish and Squid</t>
  </si>
  <si>
    <t xml:space="preserve">White seabream </t>
  </si>
  <si>
    <t xml:space="preserve">Common pandora </t>
  </si>
  <si>
    <t>Axillary seabream</t>
  </si>
  <si>
    <t>Common seabream</t>
  </si>
  <si>
    <t>Common dentex</t>
  </si>
  <si>
    <t>Greater amberjack</t>
  </si>
  <si>
    <t>Little tuna</t>
  </si>
  <si>
    <t>Parrot fish</t>
  </si>
  <si>
    <t xml:space="preserve">Swordfish </t>
  </si>
  <si>
    <t>Blotched picarel</t>
  </si>
  <si>
    <t>Seabass, gilt-head seabream etc.</t>
  </si>
  <si>
    <t xml:space="preserve">Rainbow trout </t>
  </si>
  <si>
    <t>AQUACULTURE</t>
  </si>
  <si>
    <t>Dusky groupers, groupers, white groupers</t>
  </si>
  <si>
    <t>ΦYTIΚH ΠAPAΓΩΓH</t>
  </si>
  <si>
    <t>ΦΥΤΑ ΜΕΓΑΛΗΣ ΚΑΛΛΙΕΡΓΕΙΑΣ</t>
  </si>
  <si>
    <t>Άλλα όσπρια</t>
  </si>
  <si>
    <t>ΛΑΧΑΝΙΚΑ ΚΑΙ ΠΕΠΟΝΟΕΙΔΗ</t>
  </si>
  <si>
    <t>Oινοποιήσιμα</t>
  </si>
  <si>
    <t>Mήλα</t>
  </si>
  <si>
    <t>Aχλάδια</t>
  </si>
  <si>
    <t>Άλλα φρούτα</t>
  </si>
  <si>
    <t>ZΩIΚH ΠAPAΓΩΓH</t>
  </si>
  <si>
    <t>Aιγοπρόβειο</t>
  </si>
  <si>
    <t>Πουλερικών</t>
  </si>
  <si>
    <t>ΔEYTEPOΓENH ΠPOΪONTA</t>
  </si>
  <si>
    <t>Άλλα γαλακτοκομικά και αμπελουργικά προϊόντα</t>
  </si>
  <si>
    <t>ANCILLARY PRODUCTION</t>
  </si>
  <si>
    <t>CROP PRODUCTION</t>
  </si>
  <si>
    <t xml:space="preserve">Wheat    </t>
  </si>
  <si>
    <t xml:space="preserve">Barley   </t>
  </si>
  <si>
    <t>Other legumes</t>
  </si>
  <si>
    <t>Industrial Crops</t>
  </si>
  <si>
    <t>Fodder Crops</t>
  </si>
  <si>
    <t xml:space="preserve">Potatoes     </t>
  </si>
  <si>
    <t xml:space="preserve">Carrots     </t>
  </si>
  <si>
    <t xml:space="preserve">Beetroots  </t>
  </si>
  <si>
    <t>Wine grapes</t>
  </si>
  <si>
    <t>Table grapes</t>
  </si>
  <si>
    <t>Apples</t>
  </si>
  <si>
    <t>Pears</t>
  </si>
  <si>
    <t>Other fruit</t>
  </si>
  <si>
    <t>Sheep and Goat</t>
  </si>
  <si>
    <t>Poultry</t>
  </si>
  <si>
    <t>Other meat</t>
  </si>
  <si>
    <r>
      <t>FLOWERS AND PLANTS</t>
    </r>
    <r>
      <rPr>
        <b/>
        <vertAlign val="superscript"/>
        <sz val="10"/>
        <rFont val="Arial"/>
        <family val="2"/>
      </rPr>
      <t>(1)</t>
    </r>
  </si>
  <si>
    <t>LIVESTOCK PRODUCTION</t>
  </si>
  <si>
    <t>Other milk and grape products</t>
  </si>
  <si>
    <r>
      <rPr>
        <vertAlign val="superscript"/>
        <sz val="10"/>
        <rFont val="Arial"/>
        <family val="2"/>
      </rPr>
      <t>(1)</t>
    </r>
    <r>
      <rPr>
        <sz val="10"/>
        <rFont val="Arial"/>
        <family val="2"/>
      </rPr>
      <t xml:space="preserve"> Μέρος της παραγωγής (δενδρύλια) αποτελεί στοιχείο των κεφαλαιουχικών επενδύσεων.</t>
    </r>
  </si>
  <si>
    <r>
      <rPr>
        <vertAlign val="superscript"/>
        <sz val="10"/>
        <rFont val="Arial"/>
        <family val="2"/>
      </rPr>
      <t>(2)</t>
    </r>
    <r>
      <rPr>
        <sz val="10"/>
        <rFont val="Arial"/>
        <family val="2"/>
      </rPr>
      <t xml:space="preserve"> Μέρος του οποίου εντάσσεται στις κεφαλαιουχικές επενδύσεις (ζώα αναπαραγωγής) και μέρος στη μεταβολή αποθεμάτων.</t>
    </r>
  </si>
  <si>
    <r>
      <rPr>
        <b/>
        <u val="single"/>
        <sz val="10"/>
        <color indexed="12"/>
        <rFont val="Arial"/>
        <family val="2"/>
      </rPr>
      <t>ΜΕΤΑΒΟΛΗ ΖΩΙΚΟΥ ΚΕΦΑΛΑΙΟΥ</t>
    </r>
    <r>
      <rPr>
        <b/>
        <vertAlign val="superscript"/>
        <sz val="10"/>
        <color indexed="12"/>
        <rFont val="Arial"/>
        <family val="2"/>
      </rPr>
      <t>(2)</t>
    </r>
  </si>
  <si>
    <r>
      <rPr>
        <b/>
        <u val="single"/>
        <sz val="10"/>
        <color indexed="12"/>
        <rFont val="Arial"/>
        <family val="2"/>
      </rPr>
      <t>CHANGE IN ANIMAL STOCK</t>
    </r>
    <r>
      <rPr>
        <b/>
        <vertAlign val="superscript"/>
        <sz val="10"/>
        <color indexed="12"/>
        <rFont val="Arial"/>
        <family val="2"/>
      </rPr>
      <t>(2)</t>
    </r>
  </si>
  <si>
    <r>
      <rPr>
        <vertAlign val="superscript"/>
        <sz val="10"/>
        <rFont val="Arial"/>
        <family val="2"/>
      </rPr>
      <t>(1)</t>
    </r>
    <r>
      <rPr>
        <sz val="10"/>
        <rFont val="Arial"/>
        <family val="2"/>
      </rPr>
      <t xml:space="preserve"> Part of output (tree plants) is an element of fixed capital formation.</t>
    </r>
  </si>
  <si>
    <r>
      <rPr>
        <vertAlign val="superscript"/>
        <sz val="10"/>
        <rFont val="Arial"/>
        <family val="2"/>
      </rPr>
      <t>(2)</t>
    </r>
    <r>
      <rPr>
        <sz val="10"/>
        <rFont val="Arial"/>
        <family val="2"/>
      </rPr>
      <t xml:space="preserve"> Part of which is an element of fixed capital formation (breeding stock) and part is change in stocks.</t>
    </r>
  </si>
  <si>
    <r>
      <t>ΔAΣH</t>
    </r>
    <r>
      <rPr>
        <b/>
        <vertAlign val="superscript"/>
        <sz val="10"/>
        <color indexed="12"/>
        <rFont val="Arial"/>
        <family val="2"/>
      </rPr>
      <t>(3)</t>
    </r>
  </si>
  <si>
    <r>
      <t>FORESTRY</t>
    </r>
    <r>
      <rPr>
        <b/>
        <vertAlign val="superscript"/>
        <sz val="10"/>
        <color indexed="12"/>
        <rFont val="Arial"/>
        <family val="2"/>
      </rPr>
      <t>(3)</t>
    </r>
  </si>
  <si>
    <r>
      <rPr>
        <vertAlign val="superscript"/>
        <sz val="10"/>
        <rFont val="Arial"/>
        <family val="2"/>
      </rPr>
      <t>(4)</t>
    </r>
    <r>
      <rPr>
        <sz val="10"/>
        <rFont val="Arial"/>
        <family val="2"/>
      </rPr>
      <t xml:space="preserve"> Όλη η παραγωγή εντάσσεται στις κεφαλαιουχικές επενδύσεις. </t>
    </r>
  </si>
  <si>
    <r>
      <rPr>
        <vertAlign val="superscript"/>
        <sz val="10"/>
        <rFont val="Arial"/>
        <family val="2"/>
      </rPr>
      <t>(4)</t>
    </r>
    <r>
      <rPr>
        <sz val="10"/>
        <rFont val="Arial"/>
        <family val="2"/>
      </rPr>
      <t xml:space="preserve"> All output is fixed capital formation.</t>
    </r>
  </si>
  <si>
    <t>Other fruits</t>
  </si>
  <si>
    <t>Halloumi</t>
  </si>
  <si>
    <t>Other types</t>
  </si>
  <si>
    <t>Ψάρια φρέσκα και κατεψυγμένα</t>
  </si>
  <si>
    <t>ΓΕΩΡΓΙΚΕΣ ΣΤΑΤΙΣΤΙΚΕΣ</t>
  </si>
  <si>
    <t>AGRICULTURAL STATISTICS</t>
  </si>
  <si>
    <t>Πηγές στοιχείων και μεθόδοι</t>
  </si>
  <si>
    <t>Η περίοδος αναφοράς των στοιχείων που συλλέγονται είναι το ημερολογιακό έτος και η καλλιεργητική περίοδος του έτους αναφοράς.</t>
  </si>
  <si>
    <r>
      <rPr>
        <b/>
        <sz val="10"/>
        <rFont val="Arial"/>
        <family val="2"/>
      </rPr>
      <t>Προστιθέμενη αξία του τομέα σε τιμές αγοράς:</t>
    </r>
    <r>
      <rPr>
        <sz val="10"/>
        <rFont val="Arial"/>
        <family val="2"/>
      </rPr>
      <t xml:space="preserve"> Προκύπτει μετά την αφαίρεση της ενδιάμεσης ανάλωσης από την ακαθάριστη αξία παραγωγής. </t>
    </r>
  </si>
  <si>
    <r>
      <rPr>
        <b/>
        <sz val="10"/>
        <rFont val="Arial"/>
        <family val="2"/>
      </rPr>
      <t>Εκτάσεις προϊόντων:</t>
    </r>
    <r>
      <rPr>
        <sz val="10"/>
        <rFont val="Arial"/>
        <family val="2"/>
      </rPr>
      <t xml:space="preserve"> Είναι οι εκτάσεις που φυτεύτηκαν και θερίστηκαν ή με σκοπό να θεριστούν κατά το έτος αναφοράς. Το άθροισμα των εκτάσεων των καλλιεργειών μπορεί να είναι μεγαλύτερο από τη πραγματική έκταση γης λόγω της διαδοχικής φύτευσης προϊόντων (π.χ. στην περίπτωση των πατατών και λαχανικών που η ίδια έκταση γης φυτεύεται πέραν από μια φορά το χρόνο), όπως επίσης και λόγω των μικτών καλλιεργειών.</t>
    </r>
  </si>
  <si>
    <r>
      <rPr>
        <b/>
        <sz val="10"/>
        <rFont val="Arial"/>
        <family val="2"/>
      </rPr>
      <t>Έμμεσοι φόροι:</t>
    </r>
    <r>
      <rPr>
        <sz val="10"/>
        <rFont val="Arial"/>
        <family val="2"/>
      </rPr>
      <t xml:space="preserve"> Περιλαμβάνουν τέλη που πληρώνουν οι παραγωγοί για αγροφυλακή, αρδευτικές διευκολύνσεις που παρέχονται από τις χωρητικές αρχές, άδειες οχημάτων, δημοτικούς φόρους, επαγγελματικούς και κτηματικούς φόρους, άδειες κατοχής όπλων και παρόμοιους φόρους για την αλιεία και την εκμετάλλευση δασών.</t>
    </r>
  </si>
  <si>
    <t>Συστήματα ταξινόμησης</t>
  </si>
  <si>
    <t>Μονάδες μέτρησης</t>
  </si>
  <si>
    <t>Χρήση συμβόλων</t>
  </si>
  <si>
    <t xml:space="preserve">            0 = Μηδέν ή λιγότερο από το μισό της μονάδας που δίνεται </t>
  </si>
  <si>
    <t xml:space="preserve">          εκ. = Εκατομμύρια</t>
  </si>
  <si>
    <t xml:space="preserve">            € = Ευρώ</t>
  </si>
  <si>
    <t xml:space="preserve">     000΄s = Χιλιάδες</t>
  </si>
  <si>
    <t>Source of data and methods</t>
  </si>
  <si>
    <t>Περίοδος αναφοράς</t>
  </si>
  <si>
    <t>The reference period for the data collected is the calendar year and the cultivating period of the reference year.</t>
  </si>
  <si>
    <t>Classification systems</t>
  </si>
  <si>
    <t>Units of measurement</t>
  </si>
  <si>
    <t xml:space="preserve">                 0 = Nil or less than half the final digit shown</t>
  </si>
  <si>
    <t xml:space="preserve">             mn. = Million</t>
  </si>
  <si>
    <t xml:space="preserve">                 € = Euro</t>
  </si>
  <si>
    <r>
      <rPr>
        <vertAlign val="superscript"/>
        <sz val="10"/>
        <rFont val="Arial"/>
        <family val="2"/>
      </rPr>
      <t>(1)</t>
    </r>
    <r>
      <rPr>
        <sz val="10"/>
        <rFont val="Arial"/>
        <family val="2"/>
      </rPr>
      <t xml:space="preserve"> Tα τεκμαρτά ημερομίσθια των γεωργών και μελών της οικογένειας υπολογίζονται με βάση τα αντίστοιχα των μισθωτών εργατών.</t>
    </r>
  </si>
  <si>
    <t xml:space="preserve">           ... = Μη διαθέσιμα στοιχεία</t>
  </si>
  <si>
    <t xml:space="preserve">        n.a. = Δεν εφαρμόζεται</t>
  </si>
  <si>
    <t xml:space="preserve">             n.a. = Not applicable</t>
  </si>
  <si>
    <t xml:space="preserve">                ... = Not available</t>
  </si>
  <si>
    <t>n.a.</t>
  </si>
  <si>
    <t xml:space="preserve">             - = Αρνητικό σημείο</t>
  </si>
  <si>
    <t xml:space="preserve">          000΄s = Thousand</t>
  </si>
  <si>
    <t xml:space="preserve">           GDP = Gross Domestic Product</t>
  </si>
  <si>
    <t>Οι πηγές πληροφοριών και στοιχείων για τον καταρτισμό των ετήσιων στατιστικών για το γεωργικό τομέα περιλαμβάνουν ετήσιες δειγματοληπτικές έρευνες, ετήσιες και μηνιαίες επισκοπήσεις, διοικητικής φύσεως έντυπα και στοιχεία άλλων Κυβερνητικών Τμημάτων, καθώς και ειδικές έρευνες για την εμπορία και τις τιμές των γεωργικών προϊόντων και υλικών παραγωγής. Περιληπτική περιγραφή των διαφόρων πηγών και στοιχείων που συλλέγονται δίδεται πιο κάτω:</t>
  </si>
  <si>
    <r>
      <rPr>
        <b/>
        <sz val="10"/>
        <rFont val="Arial"/>
        <family val="2"/>
      </rPr>
      <t>Ακαθάριστη αξία παραγωγής:</t>
    </r>
    <r>
      <rPr>
        <sz val="10"/>
        <rFont val="Arial"/>
        <family val="2"/>
      </rPr>
      <t xml:space="preserve"> Είναι το σύνολο της αξίας των γεωργικών και άλλων συναφών προϊόντων που παράγονται κατά τη διάρκεια ενός έτους, ανεξάρτητα αν τα προϊόντα αυτά πωλούνται σε άλλους, καταναλώνονται επί τόπου ή χρησιμοποιούνται για περαιτέρω επεξεργασία από τους γεωργοκτηνοτρόφους. Η αξία της γεωργικής παραγωγής υπολογίζεται με βάση τις τιμές παραγωγού (τιμές στον τόπο παραγωγής).</t>
    </r>
  </si>
  <si>
    <r>
      <rPr>
        <b/>
        <sz val="10"/>
        <rFont val="Arial"/>
        <family val="2"/>
      </rPr>
      <t>Πάγιες κεφαλαιουχικές επενδύσεις:</t>
    </r>
    <r>
      <rPr>
        <sz val="10"/>
        <rFont val="Arial"/>
        <family val="2"/>
      </rPr>
      <t xml:space="preserve"> Αναφέρονται στις δαπάνες των γεωργών και της Κυβέρνησης για κεφαλαιουχικά αγαθά, κατά τη διάρκεια του έτους. Οι επενδύσεις στο γεωργικό τομέα, αφορούν κυρίως νέα υποστατικά, υδατοφράκτες, αγροτικούς δρόμους, εγγειοβελτιωτικά έργα, γεωτρήσεις, συστήματα άρδευσης, αναδασώσεις, γεωργικά μηχανήματα και εξοπλισμό, οχήματα, δαπάνες για ανάπτυξη νέων δενδρωδών φυτειών, μεταβολή ζώων αναπαραγωγής κλπ.</t>
    </r>
  </si>
  <si>
    <t>The data sources for the compilation of the annual statistics of the agricultural sector comprise of annual sample surveys, annual and monthly inquiries, administrative records of various other Government Departments and special inquiries on the marketing and prices of agricultural products and on the inputs used. A brief description of the various sources and types of data collected is given below:</t>
  </si>
  <si>
    <r>
      <rPr>
        <b/>
        <sz val="10"/>
        <rFont val="Arial"/>
        <family val="2"/>
      </rPr>
      <t>Gross output:</t>
    </r>
    <r>
      <rPr>
        <sz val="10"/>
        <rFont val="Arial"/>
        <family val="2"/>
      </rPr>
      <t xml:space="preserve"> Is the value of agricultural products and other ancillary output produced during a calendar year irrespective of whether these products are sold to others, consumed, held as stock, or used for further processing by farmers. Producers’ prices (farm gate prices) are used for the valuation of gross output.</t>
    </r>
  </si>
  <si>
    <r>
      <rPr>
        <b/>
        <sz val="10"/>
        <rFont val="Arial"/>
        <family val="2"/>
      </rPr>
      <t>Crop areas:</t>
    </r>
    <r>
      <rPr>
        <sz val="10"/>
        <rFont val="Arial"/>
        <family val="2"/>
      </rPr>
      <t xml:space="preserve"> Refer to areas planted and harvested or intended to be harvested during the reference year. The sum of crop areas may be larger than the actual land area due to successive cropping or interplant crops e.g. in the case of potatoes or some other vegetables, which are grown more than once during the year or planted between rows of other crops.</t>
    </r>
  </si>
  <si>
    <r>
      <rPr>
        <b/>
        <sz val="10"/>
        <rFont val="Arial"/>
        <family val="2"/>
      </rPr>
      <t>Indirect taxes:</t>
    </r>
    <r>
      <rPr>
        <sz val="10"/>
        <rFont val="Arial"/>
        <family val="2"/>
      </rPr>
      <t xml:space="preserve"> Include fees paid by producers for irrigation facilities provided by village authorities, fees for the payment of rural constables, motor-vehicles licences, municipality taxes, professional and property taxes, firearms licences and similar taxes for fishing and forestry.</t>
    </r>
  </si>
  <si>
    <r>
      <rPr>
        <b/>
        <sz val="10"/>
        <rFont val="Arial"/>
        <family val="2"/>
      </rPr>
      <t>Επιχορηγήσεις:</t>
    </r>
    <r>
      <rPr>
        <sz val="10"/>
        <rFont val="Arial"/>
        <family val="2"/>
      </rPr>
      <t xml:space="preserve"> Αναφέρονται μόνο τα ποσά που δίδονται από τον Κυπριακό Οργανισμό Αγροτικών Πληρωμών ως εκταρική επιχορήγηση.</t>
    </r>
  </si>
  <si>
    <r>
      <rPr>
        <b/>
        <sz val="10"/>
        <rFont val="Arial"/>
        <family val="2"/>
      </rPr>
      <t>Subsidies:</t>
    </r>
    <r>
      <rPr>
        <sz val="10"/>
        <rFont val="Arial"/>
        <family val="2"/>
      </rPr>
      <t xml:space="preserve"> They refer only to the amounts paid by the Cyprus Agricultural Payments Organization and apply to subsidy per hectare.</t>
    </r>
  </si>
  <si>
    <r>
      <rPr>
        <b/>
        <sz val="10"/>
        <rFont val="Arial"/>
        <family val="2"/>
      </rPr>
      <t>Fixed capital formation:</t>
    </r>
    <r>
      <rPr>
        <sz val="10"/>
        <rFont val="Arial"/>
        <family val="2"/>
      </rPr>
      <t xml:space="preserve"> Refers to the expenditure by private agricultural holdings and by the public sector for the acquisition of capital assets, net of sales of similar second-hand or scrapped goods. The investments in the agricultural sector relate mainly to non-residential buildings, major repairs to existing buildings, other construction works (dams, roads etc.) and improvement, boreholes, irrigation systems, expenditure on new tree plantations development, reforestation, machinery and transport equipment and changes in animal breeding stock.</t>
    </r>
  </si>
  <si>
    <r>
      <rPr>
        <b/>
        <sz val="10"/>
        <rFont val="Arial"/>
        <family val="2"/>
      </rPr>
      <t>Permanent employees:</t>
    </r>
    <r>
      <rPr>
        <sz val="10"/>
        <rFont val="Arial"/>
        <family val="2"/>
      </rPr>
      <t xml:space="preserve"> They are considered as the persons who work on the holding for a pay on a regular basis every week even if for a few hours only. </t>
    </r>
  </si>
  <si>
    <t>The data, concepts and form of economic accounts of agriculture are based on the manual of the Economic Accounts for Agriculture and Forestry (Rev.1.1) and  the Statistical Classification of Economic Activities, NACE Rev. 2, of the EU.</t>
  </si>
  <si>
    <t xml:space="preserve">Aξία - Value </t>
  </si>
  <si>
    <t>(f.o.b. €000´s)</t>
  </si>
  <si>
    <t>Value - f.o.b.
(€000´s)</t>
  </si>
  <si>
    <t>Professional taxes, radiotelephony licences and other fees</t>
  </si>
  <si>
    <t>(γαλακτοκομικά &amp; αμπελουργικά προϊόντα)</t>
  </si>
  <si>
    <t>(milk &amp; grape products)</t>
  </si>
  <si>
    <r>
      <rPr>
        <b/>
        <sz val="10"/>
        <rFont val="Arial"/>
        <family val="2"/>
      </rPr>
      <t>Ενδιάμεση ανάλωση:</t>
    </r>
    <r>
      <rPr>
        <sz val="10"/>
        <rFont val="Arial"/>
        <family val="2"/>
      </rPr>
      <t xml:space="preserve"> Είναι η αξία υλικών και υπηρεσιών που χρησιμοποιούνται στην παραγωγική διαδικασία (σπόροι, λιπάσματα, ζωοτροφές, φυτοφάρμακα, καύσιμα, διοικητικά έξοδα κλπ.). Αυτά υπολογίζονται σε τιμές που κοστίζουν στους γεωργούς δηλ. σε τιμή αγοράς.</t>
    </r>
  </si>
  <si>
    <r>
      <rPr>
        <vertAlign val="superscript"/>
        <sz val="10"/>
        <rFont val="Arial"/>
        <family val="2"/>
      </rPr>
      <t>(2)</t>
    </r>
    <r>
      <rPr>
        <sz val="10"/>
        <rFont val="Arial"/>
        <family val="2"/>
      </rPr>
      <t xml:space="preserve"> Είναι το υπόλοιπο από την προστιθέμενη αξία αφού αφαιρεθούν όλα τα άλλα (καθορισμένα) εισοδήματα συντελεστών. Περιλαμβάνει τεκμαρτούς τόκους </t>
    </r>
  </si>
  <si>
    <t xml:space="preserve">    ιδίων κεφαλαίων, τεκμαρτά ενοίκια και άλλη αμοιβή για την επιχειρηματική δραστηριότητα.</t>
  </si>
  <si>
    <r>
      <rPr>
        <vertAlign val="superscript"/>
        <sz val="10"/>
        <rFont val="Arial"/>
        <family val="2"/>
      </rPr>
      <t>(2)</t>
    </r>
    <r>
      <rPr>
        <sz val="10"/>
        <rFont val="Arial"/>
        <family val="2"/>
      </rPr>
      <t xml:space="preserve"> It is derived as a residual after deducting all the other (specified) components from the total value added. It consists of imputed interest on own capital used,</t>
    </r>
  </si>
  <si>
    <t xml:space="preserve">    imputed rents and other compensations for the entrepreneurial functions.</t>
  </si>
  <si>
    <t>προϊόντων</t>
  </si>
  <si>
    <t xml:space="preserve">Γάλα για παραγωγή γαλακτοκομικών </t>
  </si>
  <si>
    <t>ΕΙΔΟΣ ΛΙΠΑΣΜΑΤΟΣ</t>
  </si>
  <si>
    <t>TYPE OF FERTILIZER</t>
  </si>
  <si>
    <t>Other european countries</t>
  </si>
  <si>
    <t>Άλλες ευρωπαϊκές χώρες</t>
  </si>
  <si>
    <r>
      <rPr>
        <b/>
        <sz val="10"/>
        <rFont val="Arial"/>
        <family val="2"/>
      </rPr>
      <t>Intermediate inputs:</t>
    </r>
    <r>
      <rPr>
        <sz val="10"/>
        <rFont val="Arial"/>
        <family val="2"/>
      </rPr>
      <t xml:space="preserve"> Refer to the value of goods and services used for the agricultural production. The valuation of input items (seeds, fertilisers, feeding stuff, pesticides, fuels, administrative costs etc.) is at cost to farmers (purchasers’ prices).</t>
    </r>
  </si>
  <si>
    <r>
      <rPr>
        <b/>
        <sz val="10"/>
        <rFont val="Arial"/>
        <family val="2"/>
      </rPr>
      <t>Value added of the sector at market prices:</t>
    </r>
    <r>
      <rPr>
        <sz val="10"/>
        <rFont val="Arial"/>
        <family val="2"/>
      </rPr>
      <t xml:space="preserve"> It's the difference between the value of gross output and the value of intermediate inputs used for the agricultural production. </t>
    </r>
  </si>
  <si>
    <r>
      <rPr>
        <b/>
        <sz val="10"/>
        <rFont val="Arial"/>
        <family val="2"/>
      </rPr>
      <t>Value added at factor cost:</t>
    </r>
    <r>
      <rPr>
        <sz val="10"/>
        <rFont val="Arial"/>
        <family val="2"/>
      </rPr>
      <t xml:space="preserve"> It is derived from Value added at market prices by subtracting indirect taxes and adding subsidies. It consists of labour costs (wages of employees and imputed wages for farmers and family members), depreciation, interest on loans, and operating surplus.</t>
    </r>
  </si>
  <si>
    <r>
      <rPr>
        <b/>
        <sz val="10"/>
        <rFont val="Arial"/>
        <family val="2"/>
      </rPr>
      <t>Producers’ prices:</t>
    </r>
    <r>
      <rPr>
        <sz val="10"/>
        <rFont val="Arial"/>
        <family val="2"/>
      </rPr>
      <t xml:space="preserve"> They are farm-gate prices received (actual or imputed) by farmers. For each product an overall weighted average price is computed by weighting the different producers’ prices at the various levels of distribution (exports, urban markets, local industries etc.) with the corresponding quantities.</t>
    </r>
  </si>
  <si>
    <r>
      <rPr>
        <b/>
        <sz val="10"/>
        <rFont val="Arial"/>
        <family val="2"/>
      </rPr>
      <t>Employment:</t>
    </r>
    <r>
      <rPr>
        <sz val="10"/>
        <rFont val="Arial"/>
        <family val="2"/>
      </rPr>
      <t xml:space="preserve"> It is expressed in “full time working equivalent” number of persons. This approach is based on the total duration of work in the farm. The full-time equivalent number of holders and family members employed is derived by dividing the total work input (in terms of time) by 260 man-days per year. Those farmers working for more than 260 days per year are taken as fully occupied in agriculture.</t>
    </r>
  </si>
  <si>
    <t xml:space="preserve">                 - = Negative sign</t>
  </si>
  <si>
    <t xml:space="preserve">    Τόνος = Μετρικός τόνος</t>
  </si>
  <si>
    <t xml:space="preserve">       ΑΕΠ = Ακαθάριστο Εγχώριο Προϊόν</t>
  </si>
  <si>
    <r>
      <rPr>
        <b/>
        <sz val="10"/>
        <rFont val="Arial"/>
        <family val="2"/>
      </rPr>
      <t>(b) Crop production surveys</t>
    </r>
    <r>
      <rPr>
        <sz val="10"/>
        <rFont val="Arial"/>
        <family val="2"/>
      </rPr>
      <t>, are conducted on an annual basis for the collection of data from farmers on areas planted, crop production, earnings from the sales of crop products and inputs. The sampling frame of the surveys is provided by the Farm Structure Survey and the Census of Agriculture 2010. The sample is stratified by product group and holdings are selected with PPS (Probability Proportional to Size), the size being the area of every product group of the agricultural holdings. Data are collected through personal interviews with the farmers.</t>
    </r>
  </si>
  <si>
    <r>
      <rPr>
        <b/>
        <sz val="10"/>
        <rFont val="Arial"/>
        <family val="2"/>
      </rPr>
      <t>(c) Annual surveys on input materials,</t>
    </r>
    <r>
      <rPr>
        <sz val="10"/>
        <rFont val="Arial"/>
        <family val="2"/>
      </rPr>
      <t xml:space="preserve"> which are held in order to collect data on seeds, tree plants, fertilizers, pesticides, feeding stuff, veterinary medicines and other agricultural inputs. The data relate to sales (in quantity and value terms) and are collected from enterprises by mailing questionnaires.</t>
    </r>
  </si>
  <si>
    <r>
      <rPr>
        <b/>
        <sz val="10"/>
        <rFont val="Arial"/>
        <family val="2"/>
      </rPr>
      <t>(γ) Ετήσιες έρευνες για τα υλικά παραγωγής</t>
    </r>
    <r>
      <rPr>
        <sz val="10"/>
        <rFont val="Arial"/>
        <family val="2"/>
      </rPr>
      <t xml:space="preserve">, στις οποίες συλλέγονται στοιχεία για τις πωλήσεις (ποσότητες και τιμές) σπόρων, λιπασμάτων, φυτοφαρμάκων, ζωοτροφών, κτηνιατρικών φαρμάκων και άλλων γεωργικών ειδών από επιχειρήσεις μέσω έντυπων ερωτηματολογίων που αποστέλλονται ταχυδρομικώς.  </t>
    </r>
  </si>
  <si>
    <r>
      <rPr>
        <b/>
        <sz val="10"/>
        <rFont val="Arial"/>
        <family val="2"/>
      </rPr>
      <t>(e) Other sources and data used</t>
    </r>
    <r>
      <rPr>
        <sz val="10"/>
        <rFont val="Arial"/>
        <family val="2"/>
      </rPr>
      <t xml:space="preserve"> include, among others, imports and exports statistics, sales of industrial products and other inquiries.</t>
    </r>
  </si>
  <si>
    <r>
      <rPr>
        <b/>
        <sz val="10"/>
        <rFont val="Arial"/>
        <family val="2"/>
      </rPr>
      <t>(ε) Άλλες πηγές και στοιχεία</t>
    </r>
    <r>
      <rPr>
        <sz val="10"/>
        <rFont val="Arial"/>
        <family val="2"/>
      </rPr>
      <t xml:space="preserve"> που χρησιμοποιούνται, μεταξύ άλλων, είναι οι στατιστικές εισαγωγών και εξαγωγών, πωλήσεις βιομηχανικών προϊόντων και άλλα στοιχεία.</t>
    </r>
  </si>
  <si>
    <r>
      <rPr>
        <b/>
        <sz val="10"/>
        <rFont val="Arial"/>
        <family val="2"/>
      </rPr>
      <t>Προστιθέμενη αξία σε τιμές συντελεστών παραγωγής:</t>
    </r>
    <r>
      <rPr>
        <sz val="10"/>
        <rFont val="Arial"/>
        <family val="2"/>
      </rPr>
      <t xml:space="preserve"> Προκύπτει αφού αφαιρεθούν από την προστιθέμενη αξία σε τιμές αγοράς οι έμμεσοι φόροι και προστεθούν οι επιχορηγήσεις. Περιλαμβάνει τα εργατικά (ημερομίσθια εργατών και τεκμαρτούς μισθούς γεωργών και μελών της οικογένειας), τις αποσβέσεις, τους τόκους δανείων και το επιχειρηματικό πλεόνασμα.</t>
    </r>
  </si>
  <si>
    <r>
      <rPr>
        <b/>
        <sz val="10"/>
        <rFont val="Arial"/>
        <family val="2"/>
      </rPr>
      <t>Τιμές παραγωγού:</t>
    </r>
    <r>
      <rPr>
        <sz val="10"/>
        <rFont val="Arial"/>
        <family val="2"/>
      </rPr>
      <t xml:space="preserve"> Είναι οι πραγματικές ή τεκμαρτές τιμές των προϊόντων στον τόπο παραγωγής. Για κάθε προϊόν υπολογίζεται τιμή με βάση το σταθμισμένο μέσο όρο των τιμών που παίρνουν οι παραγωγοί κατά τη διάθεση των προϊόντων στις διάφορες αγορές (εξαγωγές, δημοτικές αγορές, βιομηχανίες κλπ.). Ως συντελεστές στάθμισης των διαφορετικών τιμών χρησιμοποιούνται οι αντίστοιχες ποσότητες που διατίθενται.</t>
    </r>
  </si>
  <si>
    <r>
      <rPr>
        <b/>
        <sz val="10"/>
        <rFont val="Arial"/>
        <family val="2"/>
      </rPr>
      <t>Seasonal employees:</t>
    </r>
    <r>
      <rPr>
        <sz val="10"/>
        <rFont val="Arial"/>
        <family val="2"/>
      </rPr>
      <t xml:space="preserve"> Refer to those workers whose services are occasionally utilised i.e. they don’t work on a regular and continuous basis, even though they may happen to be hired on various occasions during the year. The fulltime equivalent number is derived using the coefficient of the 260 working days per year.</t>
    </r>
  </si>
  <si>
    <t>Σχηματισμός παγίου κεφαλαίου για ιδία χρήση</t>
  </si>
  <si>
    <t>Δευτερογενή προϊόντα</t>
  </si>
  <si>
    <t>ΣΧΗΜΑΤΙΣΜΟΣ ΠΑΓΙΟΥ ΚΕΦΑΛΑΙΟΥ ΓΙΑ ΙΔΙΑ ΧΡΗΣΗ</t>
  </si>
  <si>
    <t>OWN ACCOUNT FIXED CAPITAL FORMATION</t>
  </si>
  <si>
    <r>
      <rPr>
        <vertAlign val="superscript"/>
        <sz val="10"/>
        <rFont val="Arial"/>
        <family val="2"/>
      </rPr>
      <t>(3)</t>
    </r>
    <r>
      <rPr>
        <sz val="10"/>
        <rFont val="Arial"/>
        <family val="2"/>
      </rPr>
      <t xml:space="preserve"> Milk and grape products (halloumi cheese, wine, zivania etc.)</t>
    </r>
  </si>
  <si>
    <r>
      <rPr>
        <vertAlign val="superscript"/>
        <sz val="10"/>
        <rFont val="Arial"/>
        <family val="2"/>
      </rPr>
      <t>(3)</t>
    </r>
    <r>
      <rPr>
        <sz val="10"/>
        <rFont val="Arial"/>
        <family val="2"/>
      </rPr>
      <t xml:space="preserve"> Γαλακτοκομικά και αμπελουργικά προϊόντα (χαλλούμι, κρασί, ζιβανία κλπ.)</t>
    </r>
  </si>
  <si>
    <r>
      <rPr>
        <vertAlign val="superscript"/>
        <sz val="10"/>
        <rFont val="Arial"/>
        <family val="2"/>
      </rPr>
      <t>(1)</t>
    </r>
    <r>
      <rPr>
        <sz val="10"/>
        <rFont val="Arial"/>
        <family val="2"/>
      </rPr>
      <t xml:space="preserve"> The imputed wages of farmers and unpaid family members are estimated on the basis of corresponding labour costs of paid employees.</t>
    </r>
  </si>
  <si>
    <t xml:space="preserve">Electricity, fuels &amp; lubricants, repairs and </t>
  </si>
  <si>
    <t>maintenance of machinery and equipment</t>
  </si>
  <si>
    <t xml:space="preserve">Ηλεκτρισμός, καύσιμα &amp; λιπαντικά, συντήρηση και </t>
  </si>
  <si>
    <t>επιδιόρθωση μηχανημάτων και εξοπλισμού</t>
  </si>
  <si>
    <t>ΗΛΕΚΤΡΙΣΜΟΣ, ΚΑΥΣΙΜΑ &amp; ΛΙΠΑΝΤΙΚΑ, ΣΥΝΤΗΡΗΣΗ ΚΑΙ</t>
  </si>
  <si>
    <t>ΕΠΙΔΙΟΡΘΩΣΗ ΜΗΧΑΝΗΜΑΤΩΝ ΚΑΙ ΕΞΟΠΛΙΣΜΟΥ</t>
  </si>
  <si>
    <t>Eπιδιορθώσεις γεωργικών μηχανημάτων και εξοπλισμού</t>
  </si>
  <si>
    <t>ELECTRICITY, FUELS &amp; LUBRICANTS, REPAIRS AND</t>
  </si>
  <si>
    <t>MAINTENANCE OF MACHINERY AND EQUIPMENT</t>
  </si>
  <si>
    <t>Yλικά για το σχηματισμό παγίου κεφαλαίου ιδίας χρήσης</t>
  </si>
  <si>
    <t>Materials for own account fixed capital formation</t>
  </si>
  <si>
    <t>Other taxes (Property, Municipal, Professional etc.)</t>
  </si>
  <si>
    <t>Άδειες κοπής ξύλων και άλλα τέλη</t>
  </si>
  <si>
    <t>Wood cutting licences and other fees</t>
  </si>
  <si>
    <t>Ωκεανία</t>
  </si>
  <si>
    <t>Oceania</t>
  </si>
  <si>
    <r>
      <rPr>
        <vertAlign val="superscript"/>
        <sz val="10"/>
        <rFont val="Arial"/>
        <family val="2"/>
      </rPr>
      <t>(1)</t>
    </r>
    <r>
      <rPr>
        <sz val="10"/>
        <rFont val="Arial"/>
        <family val="2"/>
      </rPr>
      <t xml:space="preserve"> Includes broilers &amp; hens, turkeys, ducks and geese.</t>
    </r>
  </si>
  <si>
    <r>
      <rPr>
        <vertAlign val="superscript"/>
        <sz val="10"/>
        <rFont val="Arial"/>
        <family val="2"/>
      </rPr>
      <t>(1)</t>
    </r>
    <r>
      <rPr>
        <sz val="10"/>
        <rFont val="Arial"/>
        <family val="2"/>
      </rPr>
      <t xml:space="preserve"> Περιλαμβάνει κοτόπουλα &amp; όρνιθες, γαλοπούλες, πάπιες και χήνες.</t>
    </r>
  </si>
  <si>
    <r>
      <t>ΑΝΘΗ ΚΑΙ ΦΥΤΑ</t>
    </r>
    <r>
      <rPr>
        <b/>
        <vertAlign val="superscript"/>
        <sz val="10"/>
        <rFont val="Arial"/>
        <family val="2"/>
      </rPr>
      <t>(1)</t>
    </r>
  </si>
  <si>
    <r>
      <t>OWN ACCOUNT FIXED CAPITAL FORMATION</t>
    </r>
    <r>
      <rPr>
        <b/>
        <vertAlign val="superscript"/>
        <sz val="10"/>
        <color indexed="12"/>
        <rFont val="Arial"/>
        <family val="2"/>
      </rPr>
      <t>(4)</t>
    </r>
  </si>
  <si>
    <r>
      <rPr>
        <vertAlign val="superscript"/>
        <sz val="10"/>
        <rFont val="Arial"/>
        <family val="2"/>
      </rPr>
      <t>(3)</t>
    </r>
    <r>
      <rPr>
        <sz val="10"/>
        <rFont val="Arial"/>
        <family val="2"/>
      </rPr>
      <t xml:space="preserve"> Part of output (i.e. reforestation) is an element of fixed capital formation.</t>
    </r>
  </si>
  <si>
    <r>
      <t>ΣΧΗΜΑΤΙΣΜΟΣ ΠΑΓΙΟΥ ΚΕΦΑΛΑΙΟΥ ΓΙΑ ΙΔΙΑ ΧΡΗΣΗ</t>
    </r>
    <r>
      <rPr>
        <b/>
        <vertAlign val="superscript"/>
        <sz val="10"/>
        <color indexed="12"/>
        <rFont val="Arial"/>
        <family val="2"/>
      </rPr>
      <t>(4)</t>
    </r>
  </si>
  <si>
    <t xml:space="preserve">MILK (PASTEURISED) </t>
  </si>
  <si>
    <t>Μονάδα
μέτρησης
Unit of
quantity</t>
  </si>
  <si>
    <t xml:space="preserve"> Κιλά/Kg</t>
  </si>
  <si>
    <t>Λίτρα/Litres</t>
  </si>
  <si>
    <t xml:space="preserve"> Aριθμός/Number</t>
  </si>
  <si>
    <t>Watermelons</t>
  </si>
  <si>
    <t xml:space="preserve">ΠΡΟΣΤΙΘΕΜΕΝΗ ΑΞΙΑ
ΣΕ ΤΡΕΧΟΥΣΕΣ ΤΙΜΕΣ
</t>
  </si>
  <si>
    <t>ΑΠΟΣΒΕΣΕΙΣ</t>
  </si>
  <si>
    <t>ΕΜΜΕΣΟΙ ΦΟΡΟΙ
ΜΕΙΟΝ
ΕΠΙΧΟΡΗΓΗΣΕΙΣ</t>
  </si>
  <si>
    <t>ΕΝΟΙΚΙΑ 
ΓΗΣ</t>
  </si>
  <si>
    <t>ΤΟΚΟΙ
ΔΑΝΕΙΩΝ</t>
  </si>
  <si>
    <r>
      <t>ΕΝΑΠΟΜΕΝΟΝ
ΠΛΕΟΝΑΣΜΑ</t>
    </r>
    <r>
      <rPr>
        <b/>
        <vertAlign val="superscript"/>
        <sz val="10"/>
        <color indexed="12"/>
        <rFont val="Arial"/>
        <family val="2"/>
      </rPr>
      <t>(2)</t>
    </r>
  </si>
  <si>
    <t xml:space="preserve">VALUE ADDED AT 
CURRENT PRICES
</t>
  </si>
  <si>
    <t>ΕΡΓΑΤΙΚΑ
LABOUR COST</t>
  </si>
  <si>
    <t>DEPRECIATION</t>
  </si>
  <si>
    <t xml:space="preserve">INDIRECT TAXES
LESS                    
SUBSIDIES
</t>
  </si>
  <si>
    <t>RENT ON
LAND</t>
  </si>
  <si>
    <t>INTEREST ON
LOANS</t>
  </si>
  <si>
    <r>
      <t>RESIDUAL OPERATING
SURPLUS</t>
    </r>
    <r>
      <rPr>
        <b/>
        <vertAlign val="superscript"/>
        <sz val="10"/>
        <color indexed="12"/>
        <rFont val="Arial"/>
        <family val="2"/>
      </rPr>
      <t>(2)</t>
    </r>
  </si>
  <si>
    <t>EΙΣΑΓΩΓΕΣ (τόνοι)</t>
  </si>
  <si>
    <t>EΞΑΓΩΓΕΣ
(τόνοι)</t>
  </si>
  <si>
    <t>ΜΕΤΑΒΟΛΗ
ΑΠΟΘΕΜΑΤΩΝ
(τόνοι)</t>
  </si>
  <si>
    <t>ΓΙΑ ΣΠΟΡΑ
(τόνοι)</t>
  </si>
  <si>
    <t>ΧΡΗΣΗ ΑΠΟ
ΒΙΟΜΗΧΑΝΙΕΣ
(τόνοι)</t>
  </si>
  <si>
    <t>ΧΡΗΣΗ ΩΣ ΖΩΟΤΡΟΦΕΣ
USED AS FEEDING STUFF</t>
  </si>
  <si>
    <t>ΣΥΝΟΛΟ ΠΑΡΑΓΩΓΗΣ</t>
  </si>
  <si>
    <t>ΕΞΑΓΩΓΕΣ</t>
  </si>
  <si>
    <t>ΚΡΑΤΗΣΕΙΣ ΓΙΑ ΣΠΟΡΑ, ΖΩΟΤΡΟΦΗ</t>
  </si>
  <si>
    <t>ΠΩΛΗΣΕΙΣ ΣΕ
ΒΙΟΜΗΧΑΝΙΕΣ</t>
  </si>
  <si>
    <t>TOTAL PRODUCTION</t>
  </si>
  <si>
    <t>EXPORTS</t>
  </si>
  <si>
    <t>RETAINED FOR 
INPUTS</t>
  </si>
  <si>
    <t>SALES TO INDUSTRY
AND OTHER SECTORS</t>
  </si>
  <si>
    <t>FINAL CONSUMPTION</t>
  </si>
  <si>
    <t>ΑVERAGE CONSUMPTION</t>
  </si>
  <si>
    <t>MΕΣΗ ΚΑΤΑΝΑΛΩΣΗ</t>
  </si>
  <si>
    <t>Ποσότητα
σπόρου
(σάκκοι 50 κιλών)</t>
  </si>
  <si>
    <t>Quantity
of seed
(bags of 50 kg)</t>
  </si>
  <si>
    <t>Κουνουπίδια και μπρόκολα</t>
  </si>
  <si>
    <t>Cauliflower and broccoli</t>
  </si>
  <si>
    <t>Πρόβατα</t>
  </si>
  <si>
    <t xml:space="preserve">  Canada</t>
  </si>
  <si>
    <t xml:space="preserve">  Καναδάς</t>
  </si>
  <si>
    <t>ΓΕΩΡΓΙΚΕΣ ΣΤΑΤΙΣΤΙΚΕΣ 2019</t>
  </si>
  <si>
    <t xml:space="preserve">Ακαθάριστη αξία παραγωγής, ενδιάμεση ανάλωση και προστιθέμενη αξία σε τρέχουσες τιμές, 2015-2019 </t>
  </si>
  <si>
    <t>Ετήσια ποσοστιαία μεταβολή της ακαθάριστης αξίας παραγωγής, της ενδιάμεσης ανάλωσης και της προστιθέμενης αξίας, 2015-2019</t>
  </si>
  <si>
    <t>Ακαθάριστη παραγωγή και προστιθέμενη αξία κατά υποτομέα σε τρέχουσες τιμές, 2015-2019</t>
  </si>
  <si>
    <t>Κατανομή προστιθέμενης αξίας κατά συντελεστή εισοδημάτων, 2010-2019</t>
  </si>
  <si>
    <t>Ενδιάμεση ανάλωση κατά είδος, 2015-2019</t>
  </si>
  <si>
    <t xml:space="preserve">Έμμεσοι φόροι, 2015-2019 </t>
  </si>
  <si>
    <t>Απασχόληση στη γεωργία κατά κατηγορία, φύλο και υποτομέα, 2015-2019</t>
  </si>
  <si>
    <t>Εκτάσεις και παραγωγή προϊόντων, 2019</t>
  </si>
  <si>
    <t>Εξαγωγές γεωργικών προϊόντων, 2015-2019</t>
  </si>
  <si>
    <t xml:space="preserve">Αξία γεωργικών εξαγωγών κατά γεωγραφική περιοχή, 2015-2019 </t>
  </si>
  <si>
    <t>Εξαγωγές κυριότερων γεωργικών προϊόντων κατά χώρα προορισμού, 2018-2019</t>
  </si>
  <si>
    <t>Ποσότητα και αξία σπόρων κατά προϊόν, 2019</t>
  </si>
  <si>
    <t>Χρήση λιπασμάτων, 2019</t>
  </si>
  <si>
    <t>Ζωική παραγωγή, 2019</t>
  </si>
  <si>
    <t>Μεταβολή ζωικού κεφαλαίου, 2018-2019</t>
  </si>
  <si>
    <t>Ζωοτροφές κατά είδος, 2019</t>
  </si>
  <si>
    <t>Παραγωγή και ενδιάμεση ανάλωση δευτερογενών προϊόντων, 2019</t>
  </si>
  <si>
    <t>Δασική παραγωγή και ενδιάμεση ανάλωση, 2019</t>
  </si>
  <si>
    <t>Παραγωγή αλιείας και ενδιάμεση ανάλωση, 2019</t>
  </si>
  <si>
    <t xml:space="preserve">Αλεία ψαριών κατά είδος, 2015-2019 </t>
  </si>
  <si>
    <t>Χρήση γεωργικής παραγωγής κατά προϊόν σε τιμές παραγωγού, 2019</t>
  </si>
  <si>
    <t>Κατά κεφαλή κατανάλωση γεωργικών προϊόντων, 2010-2019</t>
  </si>
  <si>
    <t>COPYRIGHT © :2021, ΚΥΠΡΙΑΚΗ ΔΗΜΟΚΡΑΤΙΑ, ΣΤΑΤΙΣΤΙΚΗ ΥΠΗΡΕΣΙΑ/REPUBLIC OF CYPRUS, STATISTICAL SERVICE</t>
  </si>
  <si>
    <t xml:space="preserve">Gross output, intermediate inputs and value added at current prices, 2015-2019 </t>
  </si>
  <si>
    <t>Annual percentage change of gross output, intermediate inputs and value added, 2015-2019</t>
  </si>
  <si>
    <t>Gross output and value added by sub-sector at current prices, 2015-2019</t>
  </si>
  <si>
    <t>Breakdown of value added by factor income, 2010-2019</t>
  </si>
  <si>
    <t>Intermediate inputs by type, 2015-2019</t>
  </si>
  <si>
    <t>Indirect taxes, 2015-2019</t>
  </si>
  <si>
    <t>Employment in agriculture by category, gender and sub-sector, 2015-2019</t>
  </si>
  <si>
    <t>Crop areas and production, 2019</t>
  </si>
  <si>
    <t>Exports of agricultural products, 2015-2019</t>
  </si>
  <si>
    <t xml:space="preserve">Value of agricultural exports by geographical region, 2015-2019                                                                                                                                                                                                                                                                                                                                    
                            </t>
  </si>
  <si>
    <t>Exports of main agricultural products by country of destination, 2018-2019</t>
  </si>
  <si>
    <t>Fertilizers used, 2019</t>
  </si>
  <si>
    <t>Livestock production, 2019</t>
  </si>
  <si>
    <t>Change in animal stock, 2018-2019</t>
  </si>
  <si>
    <t>Feeding stuff by type, 2019</t>
  </si>
  <si>
    <t>Ancillary production and intermediate inputs, 2019</t>
  </si>
  <si>
    <t>Forestry production and intermediate inputs, 2019</t>
  </si>
  <si>
    <t>Fishing production and intermediate inputs, 2019</t>
  </si>
  <si>
    <t>Fish caught by type of species, 2015-2019</t>
  </si>
  <si>
    <t>Agricultural output by product and final use at producer's prices, 2019</t>
  </si>
  <si>
    <t>Per capita consumption of agricultural products, 2010-2019</t>
  </si>
  <si>
    <t>AGRICULTURAL STATISTICS 2019</t>
  </si>
  <si>
    <t xml:space="preserve">ΠINAKAΣ  1.  AΚAΘAPIΣTH AΞIA ΠAPAΓΩΓHΣ, ΕΝΔΙΑΜΕΣΗ ΑΝΑΛΩΣΗ ΚAI ΠPOΣTIΘEMENH AΞIA ΣΕ ΤΡΕΧΟΥΣΕΣ ΤΙΜΕΣ, 2015-2019 </t>
  </si>
  <si>
    <t xml:space="preserve">TABLE      1.  GROSS OUTPUT, INTERMEDIATE INPUTS AND VALUE ADDED AT CURRENT PRICES, 2015-2019                                                                                                                                                                                                                                                                                                                                        
                            </t>
  </si>
  <si>
    <t>ΠINAKAΣ  2.  ETHΣIA ΠOΣOΣTIAIA METABOΛH THΣ AΚAΘAPIΣTHΣ AΞIAΣ ΠAPAΓΩΓHΣ, TΗΣ ΕΝΔΙΑΜΕΣΗΣ ΑΝΑΛΩΣΗΣ ΚAI THΣ ΠPOΣTIΘEMENHΣ AΞIAΣ, 2015-2019</t>
  </si>
  <si>
    <t>TABLE      2.  ANNUAL PERCENTAGE CHANGE OF GROSS OUTPUT, INTERMEDIATE INPUTS AND VALUE ADDED, 2015-2019</t>
  </si>
  <si>
    <t>ΠINAKAΣ  3.  AΚAΘAPIΣTH ΠAPAΓΩΓH ΚAI ΠPOΣTIΘEMENH AΞIA ΚATA YΠOTOMEA ΣΕ ΤΡΕΧΟΥΣΕΣ ΤΙΜΕΣ, 2015-2019</t>
  </si>
  <si>
    <t>TABLE      3.  GROSS OUTPUT AND VALUE ADDED BY SUB-SECTOR AT CURRENT PRICES, 2015-2019</t>
  </si>
  <si>
    <t>ΠINAKAΣ  4.  ΚATANOMH ΠPOΣTIΘEMENHΣ AΞIAΣ ΚATA ΣYNTEΛEΣTH EIΣOΔHMATΩN, 2010-2019</t>
  </si>
  <si>
    <t>TABLE      4.  BREAKDOWN OF VALUE ADDED BY FACTOR INCOME, 2010-2019</t>
  </si>
  <si>
    <t>ΠINAKAΣ  5.  ΕΝΔΙΑΜΕΣΗ ΑΝΑΛΩΣΗ KATA EIΔOΣ, 2015-2019</t>
  </si>
  <si>
    <t>TABLE      5.  INTERMEDIATE INPUTS BY TYPE, 2015-2019</t>
  </si>
  <si>
    <t xml:space="preserve">ΠINAKAΣ  6.  EMMEΣOI ΦOPOI, 2015-2019 </t>
  </si>
  <si>
    <t>TABLE      6.  INDIRECT TAXES, 2015-2019</t>
  </si>
  <si>
    <t>ΠINAKAΣ  7.  ΑΠΑΣΧΟΛΗΣΗ ΣΤΗ ΓΕΩΡΓΙΑ ΚΑΤΑ ΚΑΤΗΓΟΡΙΑ, ΦΥΛΟ ΚΑΙ ΥΠΟΤΟΜΕΑ, 2015-2019</t>
  </si>
  <si>
    <t>TABLE      7.  EMPLOYMENT IN AGRICULTURE BY CATEGORY, GENDER AND SUB-SECTOR, 2015-2019</t>
  </si>
  <si>
    <t>ΠINAKAΣ  8.  ΕΚΤΑΣΕΙΣ ΚΑΙ ΠΑΡΑΓΩΓΗ ΠΡΟΪΟΝΤΩΝ, 2019</t>
  </si>
  <si>
    <t>TABLE      8.  CROP AREAS AND PRODUCTION, 2019</t>
  </si>
  <si>
    <t>ΠINAKAΣ  9.  EΞAΓΩΓEΣ ΓEΩPΓIΚΩN ΠPOΪONTΩN, 2015-2019</t>
  </si>
  <si>
    <t>TABLE      9.  EXPORTS OF AGRICULTURAL PRODUCTS, 2015-2019</t>
  </si>
  <si>
    <t>ΠINAKAΣ  10.  AΞIA ΓEΩPΓIΚΩN EΞAΓΩΓΩN ΚATA ΓEΩΓPAΦIKΗ ΠEPIOXΗ, 2015-2019</t>
  </si>
  <si>
    <t xml:space="preserve">TABLE      10.  VALUE OF AGRICULTURAL EXPORTS BY GEOGRAPHICAL REGION, 2015-2019                                                                                                                                                                                                                                                                                                                                     
                            </t>
  </si>
  <si>
    <t>ΠINAKAΣ  11.  EΞAΓΩΓEΣ ΚYPIOTEPΩN ΓEΩPΓIΚΩN ΠPOΪONTΩN ΚATA XΩPA ΠPOOPIΣMOY, 2018-2019</t>
  </si>
  <si>
    <t>TABLE      11.  EXPORTS OF MAIN AGRICULTURAL PRODUCTS BY COUNTRY OF DESTINATION, 2018-2019</t>
  </si>
  <si>
    <t>ΠINAKAΣ  12.  ΠOΣOTHTA ΚAI AΞIA ΣΠOPΩN ΚATA ΠPOΪΟN, 2019</t>
  </si>
  <si>
    <t>TABLE      12.  QUANTITY AND VALUE OF SEEDS BY CROP, 2019</t>
  </si>
  <si>
    <t>ΠINAKAΣ  13.  XPHΣH ΛIΠAΣMATΩN, 2019</t>
  </si>
  <si>
    <t>TABLE      13.  FERTILIZERS USED, 2019</t>
  </si>
  <si>
    <t>ΠINAKAΣ  14.  ZΩΙΚΗ ΠΑΡΑΓΩΓΗ, 2019</t>
  </si>
  <si>
    <t>TABLE      14.  LIVESTOCK PRODUCTION, 2019</t>
  </si>
  <si>
    <t>ΠINAKAΣ  15.  METABOΛH ZΩIΚOY ΚEΦAΛAIOY, 2018-2019</t>
  </si>
  <si>
    <t>TABLE      15.  CHANGE IN ANIMAL STOCK, 2018-2019</t>
  </si>
  <si>
    <t>ΠINAKAΣ  16.  ZΩOTPOΦEΣ ΚATA EIΔOΣ, 2019</t>
  </si>
  <si>
    <t>TABLE      16.  FEEDING STUFF BY TYPE, 2019</t>
  </si>
  <si>
    <t>ΠINAKAΣ  17.  ΠAPAΓΩΓH ΚΑΙ ΕΝΔΙΑΜΕΣΗ ΑΝΑΛΩΣΗ ΔEYTEPOΓENΩN ΠPOΪONTΩN, 2019</t>
  </si>
  <si>
    <t>TABLE      17.  ANCILLARY PRODUCTION AND INTERMEDIATE INPUTS, 2019</t>
  </si>
  <si>
    <t>ΠINAKAΣ  18.  ΔΑΣΙΚΗ ΠΑΡΑΓΩΓΗ ΚΑΙ ΕΝΔΙΑΜΕΣΗ ΑΝΑΛΩΣΗ, 2019</t>
  </si>
  <si>
    <t>TABLE      18.  FORESTRY PRODUCTION AND INTERMEDIATE INPUTS, 2019</t>
  </si>
  <si>
    <t>ΠINAKAΣ  19.  ΠΑΡΑΓΩΓΗ ΑΛΙΕΙΑΣ ΚΑΙ ΕΝΔΙΑΜΕΣΗ ΑΝΑΛΩΣΗ, 2019</t>
  </si>
  <si>
    <t>TABLE      19.  FISHING PRODUCTION AND INTERMEDIATE INPUTS, 2019</t>
  </si>
  <si>
    <t>ΠINAKAΣ  20.  AΛIEIA ΨAPIΩN ΚATA EIΔOΣ, 2015-2019</t>
  </si>
  <si>
    <t>TABLE      20.  FISH CAUGHT BY TYPE OF SPECIES, 2015-2019</t>
  </si>
  <si>
    <t>ΠINAKAΣ  21.  XPHΣH ΤΗΣ ΓΕΩΡΓΙΚΗΣ ΠAPAΓΩΓHΣ ΚATA ΠPOΪΟN ΣΕ ΤΙΜΕΣ ΠΑΡΑΓΩΓΟΥ, 2019</t>
  </si>
  <si>
    <t>TABLE      21.  AGRICULTURAL OUTPUT BY PRODUCT AND FINAL USE AT PRODUCER'S PRICES, 2019</t>
  </si>
  <si>
    <t>ΠINAKAΣ  22.  ΚATA ΚEΦAΛH ΚATANAΛΩΣH ΓΕΩΡΓΙΚΩΝ ΠPOΪΟNTΩN, 2010-2019</t>
  </si>
  <si>
    <t>TABLE      22.  PER CAPITA CONSUMPTION OF AGRICULTURAL PRODUCTS, 2010-2019</t>
  </si>
  <si>
    <t>2010-2014</t>
  </si>
  <si>
    <t>2015-2019</t>
  </si>
  <si>
    <t>ΣΕ ΤΡΕΧΟΥΣΕΣ ΤΙΜΕΣ
AT CURRENT PRICES</t>
  </si>
  <si>
    <t>ΣΕ ΣΤΑΘΕΡΕΣ ΤΙΜΕΣ ΤΟΥ 2010
AT CONSTANT 2010 PRICES</t>
  </si>
  <si>
    <t>Other fodder crops</t>
  </si>
  <si>
    <t>Άλλα κτηνοτροφικά φυτά</t>
  </si>
  <si>
    <t>Δέρματα</t>
  </si>
  <si>
    <t>Hides and skins</t>
  </si>
  <si>
    <t>ΠΑΡΑΓΩΓΗ
PRODUCTION</t>
  </si>
  <si>
    <t xml:space="preserve">Tριπλό Yπερφοσφωρικό (0-46/48-0) </t>
  </si>
  <si>
    <r>
      <rPr>
        <vertAlign val="superscript"/>
        <sz val="10"/>
        <color indexed="12"/>
        <rFont val="Arial"/>
        <family val="2"/>
      </rPr>
      <t>r</t>
    </r>
    <r>
      <rPr>
        <sz val="10"/>
        <color indexed="12"/>
        <rFont val="Arial"/>
        <family val="2"/>
      </rPr>
      <t xml:space="preserve"> αναθεωρημένα στοιχεία</t>
    </r>
  </si>
  <si>
    <r>
      <rPr>
        <vertAlign val="superscript"/>
        <sz val="10"/>
        <color indexed="12"/>
        <rFont val="Arial"/>
        <family val="2"/>
      </rPr>
      <t>r</t>
    </r>
    <r>
      <rPr>
        <sz val="10"/>
        <color indexed="12"/>
        <rFont val="Arial"/>
        <family val="2"/>
      </rPr>
      <t xml:space="preserve"> revised data</t>
    </r>
  </si>
  <si>
    <t>Quantity and value of seeds by crop, 2019</t>
  </si>
  <si>
    <r>
      <rPr>
        <b/>
        <sz val="10"/>
        <rFont val="Arial"/>
        <family val="2"/>
      </rPr>
      <t>(α) Έρευνα Διάρθρωσης Γεωργικών και Κτηνοτροφικών Εκμεταλλεύσεων</t>
    </r>
    <r>
      <rPr>
        <sz val="10"/>
        <rFont val="Arial"/>
        <family val="2"/>
      </rPr>
      <t xml:space="preserve">, η οποία διεξάγεται κάθε τρία χρόνια δειγματοληπτικά και κάθε δέκα χρόνια απογραφικά με σκοπό τη συλλογή λεπτομερών στοιχείων για τη διάρθρωση των γεωργικών εκμεταλλεύσεων. Επίσης αποτελεί σημαντική πηγή στοιχείων και χρησιμοποιείται για την ενημέρωση και βελτίωση των ετήσιων δειγματοληπτικών ερευνών.
</t>
    </r>
  </si>
  <si>
    <r>
      <rPr>
        <b/>
        <sz val="10"/>
        <rFont val="Arial"/>
        <family val="2"/>
      </rPr>
      <t>(β) Έρευνες φυτικής παραγωγής</t>
    </r>
    <r>
      <rPr>
        <sz val="10"/>
        <rFont val="Arial"/>
        <family val="2"/>
      </rPr>
      <t>, οι οποίες διεξάγονται κάθε χρόνο με σκοπό τη συλλογή στοιχείων από τους γεωργούς για τις εκτάσεις που φυτεύτηκαν, την παραγωγή, τα έσοδα από τις πωλήσεις των προϊόντων και τα έξοδα. Το πλαίσιο δειγματοληψίας των ερευνών προέρχεται από την Έρευνα Διάρθρωσης και την Απογραφή Γεωργίας 2010. Το δείγμα είναι στρωματοποιημένο ανά ομάδα προϊόντων και οι εκμεταλλεύσεις επιλέγονται με Πιθανότητα Αναλογική προς το Μέγεθος, το οποίο μέγεθος είναι η έκταση κάθε ομάδας προϊόντων των γεωργικών εκμεταλλεύσεων. Τα στοιχεία συλλέγονται με προσωπικές συνεντεύξεις από τους γεωργούς.</t>
    </r>
  </si>
  <si>
    <r>
      <rPr>
        <b/>
        <sz val="10"/>
        <rFont val="Arial"/>
        <family val="2"/>
      </rPr>
      <t>(a) The Farm Structure Survey,</t>
    </r>
    <r>
      <rPr>
        <sz val="10"/>
        <rFont val="Arial"/>
        <family val="2"/>
      </rPr>
      <t xml:space="preserve"> which</t>
    </r>
    <r>
      <rPr>
        <b/>
        <sz val="10"/>
        <rFont val="Arial"/>
        <family val="2"/>
      </rPr>
      <t xml:space="preserve"> </t>
    </r>
    <r>
      <rPr>
        <sz val="10"/>
        <rFont val="Arial"/>
        <family val="2"/>
      </rPr>
      <t>is conducted every three years as a sample survey and every ten years as a census and aims at obtaining detailed data on the structure of agricultural holdings. It also constitutes an important source of data that is utilized for the updating and improvements of the annual sample surveys.</t>
    </r>
  </si>
  <si>
    <r>
      <rPr>
        <b/>
        <sz val="10"/>
        <rFont val="Arial"/>
        <family val="2"/>
      </rPr>
      <t>(δ)</t>
    </r>
    <r>
      <rPr>
        <sz val="10"/>
        <rFont val="Arial"/>
        <family val="2"/>
      </rPr>
      <t xml:space="preserve"> Ως πηγές πληροφοριών είναι διάφορα </t>
    </r>
    <r>
      <rPr>
        <b/>
        <sz val="10"/>
        <rFont val="Arial"/>
        <family val="2"/>
      </rPr>
      <t>Κυβερνητικά Τμήματα</t>
    </r>
    <r>
      <rPr>
        <sz val="10"/>
        <rFont val="Arial"/>
        <family val="2"/>
      </rPr>
      <t xml:space="preserve"> (Γεωργίας, Δασών, Αλιείας, Αναπτύξεως Υδάτων κλπ.), ο Κυπριακός Οργανισμός Αγροτικών Πληρωμών, </t>
    </r>
    <r>
      <rPr>
        <b/>
        <sz val="10"/>
        <rFont val="Arial"/>
        <family val="2"/>
      </rPr>
      <t>Οργανισμοί Εμπορίας προϊόντων</t>
    </r>
    <r>
      <rPr>
        <sz val="10"/>
        <rFont val="Arial"/>
        <family val="2"/>
      </rPr>
      <t xml:space="preserve"> (πατατών, σιτηρών, χαρουπιών, γάλακτος κλπ.), και </t>
    </r>
    <r>
      <rPr>
        <b/>
        <sz val="10"/>
        <rFont val="Arial"/>
        <family val="2"/>
      </rPr>
      <t>Συνεργατικά Ιδρύματα</t>
    </r>
    <r>
      <rPr>
        <sz val="10"/>
        <rFont val="Arial"/>
        <family val="2"/>
      </rPr>
      <t>. Τα στοιχεία που χρησιμοποιούνται αφορούν στις ποσότητες και τιμές των αντίστοιχων προϊόντων και υπηρεσιών που χειρίζονται.</t>
    </r>
  </si>
  <si>
    <r>
      <rPr>
        <b/>
        <sz val="10"/>
        <rFont val="Arial"/>
        <family val="2"/>
      </rPr>
      <t xml:space="preserve">(d) </t>
    </r>
    <r>
      <rPr>
        <sz val="10"/>
        <rFont val="Arial"/>
        <family val="2"/>
      </rPr>
      <t xml:space="preserve">Important sources of information are various </t>
    </r>
    <r>
      <rPr>
        <b/>
        <sz val="10"/>
        <rFont val="Arial"/>
        <family val="2"/>
      </rPr>
      <t>Government Departments</t>
    </r>
    <r>
      <rPr>
        <sz val="10"/>
        <rFont val="Arial"/>
        <family val="2"/>
      </rPr>
      <t xml:space="preserve"> (Agriculture, Forestry, Fisheries, Water Development etc.), the Cyprus Agricultural Payments Organization, the </t>
    </r>
    <r>
      <rPr>
        <b/>
        <sz val="10"/>
        <rFont val="Arial"/>
        <family val="2"/>
      </rPr>
      <t>Marketing Boards</t>
    </r>
    <r>
      <rPr>
        <sz val="10"/>
        <rFont val="Arial"/>
        <family val="2"/>
      </rPr>
      <t xml:space="preserve"> (for potatoes, cereals, grapes, carobs, milk etc.) and the various </t>
    </r>
    <r>
      <rPr>
        <b/>
        <sz val="10"/>
        <rFont val="Arial"/>
        <family val="2"/>
      </rPr>
      <t>Co-operatives</t>
    </r>
    <r>
      <rPr>
        <sz val="10"/>
        <rFont val="Arial"/>
        <family val="2"/>
      </rPr>
      <t>. The data used from these sources relate to quantities and prices of the respective products and services handled.</t>
    </r>
  </si>
  <si>
    <t xml:space="preserve">Σύμφωνα με τις πρόνοιες του περί Επίσημων Στατιστικών Νόμου του 2021 (Ν. 25(Ι)/2021) ο οποίος παρέχει τη νομική βάση για την ανάπτυξη, παραγωγή και διάδοση των επίσημων στατιστικών στην Κύπρο, όλα τα στοιχεία που συλλέγονται τηρούνται ως εμπιστευτικά και χρησιμοποιούνται αποκλειστικά και μόνο για στατιστικούς σκοπούς. </t>
  </si>
  <si>
    <t>In compliance with the provisions of the Official Statistics Law of 2021 (Law No. 25(I)/2021) which provides the legal basis for the development, production and dissemination of official statistics in Cyprus, all data collected are treated as confidential and used solely for statistical purposes.</t>
  </si>
  <si>
    <r>
      <rPr>
        <b/>
        <sz val="10"/>
        <rFont val="Arial"/>
        <family val="2"/>
      </rPr>
      <t>Απασχόληση:</t>
    </r>
    <r>
      <rPr>
        <sz val="10"/>
        <rFont val="Arial"/>
        <family val="2"/>
      </rPr>
      <t xml:space="preserve"> Αναφέρεται σε “ισοδύναμο πλήρως απασχολουμένων” ατόμων. Η μέθοδος αυτή βασίζεται στη συνολική διάρκεια εργασίας των γεωργών και μελών της οικογένειας στις γεωργικές εκμεταλλεύσεις. Ο αριθμός πλήρως απασχολουμένων προκύπτει αφού διαιρεθεί η συνολική διάρκεια εργασίας (σε χρόνο) με 260 ανθρωποημέρες ετησίως. Οι γεωργοί που εργάζονται πέραν των 260 ημερών κατά έτος θεωρούνται ως πλήρως απασχολούμενοι στη γεωργία.</t>
    </r>
  </si>
  <si>
    <r>
      <rPr>
        <b/>
        <sz val="10"/>
        <rFont val="Arial"/>
        <family val="2"/>
      </rPr>
      <t>Τακτικοί εργάτες και υπάλληλοι:</t>
    </r>
    <r>
      <rPr>
        <sz val="10"/>
        <rFont val="Arial"/>
        <family val="2"/>
      </rPr>
      <t xml:space="preserve"> Είναι τα άτομα που εργάζονται στη γεωργία έναντι αμοιβής τακτικά όλες τις εβδομάδες ανεξάρτητα από τις ώρες εργασίας κάθε εβδομάδα.</t>
    </r>
  </si>
  <si>
    <r>
      <rPr>
        <b/>
        <sz val="10"/>
        <rFont val="Arial"/>
        <family val="2"/>
      </rPr>
      <t>Εποχικοί εργάτες:</t>
    </r>
    <r>
      <rPr>
        <sz val="10"/>
        <rFont val="Arial"/>
        <family val="2"/>
      </rPr>
      <t xml:space="preserve"> Είναι οι μισθωτοί που απασχολούνται προσωρινά πάνω σε εντελώς έκτακτη ή και εποχική βάση για διάφορες γεωργικές εργασίες. Η μετατροπή τους σε πλήρως απασχολούμενα άτομα γίνεται με το συντελεστή των 260 ημερών εργασίας ανά έτος.</t>
    </r>
  </si>
  <si>
    <t>Τα στοιχεία, οι έννοιες και η παρουσίαση των οικονομικών λογαριασμών του γεωργικού τομέα βασίζονται στο εγχειρίδιο Οικονομικών Λογαριασμών Γεωργίας και Δασοκομίας (Αναθ. 1.1.) και στην Στατιστική Ταξινόμηση Οικονομικών Δραστηριοτήτων, NACE Αναθ. 2, της ΕΕ.</t>
  </si>
  <si>
    <r>
      <rPr>
        <b/>
        <sz val="10"/>
        <rFont val="Arial"/>
        <family val="2"/>
      </rPr>
      <t>Έκταση</t>
    </r>
    <r>
      <rPr>
        <sz val="10"/>
        <rFont val="Arial"/>
        <family val="2"/>
      </rPr>
      <t xml:space="preserve">
1 εκτάριο = 10.000 τετραγωνικά μέτρα
               = 10 δεκάρια
               = 7,475 σκάλες 
</t>
    </r>
    <r>
      <rPr>
        <b/>
        <sz val="10"/>
        <rFont val="Arial"/>
        <family val="2"/>
      </rPr>
      <t>Βάρος</t>
    </r>
    <r>
      <rPr>
        <sz val="10"/>
        <rFont val="Arial"/>
        <family val="2"/>
      </rPr>
      <t xml:space="preserve">
1 τόνος = 1.000 κιλά</t>
    </r>
  </si>
  <si>
    <r>
      <rPr>
        <b/>
        <sz val="10"/>
        <rFont val="Arial"/>
        <family val="2"/>
      </rPr>
      <t>Area</t>
    </r>
    <r>
      <rPr>
        <sz val="10"/>
        <rFont val="Arial"/>
        <family val="2"/>
      </rPr>
      <t xml:space="preserve">
1 hectare (ha) = 10.000 square metres
                     = 10 decares
                     = 7,475 donums 
</t>
    </r>
    <r>
      <rPr>
        <b/>
        <sz val="10"/>
        <rFont val="Arial"/>
        <family val="2"/>
      </rPr>
      <t>Weight</t>
    </r>
    <r>
      <rPr>
        <sz val="10"/>
        <rFont val="Arial"/>
        <family val="2"/>
      </rPr>
      <t xml:space="preserve">
1 tonne = 1.000 kg
</t>
    </r>
  </si>
  <si>
    <t xml:space="preserve">          Tonne = Metric ton</t>
  </si>
  <si>
    <t>Ζωική κοπριά</t>
  </si>
  <si>
    <t>Θειϊκό Κάλλιο (0-0-48/52)</t>
  </si>
  <si>
    <t>Compound feeds locally produced</t>
  </si>
  <si>
    <t>Production
(tonnes)</t>
  </si>
  <si>
    <t>Producer´s
price
(€/tonne)</t>
  </si>
  <si>
    <t>Quantity
(tonnes)</t>
  </si>
  <si>
    <t>PRODUCT/COUNTRY OF DESTINATION</t>
  </si>
  <si>
    <t>ΠΡΟΪΟΝ/ΧΩΡΑ ΠΡΟΟΡΙΣΜΟΥ</t>
  </si>
  <si>
    <t xml:space="preserve">Θειϊκό Κάλλιο (0-0-48/52) </t>
  </si>
  <si>
    <t>Local cattle</t>
  </si>
  <si>
    <t>Weaning (&lt;20 kg)</t>
  </si>
  <si>
    <t>IMPORTS
(tonnes)</t>
  </si>
  <si>
    <t>EXPORTS
(tonnes)</t>
  </si>
  <si>
    <t>CHANGE IN STOCKS
(tonnes)</t>
  </si>
  <si>
    <t>USED AS SEEDS
(tonnes)</t>
  </si>
  <si>
    <t>USED BY FACTORIES
(tonnes)</t>
  </si>
  <si>
    <t>Price
(€/tonne)</t>
  </si>
  <si>
    <t>Producer`s price
(€/tonne)</t>
  </si>
  <si>
    <t xml:space="preserve">Καυσόξυλα, σπόροι, φυτά, χριστουγεννιάτικα </t>
  </si>
  <si>
    <t>(τόνοι - tonnes)</t>
  </si>
  <si>
    <t>ΤΕΛΙΚΗ ΚΑΤΑΝΑΛΩΣΗ</t>
  </si>
  <si>
    <r>
      <rPr>
        <vertAlign val="superscript"/>
        <sz val="10"/>
        <rFont val="Arial"/>
        <family val="2"/>
      </rPr>
      <t>(3)</t>
    </r>
    <r>
      <rPr>
        <sz val="10"/>
        <rFont val="Arial"/>
        <family val="2"/>
      </rPr>
      <t xml:space="preserve"> Μέρος της παραγωγής (δηλ. αναδασώσεις) αποτελεί στοιχείο των κεφαλαιουχικών επενδύσεων. </t>
    </r>
  </si>
  <si>
    <t>(Τελευταία Ενημέρωση/Last update: 07/10/2021)</t>
  </si>
  <si>
    <t xml:space="preserve">Compound feeds </t>
  </si>
  <si>
    <t>locally produced</t>
  </si>
  <si>
    <t>Value
(€000´s)</t>
  </si>
  <si>
    <t>Αξία
(€000’ς)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</si>
</sst>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_(* #,##0.00_);_(* \(#,##0.00\);_(* &quot;-&quot;??_);_(@_)"/>
    <numFmt numFmtId="173" formatCode="#,##0.0"/>
    <numFmt numFmtId="174" formatCode="#,##0.000"/>
    <numFmt numFmtId="175" formatCode="0.0"/>
    <numFmt numFmtId="176" formatCode="0.00_)"/>
    <numFmt numFmtId="177" formatCode="#,##0.0_);\(#,##0.0\)"/>
    <numFmt numFmtId="178" formatCode="General_)"/>
    <numFmt numFmtId="179" formatCode="0.0_)"/>
  </numFmts>
  <fonts count="86">
    <font>
      <sz val="10"/>
      <name val="Arial"/>
      <family val="0"/>
    </font>
    <font>
      <sz val="11"/>
      <color indexed="8"/>
      <name val="Calibri"/>
      <family val="2"/>
    </font>
    <font>
      <sz val="10"/>
      <color indexed="8"/>
      <name val="»οξτΫςξα"/>
      <family val="0"/>
    </font>
    <font>
      <b/>
      <sz val="9"/>
      <color indexed="18"/>
      <name val="Times New Roman"/>
      <family val="1"/>
    </font>
    <font>
      <b/>
      <sz val="10"/>
      <name val="Times New Roman"/>
      <family val="1"/>
    </font>
    <font>
      <b/>
      <sz val="11"/>
      <name val="Times New Roman"/>
      <family val="1"/>
    </font>
    <font>
      <sz val="10"/>
      <name val="»οξτΫςξα"/>
      <family val="0"/>
    </font>
    <font>
      <sz val="10"/>
      <name val="MS Sans Serif"/>
      <family val="2"/>
    </font>
    <font>
      <sz val="9"/>
      <color indexed="8"/>
      <name val="»οξτΫςξα"/>
      <family val="0"/>
    </font>
    <font>
      <sz val="10"/>
      <name val="Times"/>
      <family val="1"/>
    </font>
    <font>
      <b/>
      <i/>
      <sz val="10"/>
      <color indexed="8"/>
      <name val="Arial"/>
      <family val="2"/>
    </font>
    <font>
      <b/>
      <sz val="12"/>
      <name val="Arial"/>
      <family val="2"/>
    </font>
    <font>
      <b/>
      <sz val="10"/>
      <name val="Arial"/>
      <family val="2"/>
    </font>
    <font>
      <b/>
      <i/>
      <sz val="18"/>
      <color indexed="18"/>
      <name val="Arial"/>
      <family val="2"/>
    </font>
    <font>
      <b/>
      <u val="single"/>
      <sz val="10"/>
      <name val="Arial"/>
      <family val="2"/>
    </font>
    <font>
      <b/>
      <sz val="9"/>
      <color indexed="8"/>
      <name val="Arial"/>
      <family val="2"/>
    </font>
    <font>
      <sz val="9"/>
      <name val="Arial"/>
      <family val="2"/>
    </font>
    <font>
      <sz val="8"/>
      <name val="Arial"/>
      <family val="2"/>
    </font>
    <font>
      <b/>
      <vertAlign val="superscript"/>
      <sz val="10"/>
      <name val="Arial"/>
      <family val="2"/>
    </font>
    <font>
      <vertAlign val="superscript"/>
      <sz val="10"/>
      <name val="Arial"/>
      <family val="2"/>
    </font>
    <font>
      <u val="single"/>
      <sz val="10"/>
      <name val="Arial"/>
      <family val="2"/>
    </font>
    <font>
      <b/>
      <u val="single"/>
      <sz val="10"/>
      <color indexed="12"/>
      <name val="Arial"/>
      <family val="2"/>
    </font>
    <font>
      <b/>
      <vertAlign val="superscript"/>
      <sz val="10"/>
      <color indexed="12"/>
      <name val="Arial"/>
      <family val="2"/>
    </font>
    <font>
      <b/>
      <sz val="15"/>
      <color indexed="18"/>
      <name val="Arial"/>
      <family val="2"/>
    </font>
    <font>
      <sz val="10"/>
      <color indexed="12"/>
      <name val="Arial"/>
      <family val="2"/>
    </font>
    <font>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color indexed="8"/>
      <name val="Arial"/>
      <family val="2"/>
    </font>
    <font>
      <b/>
      <u val="single"/>
      <sz val="10"/>
      <color indexed="8"/>
      <name val="Arial"/>
      <family val="2"/>
    </font>
    <font>
      <sz val="10"/>
      <color indexed="8"/>
      <name val="Arial"/>
      <family val="2"/>
    </font>
    <font>
      <b/>
      <sz val="10"/>
      <color indexed="12"/>
      <name val="Arial"/>
      <family val="2"/>
    </font>
    <font>
      <sz val="11"/>
      <color indexed="8"/>
      <name val="Times New Roman"/>
      <family val="1"/>
    </font>
    <font>
      <b/>
      <sz val="10"/>
      <color indexed="8"/>
      <name val="Arial"/>
      <family val="2"/>
    </font>
    <font>
      <b/>
      <sz val="11"/>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sz val="11"/>
      <color theme="1"/>
      <name val="Arial"/>
      <family val="2"/>
    </font>
    <font>
      <b/>
      <u val="single"/>
      <sz val="10"/>
      <color theme="1"/>
      <name val="Arial"/>
      <family val="2"/>
    </font>
    <font>
      <sz val="10"/>
      <color rgb="FF000000"/>
      <name val="Arial"/>
      <family val="2"/>
    </font>
    <font>
      <sz val="10"/>
      <color theme="1"/>
      <name val="Arial"/>
      <family val="2"/>
    </font>
    <font>
      <b/>
      <u val="single"/>
      <sz val="10"/>
      <color rgb="FF0000FF"/>
      <name val="Arial"/>
      <family val="2"/>
    </font>
    <font>
      <b/>
      <sz val="10"/>
      <color rgb="FF0000FF"/>
      <name val="Arial"/>
      <family val="2"/>
    </font>
    <font>
      <sz val="11"/>
      <color theme="1"/>
      <name val="Times New Roman"/>
      <family val="1"/>
    </font>
    <font>
      <b/>
      <sz val="10"/>
      <color theme="1"/>
      <name val="Arial"/>
      <family val="2"/>
    </font>
    <font>
      <sz val="10"/>
      <color rgb="FFFF0000"/>
      <name val="Arial"/>
      <family val="2"/>
    </font>
    <font>
      <u val="single"/>
      <sz val="10"/>
      <color rgb="FF0000FF"/>
      <name val="Arial"/>
      <family val="2"/>
    </font>
    <font>
      <sz val="10"/>
      <color rgb="FF0000FF"/>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gray0625">
        <fgColor indexed="9"/>
        <bgColor theme="0"/>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12"/>
      </top>
      <bottom/>
    </border>
    <border>
      <left style="thin">
        <color rgb="FF0000FF"/>
      </left>
      <right style="thin">
        <color rgb="FF0000FF"/>
      </right>
      <top/>
      <bottom style="thin">
        <color rgb="FF0000FF"/>
      </bottom>
    </border>
    <border>
      <left style="thin">
        <color rgb="FF0000FF"/>
      </left>
      <right style="thin">
        <color rgb="FF0000FF"/>
      </right>
      <top style="thin">
        <color rgb="FF0000FF"/>
      </top>
      <bottom/>
    </border>
    <border>
      <left style="thin">
        <color rgb="FF0000FF"/>
      </left>
      <right style="thin">
        <color rgb="FF0000FF"/>
      </right>
      <top/>
      <bottom/>
    </border>
    <border>
      <left/>
      <right/>
      <top/>
      <bottom style="thin">
        <color rgb="FF0000FF"/>
      </bottom>
    </border>
    <border>
      <left style="thin">
        <color rgb="FF0000FF"/>
      </left>
      <right/>
      <top/>
      <bottom/>
    </border>
    <border>
      <left/>
      <right/>
      <top style="thin">
        <color rgb="FF0000FF"/>
      </top>
      <bottom style="thin">
        <color rgb="FF0000FF"/>
      </bottom>
    </border>
    <border>
      <left style="thin">
        <color rgb="FF0000FF"/>
      </left>
      <right/>
      <top/>
      <bottom style="thin">
        <color rgb="FF0000FF"/>
      </bottom>
    </border>
    <border>
      <left/>
      <right style="thin">
        <color rgb="FF0000FF"/>
      </right>
      <top style="thin">
        <color rgb="FF0000FF"/>
      </top>
      <bottom style="thin">
        <color rgb="FF0000FF"/>
      </bottom>
    </border>
    <border>
      <left/>
      <right style="thin">
        <color rgb="FF0000FF"/>
      </right>
      <top/>
      <bottom style="thin">
        <color rgb="FF0000FF"/>
      </bottom>
    </border>
    <border>
      <left/>
      <right style="thin">
        <color rgb="FF0000FF"/>
      </right>
      <top/>
      <bottom/>
    </border>
    <border>
      <left style="thin">
        <color rgb="FF0000FF"/>
      </left>
      <right style="thin">
        <color rgb="FF0000FF"/>
      </right>
      <top style="thin">
        <color rgb="FF0000FF"/>
      </top>
      <bottom style="thin">
        <color rgb="FF0000FF"/>
      </bottom>
    </border>
    <border>
      <left style="thin">
        <color rgb="FF0000FF"/>
      </left>
      <right/>
      <top style="thin">
        <color rgb="FF0000FF"/>
      </top>
      <bottom style="thin">
        <color rgb="FF0000FF"/>
      </bottom>
    </border>
    <border>
      <left style="hair"/>
      <right style="hair"/>
      <top style="hair"/>
      <bottom style="hair"/>
    </border>
    <border>
      <left style="thin">
        <color rgb="FF0000FF"/>
      </left>
      <right/>
      <top style="thin">
        <color rgb="FF0000FF"/>
      </top>
      <bottom/>
    </border>
    <border>
      <left/>
      <right/>
      <top style="thin">
        <color rgb="FF0000FF"/>
      </top>
      <bottom/>
    </border>
    <border>
      <left/>
      <right style="thin">
        <color rgb="FF0000FF"/>
      </right>
      <top style="thin">
        <color rgb="FF0000FF"/>
      </top>
      <bottom/>
    </border>
    <border>
      <left/>
      <right/>
      <top/>
      <bottom style="double">
        <color rgb="FF0000FF"/>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72"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4"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48">
    <xf numFmtId="0" fontId="0" fillId="0" borderId="0" xfId="0" applyAlignment="1">
      <alignment/>
    </xf>
    <xf numFmtId="0" fontId="0" fillId="33" borderId="0" xfId="0" applyFont="1" applyFill="1" applyAlignment="1">
      <alignment/>
    </xf>
    <xf numFmtId="0" fontId="73" fillId="33" borderId="0" xfId="54" applyNumberFormat="1" applyFont="1" applyFill="1" applyBorder="1" applyAlignment="1" applyProtection="1">
      <alignment/>
      <protection locked="0"/>
    </xf>
    <xf numFmtId="0" fontId="0" fillId="33" borderId="0" xfId="0" applyFont="1" applyFill="1" applyAlignment="1">
      <alignment horizontal="right"/>
    </xf>
    <xf numFmtId="0" fontId="74" fillId="33" borderId="0" xfId="0" applyFont="1" applyFill="1" applyAlignment="1">
      <alignment horizontal="left" vertical="top" wrapText="1"/>
    </xf>
    <xf numFmtId="0" fontId="11" fillId="33" borderId="0" xfId="59" applyFont="1" applyFill="1" applyAlignment="1">
      <alignment horizontal="center" vertical="center"/>
      <protection/>
    </xf>
    <xf numFmtId="0" fontId="74" fillId="33" borderId="0" xfId="0" applyFont="1" applyFill="1" applyAlignment="1">
      <alignment horizontal="left" vertical="top"/>
    </xf>
    <xf numFmtId="0" fontId="14" fillId="33" borderId="0" xfId="0" applyFont="1" applyFill="1" applyAlignment="1">
      <alignment vertical="top"/>
    </xf>
    <xf numFmtId="0" fontId="0" fillId="33" borderId="0" xfId="0"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0" fillId="33" borderId="0" xfId="0" applyFont="1" applyFill="1" applyAlignment="1">
      <alignment horizontal="justify" vertical="top"/>
    </xf>
    <xf numFmtId="0" fontId="0" fillId="33" borderId="0" xfId="0" applyFont="1" applyFill="1" applyAlignment="1">
      <alignment vertical="top"/>
    </xf>
    <xf numFmtId="0" fontId="0" fillId="33" borderId="0" xfId="0" applyFont="1" applyFill="1" applyAlignment="1">
      <alignment horizontal="justify" vertical="top" wrapText="1"/>
    </xf>
    <xf numFmtId="0" fontId="0" fillId="33" borderId="0" xfId="0" applyFont="1" applyFill="1" applyAlignment="1">
      <alignment horizontal="justify" vertical="center" wrapText="1"/>
    </xf>
    <xf numFmtId="0" fontId="75" fillId="33" borderId="0" xfId="0" applyFont="1" applyFill="1" applyAlignment="1">
      <alignment horizontal="left" vertical="center" wrapText="1"/>
    </xf>
    <xf numFmtId="0" fontId="0" fillId="33" borderId="0" xfId="0" applyFont="1" applyFill="1" applyAlignment="1">
      <alignment vertical="top" wrapText="1"/>
    </xf>
    <xf numFmtId="0" fontId="76" fillId="33" borderId="0" xfId="0" applyFont="1" applyFill="1" applyAlignment="1">
      <alignment horizontal="left" vertical="center"/>
    </xf>
    <xf numFmtId="0" fontId="77" fillId="33" borderId="0" xfId="0" applyFont="1" applyFill="1" applyAlignment="1">
      <alignment horizontal="left" vertical="center"/>
    </xf>
    <xf numFmtId="0" fontId="76" fillId="33" borderId="0" xfId="0" applyFont="1" applyFill="1" applyAlignment="1">
      <alignment/>
    </xf>
    <xf numFmtId="0" fontId="10" fillId="33" borderId="0" xfId="64" applyFont="1" applyFill="1" applyAlignment="1">
      <alignment/>
      <protection/>
    </xf>
    <xf numFmtId="3" fontId="0" fillId="33" borderId="0" xfId="60" applyNumberFormat="1" applyFont="1" applyFill="1">
      <alignment/>
      <protection/>
    </xf>
    <xf numFmtId="0" fontId="0" fillId="33" borderId="0" xfId="60" applyFont="1" applyFill="1">
      <alignment/>
      <protection/>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Alignment="1">
      <alignment vertical="center"/>
    </xf>
    <xf numFmtId="0" fontId="10" fillId="34" borderId="10" xfId="58" applyFont="1" applyFill="1" applyBorder="1" applyAlignment="1">
      <alignment vertical="center"/>
      <protection/>
    </xf>
    <xf numFmtId="0" fontId="0" fillId="34" borderId="10" xfId="0" applyFont="1" applyFill="1" applyBorder="1" applyAlignment="1">
      <alignment vertical="center"/>
    </xf>
    <xf numFmtId="0" fontId="15" fillId="34" borderId="0" xfId="58" applyFont="1" applyFill="1" applyAlignment="1">
      <alignment vertical="top"/>
      <protection/>
    </xf>
    <xf numFmtId="3" fontId="17" fillId="33" borderId="0" xfId="60" applyNumberFormat="1" applyFont="1" applyFill="1">
      <alignment/>
      <protection/>
    </xf>
    <xf numFmtId="0" fontId="16" fillId="33" borderId="0" xfId="60" applyNumberFormat="1" applyFont="1" applyFill="1" applyAlignment="1" applyProtection="1">
      <alignment vertical="center" wrapText="1"/>
      <protection locked="0"/>
    </xf>
    <xf numFmtId="0" fontId="12" fillId="35" borderId="0" xfId="0" applyFont="1" applyFill="1" applyAlignment="1">
      <alignment/>
    </xf>
    <xf numFmtId="0" fontId="0" fillId="35" borderId="0" xfId="0" applyFont="1" applyFill="1" applyAlignment="1">
      <alignment/>
    </xf>
    <xf numFmtId="0" fontId="12" fillId="35" borderId="0" xfId="0" applyFont="1" applyFill="1" applyAlignment="1">
      <alignment horizontal="right"/>
    </xf>
    <xf numFmtId="3" fontId="0" fillId="35" borderId="0" xfId="0" applyNumberFormat="1" applyFont="1" applyFill="1" applyAlignment="1">
      <alignment/>
    </xf>
    <xf numFmtId="0" fontId="0" fillId="35" borderId="0" xfId="0" applyFont="1" applyFill="1" applyBorder="1" applyAlignment="1">
      <alignment/>
    </xf>
    <xf numFmtId="3" fontId="0" fillId="35" borderId="0" xfId="0" applyNumberFormat="1" applyFont="1" applyFill="1" applyBorder="1" applyAlignment="1" applyProtection="1">
      <alignment/>
      <protection locked="0"/>
    </xf>
    <xf numFmtId="0" fontId="12" fillId="35" borderId="0" xfId="0" applyNumberFormat="1" applyFont="1" applyFill="1" applyAlignment="1" applyProtection="1">
      <alignment wrapText="1"/>
      <protection locked="0"/>
    </xf>
    <xf numFmtId="0" fontId="12" fillId="35" borderId="0" xfId="0" applyNumberFormat="1" applyFont="1" applyFill="1" applyAlignment="1" applyProtection="1">
      <alignment/>
      <protection locked="0"/>
    </xf>
    <xf numFmtId="0" fontId="0" fillId="35" borderId="11" xfId="0" applyNumberFormat="1" applyFont="1" applyFill="1" applyBorder="1" applyAlignment="1" applyProtection="1">
      <alignment horizontal="left"/>
      <protection locked="0"/>
    </xf>
    <xf numFmtId="0" fontId="12" fillId="35" borderId="12" xfId="0" applyNumberFormat="1" applyFont="1" applyFill="1" applyBorder="1" applyAlignment="1" applyProtection="1">
      <alignment horizontal="left" indent="1"/>
      <protection locked="0"/>
    </xf>
    <xf numFmtId="0" fontId="0" fillId="35" borderId="13" xfId="0" applyNumberFormat="1" applyFont="1" applyFill="1" applyBorder="1" applyAlignment="1" applyProtection="1">
      <alignment horizontal="left" indent="1"/>
      <protection locked="0"/>
    </xf>
    <xf numFmtId="0" fontId="12" fillId="35" borderId="13" xfId="0" applyNumberFormat="1" applyFont="1" applyFill="1" applyBorder="1" applyAlignment="1" applyProtection="1">
      <alignment horizontal="left" indent="1"/>
      <protection locked="0"/>
    </xf>
    <xf numFmtId="0" fontId="0" fillId="35" borderId="11" xfId="0" applyNumberFormat="1" applyFont="1" applyFill="1" applyBorder="1" applyAlignment="1" applyProtection="1">
      <alignment horizontal="left" indent="1"/>
      <protection locked="0"/>
    </xf>
    <xf numFmtId="3" fontId="12" fillId="35" borderId="0" xfId="0" applyNumberFormat="1" applyFont="1" applyFill="1" applyBorder="1" applyAlignment="1">
      <alignment horizontal="right"/>
    </xf>
    <xf numFmtId="0" fontId="0" fillId="35" borderId="14" xfId="0" applyNumberFormat="1" applyFont="1" applyFill="1" applyBorder="1" applyAlignment="1" applyProtection="1">
      <alignment/>
      <protection locked="0"/>
    </xf>
    <xf numFmtId="0" fontId="12" fillId="35" borderId="14" xfId="0" applyNumberFormat="1" applyFont="1" applyFill="1" applyBorder="1" applyAlignment="1" applyProtection="1">
      <alignment horizontal="center" vertical="center" wrapText="1"/>
      <protection locked="0"/>
    </xf>
    <xf numFmtId="3" fontId="0" fillId="35" borderId="15" xfId="0" applyNumberFormat="1" applyFont="1" applyFill="1" applyBorder="1" applyAlignment="1" applyProtection="1">
      <alignment/>
      <protection locked="0"/>
    </xf>
    <xf numFmtId="0" fontId="12" fillId="35" borderId="16"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protection locked="0"/>
    </xf>
    <xf numFmtId="3" fontId="12" fillId="35" borderId="15" xfId="0" applyNumberFormat="1" applyFont="1" applyFill="1" applyBorder="1" applyAlignment="1" applyProtection="1">
      <alignment/>
      <protection locked="0"/>
    </xf>
    <xf numFmtId="3" fontId="12" fillId="35" borderId="0" xfId="0" applyNumberFormat="1" applyFont="1" applyFill="1" applyAlignment="1">
      <alignment/>
    </xf>
    <xf numFmtId="3" fontId="0" fillId="35" borderId="0" xfId="0" applyNumberFormat="1" applyFont="1" applyFill="1" applyBorder="1" applyAlignment="1">
      <alignment horizontal="right"/>
    </xf>
    <xf numFmtId="173" fontId="12" fillId="35" borderId="0" xfId="0" applyNumberFormat="1" applyFont="1" applyFill="1" applyBorder="1" applyAlignment="1">
      <alignment horizontal="center"/>
    </xf>
    <xf numFmtId="173" fontId="0" fillId="35" borderId="14" xfId="0" applyNumberFormat="1" applyFont="1" applyFill="1" applyBorder="1" applyAlignment="1" applyProtection="1">
      <alignment horizontal="center"/>
      <protection locked="0"/>
    </xf>
    <xf numFmtId="173" fontId="0" fillId="35" borderId="17" xfId="0" applyNumberFormat="1" applyFont="1" applyFill="1" applyBorder="1" applyAlignment="1" applyProtection="1">
      <alignment horizontal="center"/>
      <protection locked="0"/>
    </xf>
    <xf numFmtId="0" fontId="12" fillId="35" borderId="0"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0" fillId="35" borderId="13" xfId="0" applyNumberFormat="1" applyFont="1" applyFill="1" applyBorder="1" applyAlignment="1" applyProtection="1">
      <alignment horizontal="left" vertical="center" indent="1"/>
      <protection locked="0"/>
    </xf>
    <xf numFmtId="0" fontId="12" fillId="35" borderId="13" xfId="0" applyNumberFormat="1" applyFont="1" applyFill="1" applyBorder="1" applyAlignment="1" applyProtection="1">
      <alignment horizontal="left" vertical="center" indent="1"/>
      <protection locked="0"/>
    </xf>
    <xf numFmtId="0"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vertical="center" wrapText="1"/>
      <protection locked="0"/>
    </xf>
    <xf numFmtId="173" fontId="0" fillId="35" borderId="0"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left" vertical="center" indent="1"/>
      <protection locked="0"/>
    </xf>
    <xf numFmtId="3" fontId="0" fillId="35" borderId="14" xfId="0" applyNumberFormat="1" applyFont="1" applyFill="1" applyBorder="1" applyAlignment="1" applyProtection="1">
      <alignment horizontal="right" vertical="center" wrapText="1"/>
      <protection locked="0"/>
    </xf>
    <xf numFmtId="0" fontId="12" fillId="33" borderId="0" xfId="60" applyFont="1" applyFill="1">
      <alignment/>
      <protection/>
    </xf>
    <xf numFmtId="3"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wrapText="1"/>
      <protection locked="0"/>
    </xf>
    <xf numFmtId="0" fontId="12" fillId="35" borderId="0" xfId="0" applyNumberFormat="1" applyFont="1" applyFill="1" applyBorder="1" applyAlignment="1" applyProtection="1">
      <alignment horizontal="center" wrapText="1"/>
      <protection locked="0"/>
    </xf>
    <xf numFmtId="0" fontId="0" fillId="35" borderId="0" xfId="0" applyNumberFormat="1" applyFont="1" applyFill="1" applyBorder="1" applyAlignment="1" applyProtection="1">
      <alignment horizontal="center" wrapText="1"/>
      <protection locked="0"/>
    </xf>
    <xf numFmtId="3" fontId="12" fillId="35" borderId="0" xfId="0" applyNumberFormat="1" applyFont="1" applyFill="1" applyBorder="1" applyAlignment="1" applyProtection="1">
      <alignment horizontal="right" wrapText="1"/>
      <protection locked="0"/>
    </xf>
    <xf numFmtId="0" fontId="0" fillId="35" borderId="13" xfId="0" applyNumberFormat="1" applyFont="1" applyFill="1" applyBorder="1" applyAlignment="1" applyProtection="1">
      <alignment horizontal="left" indent="2"/>
      <protection locked="0"/>
    </xf>
    <xf numFmtId="3" fontId="0" fillId="35" borderId="0" xfId="0" applyNumberFormat="1" applyFont="1" applyFill="1" applyBorder="1" applyAlignment="1" applyProtection="1">
      <alignment horizontal="right"/>
      <protection locked="0"/>
    </xf>
    <xf numFmtId="0" fontId="12" fillId="35" borderId="19"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right"/>
      <protection locked="0"/>
    </xf>
    <xf numFmtId="0" fontId="12" fillId="35" borderId="20" xfId="0" applyNumberFormat="1" applyFont="1" applyFill="1" applyBorder="1" applyAlignment="1" applyProtection="1">
      <alignment horizontal="center" vertical="center" wrapText="1"/>
      <protection locked="0"/>
    </xf>
    <xf numFmtId="0" fontId="12" fillId="35" borderId="20" xfId="0" applyNumberFormat="1" applyFont="1" applyFill="1" applyBorder="1" applyAlignment="1" applyProtection="1">
      <alignment horizontal="center" wrapText="1"/>
      <protection locked="0"/>
    </xf>
    <xf numFmtId="0" fontId="0" fillId="35" borderId="20" xfId="0" applyNumberFormat="1" applyFont="1" applyFill="1" applyBorder="1" applyAlignment="1" applyProtection="1">
      <alignment horizontal="center" wrapText="1"/>
      <protection locked="0"/>
    </xf>
    <xf numFmtId="0" fontId="0" fillId="35" borderId="13" xfId="0" applyNumberFormat="1" applyFont="1" applyFill="1" applyBorder="1" applyAlignment="1" applyProtection="1">
      <alignment horizontal="left" indent="3"/>
      <protection locked="0"/>
    </xf>
    <xf numFmtId="3" fontId="0" fillId="33" borderId="0" xfId="0" applyNumberFormat="1" applyFont="1" applyFill="1" applyAlignment="1">
      <alignment horizontal="left"/>
    </xf>
    <xf numFmtId="3" fontId="0" fillId="33" borderId="0" xfId="0" applyNumberFormat="1" applyFont="1" applyFill="1" applyAlignment="1">
      <alignment horizontal="right"/>
    </xf>
    <xf numFmtId="3" fontId="12" fillId="35" borderId="0" xfId="0" applyNumberFormat="1" applyFont="1" applyFill="1" applyAlignment="1" applyProtection="1">
      <alignment/>
      <protection locked="0"/>
    </xf>
    <xf numFmtId="3" fontId="0" fillId="34" borderId="0" xfId="0" applyNumberFormat="1" applyFont="1" applyFill="1" applyAlignment="1">
      <alignment vertical="center"/>
    </xf>
    <xf numFmtId="3" fontId="10" fillId="34" borderId="10" xfId="58" applyNumberFormat="1" applyFont="1" applyFill="1" applyBorder="1" applyAlignment="1">
      <alignment vertical="center"/>
      <protection/>
    </xf>
    <xf numFmtId="3" fontId="15" fillId="34" borderId="0" xfId="58" applyNumberFormat="1" applyFont="1" applyFill="1" applyAlignment="1">
      <alignment vertical="top"/>
      <protection/>
    </xf>
    <xf numFmtId="3" fontId="10" fillId="33" borderId="0" xfId="64" applyNumberFormat="1" applyFont="1" applyFill="1" applyAlignment="1">
      <alignment/>
      <protection/>
    </xf>
    <xf numFmtId="3" fontId="16" fillId="33" borderId="0" xfId="60" applyNumberFormat="1" applyFont="1" applyFill="1" applyAlignment="1" applyProtection="1">
      <alignment vertical="center" wrapText="1"/>
      <protection locked="0"/>
    </xf>
    <xf numFmtId="3" fontId="0" fillId="33" borderId="0" xfId="0" applyNumberFormat="1" applyFont="1" applyFill="1" applyBorder="1" applyAlignment="1">
      <alignment/>
    </xf>
    <xf numFmtId="3" fontId="12" fillId="35" borderId="0" xfId="0" applyNumberFormat="1" applyFont="1" applyFill="1" applyAlignment="1" applyProtection="1">
      <alignment wrapText="1"/>
      <protection locked="0"/>
    </xf>
    <xf numFmtId="3" fontId="0" fillId="34" borderId="10" xfId="0" applyNumberFormat="1" applyFont="1" applyFill="1" applyBorder="1" applyAlignment="1">
      <alignment vertical="center"/>
    </xf>
    <xf numFmtId="3" fontId="0" fillId="33" borderId="0" xfId="0" applyNumberFormat="1" applyFont="1" applyFill="1" applyAlignment="1">
      <alignment/>
    </xf>
    <xf numFmtId="0" fontId="12" fillId="35" borderId="0" xfId="0" applyNumberFormat="1" applyFont="1" applyFill="1" applyBorder="1" applyAlignment="1" applyProtection="1">
      <alignment horizontal="right" wrapText="1"/>
      <protection locked="0"/>
    </xf>
    <xf numFmtId="3" fontId="0" fillId="35" borderId="0" xfId="0" applyNumberFormat="1" applyFont="1" applyFill="1" applyBorder="1" applyAlignment="1" applyProtection="1">
      <alignment horizontal="right" indent="1"/>
      <protection locked="0"/>
    </xf>
    <xf numFmtId="0" fontId="0" fillId="35" borderId="0" xfId="0" applyNumberFormat="1" applyFont="1" applyFill="1" applyBorder="1" applyAlignment="1" applyProtection="1">
      <alignment horizontal="right" wrapText="1"/>
      <protection locked="0"/>
    </xf>
    <xf numFmtId="3" fontId="0" fillId="35" borderId="15" xfId="0" applyNumberFormat="1" applyFont="1" applyFill="1" applyBorder="1" applyAlignment="1" applyProtection="1">
      <alignment horizontal="right" indent="1"/>
      <protection locked="0"/>
    </xf>
    <xf numFmtId="3" fontId="12" fillId="35" borderId="0" xfId="0" applyNumberFormat="1" applyFont="1" applyFill="1" applyBorder="1" applyAlignment="1" applyProtection="1">
      <alignment wrapText="1"/>
      <protection locked="0"/>
    </xf>
    <xf numFmtId="3" fontId="0" fillId="35" borderId="0" xfId="0" applyNumberFormat="1" applyFont="1" applyFill="1" applyBorder="1" applyAlignment="1" applyProtection="1">
      <alignment wrapText="1"/>
      <protection locked="0"/>
    </xf>
    <xf numFmtId="3" fontId="0" fillId="35" borderId="15" xfId="0" applyNumberFormat="1" applyFont="1" applyFill="1" applyBorder="1" applyAlignment="1" applyProtection="1">
      <alignment horizontal="right"/>
      <protection locked="0"/>
    </xf>
    <xf numFmtId="0" fontId="12" fillId="35" borderId="21" xfId="0" applyNumberFormat="1" applyFont="1" applyFill="1" applyBorder="1" applyAlignment="1" applyProtection="1">
      <alignment horizontal="left" vertical="center" indent="1"/>
      <protection locked="0"/>
    </xf>
    <xf numFmtId="3" fontId="12" fillId="35" borderId="16" xfId="0" applyNumberFormat="1" applyFont="1" applyFill="1" applyBorder="1" applyAlignment="1" applyProtection="1">
      <alignment horizontal="right" vertical="center" wrapText="1"/>
      <protection locked="0"/>
    </xf>
    <xf numFmtId="3" fontId="12" fillId="35" borderId="22" xfId="0" applyNumberFormat="1" applyFont="1" applyFill="1" applyBorder="1" applyAlignment="1" applyProtection="1">
      <alignment vertical="center"/>
      <protection locked="0"/>
    </xf>
    <xf numFmtId="3" fontId="12" fillId="35" borderId="16" xfId="0" applyNumberFormat="1" applyFont="1" applyFill="1" applyBorder="1" applyAlignment="1" applyProtection="1">
      <alignment vertical="center"/>
      <protection locked="0"/>
    </xf>
    <xf numFmtId="0" fontId="12" fillId="35" borderId="0" xfId="0" applyNumberFormat="1" applyFont="1" applyFill="1" applyBorder="1" applyAlignment="1" applyProtection="1">
      <alignment horizontal="left" vertical="center" indent="1"/>
      <protection locked="0"/>
    </xf>
    <xf numFmtId="3" fontId="12" fillId="35" borderId="15" xfId="0" applyNumberFormat="1" applyFont="1" applyFill="1" applyBorder="1" applyAlignment="1" applyProtection="1">
      <alignment horizontal="right"/>
      <protection locked="0"/>
    </xf>
    <xf numFmtId="3" fontId="0" fillId="35" borderId="14" xfId="0" applyNumberFormat="1" applyFont="1" applyFill="1" applyBorder="1" applyAlignment="1" applyProtection="1">
      <alignment horizontal="right" indent="1"/>
      <protection locked="0"/>
    </xf>
    <xf numFmtId="3" fontId="0" fillId="35" borderId="14" xfId="0" applyNumberFormat="1" applyFont="1" applyFill="1" applyBorder="1" applyAlignment="1" applyProtection="1">
      <alignment horizontal="right" wrapText="1"/>
      <protection locked="0"/>
    </xf>
    <xf numFmtId="0" fontId="12" fillId="35" borderId="14" xfId="0" applyNumberFormat="1" applyFont="1" applyFill="1" applyBorder="1" applyAlignment="1" applyProtection="1">
      <alignment horizontal="right" wrapText="1"/>
      <protection locked="0"/>
    </xf>
    <xf numFmtId="3" fontId="0" fillId="35" borderId="17" xfId="0" applyNumberFormat="1" applyFont="1" applyFill="1" applyBorder="1" applyAlignment="1" applyProtection="1">
      <alignment horizontal="right" indent="1"/>
      <protection locked="0"/>
    </xf>
    <xf numFmtId="4" fontId="0" fillId="35" borderId="0" xfId="0" applyNumberFormat="1" applyFont="1" applyFill="1" applyBorder="1" applyAlignment="1" applyProtection="1">
      <alignment horizontal="right"/>
      <protection locked="0"/>
    </xf>
    <xf numFmtId="4" fontId="0"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protection locked="0"/>
    </xf>
    <xf numFmtId="0" fontId="12" fillId="35" borderId="19" xfId="0" applyNumberFormat="1" applyFont="1" applyFill="1" applyBorder="1" applyAlignment="1" applyProtection="1">
      <alignment horizontal="center" vertical="center" wrapText="1"/>
      <protection locked="0"/>
    </xf>
    <xf numFmtId="0" fontId="12" fillId="35" borderId="0" xfId="0" applyNumberFormat="1" applyFont="1" applyFill="1" applyBorder="1" applyAlignment="1" applyProtection="1">
      <alignment horizontal="center" vertical="center" wrapText="1"/>
      <protection locked="0"/>
    </xf>
    <xf numFmtId="173" fontId="0" fillId="35" borderId="0" xfId="0" applyNumberFormat="1" applyFont="1" applyFill="1" applyBorder="1" applyAlignment="1" applyProtection="1">
      <alignment horizontal="right" wrapText="1"/>
      <protection locked="0"/>
    </xf>
    <xf numFmtId="173" fontId="0" fillId="35" borderId="0" xfId="0" applyNumberFormat="1" applyFont="1" applyFill="1" applyBorder="1" applyAlignment="1" applyProtection="1">
      <alignment wrapText="1"/>
      <protection locked="0"/>
    </xf>
    <xf numFmtId="173" fontId="0" fillId="35" borderId="20" xfId="0" applyNumberFormat="1" applyFont="1" applyFill="1" applyBorder="1" applyAlignment="1" applyProtection="1">
      <alignment horizontal="center" wrapText="1"/>
      <protection locked="0"/>
    </xf>
    <xf numFmtId="173" fontId="0" fillId="35" borderId="0" xfId="0" applyNumberFormat="1" applyFont="1" applyFill="1" applyBorder="1" applyAlignment="1" applyProtection="1">
      <alignment horizontal="right"/>
      <protection locked="0"/>
    </xf>
    <xf numFmtId="0" fontId="20" fillId="35" borderId="13" xfId="0" applyNumberFormat="1" applyFont="1" applyFill="1" applyBorder="1" applyAlignment="1" applyProtection="1">
      <alignment horizontal="left" indent="1"/>
      <protection locked="0"/>
    </xf>
    <xf numFmtId="3" fontId="20" fillId="35" borderId="0" xfId="0" applyNumberFormat="1" applyFont="1" applyFill="1" applyBorder="1" applyAlignment="1" applyProtection="1">
      <alignment wrapText="1"/>
      <protection locked="0"/>
    </xf>
    <xf numFmtId="3" fontId="12" fillId="35" borderId="22" xfId="0" applyNumberFormat="1" applyFont="1" applyFill="1" applyBorder="1" applyAlignment="1" applyProtection="1">
      <alignment horizontal="right" vertical="center"/>
      <protection locked="0"/>
    </xf>
    <xf numFmtId="1" fontId="12" fillId="35" borderId="11" xfId="0" applyNumberFormat="1" applyFont="1" applyFill="1" applyBorder="1" applyAlignment="1" applyProtection="1">
      <alignment horizontal="center" vertical="center" wrapText="1"/>
      <protection locked="0"/>
    </xf>
    <xf numFmtId="1" fontId="12" fillId="35" borderId="14"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center" vertical="top" wrapText="1"/>
      <protection locked="0"/>
    </xf>
    <xf numFmtId="3" fontId="12" fillId="35" borderId="14" xfId="0" applyNumberFormat="1" applyFont="1" applyFill="1" applyBorder="1" applyAlignment="1" applyProtection="1">
      <alignment horizontal="center" vertical="top" wrapText="1"/>
      <protection locked="0"/>
    </xf>
    <xf numFmtId="0" fontId="0" fillId="35" borderId="13" xfId="0" applyNumberFormat="1" applyFont="1" applyFill="1" applyBorder="1" applyAlignment="1" applyProtection="1">
      <alignment horizontal="left" wrapText="1" indent="1"/>
      <protection locked="0"/>
    </xf>
    <xf numFmtId="3" fontId="12" fillId="35" borderId="16" xfId="0" applyNumberFormat="1" applyFont="1" applyFill="1" applyBorder="1" applyAlignment="1" applyProtection="1">
      <alignment horizontal="right" vertical="center"/>
      <protection locked="0"/>
    </xf>
    <xf numFmtId="0" fontId="78" fillId="35" borderId="12" xfId="0" applyNumberFormat="1" applyFont="1" applyFill="1" applyBorder="1" applyAlignment="1" applyProtection="1">
      <alignment horizontal="left" indent="1"/>
      <protection locked="0"/>
    </xf>
    <xf numFmtId="0" fontId="78" fillId="35" borderId="13" xfId="0" applyNumberFormat="1" applyFont="1" applyFill="1" applyBorder="1" applyAlignment="1" applyProtection="1">
      <alignment horizontal="left" indent="1"/>
      <protection locked="0"/>
    </xf>
    <xf numFmtId="3" fontId="0" fillId="35" borderId="17" xfId="0" applyNumberFormat="1" applyFont="1" applyFill="1" applyBorder="1" applyAlignment="1" applyProtection="1">
      <alignment horizontal="right"/>
      <protection locked="0"/>
    </xf>
    <xf numFmtId="173" fontId="0" fillId="35" borderId="0" xfId="0" applyNumberFormat="1" applyFont="1" applyFill="1" applyBorder="1" applyAlignment="1" applyProtection="1">
      <alignment horizontal="right" wrapText="1" indent="2"/>
      <protection locked="0"/>
    </xf>
    <xf numFmtId="173" fontId="0" fillId="35" borderId="0" xfId="0" applyNumberFormat="1" applyFont="1" applyFill="1" applyBorder="1" applyAlignment="1" applyProtection="1">
      <alignment horizontal="right" wrapText="1" indent="3"/>
      <protection locked="0"/>
    </xf>
    <xf numFmtId="173" fontId="0" fillId="35" borderId="0" xfId="0" applyNumberFormat="1" applyFont="1" applyFill="1" applyBorder="1" applyAlignment="1" applyProtection="1">
      <alignment horizontal="right" wrapText="1" indent="5"/>
      <protection locked="0"/>
    </xf>
    <xf numFmtId="0" fontId="0" fillId="35" borderId="12" xfId="0" applyNumberFormat="1" applyFont="1" applyFill="1" applyBorder="1" applyAlignment="1" applyProtection="1">
      <alignment horizontal="left" indent="1"/>
      <protection locked="0"/>
    </xf>
    <xf numFmtId="3" fontId="79" fillId="35" borderId="0" xfId="0" applyNumberFormat="1" applyFont="1" applyFill="1" applyBorder="1" applyAlignment="1" applyProtection="1">
      <alignment/>
      <protection locked="0"/>
    </xf>
    <xf numFmtId="3" fontId="79" fillId="35" borderId="0" xfId="0" applyNumberFormat="1" applyFont="1" applyFill="1" applyBorder="1" applyAlignment="1" applyProtection="1">
      <alignment horizontal="right"/>
      <protection locked="0"/>
    </xf>
    <xf numFmtId="3" fontId="79" fillId="35" borderId="0" xfId="0" applyNumberFormat="1" applyFont="1" applyFill="1" applyBorder="1" applyAlignment="1" applyProtection="1">
      <alignment horizontal="right" wrapText="1"/>
      <protection locked="0"/>
    </xf>
    <xf numFmtId="3" fontId="79" fillId="35" borderId="0" xfId="0" applyNumberFormat="1" applyFont="1" applyFill="1" applyBorder="1" applyAlignment="1" applyProtection="1">
      <alignment wrapText="1"/>
      <protection locked="0"/>
    </xf>
    <xf numFmtId="0" fontId="79" fillId="35" borderId="13" xfId="0" applyNumberFormat="1" applyFont="1" applyFill="1" applyBorder="1" applyAlignment="1" applyProtection="1">
      <alignment horizontal="left" indent="1"/>
      <protection locked="0"/>
    </xf>
    <xf numFmtId="0" fontId="79" fillId="35" borderId="20" xfId="0" applyNumberFormat="1" applyFont="1" applyFill="1" applyBorder="1" applyAlignment="1" applyProtection="1">
      <alignment horizontal="center" wrapText="1"/>
      <protection locked="0"/>
    </xf>
    <xf numFmtId="0" fontId="79" fillId="35" borderId="0" xfId="0" applyFont="1" applyFill="1" applyAlignment="1">
      <alignment/>
    </xf>
    <xf numFmtId="173" fontId="12" fillId="35" borderId="0" xfId="0" applyNumberFormat="1" applyFont="1" applyFill="1" applyBorder="1" applyAlignment="1" applyProtection="1">
      <alignment horizontal="right" wrapText="1"/>
      <protection locked="0"/>
    </xf>
    <xf numFmtId="173" fontId="12" fillId="35" borderId="0" xfId="0" applyNumberFormat="1" applyFont="1" applyFill="1" applyBorder="1" applyAlignment="1" applyProtection="1">
      <alignment wrapText="1"/>
      <protection locked="0"/>
    </xf>
    <xf numFmtId="173" fontId="12" fillId="35" borderId="20" xfId="0" applyNumberFormat="1" applyFont="1" applyFill="1" applyBorder="1" applyAlignment="1" applyProtection="1">
      <alignment horizontal="center" wrapText="1"/>
      <protection locked="0"/>
    </xf>
    <xf numFmtId="0" fontId="0" fillId="36" borderId="0" xfId="0" applyFont="1" applyFill="1" applyAlignment="1">
      <alignment/>
    </xf>
    <xf numFmtId="0" fontId="11" fillId="36" borderId="0" xfId="59" applyFont="1" applyFill="1" applyAlignment="1">
      <alignment horizontal="center" vertical="center"/>
      <protection/>
    </xf>
    <xf numFmtId="0" fontId="13" fillId="36" borderId="0" xfId="0" applyFont="1" applyFill="1" applyAlignment="1">
      <alignment horizontal="center" vertical="center"/>
    </xf>
    <xf numFmtId="0" fontId="0" fillId="33" borderId="0" xfId="0" applyFont="1" applyFill="1" applyAlignment="1">
      <alignment vertical="center" wrapText="1"/>
    </xf>
    <xf numFmtId="0" fontId="14" fillId="33" borderId="0" xfId="0" applyFont="1" applyFill="1" applyAlignment="1">
      <alignment/>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76" fillId="33" borderId="0" xfId="0" applyFont="1" applyFill="1" applyAlignment="1">
      <alignment horizontal="left" vertical="center" wrapText="1"/>
    </xf>
    <xf numFmtId="0" fontId="4" fillId="35" borderId="0" xfId="59" applyFont="1" applyFill="1" applyAlignment="1">
      <alignment horizontal="center" vertical="center"/>
      <protection/>
    </xf>
    <xf numFmtId="0" fontId="80" fillId="35" borderId="0" xfId="0" applyFont="1" applyFill="1" applyAlignment="1">
      <alignment horizontal="left" vertical="top" wrapText="1"/>
    </xf>
    <xf numFmtId="0" fontId="80" fillId="35" borderId="0" xfId="0" applyFont="1" applyFill="1" applyAlignment="1">
      <alignment horizontal="left" vertical="top"/>
    </xf>
    <xf numFmtId="0" fontId="5" fillId="35" borderId="0" xfId="59" applyFont="1" applyFill="1" applyAlignment="1">
      <alignment horizontal="center" vertical="center"/>
      <protection/>
    </xf>
    <xf numFmtId="0" fontId="81" fillId="35" borderId="23" xfId="0" applyFont="1" applyFill="1" applyBorder="1" applyAlignment="1">
      <alignment horizontal="left" vertical="center" wrapText="1" indent="1"/>
    </xf>
    <xf numFmtId="0" fontId="3" fillId="35" borderId="0" xfId="64" applyNumberFormat="1" applyFont="1" applyFill="1" applyBorder="1" applyAlignment="1" applyProtection="1">
      <alignment horizontal="left"/>
      <protection locked="0"/>
    </xf>
    <xf numFmtId="0" fontId="51" fillId="35" borderId="0" xfId="59" applyFont="1" applyFill="1" applyAlignment="1">
      <alignment horizontal="center" vertical="center"/>
      <protection/>
    </xf>
    <xf numFmtId="0" fontId="81" fillId="35" borderId="23" xfId="0" applyFont="1" applyFill="1" applyBorder="1" applyAlignment="1">
      <alignment horizontal="left" vertical="center" indent="1"/>
    </xf>
    <xf numFmtId="0" fontId="12" fillId="10" borderId="0" xfId="59" applyFont="1" applyFill="1" applyAlignment="1">
      <alignment horizontal="center" vertical="center"/>
      <protection/>
    </xf>
    <xf numFmtId="0" fontId="12" fillId="10" borderId="0" xfId="59" applyFont="1" applyFill="1" applyAlignment="1">
      <alignment horizontal="center" vertical="center" wrapText="1"/>
      <protection/>
    </xf>
    <xf numFmtId="0" fontId="81" fillId="35" borderId="0" xfId="0" applyFont="1" applyFill="1" applyBorder="1" applyAlignment="1">
      <alignment horizontal="left" vertical="center" indent="1"/>
    </xf>
    <xf numFmtId="0" fontId="0" fillId="0" borderId="0" xfId="0" applyAlignment="1">
      <alignment wrapText="1"/>
    </xf>
    <xf numFmtId="173" fontId="12" fillId="35" borderId="16" xfId="0" applyNumberFormat="1" applyFont="1" applyFill="1" applyBorder="1" applyAlignment="1" applyProtection="1">
      <alignment horizontal="right" vertical="center" wrapText="1"/>
      <protection locked="0"/>
    </xf>
    <xf numFmtId="3" fontId="12" fillId="35" borderId="0" xfId="0" applyNumberFormat="1" applyFont="1" applyFill="1" applyBorder="1" applyAlignment="1" applyProtection="1">
      <alignment horizontal="right" indent="1"/>
      <protection locked="0"/>
    </xf>
    <xf numFmtId="3" fontId="0" fillId="35" borderId="0" xfId="0" applyNumberFormat="1" applyFont="1" applyFill="1" applyBorder="1" applyAlignment="1" applyProtection="1">
      <alignment horizontal="right" wrapText="1" indent="1"/>
      <protection locked="0"/>
    </xf>
    <xf numFmtId="3" fontId="12" fillId="35" borderId="0" xfId="0" applyNumberFormat="1" applyFont="1" applyFill="1" applyBorder="1" applyAlignment="1" applyProtection="1">
      <alignment horizontal="right" wrapText="1" indent="1"/>
      <protection locked="0"/>
    </xf>
    <xf numFmtId="3" fontId="12" fillId="35" borderId="16" xfId="0" applyNumberFormat="1" applyFont="1" applyFill="1" applyBorder="1" applyAlignment="1" applyProtection="1">
      <alignment horizontal="right" vertical="center" wrapText="1" indent="1"/>
      <protection locked="0"/>
    </xf>
    <xf numFmtId="3" fontId="12" fillId="35" borderId="16" xfId="0" applyNumberFormat="1" applyFont="1" applyFill="1" applyBorder="1" applyAlignment="1" applyProtection="1">
      <alignment horizontal="right" vertical="center" indent="1"/>
      <protection locked="0"/>
    </xf>
    <xf numFmtId="3" fontId="0" fillId="35" borderId="14" xfId="0" applyNumberFormat="1" applyFont="1" applyFill="1" applyBorder="1" applyAlignment="1" applyProtection="1">
      <alignment horizontal="right" wrapText="1" indent="1"/>
      <protection locked="0"/>
    </xf>
    <xf numFmtId="173" fontId="12" fillId="35" borderId="0" xfId="0" applyNumberFormat="1" applyFont="1" applyFill="1" applyBorder="1" applyAlignment="1" applyProtection="1">
      <alignment horizontal="right" indent="2"/>
      <protection locked="0"/>
    </xf>
    <xf numFmtId="173" fontId="0" fillId="35" borderId="0" xfId="0" applyNumberFormat="1" applyFont="1" applyFill="1" applyBorder="1" applyAlignment="1" applyProtection="1">
      <alignment horizontal="right" indent="2"/>
      <protection locked="0"/>
    </xf>
    <xf numFmtId="0" fontId="82" fillId="35" borderId="20" xfId="0" applyNumberFormat="1" applyFont="1" applyFill="1" applyBorder="1" applyAlignment="1" applyProtection="1">
      <alignment horizontal="center" wrapText="1"/>
      <protection locked="0"/>
    </xf>
    <xf numFmtId="0" fontId="82" fillId="35" borderId="0" xfId="0" applyFont="1" applyFill="1" applyAlignment="1">
      <alignment/>
    </xf>
    <xf numFmtId="0" fontId="0" fillId="33" borderId="0" xfId="0" applyFont="1" applyFill="1" applyAlignment="1">
      <alignment horizontal="left"/>
    </xf>
    <xf numFmtId="0" fontId="12" fillId="35" borderId="19" xfId="0" applyNumberFormat="1" applyFont="1" applyFill="1" applyBorder="1" applyAlignment="1" applyProtection="1">
      <alignment horizontal="center" vertical="center" wrapText="1"/>
      <protection locked="0"/>
    </xf>
    <xf numFmtId="174" fontId="0" fillId="35" borderId="0" xfId="0" applyNumberFormat="1" applyFont="1" applyFill="1" applyAlignment="1">
      <alignment/>
    </xf>
    <xf numFmtId="0" fontId="14" fillId="35" borderId="12" xfId="0" applyNumberFormat="1" applyFont="1" applyFill="1" applyBorder="1" applyAlignment="1" applyProtection="1">
      <alignment horizontal="left" indent="1"/>
      <protection locked="0"/>
    </xf>
    <xf numFmtId="3" fontId="14" fillId="35" borderId="0" xfId="0" applyNumberFormat="1" applyFont="1" applyFill="1" applyBorder="1" applyAlignment="1" applyProtection="1">
      <alignment horizontal="right" wrapText="1"/>
      <protection locked="0"/>
    </xf>
    <xf numFmtId="0" fontId="14" fillId="35" borderId="13" xfId="0" applyNumberFormat="1" applyFont="1" applyFill="1" applyBorder="1" applyAlignment="1" applyProtection="1">
      <alignment horizontal="left" indent="1"/>
      <protection locked="0"/>
    </xf>
    <xf numFmtId="3" fontId="12" fillId="35" borderId="20" xfId="0" applyNumberFormat="1" applyFont="1" applyFill="1" applyBorder="1" applyAlignment="1" applyProtection="1">
      <alignment horizontal="center" vertical="top" wrapText="1"/>
      <protection locked="0"/>
    </xf>
    <xf numFmtId="3" fontId="12" fillId="35" borderId="19"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protection locked="0"/>
    </xf>
    <xf numFmtId="0" fontId="0" fillId="35" borderId="13" xfId="0" applyNumberFormat="1" applyFont="1" applyFill="1" applyBorder="1" applyAlignment="1" applyProtection="1">
      <alignment horizontal="center"/>
      <protection locked="0"/>
    </xf>
    <xf numFmtId="0" fontId="12" fillId="35" borderId="19" xfId="0" applyNumberFormat="1" applyFont="1" applyFill="1" applyBorder="1" applyAlignment="1" applyProtection="1">
      <alignment horizontal="center" vertical="center" wrapText="1"/>
      <protection locked="0"/>
    </xf>
    <xf numFmtId="173" fontId="12" fillId="35" borderId="24" xfId="0" applyNumberFormat="1" applyFont="1" applyFill="1" applyBorder="1" applyAlignment="1" applyProtection="1">
      <alignment horizontal="right" indent="2"/>
      <protection locked="0"/>
    </xf>
    <xf numFmtId="173" fontId="12" fillId="35" borderId="25" xfId="0" applyNumberFormat="1" applyFont="1" applyFill="1" applyBorder="1" applyAlignment="1" applyProtection="1">
      <alignment wrapText="1"/>
      <protection locked="0"/>
    </xf>
    <xf numFmtId="173" fontId="12" fillId="35" borderId="26" xfId="0" applyNumberFormat="1" applyFont="1" applyFill="1" applyBorder="1" applyAlignment="1" applyProtection="1">
      <alignment horizontal="center" wrapText="1"/>
      <protection locked="0"/>
    </xf>
    <xf numFmtId="173" fontId="0" fillId="35" borderId="15" xfId="0" applyNumberFormat="1" applyFont="1" applyFill="1" applyBorder="1" applyAlignment="1" applyProtection="1">
      <alignment horizontal="right" indent="2"/>
      <protection locked="0"/>
    </xf>
    <xf numFmtId="173" fontId="12" fillId="35" borderId="15" xfId="0" applyNumberFormat="1" applyFont="1" applyFill="1" applyBorder="1" applyAlignment="1" applyProtection="1">
      <alignment horizontal="right" indent="2"/>
      <protection locked="0"/>
    </xf>
    <xf numFmtId="0" fontId="79" fillId="10" borderId="0" xfId="59" applyFont="1" applyFill="1" applyAlignment="1">
      <alignment horizontal="center" vertical="center"/>
      <protection/>
    </xf>
    <xf numFmtId="0" fontId="83" fillId="35" borderId="23" xfId="54" applyFont="1" applyFill="1" applyBorder="1" applyAlignment="1" applyProtection="1">
      <alignment horizontal="center" vertical="center"/>
      <protection/>
    </xf>
    <xf numFmtId="0" fontId="83" fillId="35" borderId="0" xfId="54" applyFont="1" applyFill="1" applyBorder="1" applyAlignment="1" applyProtection="1">
      <alignment horizontal="center" vertical="center"/>
      <protection/>
    </xf>
    <xf numFmtId="0" fontId="84" fillId="34" borderId="0" xfId="0" applyFont="1" applyFill="1" applyAlignment="1">
      <alignment vertical="center"/>
    </xf>
    <xf numFmtId="0" fontId="84" fillId="34" borderId="10" xfId="0" applyFont="1" applyFill="1" applyBorder="1" applyAlignment="1">
      <alignment vertical="center"/>
    </xf>
    <xf numFmtId="0" fontId="79" fillId="35" borderId="0" xfId="59" applyFont="1" applyFill="1" applyAlignment="1">
      <alignment horizontal="center" vertical="center"/>
      <protection/>
    </xf>
    <xf numFmtId="0" fontId="12" fillId="35" borderId="22"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12" fillId="35" borderId="20" xfId="0" applyNumberFormat="1" applyFont="1" applyFill="1" applyBorder="1" applyAlignment="1" applyProtection="1">
      <alignment horizontal="center" vertical="top" wrapText="1"/>
      <protection locked="0"/>
    </xf>
    <xf numFmtId="0" fontId="12" fillId="35" borderId="20"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vertical="center"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3"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23" fillId="10" borderId="0" xfId="0" applyFont="1" applyFill="1" applyAlignment="1">
      <alignment horizontal="center" vertical="center"/>
    </xf>
    <xf numFmtId="0" fontId="10" fillId="34" borderId="0" xfId="58" applyFont="1" applyFill="1" applyBorder="1" applyAlignment="1">
      <alignment vertical="center"/>
      <protection/>
    </xf>
    <xf numFmtId="0" fontId="84" fillId="34" borderId="0" xfId="0" applyFont="1" applyFill="1" applyBorder="1" applyAlignment="1">
      <alignment vertical="center"/>
    </xf>
    <xf numFmtId="0" fontId="0" fillId="34" borderId="0" xfId="0" applyFont="1" applyFill="1" applyBorder="1" applyAlignment="1">
      <alignment vertical="center"/>
    </xf>
    <xf numFmtId="0" fontId="23" fillId="36" borderId="0" xfId="0" applyFont="1" applyFill="1" applyAlignment="1">
      <alignment horizontal="center" vertical="center"/>
    </xf>
    <xf numFmtId="0" fontId="73" fillId="33" borderId="0" xfId="54" applyNumberFormat="1" applyFont="1" applyFill="1" applyBorder="1" applyAlignment="1" applyProtection="1">
      <alignment vertical="center"/>
      <protection locked="0"/>
    </xf>
    <xf numFmtId="0" fontId="12" fillId="35" borderId="27" xfId="0" applyNumberFormat="1" applyFont="1" applyFill="1" applyBorder="1" applyAlignment="1" applyProtection="1">
      <alignment/>
      <protection locked="0"/>
    </xf>
    <xf numFmtId="3" fontId="12" fillId="35" borderId="27" xfId="0" applyNumberFormat="1" applyFont="1" applyFill="1" applyBorder="1" applyAlignment="1" applyProtection="1">
      <alignment/>
      <protection locked="0"/>
    </xf>
    <xf numFmtId="0" fontId="79" fillId="35" borderId="0" xfId="0" applyNumberFormat="1" applyFont="1" applyFill="1" applyAlignment="1" applyProtection="1">
      <alignment/>
      <protection locked="0"/>
    </xf>
    <xf numFmtId="0" fontId="79" fillId="35" borderId="27" xfId="0" applyNumberFormat="1" applyFont="1" applyFill="1" applyBorder="1" applyAlignment="1" applyProtection="1">
      <alignment/>
      <protection locked="0"/>
    </xf>
    <xf numFmtId="0" fontId="12" fillId="35" borderId="18" xfId="0" applyNumberFormat="1" applyFont="1" applyFill="1" applyBorder="1" applyAlignment="1" applyProtection="1">
      <alignment horizontal="center" vertical="center"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0" fillId="35" borderId="0" xfId="0" applyNumberFormat="1" applyFont="1" applyFill="1" applyBorder="1" applyAlignment="1" applyProtection="1">
      <alignment horizontal="right" indent="2"/>
      <protection locked="0"/>
    </xf>
    <xf numFmtId="3" fontId="0" fillId="35" borderId="14" xfId="0" applyNumberFormat="1" applyFont="1" applyFill="1" applyBorder="1" applyAlignment="1" applyProtection="1">
      <alignment horizontal="right" indent="2"/>
      <protection locked="0"/>
    </xf>
    <xf numFmtId="3" fontId="10" fillId="34" borderId="0" xfId="58" applyNumberFormat="1" applyFont="1" applyFill="1" applyBorder="1" applyAlignment="1">
      <alignment vertical="center"/>
      <protection/>
    </xf>
    <xf numFmtId="3" fontId="0" fillId="34" borderId="0" xfId="0" applyNumberFormat="1" applyFont="1" applyFill="1" applyBorder="1" applyAlignment="1">
      <alignment vertical="center"/>
    </xf>
    <xf numFmtId="0" fontId="79" fillId="35" borderId="0" xfId="0" applyFont="1" applyFill="1" applyAlignment="1">
      <alignment vertical="top"/>
    </xf>
    <xf numFmtId="0" fontId="79" fillId="35" borderId="21" xfId="0" applyNumberFormat="1" applyFont="1" applyFill="1" applyBorder="1" applyAlignment="1" applyProtection="1">
      <alignment horizontal="center" vertical="center"/>
      <protection locked="0"/>
    </xf>
    <xf numFmtId="0" fontId="79" fillId="35" borderId="16"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left" wrapText="1" indent="1"/>
      <protection locked="0"/>
    </xf>
    <xf numFmtId="0" fontId="78" fillId="35" borderId="13" xfId="0" applyNumberFormat="1" applyFont="1" applyFill="1" applyBorder="1" applyAlignment="1" applyProtection="1">
      <alignment horizontal="left" wrapText="1" indent="1"/>
      <protection locked="0"/>
    </xf>
    <xf numFmtId="0" fontId="73" fillId="35" borderId="23" xfId="54" applyFont="1" applyFill="1" applyBorder="1" applyAlignment="1" applyProtection="1">
      <alignment horizontal="center" vertical="center"/>
      <protection/>
    </xf>
    <xf numFmtId="0" fontId="79" fillId="35" borderId="16"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6" xfId="0" applyNumberFormat="1" applyFont="1" applyFill="1" applyBorder="1" applyAlignment="1" applyProtection="1">
      <alignment horizontal="center" vertical="top" wrapText="1"/>
      <protection locked="0"/>
    </xf>
    <xf numFmtId="0" fontId="12" fillId="35" borderId="16" xfId="0" applyNumberFormat="1" applyFont="1" applyFill="1" applyBorder="1" applyAlignment="1" applyProtection="1">
      <alignment horizontal="center" vertical="top" wrapText="1"/>
      <protection locked="0"/>
    </xf>
    <xf numFmtId="3" fontId="12" fillId="35" borderId="16" xfId="0" applyNumberFormat="1" applyFont="1" applyFill="1" applyBorder="1" applyAlignment="1" applyProtection="1">
      <alignment horizontal="right" vertical="top" wrapText="1" indent="1"/>
      <protection locked="0"/>
    </xf>
    <xf numFmtId="0" fontId="12" fillId="35" borderId="18" xfId="0" applyNumberFormat="1" applyFont="1" applyFill="1" applyBorder="1" applyAlignment="1" applyProtection="1">
      <alignment horizontal="center" vertical="top" wrapText="1"/>
      <protection locked="0"/>
    </xf>
    <xf numFmtId="175" fontId="0" fillId="35" borderId="0" xfId="0" applyNumberFormat="1" applyFont="1" applyFill="1" applyAlignment="1">
      <alignment/>
    </xf>
    <xf numFmtId="175" fontId="12" fillId="35" borderId="0" xfId="0" applyNumberFormat="1" applyFont="1" applyFill="1" applyAlignment="1">
      <alignment/>
    </xf>
    <xf numFmtId="175" fontId="0" fillId="33" borderId="0" xfId="60" applyNumberFormat="1" applyFont="1" applyFill="1">
      <alignment/>
      <protection/>
    </xf>
    <xf numFmtId="175" fontId="0" fillId="34" borderId="0" xfId="0" applyNumberFormat="1" applyFont="1" applyFill="1" applyAlignment="1">
      <alignment vertical="center"/>
    </xf>
    <xf numFmtId="175" fontId="0" fillId="33" borderId="0" xfId="0" applyNumberFormat="1" applyFont="1" applyFill="1" applyAlignment="1">
      <alignment/>
    </xf>
    <xf numFmtId="3" fontId="0" fillId="35" borderId="0" xfId="0" applyNumberFormat="1" applyFont="1" applyFill="1" applyAlignment="1" applyProtection="1">
      <alignment horizontal="right" wrapText="1"/>
      <protection locked="0"/>
    </xf>
    <xf numFmtId="3" fontId="12" fillId="35" borderId="0" xfId="0" applyNumberFormat="1" applyFont="1" applyFill="1" applyAlignment="1" applyProtection="1">
      <alignment horizontal="right" wrapText="1"/>
      <protection locked="0"/>
    </xf>
    <xf numFmtId="3" fontId="12" fillId="33" borderId="0" xfId="60" applyNumberFormat="1" applyFont="1" applyFill="1">
      <alignment/>
      <protection/>
    </xf>
    <xf numFmtId="173" fontId="12" fillId="35" borderId="15" xfId="0" applyNumberFormat="1" applyFont="1" applyFill="1" applyBorder="1" applyAlignment="1">
      <alignment horizontal="right"/>
    </xf>
    <xf numFmtId="173" fontId="0" fillId="35" borderId="15" xfId="0" applyNumberFormat="1" applyFont="1" applyFill="1" applyBorder="1" applyAlignment="1" applyProtection="1">
      <alignment horizontal="right"/>
      <protection locked="0"/>
    </xf>
    <xf numFmtId="173" fontId="12" fillId="35" borderId="15" xfId="0" applyNumberFormat="1" applyFont="1" applyFill="1" applyBorder="1" applyAlignment="1" applyProtection="1">
      <alignment horizontal="right"/>
      <protection locked="0"/>
    </xf>
    <xf numFmtId="173" fontId="0" fillId="35" borderId="15" xfId="0" applyNumberFormat="1" applyFont="1" applyFill="1" applyBorder="1" applyAlignment="1">
      <alignment horizontal="right"/>
    </xf>
    <xf numFmtId="173" fontId="12" fillId="35" borderId="0" xfId="0" applyNumberFormat="1" applyFont="1" applyFill="1" applyBorder="1" applyAlignment="1">
      <alignment horizontal="right"/>
    </xf>
    <xf numFmtId="173" fontId="12" fillId="35" borderId="0" xfId="0" applyNumberFormat="1" applyFont="1" applyFill="1" applyBorder="1" applyAlignment="1" applyProtection="1">
      <alignment horizontal="right"/>
      <protection locked="0"/>
    </xf>
    <xf numFmtId="173" fontId="0" fillId="35" borderId="0" xfId="0" applyNumberFormat="1" applyFont="1" applyFill="1" applyBorder="1" applyAlignment="1">
      <alignment horizontal="right"/>
    </xf>
    <xf numFmtId="4" fontId="0" fillId="0" borderId="0" xfId="0" applyNumberFormat="1" applyFont="1" applyFill="1" applyBorder="1" applyAlignment="1" applyProtection="1">
      <alignment horizontal="right" wrapText="1"/>
      <protection locked="0"/>
    </xf>
    <xf numFmtId="0" fontId="65" fillId="35" borderId="23" xfId="54" applyFill="1" applyBorder="1" applyAlignment="1" applyProtection="1">
      <alignment horizontal="center" vertical="center"/>
      <protection/>
    </xf>
    <xf numFmtId="0" fontId="79" fillId="35" borderId="16"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5" xfId="0" applyNumberFormat="1" applyFont="1" applyFill="1" applyBorder="1" applyAlignment="1" applyProtection="1">
      <alignment/>
      <protection locked="0"/>
    </xf>
    <xf numFmtId="3" fontId="12" fillId="35" borderId="0" xfId="0" applyNumberFormat="1" applyFont="1" applyFill="1" applyAlignment="1" applyProtection="1">
      <alignment horizontal="right"/>
      <protection locked="0"/>
    </xf>
    <xf numFmtId="3" fontId="12" fillId="35" borderId="0" xfId="0" applyNumberFormat="1" applyFont="1" applyFill="1" applyAlignment="1" applyProtection="1">
      <alignment horizontal="right" indent="1"/>
      <protection locked="0"/>
    </xf>
    <xf numFmtId="3" fontId="0" fillId="35" borderId="15" xfId="0" applyNumberFormat="1" applyFont="1" applyFill="1" applyBorder="1" applyAlignment="1" applyProtection="1">
      <alignment/>
      <protection locked="0"/>
    </xf>
    <xf numFmtId="3" fontId="0" fillId="35" borderId="0" xfId="0" applyNumberFormat="1" applyFont="1" applyFill="1" applyAlignment="1" applyProtection="1">
      <alignment/>
      <protection locked="0"/>
    </xf>
    <xf numFmtId="3" fontId="0" fillId="35" borderId="0" xfId="0" applyNumberFormat="1" applyFont="1" applyFill="1" applyAlignment="1" applyProtection="1">
      <alignment horizontal="right" indent="1"/>
      <protection locked="0"/>
    </xf>
    <xf numFmtId="3" fontId="0" fillId="35" borderId="0" xfId="0" applyNumberFormat="1" applyFont="1" applyFill="1" applyAlignment="1" applyProtection="1">
      <alignment wrapText="1"/>
      <protection locked="0"/>
    </xf>
    <xf numFmtId="3" fontId="0" fillId="35" borderId="0" xfId="0" applyNumberFormat="1" applyFont="1" applyFill="1" applyAlignment="1" applyProtection="1">
      <alignment horizontal="right" wrapText="1" indent="1"/>
      <protection locked="0"/>
    </xf>
    <xf numFmtId="3" fontId="0" fillId="35" borderId="0" xfId="0" applyNumberFormat="1" applyFont="1" applyFill="1" applyAlignment="1" applyProtection="1">
      <alignment horizontal="right"/>
      <protection locked="0"/>
    </xf>
    <xf numFmtId="3" fontId="0" fillId="0" borderId="0" xfId="0" applyNumberFormat="1" applyFont="1" applyFill="1" applyBorder="1" applyAlignment="1" applyProtection="1">
      <alignment horizontal="right" wrapText="1"/>
      <protection locked="0"/>
    </xf>
    <xf numFmtId="0" fontId="85" fillId="0" borderId="0" xfId="0" applyFont="1" applyFill="1" applyAlignment="1">
      <alignment/>
    </xf>
    <xf numFmtId="1" fontId="0" fillId="35" borderId="0" xfId="0" applyNumberFormat="1" applyFont="1" applyFill="1" applyAlignment="1">
      <alignment/>
    </xf>
    <xf numFmtId="1" fontId="12" fillId="35" borderId="0" xfId="0" applyNumberFormat="1" applyFont="1" applyFill="1" applyAlignment="1">
      <alignment/>
    </xf>
    <xf numFmtId="0" fontId="0" fillId="34" borderId="0" xfId="0" applyFill="1" applyAlignment="1">
      <alignment vertical="center"/>
    </xf>
    <xf numFmtId="37" fontId="24" fillId="37" borderId="0" xfId="62" applyNumberFormat="1" applyFont="1" applyFill="1" applyAlignment="1">
      <alignment horizontal="left"/>
      <protection/>
    </xf>
    <xf numFmtId="2" fontId="12" fillId="35" borderId="0" xfId="0" applyNumberFormat="1" applyFont="1" applyFill="1" applyAlignment="1">
      <alignment horizontal="center" vertical="center"/>
    </xf>
    <xf numFmtId="2" fontId="12" fillId="34" borderId="0" xfId="0" applyNumberFormat="1" applyFont="1" applyFill="1" applyAlignment="1">
      <alignment horizontal="center" vertical="center"/>
    </xf>
    <xf numFmtId="0" fontId="0" fillId="35" borderId="0" xfId="0" applyFill="1" applyAlignment="1">
      <alignment vertical="center"/>
    </xf>
    <xf numFmtId="0" fontId="12" fillId="35" borderId="11"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79" fillId="35" borderId="12" xfId="0" applyNumberFormat="1" applyFont="1" applyFill="1" applyBorder="1" applyAlignment="1" applyProtection="1">
      <alignment horizontal="center" vertical="center"/>
      <protection locked="0"/>
    </xf>
    <xf numFmtId="0" fontId="79" fillId="35" borderId="11" xfId="0" applyNumberFormat="1" applyFont="1" applyFill="1" applyBorder="1" applyAlignment="1" applyProtection="1">
      <alignment horizontal="center" vertical="center"/>
      <protection locked="0"/>
    </xf>
    <xf numFmtId="0" fontId="79" fillId="35" borderId="25" xfId="0" applyNumberFormat="1" applyFont="1" applyFill="1" applyBorder="1" applyAlignment="1" applyProtection="1">
      <alignment horizontal="center" vertical="center" wrapText="1"/>
      <protection locked="0"/>
    </xf>
    <xf numFmtId="0" fontId="79" fillId="35" borderId="14" xfId="0" applyNumberFormat="1" applyFont="1" applyFill="1" applyBorder="1" applyAlignment="1" applyProtection="1">
      <alignment horizontal="center" vertical="center" wrapText="1"/>
      <protection locked="0"/>
    </xf>
    <xf numFmtId="0" fontId="83" fillId="33" borderId="0" xfId="54" applyNumberFormat="1" applyFont="1" applyFill="1" applyBorder="1" applyAlignment="1" applyProtection="1">
      <alignment horizontal="left" vertical="center"/>
      <protection locked="0"/>
    </xf>
    <xf numFmtId="0" fontId="84" fillId="33" borderId="0" xfId="0" applyFont="1" applyFill="1" applyAlignment="1">
      <alignment horizontal="left" vertical="center"/>
    </xf>
    <xf numFmtId="0" fontId="79" fillId="35" borderId="22" xfId="0" applyFont="1" applyFill="1" applyBorder="1" applyAlignment="1" applyProtection="1">
      <alignment horizontal="center" vertical="center" wrapText="1"/>
      <protection locked="0"/>
    </xf>
    <xf numFmtId="0" fontId="79" fillId="35" borderId="16" xfId="0" applyFont="1" applyFill="1" applyBorder="1" applyAlignment="1" applyProtection="1">
      <alignment horizontal="center" vertical="center" wrapText="1"/>
      <protection locked="0"/>
    </xf>
    <xf numFmtId="0" fontId="79" fillId="35" borderId="18" xfId="0"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83" fillId="33" borderId="0" xfId="54" applyNumberFormat="1" applyFont="1" applyFill="1" applyBorder="1" applyAlignment="1" applyProtection="1">
      <alignment horizontal="left"/>
      <protection locked="0"/>
    </xf>
    <xf numFmtId="0" fontId="79" fillId="35" borderId="13" xfId="0" applyNumberFormat="1" applyFont="1" applyFill="1" applyBorder="1" applyAlignment="1" applyProtection="1">
      <alignment horizontal="center" vertical="center"/>
      <protection locked="0"/>
    </xf>
    <xf numFmtId="0" fontId="79" fillId="35" borderId="12" xfId="0" applyNumberFormat="1" applyFont="1" applyFill="1" applyBorder="1" applyAlignment="1" applyProtection="1">
      <alignment horizontal="center" vertical="top" wrapText="1"/>
      <protection locked="0"/>
    </xf>
    <xf numFmtId="0" fontId="79" fillId="35" borderId="13" xfId="0" applyNumberFormat="1" applyFont="1" applyFill="1" applyBorder="1" applyAlignment="1" applyProtection="1">
      <alignment horizontal="center" vertical="top" wrapText="1"/>
      <protection locked="0"/>
    </xf>
    <xf numFmtId="0" fontId="79" fillId="35" borderId="11" xfId="0" applyNumberFormat="1" applyFont="1" applyFill="1" applyBorder="1" applyAlignment="1" applyProtection="1">
      <alignment horizontal="center" vertical="top" wrapText="1"/>
      <protection locked="0"/>
    </xf>
    <xf numFmtId="0" fontId="79" fillId="35" borderId="13" xfId="0" applyNumberFormat="1" applyFont="1" applyFill="1" applyBorder="1" applyAlignment="1" applyProtection="1">
      <alignment horizontal="center" vertical="center" wrapText="1"/>
      <protection locked="0"/>
    </xf>
    <xf numFmtId="0" fontId="84" fillId="0" borderId="13" xfId="0" applyFont="1" applyBorder="1" applyAlignment="1">
      <alignment/>
    </xf>
    <xf numFmtId="0" fontId="84" fillId="0" borderId="11" xfId="0" applyFont="1" applyBorder="1" applyAlignment="1">
      <alignment/>
    </xf>
    <xf numFmtId="0" fontId="79" fillId="35" borderId="24" xfId="0" applyNumberFormat="1" applyFont="1" applyFill="1" applyBorder="1" applyAlignment="1" applyProtection="1">
      <alignment horizontal="center" vertical="top" wrapText="1"/>
      <protection locked="0"/>
    </xf>
    <xf numFmtId="0" fontId="79" fillId="35" borderId="26" xfId="0" applyNumberFormat="1" applyFont="1" applyFill="1" applyBorder="1" applyAlignment="1" applyProtection="1">
      <alignment horizontal="center" vertical="top" wrapText="1"/>
      <protection locked="0"/>
    </xf>
    <xf numFmtId="0" fontId="79" fillId="35" borderId="17" xfId="0" applyNumberFormat="1" applyFont="1" applyFill="1" applyBorder="1" applyAlignment="1" applyProtection="1">
      <alignment horizontal="center" vertical="top" wrapText="1"/>
      <protection locked="0"/>
    </xf>
    <xf numFmtId="0" fontId="79" fillId="35" borderId="19" xfId="0" applyNumberFormat="1" applyFont="1" applyFill="1" applyBorder="1" applyAlignment="1" applyProtection="1">
      <alignment horizontal="center" vertical="top"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0" fontId="0" fillId="0" borderId="26" xfId="0" applyBorder="1" applyAlignment="1">
      <alignment/>
    </xf>
    <xf numFmtId="0" fontId="0" fillId="0" borderId="15" xfId="0" applyBorder="1" applyAlignment="1">
      <alignment/>
    </xf>
    <xf numFmtId="0" fontId="0" fillId="0" borderId="20" xfId="0" applyBorder="1" applyAlignment="1">
      <alignment/>
    </xf>
    <xf numFmtId="0" fontId="79" fillId="35" borderId="15" xfId="0" applyNumberFormat="1" applyFont="1" applyFill="1" applyBorder="1" applyAlignment="1" applyProtection="1">
      <alignment horizontal="center" vertical="center" wrapText="1"/>
      <protection locked="0"/>
    </xf>
    <xf numFmtId="0" fontId="0" fillId="0" borderId="17" xfId="0" applyBorder="1" applyAlignment="1">
      <alignment/>
    </xf>
    <xf numFmtId="0" fontId="0" fillId="0" borderId="19" xfId="0" applyBorder="1" applyAlignment="1">
      <alignment/>
    </xf>
    <xf numFmtId="0" fontId="79" fillId="35" borderId="15" xfId="0" applyNumberFormat="1" applyFont="1" applyFill="1" applyBorder="1" applyAlignment="1" applyProtection="1">
      <alignment horizontal="center" vertical="top" wrapText="1"/>
      <protection locked="0"/>
    </xf>
    <xf numFmtId="0" fontId="79" fillId="35" borderId="26" xfId="0" applyNumberFormat="1" applyFont="1" applyFill="1" applyBorder="1" applyAlignment="1" applyProtection="1">
      <alignment horizontal="center" vertical="center" wrapText="1"/>
      <protection locked="0"/>
    </xf>
    <xf numFmtId="0" fontId="79" fillId="35" borderId="19" xfId="0" applyNumberFormat="1" applyFont="1" applyFill="1" applyBorder="1" applyAlignment="1" applyProtection="1">
      <alignment horizontal="center" vertical="center" wrapText="1"/>
      <protection locked="0"/>
    </xf>
    <xf numFmtId="0" fontId="12" fillId="35" borderId="24" xfId="0" applyNumberFormat="1" applyFont="1" applyFill="1" applyBorder="1" applyAlignment="1" applyProtection="1">
      <alignment horizontal="center" vertical="top" wrapText="1"/>
      <protection locked="0"/>
    </xf>
    <xf numFmtId="0" fontId="12" fillId="35" borderId="26" xfId="0" applyNumberFormat="1" applyFont="1" applyFill="1" applyBorder="1" applyAlignment="1" applyProtection="1">
      <alignment horizontal="center" vertical="top" wrapText="1"/>
      <protection locked="0"/>
    </xf>
    <xf numFmtId="0" fontId="12" fillId="35" borderId="17" xfId="0" applyNumberFormat="1" applyFont="1" applyFill="1" applyBorder="1" applyAlignment="1" applyProtection="1">
      <alignment horizontal="center" vertical="top" wrapText="1"/>
      <protection locked="0"/>
    </xf>
    <xf numFmtId="0" fontId="12" fillId="35" borderId="19" xfId="0" applyNumberFormat="1" applyFont="1" applyFill="1" applyBorder="1" applyAlignment="1" applyProtection="1">
      <alignment horizontal="center" vertical="top" wrapText="1"/>
      <protection locked="0"/>
    </xf>
    <xf numFmtId="0" fontId="79" fillId="35" borderId="22" xfId="0" applyNumberFormat="1" applyFont="1" applyFill="1" applyBorder="1" applyAlignment="1" applyProtection="1">
      <alignment horizontal="center" vertical="center" wrapText="1"/>
      <protection locked="0"/>
    </xf>
    <xf numFmtId="0" fontId="79" fillId="35" borderId="16" xfId="0" applyNumberFormat="1" applyFont="1" applyFill="1" applyBorder="1" applyAlignment="1" applyProtection="1">
      <alignment horizontal="center" vertical="center" wrapText="1"/>
      <protection locked="0"/>
    </xf>
    <xf numFmtId="0" fontId="79" fillId="35" borderId="18" xfId="0" applyNumberFormat="1" applyFont="1" applyFill="1" applyBorder="1" applyAlignment="1" applyProtection="1">
      <alignment horizontal="center" vertical="center" wrapText="1"/>
      <protection locked="0"/>
    </xf>
    <xf numFmtId="0" fontId="79" fillId="35" borderId="12" xfId="0" applyNumberFormat="1" applyFont="1" applyFill="1" applyBorder="1" applyAlignment="1" applyProtection="1">
      <alignment horizontal="center" vertical="center" wrapText="1"/>
      <protection locked="0"/>
    </xf>
    <xf numFmtId="0" fontId="79" fillId="35" borderId="11"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top" wrapText="1"/>
      <protection locked="0"/>
    </xf>
    <xf numFmtId="0" fontId="12" fillId="35" borderId="14" xfId="0" applyNumberFormat="1" applyFont="1" applyFill="1" applyBorder="1" applyAlignment="1" applyProtection="1">
      <alignment horizontal="center" vertical="top" wrapText="1"/>
      <protection locked="0"/>
    </xf>
    <xf numFmtId="3" fontId="12" fillId="35" borderId="22" xfId="0" applyNumberFormat="1" applyFont="1" applyFill="1" applyBorder="1" applyAlignment="1" applyProtection="1">
      <alignment horizontal="center" vertical="top" wrapText="1"/>
      <protection locked="0"/>
    </xf>
    <xf numFmtId="3" fontId="12" fillId="35" borderId="18"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3" xfId="0" applyNumberFormat="1" applyFont="1" applyFill="1" applyBorder="1" applyAlignment="1" applyProtection="1">
      <alignment horizontal="center" vertical="top" wrapText="1"/>
      <protection locked="0"/>
    </xf>
    <xf numFmtId="0" fontId="83" fillId="33" borderId="0" xfId="54" applyNumberFormat="1" applyFont="1" applyFill="1" applyBorder="1" applyAlignment="1" applyProtection="1">
      <alignment horizontal="left" vertical="center" wrapText="1"/>
      <protection locked="0"/>
    </xf>
    <xf numFmtId="0" fontId="83" fillId="33" borderId="0" xfId="54" applyNumberFormat="1" applyFont="1" applyFill="1" applyBorder="1" applyAlignment="1" applyProtection="1">
      <alignment horizontal="left" wrapText="1"/>
      <protection locked="0"/>
    </xf>
    <xf numFmtId="3" fontId="12" fillId="35" borderId="11" xfId="0" applyNumberFormat="1" applyFont="1" applyFill="1" applyBorder="1" applyAlignment="1" applyProtection="1">
      <alignment horizontal="center" vertical="top" wrapText="1"/>
      <protection locked="0"/>
    </xf>
    <xf numFmtId="0" fontId="79" fillId="35" borderId="25" xfId="0" applyNumberFormat="1" applyFont="1" applyFill="1" applyBorder="1" applyAlignment="1" applyProtection="1">
      <alignment horizontal="center" vertical="top" wrapText="1"/>
      <protection locked="0"/>
    </xf>
    <xf numFmtId="0" fontId="79" fillId="35" borderId="14" xfId="0" applyNumberFormat="1" applyFont="1" applyFill="1" applyBorder="1" applyAlignment="1" applyProtection="1">
      <alignment horizontal="center" vertical="top" wrapText="1"/>
      <protection locked="0"/>
    </xf>
    <xf numFmtId="0" fontId="12" fillId="35" borderId="15" xfId="0" applyNumberFormat="1" applyFont="1" applyFill="1" applyBorder="1" applyAlignment="1" applyProtection="1">
      <alignment horizontal="center" vertical="top" wrapText="1"/>
      <protection locked="0"/>
    </xf>
    <xf numFmtId="0" fontId="12" fillId="35" borderId="0" xfId="0" applyNumberFormat="1" applyFont="1" applyFill="1" applyBorder="1" applyAlignment="1" applyProtection="1">
      <alignment horizontal="center" vertical="top" wrapText="1"/>
      <protection locked="0"/>
    </xf>
    <xf numFmtId="0" fontId="79" fillId="35" borderId="24" xfId="0" applyNumberFormat="1" applyFont="1" applyFill="1" applyBorder="1" applyAlignment="1" applyProtection="1">
      <alignment horizontal="center" vertical="center" wrapText="1"/>
      <protection locked="0"/>
    </xf>
    <xf numFmtId="0" fontId="79" fillId="35" borderId="17" xfId="0" applyNumberFormat="1" applyFont="1" applyFill="1" applyBorder="1" applyAlignment="1" applyProtection="1">
      <alignment horizontal="center" vertical="center" wrapText="1"/>
      <protection locked="0"/>
    </xf>
    <xf numFmtId="0" fontId="12" fillId="35" borderId="24"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center" wrapText="1"/>
      <protection locked="0"/>
    </xf>
    <xf numFmtId="0" fontId="12" fillId="35" borderId="26" xfId="0" applyNumberFormat="1" applyFont="1" applyFill="1" applyBorder="1" applyAlignment="1" applyProtection="1">
      <alignment horizontal="center" vertical="center" wrapText="1"/>
      <protection locked="0"/>
    </xf>
    <xf numFmtId="0" fontId="12" fillId="35" borderId="17" xfId="0" applyNumberFormat="1" applyFont="1" applyFill="1" applyBorder="1" applyAlignment="1" applyProtection="1">
      <alignment horizontal="center" vertical="center" wrapText="1"/>
      <protection locked="0"/>
    </xf>
    <xf numFmtId="0" fontId="12" fillId="35" borderId="14"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2" xfId="58"/>
    <cellStyle name="Normal 2" xfId="59"/>
    <cellStyle name="Normal 2 2" xfId="60"/>
    <cellStyle name="Normal 4" xfId="61"/>
    <cellStyle name="Normal 4 2"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1657350</xdr:colOff>
      <xdr:row>1</xdr:row>
      <xdr:rowOff>0</xdr:rowOff>
    </xdr:from>
    <xdr:to>
      <xdr:col>9</xdr:col>
      <xdr:colOff>57150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553450" y="190500"/>
          <a:ext cx="1028700" cy="523875"/>
        </a:xfrm>
        <a:prstGeom prst="rect">
          <a:avLst/>
        </a:prstGeom>
        <a:noFill/>
        <a:ln w="9525" cmpd="sng">
          <a:noFill/>
        </a:ln>
      </xdr:spPr>
    </xdr:pic>
    <xdr:clientData/>
  </xdr:twoCellAnchor>
  <xdr:twoCellAnchor editAs="oneCell">
    <xdr:from>
      <xdr:col>5</xdr:col>
      <xdr:colOff>657225</xdr:colOff>
      <xdr:row>6</xdr:row>
      <xdr:rowOff>180975</xdr:rowOff>
    </xdr:from>
    <xdr:to>
      <xdr:col>6</xdr:col>
      <xdr:colOff>142875</xdr:colOff>
      <xdr:row>7</xdr:row>
      <xdr:rowOff>190500</xdr:rowOff>
    </xdr:to>
    <xdr:pic>
      <xdr:nvPicPr>
        <xdr:cNvPr id="2" name="Picture 1"/>
        <xdr:cNvPicPr preferRelativeResize="1">
          <a:picLocks noChangeAspect="1"/>
        </xdr:cNvPicPr>
      </xdr:nvPicPr>
      <xdr:blipFill>
        <a:blip r:embed="rId2"/>
        <a:stretch>
          <a:fillRect/>
        </a:stretch>
      </xdr:blipFill>
      <xdr:spPr>
        <a:xfrm>
          <a:off x="6000750" y="1276350"/>
          <a:ext cx="228600" cy="209550"/>
        </a:xfrm>
        <a:prstGeom prst="rect">
          <a:avLst/>
        </a:prstGeom>
        <a:noFill/>
        <a:ln w="9525" cmpd="sng">
          <a:noFill/>
        </a:ln>
      </xdr:spPr>
    </xdr:pic>
    <xdr:clientData/>
  </xdr:twoCellAnchor>
  <xdr:twoCellAnchor editAs="oneCell">
    <xdr:from>
      <xdr:col>5</xdr:col>
      <xdr:colOff>666750</xdr:colOff>
      <xdr:row>7</xdr:row>
      <xdr:rowOff>171450</xdr:rowOff>
    </xdr:from>
    <xdr:to>
      <xdr:col>6</xdr:col>
      <xdr:colOff>152400</xdr:colOff>
      <xdr:row>8</xdr:row>
      <xdr:rowOff>152400</xdr:rowOff>
    </xdr:to>
    <xdr:pic>
      <xdr:nvPicPr>
        <xdr:cNvPr id="3" name="Picture 1"/>
        <xdr:cNvPicPr preferRelativeResize="1">
          <a:picLocks noChangeAspect="1"/>
        </xdr:cNvPicPr>
      </xdr:nvPicPr>
      <xdr:blipFill>
        <a:blip r:embed="rId2"/>
        <a:stretch>
          <a:fillRect/>
        </a:stretch>
      </xdr:blipFill>
      <xdr:spPr>
        <a:xfrm>
          <a:off x="6010275" y="1466850"/>
          <a:ext cx="228600" cy="228600"/>
        </a:xfrm>
        <a:prstGeom prst="rect">
          <a:avLst/>
        </a:prstGeom>
        <a:noFill/>
        <a:ln w="9525" cmpd="sng">
          <a:noFill/>
        </a:ln>
      </xdr:spPr>
    </xdr:pic>
    <xdr:clientData/>
  </xdr:twoCellAnchor>
  <xdr:twoCellAnchor editAs="oneCell">
    <xdr:from>
      <xdr:col>5</xdr:col>
      <xdr:colOff>647700</xdr:colOff>
      <xdr:row>32</xdr:row>
      <xdr:rowOff>180975</xdr:rowOff>
    </xdr:from>
    <xdr:to>
      <xdr:col>6</xdr:col>
      <xdr:colOff>133350</xdr:colOff>
      <xdr:row>33</xdr:row>
      <xdr:rowOff>200025</xdr:rowOff>
    </xdr:to>
    <xdr:pic>
      <xdr:nvPicPr>
        <xdr:cNvPr id="4" name="Picture 1"/>
        <xdr:cNvPicPr preferRelativeResize="1">
          <a:picLocks noChangeAspect="1"/>
        </xdr:cNvPicPr>
      </xdr:nvPicPr>
      <xdr:blipFill>
        <a:blip r:embed="rId2"/>
        <a:stretch>
          <a:fillRect/>
        </a:stretch>
      </xdr:blipFill>
      <xdr:spPr>
        <a:xfrm>
          <a:off x="5991225" y="6353175"/>
          <a:ext cx="228600" cy="20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1</xdr:row>
      <xdr:rowOff>0</xdr:rowOff>
    </xdr:from>
    <xdr:to>
      <xdr:col>8</xdr:col>
      <xdr:colOff>1933575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6324600" y="190500"/>
          <a:ext cx="91440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38100</xdr:rowOff>
    </xdr:from>
    <xdr:to>
      <xdr:col>8</xdr:col>
      <xdr:colOff>1676400</xdr:colOff>
      <xdr:row>2</xdr:row>
      <xdr:rowOff>161925</xdr:rowOff>
    </xdr:to>
    <xdr:pic>
      <xdr:nvPicPr>
        <xdr:cNvPr id="1" name="Picture 1" descr="StatlogoSm1"/>
        <xdr:cNvPicPr preferRelativeResize="1">
          <a:picLocks noChangeAspect="1"/>
        </xdr:cNvPicPr>
      </xdr:nvPicPr>
      <xdr:blipFill>
        <a:blip r:embed="rId1"/>
        <a:stretch>
          <a:fillRect/>
        </a:stretch>
      </xdr:blipFill>
      <xdr:spPr>
        <a:xfrm>
          <a:off x="6191250" y="38100"/>
          <a:ext cx="485775"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1</xdr:row>
      <xdr:rowOff>0</xdr:rowOff>
    </xdr:from>
    <xdr:to>
      <xdr:col>6</xdr:col>
      <xdr:colOff>1885950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5076825" y="190500"/>
          <a:ext cx="102870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0</xdr:row>
      <xdr:rowOff>171450</xdr:rowOff>
    </xdr:from>
    <xdr:to>
      <xdr:col>6</xdr:col>
      <xdr:colOff>2076450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53150" y="171450"/>
          <a:ext cx="102870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1</xdr:row>
      <xdr:rowOff>28575</xdr:rowOff>
    </xdr:from>
    <xdr:to>
      <xdr:col>7</xdr:col>
      <xdr:colOff>1809750</xdr:colOff>
      <xdr:row>4</xdr:row>
      <xdr:rowOff>9525</xdr:rowOff>
    </xdr:to>
    <xdr:pic>
      <xdr:nvPicPr>
        <xdr:cNvPr id="1" name="Picture 1" descr="StatlogoSm1"/>
        <xdr:cNvPicPr preferRelativeResize="1">
          <a:picLocks noChangeAspect="1"/>
        </xdr:cNvPicPr>
      </xdr:nvPicPr>
      <xdr:blipFill>
        <a:blip r:embed="rId1"/>
        <a:stretch>
          <a:fillRect/>
        </a:stretch>
      </xdr:blipFill>
      <xdr:spPr>
        <a:xfrm>
          <a:off x="6038850" y="219075"/>
          <a:ext cx="102870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180975</xdr:rowOff>
    </xdr:from>
    <xdr:to>
      <xdr:col>7</xdr:col>
      <xdr:colOff>1752600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6429375" y="180975"/>
          <a:ext cx="1028700"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790575</xdr:colOff>
      <xdr:row>0</xdr:row>
      <xdr:rowOff>171450</xdr:rowOff>
    </xdr:from>
    <xdr:to>
      <xdr:col>14</xdr:col>
      <xdr:colOff>1771650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477625" y="171450"/>
          <a:ext cx="981075"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1</xdr:row>
      <xdr:rowOff>19050</xdr:rowOff>
    </xdr:from>
    <xdr:to>
      <xdr:col>6</xdr:col>
      <xdr:colOff>2466975</xdr:colOff>
      <xdr:row>4</xdr:row>
      <xdr:rowOff>0</xdr:rowOff>
    </xdr:to>
    <xdr:pic>
      <xdr:nvPicPr>
        <xdr:cNvPr id="1" name="Picture 1" descr="StatlogoSm1"/>
        <xdr:cNvPicPr preferRelativeResize="1">
          <a:picLocks noChangeAspect="1"/>
        </xdr:cNvPicPr>
      </xdr:nvPicPr>
      <xdr:blipFill>
        <a:blip r:embed="rId1"/>
        <a:stretch>
          <a:fillRect/>
        </a:stretch>
      </xdr:blipFill>
      <xdr:spPr>
        <a:xfrm>
          <a:off x="6162675" y="209550"/>
          <a:ext cx="1028700"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1362075</xdr:colOff>
      <xdr:row>1</xdr:row>
      <xdr:rowOff>9525</xdr:rowOff>
    </xdr:from>
    <xdr:to>
      <xdr:col>5</xdr:col>
      <xdr:colOff>2390775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5895975" y="200025"/>
          <a:ext cx="1028700"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1533525</xdr:colOff>
      <xdr:row>0</xdr:row>
      <xdr:rowOff>180975</xdr:rowOff>
    </xdr:from>
    <xdr:to>
      <xdr:col>5</xdr:col>
      <xdr:colOff>2400300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5848350" y="180975"/>
          <a:ext cx="866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2028825</xdr:colOff>
      <xdr:row>0</xdr:row>
      <xdr:rowOff>0</xdr:rowOff>
    </xdr:from>
    <xdr:to>
      <xdr:col>14</xdr:col>
      <xdr:colOff>2571750</xdr:colOff>
      <xdr:row>2</xdr:row>
      <xdr:rowOff>66675</xdr:rowOff>
    </xdr:to>
    <xdr:pic>
      <xdr:nvPicPr>
        <xdr:cNvPr id="1" name="Picture 1" descr="StatlogoSm1"/>
        <xdr:cNvPicPr preferRelativeResize="1">
          <a:picLocks noChangeAspect="1"/>
        </xdr:cNvPicPr>
      </xdr:nvPicPr>
      <xdr:blipFill>
        <a:blip r:embed="rId1"/>
        <a:stretch>
          <a:fillRect/>
        </a:stretch>
      </xdr:blipFill>
      <xdr:spPr>
        <a:xfrm>
          <a:off x="9391650" y="0"/>
          <a:ext cx="542925" cy="419100"/>
        </a:xfrm>
        <a:prstGeom prst="rect">
          <a:avLst/>
        </a:prstGeom>
        <a:noFill/>
        <a:ln w="9525" cmpd="sng">
          <a:noFill/>
        </a:ln>
      </xdr:spPr>
    </xdr:pic>
    <xdr:clientData/>
  </xdr:twoCellAnchor>
  <xdr:twoCellAnchor editAs="oneCell">
    <xdr:from>
      <xdr:col>5</xdr:col>
      <xdr:colOff>257175</xdr:colOff>
      <xdr:row>7</xdr:row>
      <xdr:rowOff>0</xdr:rowOff>
    </xdr:from>
    <xdr:to>
      <xdr:col>6</xdr:col>
      <xdr:colOff>142875</xdr:colOff>
      <xdr:row>7</xdr:row>
      <xdr:rowOff>209550</xdr:rowOff>
    </xdr:to>
    <xdr:pic>
      <xdr:nvPicPr>
        <xdr:cNvPr id="2" name="Picture 1"/>
        <xdr:cNvPicPr preferRelativeResize="1">
          <a:picLocks noChangeAspect="1"/>
        </xdr:cNvPicPr>
      </xdr:nvPicPr>
      <xdr:blipFill>
        <a:blip r:embed="rId2"/>
        <a:stretch>
          <a:fillRect/>
        </a:stretch>
      </xdr:blipFill>
      <xdr:spPr>
        <a:xfrm>
          <a:off x="4762500" y="1495425"/>
          <a:ext cx="228600" cy="209550"/>
        </a:xfrm>
        <a:prstGeom prst="rect">
          <a:avLst/>
        </a:prstGeom>
        <a:noFill/>
        <a:ln w="9525" cmpd="sng">
          <a:noFill/>
        </a:ln>
      </xdr:spPr>
    </xdr:pic>
    <xdr:clientData/>
  </xdr:twoCellAnchor>
  <xdr:twoCellAnchor editAs="oneCell">
    <xdr:from>
      <xdr:col>5</xdr:col>
      <xdr:colOff>257175</xdr:colOff>
      <xdr:row>7</xdr:row>
      <xdr:rowOff>190500</xdr:rowOff>
    </xdr:from>
    <xdr:to>
      <xdr:col>6</xdr:col>
      <xdr:colOff>142875</xdr:colOff>
      <xdr:row>8</xdr:row>
      <xdr:rowOff>171450</xdr:rowOff>
    </xdr:to>
    <xdr:pic>
      <xdr:nvPicPr>
        <xdr:cNvPr id="3" name="Picture 1"/>
        <xdr:cNvPicPr preferRelativeResize="1">
          <a:picLocks noChangeAspect="1"/>
        </xdr:cNvPicPr>
      </xdr:nvPicPr>
      <xdr:blipFill>
        <a:blip r:embed="rId2"/>
        <a:stretch>
          <a:fillRect/>
        </a:stretch>
      </xdr:blipFill>
      <xdr:spPr>
        <a:xfrm>
          <a:off x="4762500" y="1685925"/>
          <a:ext cx="228600" cy="228600"/>
        </a:xfrm>
        <a:prstGeom prst="rect">
          <a:avLst/>
        </a:prstGeom>
        <a:noFill/>
        <a:ln w="9525" cmpd="sng">
          <a:noFill/>
        </a:ln>
      </xdr:spPr>
    </xdr:pic>
    <xdr:clientData/>
  </xdr:twoCellAnchor>
  <xdr:twoCellAnchor editAs="oneCell">
    <xdr:from>
      <xdr:col>5</xdr:col>
      <xdr:colOff>257175</xdr:colOff>
      <xdr:row>8</xdr:row>
      <xdr:rowOff>142875</xdr:rowOff>
    </xdr:from>
    <xdr:to>
      <xdr:col>6</xdr:col>
      <xdr:colOff>142875</xdr:colOff>
      <xdr:row>9</xdr:row>
      <xdr:rowOff>171450</xdr:rowOff>
    </xdr:to>
    <xdr:pic>
      <xdr:nvPicPr>
        <xdr:cNvPr id="4" name="Picture 1"/>
        <xdr:cNvPicPr preferRelativeResize="1">
          <a:picLocks noChangeAspect="1"/>
        </xdr:cNvPicPr>
      </xdr:nvPicPr>
      <xdr:blipFill>
        <a:blip r:embed="rId2"/>
        <a:stretch>
          <a:fillRect/>
        </a:stretch>
      </xdr:blipFill>
      <xdr:spPr>
        <a:xfrm>
          <a:off x="4762500" y="1885950"/>
          <a:ext cx="228600"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1533525</xdr:colOff>
      <xdr:row>0</xdr:row>
      <xdr:rowOff>171450</xdr:rowOff>
    </xdr:from>
    <xdr:to>
      <xdr:col>8</xdr:col>
      <xdr:colOff>2457450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05525" y="171450"/>
          <a:ext cx="92392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2000250</xdr:colOff>
      <xdr:row>1</xdr:row>
      <xdr:rowOff>0</xdr:rowOff>
    </xdr:from>
    <xdr:to>
      <xdr:col>13</xdr:col>
      <xdr:colOff>2000250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12582525" y="190500"/>
          <a:ext cx="0" cy="523875"/>
        </a:xfrm>
        <a:prstGeom prst="rect">
          <a:avLst/>
        </a:prstGeom>
        <a:noFill/>
        <a:ln w="9525" cmpd="sng">
          <a:noFill/>
        </a:ln>
      </xdr:spPr>
    </xdr:pic>
    <xdr:clientData/>
  </xdr:twoCellAnchor>
  <xdr:twoCellAnchor>
    <xdr:from>
      <xdr:col>13</xdr:col>
      <xdr:colOff>1152525</xdr:colOff>
      <xdr:row>1</xdr:row>
      <xdr:rowOff>0</xdr:rowOff>
    </xdr:from>
    <xdr:to>
      <xdr:col>13</xdr:col>
      <xdr:colOff>1962150</xdr:colOff>
      <xdr:row>3</xdr:row>
      <xdr:rowOff>171450</xdr:rowOff>
    </xdr:to>
    <xdr:pic>
      <xdr:nvPicPr>
        <xdr:cNvPr id="2" name="Picture 2" descr="StatlogoSm1"/>
        <xdr:cNvPicPr preferRelativeResize="1">
          <a:picLocks noChangeAspect="1"/>
        </xdr:cNvPicPr>
      </xdr:nvPicPr>
      <xdr:blipFill>
        <a:blip r:embed="rId1"/>
        <a:stretch>
          <a:fillRect/>
        </a:stretch>
      </xdr:blipFill>
      <xdr:spPr>
        <a:xfrm>
          <a:off x="11734800" y="190500"/>
          <a:ext cx="809625"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981075</xdr:colOff>
      <xdr:row>0</xdr:row>
      <xdr:rowOff>152400</xdr:rowOff>
    </xdr:from>
    <xdr:to>
      <xdr:col>11</xdr:col>
      <xdr:colOff>1914525</xdr:colOff>
      <xdr:row>3</xdr:row>
      <xdr:rowOff>133350</xdr:rowOff>
    </xdr:to>
    <xdr:pic>
      <xdr:nvPicPr>
        <xdr:cNvPr id="1" name="Picture 1" descr="StatlogoSm1"/>
        <xdr:cNvPicPr preferRelativeResize="1">
          <a:picLocks noChangeAspect="1"/>
        </xdr:cNvPicPr>
      </xdr:nvPicPr>
      <xdr:blipFill>
        <a:blip r:embed="rId1"/>
        <a:stretch>
          <a:fillRect/>
        </a:stretch>
      </xdr:blipFill>
      <xdr:spPr>
        <a:xfrm>
          <a:off x="8886825" y="152400"/>
          <a:ext cx="9334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2047875</xdr:colOff>
      <xdr:row>0</xdr:row>
      <xdr:rowOff>180975</xdr:rowOff>
    </xdr:from>
    <xdr:to>
      <xdr:col>8</xdr:col>
      <xdr:colOff>2886075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8677275" y="180975"/>
          <a:ext cx="838200" cy="523875"/>
        </a:xfrm>
        <a:prstGeom prst="rect">
          <a:avLst/>
        </a:prstGeom>
        <a:noFill/>
        <a:ln w="9525" cmpd="sng">
          <a:noFill/>
        </a:ln>
      </xdr:spPr>
    </xdr:pic>
    <xdr:clientData/>
  </xdr:twoCellAnchor>
  <xdr:twoCellAnchor editAs="oneCell">
    <xdr:from>
      <xdr:col>5</xdr:col>
      <xdr:colOff>533400</xdr:colOff>
      <xdr:row>7</xdr:row>
      <xdr:rowOff>114300</xdr:rowOff>
    </xdr:from>
    <xdr:to>
      <xdr:col>6</xdr:col>
      <xdr:colOff>142875</xdr:colOff>
      <xdr:row>8</xdr:row>
      <xdr:rowOff>123825</xdr:rowOff>
    </xdr:to>
    <xdr:pic>
      <xdr:nvPicPr>
        <xdr:cNvPr id="2" name="Picture 1"/>
        <xdr:cNvPicPr preferRelativeResize="1">
          <a:picLocks noChangeAspect="1"/>
        </xdr:cNvPicPr>
      </xdr:nvPicPr>
      <xdr:blipFill>
        <a:blip r:embed="rId2"/>
        <a:stretch>
          <a:fillRect/>
        </a:stretch>
      </xdr:blipFill>
      <xdr:spPr>
        <a:xfrm>
          <a:off x="5867400" y="1295400"/>
          <a:ext cx="228600" cy="219075"/>
        </a:xfrm>
        <a:prstGeom prst="rect">
          <a:avLst/>
        </a:prstGeom>
        <a:noFill/>
        <a:ln w="9525" cmpd="sng">
          <a:noFill/>
        </a:ln>
      </xdr:spPr>
    </xdr:pic>
    <xdr:clientData/>
  </xdr:twoCellAnchor>
  <xdr:twoCellAnchor editAs="oneCell">
    <xdr:from>
      <xdr:col>5</xdr:col>
      <xdr:colOff>533400</xdr:colOff>
      <xdr:row>8</xdr:row>
      <xdr:rowOff>85725</xdr:rowOff>
    </xdr:from>
    <xdr:to>
      <xdr:col>6</xdr:col>
      <xdr:colOff>142875</xdr:colOff>
      <xdr:row>9</xdr:row>
      <xdr:rowOff>142875</xdr:rowOff>
    </xdr:to>
    <xdr:pic>
      <xdr:nvPicPr>
        <xdr:cNvPr id="3" name="Picture 1"/>
        <xdr:cNvPicPr preferRelativeResize="1">
          <a:picLocks noChangeAspect="1"/>
        </xdr:cNvPicPr>
      </xdr:nvPicPr>
      <xdr:blipFill>
        <a:blip r:embed="rId2"/>
        <a:stretch>
          <a:fillRect/>
        </a:stretch>
      </xdr:blipFill>
      <xdr:spPr>
        <a:xfrm>
          <a:off x="5867400" y="1476375"/>
          <a:ext cx="228600" cy="219075"/>
        </a:xfrm>
        <a:prstGeom prst="rect">
          <a:avLst/>
        </a:prstGeom>
        <a:noFill/>
        <a:ln w="9525" cmpd="sng">
          <a:noFill/>
        </a:ln>
      </xdr:spPr>
    </xdr:pic>
    <xdr:clientData/>
  </xdr:twoCellAnchor>
  <xdr:twoCellAnchor editAs="oneCell">
    <xdr:from>
      <xdr:col>5</xdr:col>
      <xdr:colOff>533400</xdr:colOff>
      <xdr:row>9</xdr:row>
      <xdr:rowOff>85725</xdr:rowOff>
    </xdr:from>
    <xdr:to>
      <xdr:col>6</xdr:col>
      <xdr:colOff>142875</xdr:colOff>
      <xdr:row>10</xdr:row>
      <xdr:rowOff>142875</xdr:rowOff>
    </xdr:to>
    <xdr:pic>
      <xdr:nvPicPr>
        <xdr:cNvPr id="4" name="Picture 1"/>
        <xdr:cNvPicPr preferRelativeResize="1">
          <a:picLocks noChangeAspect="1"/>
        </xdr:cNvPicPr>
      </xdr:nvPicPr>
      <xdr:blipFill>
        <a:blip r:embed="rId2"/>
        <a:stretch>
          <a:fillRect/>
        </a:stretch>
      </xdr:blipFill>
      <xdr:spPr>
        <a:xfrm>
          <a:off x="5867400" y="1638300"/>
          <a:ext cx="228600" cy="219075"/>
        </a:xfrm>
        <a:prstGeom prst="rect">
          <a:avLst/>
        </a:prstGeom>
        <a:noFill/>
        <a:ln w="9525" cmpd="sng">
          <a:noFill/>
        </a:ln>
      </xdr:spPr>
    </xdr:pic>
    <xdr:clientData/>
  </xdr:twoCellAnchor>
  <xdr:twoCellAnchor editAs="oneCell">
    <xdr:from>
      <xdr:col>5</xdr:col>
      <xdr:colOff>523875</xdr:colOff>
      <xdr:row>35</xdr:row>
      <xdr:rowOff>104775</xdr:rowOff>
    </xdr:from>
    <xdr:to>
      <xdr:col>6</xdr:col>
      <xdr:colOff>133350</xdr:colOff>
      <xdr:row>36</xdr:row>
      <xdr:rowOff>114300</xdr:rowOff>
    </xdr:to>
    <xdr:pic>
      <xdr:nvPicPr>
        <xdr:cNvPr id="5" name="Picture 1"/>
        <xdr:cNvPicPr preferRelativeResize="1">
          <a:picLocks noChangeAspect="1"/>
        </xdr:cNvPicPr>
      </xdr:nvPicPr>
      <xdr:blipFill>
        <a:blip r:embed="rId2"/>
        <a:stretch>
          <a:fillRect/>
        </a:stretch>
      </xdr:blipFill>
      <xdr:spPr>
        <a:xfrm>
          <a:off x="5857875" y="6153150"/>
          <a:ext cx="228600" cy="219075"/>
        </a:xfrm>
        <a:prstGeom prst="rect">
          <a:avLst/>
        </a:prstGeom>
        <a:noFill/>
        <a:ln w="9525" cmpd="sng">
          <a:noFill/>
        </a:ln>
      </xdr:spPr>
    </xdr:pic>
    <xdr:clientData/>
  </xdr:twoCellAnchor>
  <xdr:twoCellAnchor editAs="oneCell">
    <xdr:from>
      <xdr:col>5</xdr:col>
      <xdr:colOff>523875</xdr:colOff>
      <xdr:row>36</xdr:row>
      <xdr:rowOff>57150</xdr:rowOff>
    </xdr:from>
    <xdr:to>
      <xdr:col>6</xdr:col>
      <xdr:colOff>133350</xdr:colOff>
      <xdr:row>37</xdr:row>
      <xdr:rowOff>114300</xdr:rowOff>
    </xdr:to>
    <xdr:pic>
      <xdr:nvPicPr>
        <xdr:cNvPr id="6" name="Picture 1"/>
        <xdr:cNvPicPr preferRelativeResize="1">
          <a:picLocks noChangeAspect="1"/>
        </xdr:cNvPicPr>
      </xdr:nvPicPr>
      <xdr:blipFill>
        <a:blip r:embed="rId2"/>
        <a:stretch>
          <a:fillRect/>
        </a:stretch>
      </xdr:blipFill>
      <xdr:spPr>
        <a:xfrm>
          <a:off x="5857875" y="6315075"/>
          <a:ext cx="2286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171450</xdr:rowOff>
    </xdr:from>
    <xdr:to>
      <xdr:col>11</xdr:col>
      <xdr:colOff>9525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315325" y="171450"/>
          <a:ext cx="1085850" cy="523875"/>
        </a:xfrm>
        <a:prstGeom prst="rect">
          <a:avLst/>
        </a:prstGeom>
        <a:noFill/>
        <a:ln w="9525" cmpd="sng">
          <a:noFill/>
        </a:ln>
      </xdr:spPr>
    </xdr:pic>
    <xdr:clientData/>
  </xdr:twoCellAnchor>
  <xdr:twoCellAnchor editAs="oneCell">
    <xdr:from>
      <xdr:col>2</xdr:col>
      <xdr:colOff>923925</xdr:colOff>
      <xdr:row>11</xdr:row>
      <xdr:rowOff>161925</xdr:rowOff>
    </xdr:from>
    <xdr:to>
      <xdr:col>2</xdr:col>
      <xdr:colOff>1152525</xdr:colOff>
      <xdr:row>12</xdr:row>
      <xdr:rowOff>171450</xdr:rowOff>
    </xdr:to>
    <xdr:pic>
      <xdr:nvPicPr>
        <xdr:cNvPr id="2" name="Picture 1"/>
        <xdr:cNvPicPr preferRelativeResize="1">
          <a:picLocks noChangeAspect="1"/>
        </xdr:cNvPicPr>
      </xdr:nvPicPr>
      <xdr:blipFill>
        <a:blip r:embed="rId2"/>
        <a:stretch>
          <a:fillRect/>
        </a:stretch>
      </xdr:blipFill>
      <xdr:spPr>
        <a:xfrm>
          <a:off x="1638300" y="2381250"/>
          <a:ext cx="228600" cy="219075"/>
        </a:xfrm>
        <a:prstGeom prst="rect">
          <a:avLst/>
        </a:prstGeom>
        <a:noFill/>
        <a:ln w="9525" cmpd="sng">
          <a:noFill/>
        </a:ln>
      </xdr:spPr>
    </xdr:pic>
    <xdr:clientData/>
  </xdr:twoCellAnchor>
  <xdr:twoCellAnchor editAs="oneCell">
    <xdr:from>
      <xdr:col>6</xdr:col>
      <xdr:colOff>781050</xdr:colOff>
      <xdr:row>12</xdr:row>
      <xdr:rowOff>152400</xdr:rowOff>
    </xdr:from>
    <xdr:to>
      <xdr:col>6</xdr:col>
      <xdr:colOff>1009650</xdr:colOff>
      <xdr:row>13</xdr:row>
      <xdr:rowOff>161925</xdr:rowOff>
    </xdr:to>
    <xdr:pic>
      <xdr:nvPicPr>
        <xdr:cNvPr id="3" name="Picture 1"/>
        <xdr:cNvPicPr preferRelativeResize="1">
          <a:picLocks noChangeAspect="1"/>
        </xdr:cNvPicPr>
      </xdr:nvPicPr>
      <xdr:blipFill>
        <a:blip r:embed="rId2"/>
        <a:stretch>
          <a:fillRect/>
        </a:stretch>
      </xdr:blipFill>
      <xdr:spPr>
        <a:xfrm>
          <a:off x="6667500" y="2581275"/>
          <a:ext cx="228600" cy="219075"/>
        </a:xfrm>
        <a:prstGeom prst="rect">
          <a:avLst/>
        </a:prstGeom>
        <a:noFill/>
        <a:ln w="9525" cmpd="sng">
          <a:noFill/>
        </a:ln>
      </xdr:spPr>
    </xdr:pic>
    <xdr:clientData/>
  </xdr:twoCellAnchor>
  <xdr:twoCellAnchor editAs="oneCell">
    <xdr:from>
      <xdr:col>5</xdr:col>
      <xdr:colOff>666750</xdr:colOff>
      <xdr:row>11</xdr:row>
      <xdr:rowOff>152400</xdr:rowOff>
    </xdr:from>
    <xdr:to>
      <xdr:col>5</xdr:col>
      <xdr:colOff>895350</xdr:colOff>
      <xdr:row>12</xdr:row>
      <xdr:rowOff>161925</xdr:rowOff>
    </xdr:to>
    <xdr:pic>
      <xdr:nvPicPr>
        <xdr:cNvPr id="4" name="Picture 1"/>
        <xdr:cNvPicPr preferRelativeResize="1">
          <a:picLocks noChangeAspect="1"/>
        </xdr:cNvPicPr>
      </xdr:nvPicPr>
      <xdr:blipFill>
        <a:blip r:embed="rId2"/>
        <a:stretch>
          <a:fillRect/>
        </a:stretch>
      </xdr:blipFill>
      <xdr:spPr>
        <a:xfrm>
          <a:off x="5572125" y="2371725"/>
          <a:ext cx="228600" cy="219075"/>
        </a:xfrm>
        <a:prstGeom prst="rect">
          <a:avLst/>
        </a:prstGeom>
        <a:noFill/>
        <a:ln w="9525" cmpd="sng">
          <a:noFill/>
        </a:ln>
      </xdr:spPr>
    </xdr:pic>
    <xdr:clientData/>
  </xdr:twoCellAnchor>
  <xdr:twoCellAnchor editAs="oneCell">
    <xdr:from>
      <xdr:col>6</xdr:col>
      <xdr:colOff>790575</xdr:colOff>
      <xdr:row>11</xdr:row>
      <xdr:rowOff>142875</xdr:rowOff>
    </xdr:from>
    <xdr:to>
      <xdr:col>6</xdr:col>
      <xdr:colOff>1019175</xdr:colOff>
      <xdr:row>12</xdr:row>
      <xdr:rowOff>152400</xdr:rowOff>
    </xdr:to>
    <xdr:pic>
      <xdr:nvPicPr>
        <xdr:cNvPr id="5" name="Picture 1"/>
        <xdr:cNvPicPr preferRelativeResize="1">
          <a:picLocks noChangeAspect="1"/>
        </xdr:cNvPicPr>
      </xdr:nvPicPr>
      <xdr:blipFill>
        <a:blip r:embed="rId2"/>
        <a:stretch>
          <a:fillRect/>
        </a:stretch>
      </xdr:blipFill>
      <xdr:spPr>
        <a:xfrm>
          <a:off x="6677025" y="2362200"/>
          <a:ext cx="228600" cy="219075"/>
        </a:xfrm>
        <a:prstGeom prst="rect">
          <a:avLst/>
        </a:prstGeom>
        <a:noFill/>
        <a:ln w="9525" cmpd="sng">
          <a:noFill/>
        </a:ln>
      </xdr:spPr>
    </xdr:pic>
    <xdr:clientData/>
  </xdr:twoCellAnchor>
  <xdr:twoCellAnchor editAs="oneCell">
    <xdr:from>
      <xdr:col>6</xdr:col>
      <xdr:colOff>781050</xdr:colOff>
      <xdr:row>16</xdr:row>
      <xdr:rowOff>152400</xdr:rowOff>
    </xdr:from>
    <xdr:to>
      <xdr:col>6</xdr:col>
      <xdr:colOff>1009650</xdr:colOff>
      <xdr:row>17</xdr:row>
      <xdr:rowOff>161925</xdr:rowOff>
    </xdr:to>
    <xdr:pic>
      <xdr:nvPicPr>
        <xdr:cNvPr id="6" name="Picture 1"/>
        <xdr:cNvPicPr preferRelativeResize="1">
          <a:picLocks noChangeAspect="1"/>
        </xdr:cNvPicPr>
      </xdr:nvPicPr>
      <xdr:blipFill>
        <a:blip r:embed="rId2"/>
        <a:stretch>
          <a:fillRect/>
        </a:stretch>
      </xdr:blipFill>
      <xdr:spPr>
        <a:xfrm>
          <a:off x="6667500" y="3419475"/>
          <a:ext cx="228600" cy="219075"/>
        </a:xfrm>
        <a:prstGeom prst="rect">
          <a:avLst/>
        </a:prstGeom>
        <a:noFill/>
        <a:ln w="9525" cmpd="sng">
          <a:noFill/>
        </a:ln>
      </xdr:spPr>
    </xdr:pic>
    <xdr:clientData/>
  </xdr:twoCellAnchor>
  <xdr:twoCellAnchor editAs="oneCell">
    <xdr:from>
      <xdr:col>6</xdr:col>
      <xdr:colOff>781050</xdr:colOff>
      <xdr:row>15</xdr:row>
      <xdr:rowOff>161925</xdr:rowOff>
    </xdr:from>
    <xdr:to>
      <xdr:col>6</xdr:col>
      <xdr:colOff>1009650</xdr:colOff>
      <xdr:row>16</xdr:row>
      <xdr:rowOff>171450</xdr:rowOff>
    </xdr:to>
    <xdr:pic>
      <xdr:nvPicPr>
        <xdr:cNvPr id="7" name="Picture 1"/>
        <xdr:cNvPicPr preferRelativeResize="1">
          <a:picLocks noChangeAspect="1"/>
        </xdr:cNvPicPr>
      </xdr:nvPicPr>
      <xdr:blipFill>
        <a:blip r:embed="rId2"/>
        <a:stretch>
          <a:fillRect/>
        </a:stretch>
      </xdr:blipFill>
      <xdr:spPr>
        <a:xfrm>
          <a:off x="6667500" y="3219450"/>
          <a:ext cx="228600" cy="219075"/>
        </a:xfrm>
        <a:prstGeom prst="rect">
          <a:avLst/>
        </a:prstGeom>
        <a:noFill/>
        <a:ln w="9525" cmpd="sng">
          <a:noFill/>
        </a:ln>
      </xdr:spPr>
    </xdr:pic>
    <xdr:clientData/>
  </xdr:twoCellAnchor>
  <xdr:twoCellAnchor editAs="oneCell">
    <xdr:from>
      <xdr:col>6</xdr:col>
      <xdr:colOff>781050</xdr:colOff>
      <xdr:row>14</xdr:row>
      <xdr:rowOff>152400</xdr:rowOff>
    </xdr:from>
    <xdr:to>
      <xdr:col>6</xdr:col>
      <xdr:colOff>1009650</xdr:colOff>
      <xdr:row>15</xdr:row>
      <xdr:rowOff>161925</xdr:rowOff>
    </xdr:to>
    <xdr:pic>
      <xdr:nvPicPr>
        <xdr:cNvPr id="8" name="Picture 1"/>
        <xdr:cNvPicPr preferRelativeResize="1">
          <a:picLocks noChangeAspect="1"/>
        </xdr:cNvPicPr>
      </xdr:nvPicPr>
      <xdr:blipFill>
        <a:blip r:embed="rId2"/>
        <a:stretch>
          <a:fillRect/>
        </a:stretch>
      </xdr:blipFill>
      <xdr:spPr>
        <a:xfrm>
          <a:off x="6667500" y="3000375"/>
          <a:ext cx="228600" cy="219075"/>
        </a:xfrm>
        <a:prstGeom prst="rect">
          <a:avLst/>
        </a:prstGeom>
        <a:noFill/>
        <a:ln w="9525" cmpd="sng">
          <a:noFill/>
        </a:ln>
      </xdr:spPr>
    </xdr:pic>
    <xdr:clientData/>
  </xdr:twoCellAnchor>
  <xdr:twoCellAnchor editAs="oneCell">
    <xdr:from>
      <xdr:col>6</xdr:col>
      <xdr:colOff>781050</xdr:colOff>
      <xdr:row>13</xdr:row>
      <xdr:rowOff>161925</xdr:rowOff>
    </xdr:from>
    <xdr:to>
      <xdr:col>6</xdr:col>
      <xdr:colOff>1009650</xdr:colOff>
      <xdr:row>14</xdr:row>
      <xdr:rowOff>171450</xdr:rowOff>
    </xdr:to>
    <xdr:pic>
      <xdr:nvPicPr>
        <xdr:cNvPr id="9" name="Picture 1"/>
        <xdr:cNvPicPr preferRelativeResize="1">
          <a:picLocks noChangeAspect="1"/>
        </xdr:cNvPicPr>
      </xdr:nvPicPr>
      <xdr:blipFill>
        <a:blip r:embed="rId2"/>
        <a:stretch>
          <a:fillRect/>
        </a:stretch>
      </xdr:blipFill>
      <xdr:spPr>
        <a:xfrm>
          <a:off x="6667500" y="2800350"/>
          <a:ext cx="228600" cy="219075"/>
        </a:xfrm>
        <a:prstGeom prst="rect">
          <a:avLst/>
        </a:prstGeom>
        <a:noFill/>
        <a:ln w="9525" cmpd="sng">
          <a:noFill/>
        </a:ln>
      </xdr:spPr>
    </xdr:pic>
    <xdr:clientData/>
  </xdr:twoCellAnchor>
  <xdr:twoCellAnchor editAs="oneCell">
    <xdr:from>
      <xdr:col>6</xdr:col>
      <xdr:colOff>781050</xdr:colOff>
      <xdr:row>19</xdr:row>
      <xdr:rowOff>152400</xdr:rowOff>
    </xdr:from>
    <xdr:to>
      <xdr:col>6</xdr:col>
      <xdr:colOff>1009650</xdr:colOff>
      <xdr:row>20</xdr:row>
      <xdr:rowOff>161925</xdr:rowOff>
    </xdr:to>
    <xdr:pic>
      <xdr:nvPicPr>
        <xdr:cNvPr id="10" name="Picture 1"/>
        <xdr:cNvPicPr preferRelativeResize="1">
          <a:picLocks noChangeAspect="1"/>
        </xdr:cNvPicPr>
      </xdr:nvPicPr>
      <xdr:blipFill>
        <a:blip r:embed="rId2"/>
        <a:stretch>
          <a:fillRect/>
        </a:stretch>
      </xdr:blipFill>
      <xdr:spPr>
        <a:xfrm>
          <a:off x="6667500" y="4048125"/>
          <a:ext cx="228600" cy="219075"/>
        </a:xfrm>
        <a:prstGeom prst="rect">
          <a:avLst/>
        </a:prstGeom>
        <a:noFill/>
        <a:ln w="9525" cmpd="sng">
          <a:noFill/>
        </a:ln>
      </xdr:spPr>
    </xdr:pic>
    <xdr:clientData/>
  </xdr:twoCellAnchor>
  <xdr:twoCellAnchor editAs="oneCell">
    <xdr:from>
      <xdr:col>6</xdr:col>
      <xdr:colOff>790575</xdr:colOff>
      <xdr:row>18</xdr:row>
      <xdr:rowOff>171450</xdr:rowOff>
    </xdr:from>
    <xdr:to>
      <xdr:col>6</xdr:col>
      <xdr:colOff>1019175</xdr:colOff>
      <xdr:row>19</xdr:row>
      <xdr:rowOff>180975</xdr:rowOff>
    </xdr:to>
    <xdr:pic>
      <xdr:nvPicPr>
        <xdr:cNvPr id="11" name="Picture 1"/>
        <xdr:cNvPicPr preferRelativeResize="1">
          <a:picLocks noChangeAspect="1"/>
        </xdr:cNvPicPr>
      </xdr:nvPicPr>
      <xdr:blipFill>
        <a:blip r:embed="rId2"/>
        <a:stretch>
          <a:fillRect/>
        </a:stretch>
      </xdr:blipFill>
      <xdr:spPr>
        <a:xfrm>
          <a:off x="6677025" y="3857625"/>
          <a:ext cx="228600" cy="219075"/>
        </a:xfrm>
        <a:prstGeom prst="rect">
          <a:avLst/>
        </a:prstGeom>
        <a:noFill/>
        <a:ln w="9525" cmpd="sng">
          <a:noFill/>
        </a:ln>
      </xdr:spPr>
    </xdr:pic>
    <xdr:clientData/>
  </xdr:twoCellAnchor>
  <xdr:twoCellAnchor editAs="oneCell">
    <xdr:from>
      <xdr:col>6</xdr:col>
      <xdr:colOff>781050</xdr:colOff>
      <xdr:row>17</xdr:row>
      <xdr:rowOff>171450</xdr:rowOff>
    </xdr:from>
    <xdr:to>
      <xdr:col>6</xdr:col>
      <xdr:colOff>1009650</xdr:colOff>
      <xdr:row>18</xdr:row>
      <xdr:rowOff>180975</xdr:rowOff>
    </xdr:to>
    <xdr:pic>
      <xdr:nvPicPr>
        <xdr:cNvPr id="12" name="Picture 1"/>
        <xdr:cNvPicPr preferRelativeResize="1">
          <a:picLocks noChangeAspect="1"/>
        </xdr:cNvPicPr>
      </xdr:nvPicPr>
      <xdr:blipFill>
        <a:blip r:embed="rId2"/>
        <a:stretch>
          <a:fillRect/>
        </a:stretch>
      </xdr:blipFill>
      <xdr:spPr>
        <a:xfrm>
          <a:off x="6667500" y="3648075"/>
          <a:ext cx="228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2295525</xdr:colOff>
      <xdr:row>0</xdr:row>
      <xdr:rowOff>171450</xdr:rowOff>
    </xdr:from>
    <xdr:to>
      <xdr:col>8</xdr:col>
      <xdr:colOff>3324225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248775" y="171450"/>
          <a:ext cx="10287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2419350</xdr:colOff>
      <xdr:row>1</xdr:row>
      <xdr:rowOff>0</xdr:rowOff>
    </xdr:from>
    <xdr:to>
      <xdr:col>9</xdr:col>
      <xdr:colOff>28575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724900" y="190500"/>
          <a:ext cx="10287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1438275</xdr:colOff>
      <xdr:row>0</xdr:row>
      <xdr:rowOff>180975</xdr:rowOff>
    </xdr:from>
    <xdr:to>
      <xdr:col>8</xdr:col>
      <xdr:colOff>2466975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7305675" y="180975"/>
          <a:ext cx="10287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1981200</xdr:colOff>
      <xdr:row>0</xdr:row>
      <xdr:rowOff>161925</xdr:rowOff>
    </xdr:from>
    <xdr:to>
      <xdr:col>8</xdr:col>
      <xdr:colOff>0</xdr:colOff>
      <xdr:row>3</xdr:row>
      <xdr:rowOff>142875</xdr:rowOff>
    </xdr:to>
    <xdr:pic>
      <xdr:nvPicPr>
        <xdr:cNvPr id="1" name="Picture 1" descr="StatlogoSm1"/>
        <xdr:cNvPicPr preferRelativeResize="1">
          <a:picLocks noChangeAspect="1"/>
        </xdr:cNvPicPr>
      </xdr:nvPicPr>
      <xdr:blipFill>
        <a:blip r:embed="rId1"/>
        <a:stretch>
          <a:fillRect/>
        </a:stretch>
      </xdr:blipFill>
      <xdr:spPr>
        <a:xfrm>
          <a:off x="8096250" y="161925"/>
          <a:ext cx="6286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xdr:row>
      <xdr:rowOff>9525</xdr:rowOff>
    </xdr:from>
    <xdr:to>
      <xdr:col>13</xdr:col>
      <xdr:colOff>1247775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9096375" y="200025"/>
          <a:ext cx="10287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E3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28515625" style="152" customWidth="1"/>
    <col min="2" max="2" width="90.7109375" style="152" customWidth="1"/>
    <col min="3" max="3" width="9.00390625" style="196" customWidth="1"/>
    <col min="4" max="4" width="98.8515625" style="152" customWidth="1"/>
    <col min="5" max="16384" width="9.140625" style="152" customWidth="1"/>
  </cols>
  <sheetData>
    <row r="1" spans="2:4" ht="30" customHeight="1">
      <c r="B1" s="209" t="s">
        <v>1017</v>
      </c>
      <c r="C1" s="191"/>
      <c r="D1" s="209" t="s">
        <v>1062</v>
      </c>
    </row>
    <row r="2" spans="1:4" s="154" customFormat="1" ht="30" customHeight="1">
      <c r="A2" s="153"/>
      <c r="B2" s="160" t="s">
        <v>5</v>
      </c>
      <c r="C2" s="161" t="s">
        <v>7</v>
      </c>
      <c r="D2" s="160" t="s">
        <v>6</v>
      </c>
    </row>
    <row r="3" spans="1:5" s="158" customFormat="1" ht="42" customHeight="1">
      <c r="A3" s="155"/>
      <c r="B3" s="156" t="s">
        <v>1018</v>
      </c>
      <c r="C3" s="192">
        <v>1</v>
      </c>
      <c r="D3" s="156" t="s">
        <v>1041</v>
      </c>
      <c r="E3" s="157"/>
    </row>
    <row r="4" spans="1:5" s="158" customFormat="1" ht="42" customHeight="1">
      <c r="A4" s="155"/>
      <c r="B4" s="156" t="s">
        <v>1019</v>
      </c>
      <c r="C4" s="192">
        <v>2</v>
      </c>
      <c r="D4" s="156" t="s">
        <v>1042</v>
      </c>
      <c r="E4" s="157"/>
    </row>
    <row r="5" spans="1:4" s="158" customFormat="1" ht="24.75" customHeight="1">
      <c r="A5" s="155"/>
      <c r="B5" s="159" t="s">
        <v>1020</v>
      </c>
      <c r="C5" s="192">
        <v>3</v>
      </c>
      <c r="D5" s="159" t="s">
        <v>1043</v>
      </c>
    </row>
    <row r="6" spans="1:4" s="158" customFormat="1" ht="24.75" customHeight="1">
      <c r="A6" s="155"/>
      <c r="B6" s="159" t="s">
        <v>1021</v>
      </c>
      <c r="C6" s="192">
        <v>4</v>
      </c>
      <c r="D6" s="159" t="s">
        <v>1044</v>
      </c>
    </row>
    <row r="7" spans="1:4" s="158" customFormat="1" ht="24.75" customHeight="1">
      <c r="A7" s="155"/>
      <c r="B7" s="159" t="s">
        <v>1022</v>
      </c>
      <c r="C7" s="192">
        <v>5</v>
      </c>
      <c r="D7" s="159" t="s">
        <v>1045</v>
      </c>
    </row>
    <row r="8" spans="1:4" s="158" customFormat="1" ht="24.75" customHeight="1">
      <c r="A8" s="155"/>
      <c r="B8" s="159" t="s">
        <v>1023</v>
      </c>
      <c r="C8" s="192">
        <v>6</v>
      </c>
      <c r="D8" s="159" t="s">
        <v>1046</v>
      </c>
    </row>
    <row r="9" spans="1:4" ht="24.75" customHeight="1">
      <c r="A9" s="155"/>
      <c r="B9" s="159" t="s">
        <v>1024</v>
      </c>
      <c r="C9" s="192">
        <v>7</v>
      </c>
      <c r="D9" s="159" t="s">
        <v>1047</v>
      </c>
    </row>
    <row r="10" spans="1:4" ht="24.75" customHeight="1">
      <c r="A10" s="155"/>
      <c r="B10" s="159" t="s">
        <v>1025</v>
      </c>
      <c r="C10" s="231">
        <v>8</v>
      </c>
      <c r="D10" s="159" t="s">
        <v>1048</v>
      </c>
    </row>
    <row r="11" spans="1:4" ht="24.75" customHeight="1">
      <c r="A11" s="155"/>
      <c r="B11" s="159" t="s">
        <v>1026</v>
      </c>
      <c r="C11" s="231">
        <v>9</v>
      </c>
      <c r="D11" s="159" t="s">
        <v>1049</v>
      </c>
    </row>
    <row r="12" spans="1:4" ht="24.75" customHeight="1">
      <c r="A12" s="155"/>
      <c r="B12" s="159" t="s">
        <v>1027</v>
      </c>
      <c r="C12" s="231">
        <v>10</v>
      </c>
      <c r="D12" s="159" t="s">
        <v>1050</v>
      </c>
    </row>
    <row r="13" spans="1:4" ht="24.75" customHeight="1">
      <c r="A13" s="155"/>
      <c r="B13" s="159" t="s">
        <v>1028</v>
      </c>
      <c r="C13" s="231">
        <v>11</v>
      </c>
      <c r="D13" s="159" t="s">
        <v>1051</v>
      </c>
    </row>
    <row r="14" spans="1:4" ht="24.75" customHeight="1">
      <c r="A14" s="155"/>
      <c r="B14" s="159" t="s">
        <v>1029</v>
      </c>
      <c r="C14" s="231">
        <v>12</v>
      </c>
      <c r="D14" s="159" t="s">
        <v>1119</v>
      </c>
    </row>
    <row r="15" spans="1:4" ht="24.75" customHeight="1">
      <c r="A15" s="155"/>
      <c r="B15" s="159" t="s">
        <v>1030</v>
      </c>
      <c r="C15" s="231">
        <v>13</v>
      </c>
      <c r="D15" s="159" t="s">
        <v>1052</v>
      </c>
    </row>
    <row r="16" spans="1:4" ht="24.75" customHeight="1">
      <c r="A16" s="155"/>
      <c r="B16" s="159" t="s">
        <v>1031</v>
      </c>
      <c r="C16" s="231">
        <v>14</v>
      </c>
      <c r="D16" s="159" t="s">
        <v>1053</v>
      </c>
    </row>
    <row r="17" spans="1:4" ht="24.75" customHeight="1">
      <c r="A17" s="155"/>
      <c r="B17" s="159" t="s">
        <v>1032</v>
      </c>
      <c r="C17" s="231">
        <v>15</v>
      </c>
      <c r="D17" s="159" t="s">
        <v>1054</v>
      </c>
    </row>
    <row r="18" spans="1:4" ht="24.75" customHeight="1">
      <c r="A18" s="155"/>
      <c r="B18" s="159" t="s">
        <v>1033</v>
      </c>
      <c r="C18" s="231">
        <v>16</v>
      </c>
      <c r="D18" s="159" t="s">
        <v>1055</v>
      </c>
    </row>
    <row r="19" spans="1:4" ht="24.75" customHeight="1">
      <c r="A19" s="155"/>
      <c r="B19" s="159" t="s">
        <v>1034</v>
      </c>
      <c r="C19" s="192">
        <v>17</v>
      </c>
      <c r="D19" s="159" t="s">
        <v>1056</v>
      </c>
    </row>
    <row r="20" spans="1:4" ht="24.75" customHeight="1">
      <c r="A20" s="155"/>
      <c r="B20" s="159" t="s">
        <v>1035</v>
      </c>
      <c r="C20" s="192">
        <v>18</v>
      </c>
      <c r="D20" s="159" t="s">
        <v>1057</v>
      </c>
    </row>
    <row r="21" spans="1:4" ht="24.75" customHeight="1">
      <c r="A21" s="155"/>
      <c r="B21" s="159" t="s">
        <v>1036</v>
      </c>
      <c r="C21" s="192">
        <v>19</v>
      </c>
      <c r="D21" s="159" t="s">
        <v>1058</v>
      </c>
    </row>
    <row r="22" spans="1:4" ht="24.75" customHeight="1">
      <c r="A22" s="155"/>
      <c r="B22" s="159" t="s">
        <v>1037</v>
      </c>
      <c r="C22" s="231">
        <v>20</v>
      </c>
      <c r="D22" s="159" t="s">
        <v>1059</v>
      </c>
    </row>
    <row r="23" spans="1:4" ht="24.75" customHeight="1">
      <c r="A23" s="155"/>
      <c r="B23" s="159" t="s">
        <v>1038</v>
      </c>
      <c r="C23" s="256">
        <v>21</v>
      </c>
      <c r="D23" s="159" t="s">
        <v>1060</v>
      </c>
    </row>
    <row r="24" spans="1:4" ht="24.75" customHeight="1">
      <c r="A24" s="155"/>
      <c r="B24" s="159" t="s">
        <v>1039</v>
      </c>
      <c r="C24" s="192">
        <v>22</v>
      </c>
      <c r="D24" s="159" t="s">
        <v>1061</v>
      </c>
    </row>
    <row r="25" spans="1:4" ht="24.75" customHeight="1">
      <c r="A25" s="155"/>
      <c r="B25" s="162"/>
      <c r="C25" s="193"/>
      <c r="D25" s="162"/>
    </row>
    <row r="26" spans="1:4" s="1" customFormat="1" ht="13.5" thickBot="1">
      <c r="A26" s="25"/>
      <c r="B26" s="25"/>
      <c r="C26" s="194"/>
      <c r="D26" s="25"/>
    </row>
    <row r="27" spans="2:4" s="25" customFormat="1" ht="16.5" customHeight="1" thickTop="1">
      <c r="B27" s="26" t="s">
        <v>1156</v>
      </c>
      <c r="C27" s="195"/>
      <c r="D27" s="27"/>
    </row>
    <row r="28" spans="2:4" s="25" customFormat="1" ht="4.5" customHeight="1">
      <c r="B28" s="210"/>
      <c r="C28" s="211"/>
      <c r="D28" s="212"/>
    </row>
    <row r="29" spans="2:3" s="25" customFormat="1" ht="16.5" customHeight="1">
      <c r="B29" s="28" t="s">
        <v>1040</v>
      </c>
      <c r="C29" s="194"/>
    </row>
    <row r="30" ht="14.25">
      <c r="A30" s="155"/>
    </row>
    <row r="31" ht="14.25">
      <c r="A31" s="155"/>
    </row>
    <row r="32" ht="14.25">
      <c r="A32" s="155"/>
    </row>
    <row r="33" ht="14.25">
      <c r="A33" s="155"/>
    </row>
  </sheetData>
  <sheetProtection/>
  <hyperlinks>
    <hyperlink ref="C3" location="'1'!A1" display="'1'!A1"/>
    <hyperlink ref="C4" location="'2'!A1" display="'2'!A1"/>
    <hyperlink ref="C5" location="'3'!A1" display="'3'!A1"/>
    <hyperlink ref="C7" location="'5'!A1" display="'5'!A1"/>
    <hyperlink ref="C6" location="'4'!A1" display="'4'!A1"/>
    <hyperlink ref="C8" location="'6'!A1" display="'6'!A1"/>
    <hyperlink ref="C9" location="'7'!A1" display="'7'!A1"/>
    <hyperlink ref="C10" location="'8'!A1" display="'8'!A1"/>
    <hyperlink ref="C11" location="'9'!A1" display="'9'!A1"/>
    <hyperlink ref="C14" location="'12'!A1" display="'12'!A1"/>
    <hyperlink ref="C15" location="'13'!A1" display="'13'!A1"/>
    <hyperlink ref="C16" location="'14'!A1" display="'14'!A1"/>
    <hyperlink ref="C17" location="'15'!A1" display="'15'!A1"/>
    <hyperlink ref="C18" location="'16'!A1" display="'16'!A1"/>
    <hyperlink ref="C19" location="'17'!A1" display="'17'!A1"/>
    <hyperlink ref="C20" location="'18'!A1" display="'18'!A1"/>
    <hyperlink ref="C21" location="'19'!A1" display="'19'!A1"/>
    <hyperlink ref="C22" location="'20'!A1" display="'20'!A1"/>
    <hyperlink ref="C23" location="'21'!A1" display="'21'!A1"/>
    <hyperlink ref="C24" location="'22'!A1" display="'22'!A1"/>
    <hyperlink ref="C13" location="'11'!A1" display="'11'!A1"/>
    <hyperlink ref="C12" location="'10'!A1" display="'10'!A1"/>
  </hyperlinks>
  <printOptions horizontalCentered="1"/>
  <pageMargins left="0.15748031496062992" right="0.15748031496062992" top="0.55" bottom="0.54" header="0.31496062992125984" footer="0.31496062992125984"/>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92D050"/>
  </sheetPr>
  <dimension ref="A1:N110"/>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42.57421875" style="29" customWidth="1"/>
    <col min="3" max="3" width="10.00390625" style="29" customWidth="1"/>
    <col min="4" max="4" width="11.28125" style="29" customWidth="1"/>
    <col min="5" max="6" width="12.421875" style="21" customWidth="1"/>
    <col min="7" max="7" width="0.85546875" style="22" customWidth="1"/>
    <col min="8" max="8" width="39.140625" style="22" customWidth="1"/>
    <col min="9" max="9" width="2.140625" style="22" customWidth="1"/>
    <col min="10" max="13" width="9.28125" style="22" customWidth="1"/>
    <col min="14" max="14" width="12.00390625" style="22" bestFit="1" customWidth="1"/>
    <col min="15" max="16384" width="9.28125" style="22" customWidth="1"/>
  </cols>
  <sheetData>
    <row r="1" spans="1:6" s="23" customFormat="1" ht="15" customHeight="1">
      <c r="A1" s="287" t="s">
        <v>8</v>
      </c>
      <c r="B1" s="288"/>
      <c r="C1" s="79"/>
      <c r="D1" s="79"/>
      <c r="E1" s="87"/>
      <c r="F1" s="87"/>
    </row>
    <row r="2" spans="2:6" s="23" customFormat="1" ht="12.75" customHeight="1">
      <c r="B2" s="3"/>
      <c r="C2" s="80"/>
      <c r="D2" s="80"/>
      <c r="E2" s="87"/>
      <c r="F2" s="87"/>
    </row>
    <row r="3" spans="2:9" s="31" customFormat="1" ht="15" customHeight="1">
      <c r="B3" s="217" t="s">
        <v>1077</v>
      </c>
      <c r="C3" s="81"/>
      <c r="D3" s="81"/>
      <c r="E3" s="88"/>
      <c r="F3" s="88"/>
      <c r="G3" s="37"/>
      <c r="H3" s="37"/>
      <c r="I3" s="37"/>
    </row>
    <row r="4" spans="2:9" s="31" customFormat="1" ht="15" customHeight="1" thickBot="1">
      <c r="B4" s="218" t="s">
        <v>1078</v>
      </c>
      <c r="C4" s="216"/>
      <c r="D4" s="216"/>
      <c r="E4" s="216"/>
      <c r="F4" s="216"/>
      <c r="G4" s="215"/>
      <c r="H4" s="215"/>
      <c r="I4" s="38"/>
    </row>
    <row r="5" spans="3:8" s="32" customFormat="1" ht="12.75" customHeight="1" thickTop="1">
      <c r="C5" s="34"/>
      <c r="D5" s="34"/>
      <c r="E5" s="34"/>
      <c r="F5" s="34"/>
      <c r="H5" s="33"/>
    </row>
    <row r="6" spans="2:8" s="32" customFormat="1" ht="15.75" customHeight="1">
      <c r="B6" s="283" t="s">
        <v>503</v>
      </c>
      <c r="C6" s="322">
        <v>2019</v>
      </c>
      <c r="D6" s="323"/>
      <c r="E6" s="323"/>
      <c r="F6" s="323"/>
      <c r="G6" s="324"/>
      <c r="H6" s="283" t="s">
        <v>554</v>
      </c>
    </row>
    <row r="7" spans="2:8" s="32" customFormat="1" ht="45" customHeight="1">
      <c r="B7" s="295"/>
      <c r="C7" s="206" t="s">
        <v>267</v>
      </c>
      <c r="D7" s="123" t="s">
        <v>263</v>
      </c>
      <c r="E7" s="206" t="s">
        <v>264</v>
      </c>
      <c r="F7" s="318" t="s">
        <v>268</v>
      </c>
      <c r="G7" s="319"/>
      <c r="H7" s="295"/>
    </row>
    <row r="8" spans="2:8" s="32" customFormat="1" ht="45" customHeight="1">
      <c r="B8" s="284"/>
      <c r="C8" s="208" t="s">
        <v>265</v>
      </c>
      <c r="D8" s="124" t="s">
        <v>1137</v>
      </c>
      <c r="E8" s="208" t="s">
        <v>1138</v>
      </c>
      <c r="F8" s="320" t="s">
        <v>266</v>
      </c>
      <c r="G8" s="321"/>
      <c r="H8" s="284"/>
    </row>
    <row r="9" spans="2:14" s="31" customFormat="1" ht="16.5" customHeight="1">
      <c r="B9" s="42" t="s">
        <v>278</v>
      </c>
      <c r="C9" s="263">
        <f>+C10+C15+C23+C26</f>
        <v>72460.21</v>
      </c>
      <c r="D9" s="264" t="s">
        <v>896</v>
      </c>
      <c r="E9" s="265" t="s">
        <v>896</v>
      </c>
      <c r="F9" s="88">
        <f>+F10+F15+F23+F26</f>
        <v>54333201.90886915</v>
      </c>
      <c r="G9" s="76"/>
      <c r="H9" s="42" t="s">
        <v>272</v>
      </c>
      <c r="J9" s="32"/>
      <c r="K9" s="32"/>
      <c r="L9" s="32"/>
      <c r="M9" s="32"/>
      <c r="N9" s="32"/>
    </row>
    <row r="10" spans="2:8" s="32" customFormat="1" ht="12.75" customHeight="1">
      <c r="B10" s="41" t="s">
        <v>279</v>
      </c>
      <c r="C10" s="266">
        <f>SUM(C11:C14)</f>
        <v>23072.5</v>
      </c>
      <c r="D10" s="267">
        <f>SUM(D11:D14)</f>
        <v>59033.26500000001</v>
      </c>
      <c r="E10" s="268">
        <f>+F10/D10</f>
        <v>214.1528816744254</v>
      </c>
      <c r="F10" s="269">
        <f>SUM(F11:F14)</f>
        <v>12642143.8144</v>
      </c>
      <c r="G10" s="77"/>
      <c r="H10" s="41" t="s">
        <v>360</v>
      </c>
    </row>
    <row r="11" spans="2:8" s="32" customFormat="1" ht="12.75" customHeight="1">
      <c r="B11" s="71" t="s">
        <v>280</v>
      </c>
      <c r="C11" s="266">
        <v>10589.4</v>
      </c>
      <c r="D11" s="267">
        <v>28411.691</v>
      </c>
      <c r="E11" s="270">
        <v>229.4</v>
      </c>
      <c r="F11" s="269">
        <f>+E11*D11</f>
        <v>6517641.9154</v>
      </c>
      <c r="G11" s="77"/>
      <c r="H11" s="71" t="s">
        <v>361</v>
      </c>
    </row>
    <row r="12" spans="2:8" s="32" customFormat="1" ht="12.75" customHeight="1">
      <c r="B12" s="71" t="s">
        <v>106</v>
      </c>
      <c r="C12" s="266">
        <v>11576.1</v>
      </c>
      <c r="D12" s="267">
        <v>29242.704</v>
      </c>
      <c r="E12" s="270">
        <v>199.3</v>
      </c>
      <c r="F12" s="269">
        <f aca="true" t="shared" si="0" ref="F12:F28">+E12*D12</f>
        <v>5828070.9072</v>
      </c>
      <c r="G12" s="77"/>
      <c r="H12" s="71" t="s">
        <v>145</v>
      </c>
    </row>
    <row r="13" spans="2:8" s="32" customFormat="1" ht="12.75" customHeight="1">
      <c r="B13" s="71" t="s">
        <v>281</v>
      </c>
      <c r="C13" s="266">
        <v>223</v>
      </c>
      <c r="D13" s="267">
        <v>208.857</v>
      </c>
      <c r="E13" s="270">
        <v>284.9</v>
      </c>
      <c r="F13" s="269">
        <f t="shared" si="0"/>
        <v>59503.3593</v>
      </c>
      <c r="G13" s="77"/>
      <c r="H13" s="71" t="s">
        <v>362</v>
      </c>
    </row>
    <row r="14" spans="2:8" s="32" customFormat="1" ht="12.75" customHeight="1">
      <c r="B14" s="71" t="s">
        <v>282</v>
      </c>
      <c r="C14" s="266">
        <v>684</v>
      </c>
      <c r="D14" s="267">
        <v>1170.013</v>
      </c>
      <c r="E14" s="270">
        <v>202.5</v>
      </c>
      <c r="F14" s="269">
        <f t="shared" si="0"/>
        <v>236927.63249999998</v>
      </c>
      <c r="G14" s="77"/>
      <c r="H14" s="71" t="s">
        <v>363</v>
      </c>
    </row>
    <row r="15" spans="2:8" s="32" customFormat="1" ht="12.75" customHeight="1">
      <c r="B15" s="41" t="s">
        <v>299</v>
      </c>
      <c r="C15" s="266">
        <f>SUM(C16:C22)</f>
        <v>416.15999999999997</v>
      </c>
      <c r="D15" s="267">
        <f>SUM(D16:D22)</f>
        <v>2786</v>
      </c>
      <c r="E15" s="268">
        <f>+F15/D15</f>
        <v>1529.0574659009335</v>
      </c>
      <c r="F15" s="269">
        <f>SUM(F16:F22)</f>
        <v>4259954.100000001</v>
      </c>
      <c r="G15" s="77"/>
      <c r="H15" s="41" t="s">
        <v>364</v>
      </c>
    </row>
    <row r="16" spans="2:8" s="32" customFormat="1" ht="12.75" customHeight="1">
      <c r="B16" s="71" t="s">
        <v>283</v>
      </c>
      <c r="C16" s="266">
        <v>44.7</v>
      </c>
      <c r="D16" s="267">
        <v>701</v>
      </c>
      <c r="E16" s="270">
        <v>1041.6</v>
      </c>
      <c r="F16" s="269">
        <f t="shared" si="0"/>
        <v>730161.6</v>
      </c>
      <c r="G16" s="77"/>
      <c r="H16" s="71" t="s">
        <v>365</v>
      </c>
    </row>
    <row r="17" spans="2:8" s="32" customFormat="1" ht="12.75" customHeight="1">
      <c r="B17" s="71" t="s">
        <v>284</v>
      </c>
      <c r="C17" s="266">
        <v>44</v>
      </c>
      <c r="D17" s="267">
        <v>141</v>
      </c>
      <c r="E17" s="270">
        <v>1163.5</v>
      </c>
      <c r="F17" s="269">
        <f t="shared" si="0"/>
        <v>164053.5</v>
      </c>
      <c r="G17" s="77"/>
      <c r="H17" s="71" t="s">
        <v>366</v>
      </c>
    </row>
    <row r="18" spans="2:8" s="32" customFormat="1" ht="12.75" customHeight="1">
      <c r="B18" s="71" t="s">
        <v>285</v>
      </c>
      <c r="C18" s="266">
        <v>107.5</v>
      </c>
      <c r="D18" s="267">
        <v>1686</v>
      </c>
      <c r="E18" s="270">
        <v>1573.4</v>
      </c>
      <c r="F18" s="269">
        <f t="shared" si="0"/>
        <v>2652752.4000000004</v>
      </c>
      <c r="G18" s="77"/>
      <c r="H18" s="71" t="s">
        <v>367</v>
      </c>
    </row>
    <row r="19" spans="2:8" s="32" customFormat="1" ht="12.75" customHeight="1">
      <c r="B19" s="71" t="s">
        <v>286</v>
      </c>
      <c r="C19" s="266">
        <v>104.2</v>
      </c>
      <c r="D19" s="267">
        <v>110</v>
      </c>
      <c r="E19" s="270">
        <v>3894.7</v>
      </c>
      <c r="F19" s="269">
        <f t="shared" si="0"/>
        <v>428417</v>
      </c>
      <c r="G19" s="77"/>
      <c r="H19" s="71" t="s">
        <v>368</v>
      </c>
    </row>
    <row r="20" spans="2:8" s="32" customFormat="1" ht="12.75" customHeight="1">
      <c r="B20" s="71" t="s">
        <v>287</v>
      </c>
      <c r="C20" s="266">
        <v>46</v>
      </c>
      <c r="D20" s="267">
        <v>54</v>
      </c>
      <c r="E20" s="270">
        <v>3114.6</v>
      </c>
      <c r="F20" s="269">
        <f t="shared" si="0"/>
        <v>168188.4</v>
      </c>
      <c r="G20" s="77"/>
      <c r="H20" s="71" t="s">
        <v>369</v>
      </c>
    </row>
    <row r="21" spans="2:8" s="32" customFormat="1" ht="12.75" customHeight="1">
      <c r="B21" s="71" t="s">
        <v>288</v>
      </c>
      <c r="C21" s="266">
        <v>15</v>
      </c>
      <c r="D21" s="267">
        <v>13</v>
      </c>
      <c r="E21" s="270">
        <v>1743.4</v>
      </c>
      <c r="F21" s="269">
        <f t="shared" si="0"/>
        <v>22664.2</v>
      </c>
      <c r="G21" s="77"/>
      <c r="H21" s="71" t="s">
        <v>370</v>
      </c>
    </row>
    <row r="22" spans="2:8" s="32" customFormat="1" ht="12.75" customHeight="1">
      <c r="B22" s="71" t="s">
        <v>289</v>
      </c>
      <c r="C22" s="266">
        <v>54.76</v>
      </c>
      <c r="D22" s="267">
        <v>81</v>
      </c>
      <c r="E22" s="270">
        <v>1157</v>
      </c>
      <c r="F22" s="269">
        <f t="shared" si="0"/>
        <v>93717</v>
      </c>
      <c r="G22" s="77"/>
      <c r="H22" s="71" t="s">
        <v>371</v>
      </c>
    </row>
    <row r="23" spans="2:8" s="32" customFormat="1" ht="12.75" customHeight="1">
      <c r="B23" s="41" t="s">
        <v>290</v>
      </c>
      <c r="C23" s="266">
        <f>+C24+C25</f>
        <v>71.35</v>
      </c>
      <c r="D23" s="267">
        <f>+D24+D25</f>
        <v>299</v>
      </c>
      <c r="E23" s="268">
        <f>+F23/D23</f>
        <v>1980.803344481605</v>
      </c>
      <c r="F23" s="269">
        <f>+F24+F25</f>
        <v>592260.2</v>
      </c>
      <c r="G23" s="77"/>
      <c r="H23" s="41" t="s">
        <v>372</v>
      </c>
    </row>
    <row r="24" spans="2:8" s="32" customFormat="1" ht="12.75" customHeight="1">
      <c r="B24" s="71" t="s">
        <v>291</v>
      </c>
      <c r="C24" s="266">
        <v>2</v>
      </c>
      <c r="D24" s="267">
        <v>5</v>
      </c>
      <c r="E24" s="270">
        <v>2627.8</v>
      </c>
      <c r="F24" s="269">
        <f t="shared" si="0"/>
        <v>13139</v>
      </c>
      <c r="G24" s="77"/>
      <c r="H24" s="71" t="s">
        <v>373</v>
      </c>
    </row>
    <row r="25" spans="2:8" s="32" customFormat="1" ht="12.75" customHeight="1">
      <c r="B25" s="71" t="s">
        <v>292</v>
      </c>
      <c r="C25" s="266">
        <v>69.35</v>
      </c>
      <c r="D25" s="267">
        <v>294</v>
      </c>
      <c r="E25" s="270">
        <v>1969.8</v>
      </c>
      <c r="F25" s="269">
        <f t="shared" si="0"/>
        <v>579121.2</v>
      </c>
      <c r="G25" s="77"/>
      <c r="H25" s="71" t="s">
        <v>374</v>
      </c>
    </row>
    <row r="26" spans="2:8" s="32" customFormat="1" ht="12.75" customHeight="1">
      <c r="B26" s="41" t="s">
        <v>293</v>
      </c>
      <c r="C26" s="266">
        <f>SUM(C27:C29)</f>
        <v>48900.200000000004</v>
      </c>
      <c r="D26" s="271" t="s">
        <v>896</v>
      </c>
      <c r="E26" s="268" t="s">
        <v>896</v>
      </c>
      <c r="F26" s="269">
        <f>+F27+F28+F29+F32</f>
        <v>36838843.79446915</v>
      </c>
      <c r="G26" s="77"/>
      <c r="H26" s="41" t="s">
        <v>375</v>
      </c>
    </row>
    <row r="27" spans="2:8" s="32" customFormat="1" ht="12.75" customHeight="1">
      <c r="B27" s="71" t="s">
        <v>294</v>
      </c>
      <c r="C27" s="266">
        <v>141.8</v>
      </c>
      <c r="D27" s="267">
        <v>171</v>
      </c>
      <c r="E27" s="270">
        <v>474.6</v>
      </c>
      <c r="F27" s="269">
        <f t="shared" si="0"/>
        <v>81156.6</v>
      </c>
      <c r="G27" s="77"/>
      <c r="H27" s="71" t="s">
        <v>376</v>
      </c>
    </row>
    <row r="28" spans="2:8" s="32" customFormat="1" ht="12.75" customHeight="1">
      <c r="B28" s="71" t="s">
        <v>1112</v>
      </c>
      <c r="C28" s="266">
        <v>5</v>
      </c>
      <c r="D28" s="267">
        <v>9</v>
      </c>
      <c r="E28" s="270">
        <v>585</v>
      </c>
      <c r="F28" s="269">
        <f t="shared" si="0"/>
        <v>5265</v>
      </c>
      <c r="G28" s="77"/>
      <c r="H28" s="71" t="s">
        <v>1111</v>
      </c>
    </row>
    <row r="29" spans="2:8" s="32" customFormat="1" ht="12.75" customHeight="1">
      <c r="B29" s="71" t="s">
        <v>108</v>
      </c>
      <c r="C29" s="266">
        <f>+C30+C31</f>
        <v>48753.4</v>
      </c>
      <c r="D29" s="271" t="s">
        <v>896</v>
      </c>
      <c r="E29" s="268" t="s">
        <v>896</v>
      </c>
      <c r="F29" s="269">
        <f>+F30+F31</f>
        <v>34943481.051012345</v>
      </c>
      <c r="G29" s="77"/>
      <c r="H29" s="71" t="s">
        <v>377</v>
      </c>
    </row>
    <row r="30" spans="2:8" s="32" customFormat="1" ht="12.75" customHeight="1">
      <c r="B30" s="78" t="s">
        <v>295</v>
      </c>
      <c r="C30" s="266">
        <v>4920.034</v>
      </c>
      <c r="D30" s="271" t="s">
        <v>896</v>
      </c>
      <c r="E30" s="268" t="s">
        <v>896</v>
      </c>
      <c r="F30" s="269">
        <v>1178357.3477790174</v>
      </c>
      <c r="G30" s="77"/>
      <c r="H30" s="78" t="s">
        <v>378</v>
      </c>
    </row>
    <row r="31" spans="2:8" s="32" customFormat="1" ht="12.75" customHeight="1">
      <c r="B31" s="78" t="s">
        <v>296</v>
      </c>
      <c r="C31" s="266">
        <v>43833.366</v>
      </c>
      <c r="D31" s="267">
        <v>358535.3964455161</v>
      </c>
      <c r="E31" s="268">
        <f>+F31/D31</f>
        <v>94.17514710674976</v>
      </c>
      <c r="F31" s="269">
        <v>33765123.703233324</v>
      </c>
      <c r="G31" s="77"/>
      <c r="H31" s="78" t="s">
        <v>379</v>
      </c>
    </row>
    <row r="32" spans="2:8" s="32" customFormat="1" ht="12.75" customHeight="1">
      <c r="B32" s="71" t="s">
        <v>186</v>
      </c>
      <c r="C32" s="97" t="s">
        <v>896</v>
      </c>
      <c r="D32" s="267">
        <v>41003.50499999999</v>
      </c>
      <c r="E32" s="268">
        <f>+F32/D32</f>
        <v>44.116744250443965</v>
      </c>
      <c r="F32" s="269">
        <v>1808941.1434568</v>
      </c>
      <c r="G32" s="77"/>
      <c r="H32" s="71" t="s">
        <v>146</v>
      </c>
    </row>
    <row r="33" spans="2:14" s="31" customFormat="1" ht="16.5" customHeight="1">
      <c r="B33" s="42" t="s">
        <v>269</v>
      </c>
      <c r="C33" s="263">
        <f>+C34+C37+C59</f>
        <v>6436.68</v>
      </c>
      <c r="D33" s="264" t="s">
        <v>896</v>
      </c>
      <c r="E33" s="265" t="s">
        <v>896</v>
      </c>
      <c r="F33" s="88">
        <f>+F34+F37+F59</f>
        <v>91125790.780064</v>
      </c>
      <c r="G33" s="76"/>
      <c r="H33" s="42" t="s">
        <v>273</v>
      </c>
      <c r="J33" s="32"/>
      <c r="K33" s="32"/>
      <c r="L33" s="32"/>
      <c r="M33" s="32"/>
      <c r="N33" s="32"/>
    </row>
    <row r="34" spans="2:8" s="32" customFormat="1" ht="12.75" customHeight="1">
      <c r="B34" s="41" t="s">
        <v>297</v>
      </c>
      <c r="C34" s="266">
        <f>+C35+C36</f>
        <v>3883</v>
      </c>
      <c r="D34" s="267">
        <f>+D35+D36</f>
        <v>82100</v>
      </c>
      <c r="E34" s="268">
        <f>+F34/D34</f>
        <v>453.6442362971985</v>
      </c>
      <c r="F34" s="267">
        <f>+F35+F36</f>
        <v>37244191.8</v>
      </c>
      <c r="G34" s="77"/>
      <c r="H34" s="41" t="s">
        <v>380</v>
      </c>
    </row>
    <row r="35" spans="2:14" s="32" customFormat="1" ht="12.75" customHeight="1">
      <c r="B35" s="71" t="s">
        <v>300</v>
      </c>
      <c r="C35" s="266">
        <v>3853</v>
      </c>
      <c r="D35" s="267">
        <v>81094</v>
      </c>
      <c r="E35" s="270">
        <v>453.3979184649912</v>
      </c>
      <c r="F35" s="269">
        <f aca="true" t="shared" si="1" ref="F35:F57">+E35*D35</f>
        <v>36767850.8</v>
      </c>
      <c r="G35" s="77"/>
      <c r="H35" s="71" t="s">
        <v>382</v>
      </c>
      <c r="J35" s="31"/>
      <c r="K35" s="31"/>
      <c r="L35" s="31"/>
      <c r="M35" s="31"/>
      <c r="N35" s="31"/>
    </row>
    <row r="36" spans="2:8" s="32" customFormat="1" ht="12.75" customHeight="1">
      <c r="B36" s="71" t="s">
        <v>301</v>
      </c>
      <c r="C36" s="266">
        <v>30</v>
      </c>
      <c r="D36" s="267">
        <v>1006</v>
      </c>
      <c r="E36" s="270">
        <v>473.5</v>
      </c>
      <c r="F36" s="269">
        <f t="shared" si="1"/>
        <v>476341</v>
      </c>
      <c r="G36" s="77"/>
      <c r="H36" s="71" t="s">
        <v>381</v>
      </c>
    </row>
    <row r="37" spans="2:8" s="32" customFormat="1" ht="12.75" customHeight="1">
      <c r="B37" s="41" t="s">
        <v>298</v>
      </c>
      <c r="C37" s="266">
        <f>SUM(C38:C58)</f>
        <v>1990.0100000000002</v>
      </c>
      <c r="D37" s="271" t="s">
        <v>896</v>
      </c>
      <c r="E37" s="268" t="s">
        <v>896</v>
      </c>
      <c r="F37" s="269">
        <f>SUM(F38:F58)</f>
        <v>46257081.580064</v>
      </c>
      <c r="G37" s="77"/>
      <c r="H37" s="41" t="s">
        <v>383</v>
      </c>
    </row>
    <row r="38" spans="2:8" s="32" customFormat="1" ht="12.75" customHeight="1">
      <c r="B38" s="71" t="s">
        <v>302</v>
      </c>
      <c r="C38" s="266">
        <v>53.5</v>
      </c>
      <c r="D38" s="267">
        <v>2125</v>
      </c>
      <c r="E38" s="270">
        <v>477.2</v>
      </c>
      <c r="F38" s="269">
        <f t="shared" si="1"/>
        <v>1014050</v>
      </c>
      <c r="G38" s="77"/>
      <c r="H38" s="71" t="s">
        <v>384</v>
      </c>
    </row>
    <row r="39" spans="2:8" s="32" customFormat="1" ht="12.75" customHeight="1">
      <c r="B39" s="71" t="s">
        <v>303</v>
      </c>
      <c r="C39" s="266">
        <v>278.3</v>
      </c>
      <c r="D39" s="267">
        <v>16142</v>
      </c>
      <c r="E39" s="270">
        <v>821.1</v>
      </c>
      <c r="F39" s="269">
        <f t="shared" si="1"/>
        <v>13254196.200000001</v>
      </c>
      <c r="G39" s="77"/>
      <c r="H39" s="71" t="s">
        <v>385</v>
      </c>
    </row>
    <row r="40" spans="2:8" s="32" customFormat="1" ht="12.75" customHeight="1">
      <c r="B40" s="71" t="s">
        <v>304</v>
      </c>
      <c r="C40" s="266">
        <v>52.7</v>
      </c>
      <c r="D40" s="267">
        <v>1425</v>
      </c>
      <c r="E40" s="270">
        <v>1296.3</v>
      </c>
      <c r="F40" s="269">
        <f t="shared" si="1"/>
        <v>1847227.5</v>
      </c>
      <c r="G40" s="77"/>
      <c r="H40" s="71" t="s">
        <v>389</v>
      </c>
    </row>
    <row r="41" spans="2:8" s="32" customFormat="1" ht="12.75" customHeight="1">
      <c r="B41" s="71" t="s">
        <v>305</v>
      </c>
      <c r="C41" s="266">
        <v>159.56</v>
      </c>
      <c r="D41" s="267">
        <v>8061</v>
      </c>
      <c r="E41" s="270">
        <v>723.2</v>
      </c>
      <c r="F41" s="269">
        <f t="shared" si="1"/>
        <v>5829715.2</v>
      </c>
      <c r="G41" s="77"/>
      <c r="H41" s="71" t="s">
        <v>387</v>
      </c>
    </row>
    <row r="42" spans="2:8" s="32" customFormat="1" ht="12.75" customHeight="1">
      <c r="B42" s="71" t="s">
        <v>306</v>
      </c>
      <c r="C42" s="266">
        <v>49.5</v>
      </c>
      <c r="D42" s="267">
        <v>1190</v>
      </c>
      <c r="E42" s="270">
        <v>2126.6</v>
      </c>
      <c r="F42" s="269">
        <f t="shared" si="1"/>
        <v>2530654</v>
      </c>
      <c r="G42" s="77"/>
      <c r="H42" s="71" t="s">
        <v>388</v>
      </c>
    </row>
    <row r="43" spans="2:8" s="32" customFormat="1" ht="12.75" customHeight="1">
      <c r="B43" s="71" t="s">
        <v>307</v>
      </c>
      <c r="C43" s="266">
        <v>19.5</v>
      </c>
      <c r="D43" s="267">
        <v>43</v>
      </c>
      <c r="E43" s="270">
        <v>2416</v>
      </c>
      <c r="F43" s="269">
        <f t="shared" si="1"/>
        <v>103888</v>
      </c>
      <c r="G43" s="77"/>
      <c r="H43" s="71" t="s">
        <v>390</v>
      </c>
    </row>
    <row r="44" spans="2:8" s="32" customFormat="1" ht="12.75" customHeight="1">
      <c r="B44" s="71" t="s">
        <v>308</v>
      </c>
      <c r="C44" s="266">
        <v>115.6</v>
      </c>
      <c r="D44" s="267">
        <v>4495</v>
      </c>
      <c r="E44" s="270">
        <v>438</v>
      </c>
      <c r="F44" s="269">
        <f t="shared" si="1"/>
        <v>1968810</v>
      </c>
      <c r="G44" s="77"/>
      <c r="H44" s="71" t="s">
        <v>391</v>
      </c>
    </row>
    <row r="45" spans="2:8" s="32" customFormat="1" ht="12.75" customHeight="1">
      <c r="B45" s="71" t="s">
        <v>309</v>
      </c>
      <c r="C45" s="266">
        <v>149.6</v>
      </c>
      <c r="D45" s="267">
        <v>4669</v>
      </c>
      <c r="E45" s="270">
        <v>308.4</v>
      </c>
      <c r="F45" s="269">
        <f t="shared" si="1"/>
        <v>1439919.5999999999</v>
      </c>
      <c r="G45" s="77"/>
      <c r="H45" s="71" t="s">
        <v>392</v>
      </c>
    </row>
    <row r="46" spans="2:8" s="32" customFormat="1" ht="12.75" customHeight="1">
      <c r="B46" s="71" t="s">
        <v>310</v>
      </c>
      <c r="C46" s="266">
        <v>13.2</v>
      </c>
      <c r="D46" s="267">
        <v>92</v>
      </c>
      <c r="E46" s="270">
        <v>1722.7</v>
      </c>
      <c r="F46" s="269">
        <f t="shared" si="1"/>
        <v>158488.4</v>
      </c>
      <c r="G46" s="77"/>
      <c r="H46" s="71" t="s">
        <v>393</v>
      </c>
    </row>
    <row r="47" spans="2:8" s="32" customFormat="1" ht="12.75" customHeight="1">
      <c r="B47" s="71" t="s">
        <v>311</v>
      </c>
      <c r="C47" s="266">
        <v>60.5</v>
      </c>
      <c r="D47" s="267">
        <v>1018</v>
      </c>
      <c r="E47" s="270">
        <v>420.8</v>
      </c>
      <c r="F47" s="269">
        <f t="shared" si="1"/>
        <v>428374.4</v>
      </c>
      <c r="G47" s="77"/>
      <c r="H47" s="71" t="s">
        <v>394</v>
      </c>
    </row>
    <row r="48" spans="2:8" s="32" customFormat="1" ht="12.75" customHeight="1">
      <c r="B48" s="71" t="s">
        <v>312</v>
      </c>
      <c r="C48" s="266">
        <v>62.6</v>
      </c>
      <c r="D48" s="267">
        <v>1290</v>
      </c>
      <c r="E48" s="270">
        <v>638.9</v>
      </c>
      <c r="F48" s="269">
        <f t="shared" si="1"/>
        <v>824181</v>
      </c>
      <c r="G48" s="77"/>
      <c r="H48" s="71" t="s">
        <v>395</v>
      </c>
    </row>
    <row r="49" spans="2:8" s="32" customFormat="1" ht="12.75" customHeight="1">
      <c r="B49" s="71" t="s">
        <v>1012</v>
      </c>
      <c r="C49" s="266">
        <v>52.4</v>
      </c>
      <c r="D49" s="267">
        <v>950</v>
      </c>
      <c r="E49" s="270">
        <v>847.3</v>
      </c>
      <c r="F49" s="269">
        <f t="shared" si="1"/>
        <v>804935</v>
      </c>
      <c r="G49" s="77"/>
      <c r="H49" s="71" t="s">
        <v>1013</v>
      </c>
    </row>
    <row r="50" spans="2:8" s="32" customFormat="1" ht="12.75" customHeight="1">
      <c r="B50" s="71" t="s">
        <v>314</v>
      </c>
      <c r="C50" s="266">
        <v>110.5</v>
      </c>
      <c r="D50" s="267">
        <v>2378</v>
      </c>
      <c r="E50" s="270">
        <v>761.4</v>
      </c>
      <c r="F50" s="269">
        <f t="shared" si="1"/>
        <v>1810609.2</v>
      </c>
      <c r="G50" s="77"/>
      <c r="H50" s="71" t="s">
        <v>397</v>
      </c>
    </row>
    <row r="51" spans="2:8" s="32" customFormat="1" ht="12.75" customHeight="1">
      <c r="B51" s="71" t="s">
        <v>315</v>
      </c>
      <c r="C51" s="266">
        <v>21.9</v>
      </c>
      <c r="D51" s="267">
        <v>1228</v>
      </c>
      <c r="E51" s="270">
        <v>706.1</v>
      </c>
      <c r="F51" s="269">
        <f t="shared" si="1"/>
        <v>867090.8</v>
      </c>
      <c r="G51" s="77"/>
      <c r="H51" s="71" t="s">
        <v>398</v>
      </c>
    </row>
    <row r="52" spans="2:8" s="32" customFormat="1" ht="12.75" customHeight="1">
      <c r="B52" s="71" t="s">
        <v>316</v>
      </c>
      <c r="C52" s="266">
        <v>27.5</v>
      </c>
      <c r="D52" s="267">
        <v>1006</v>
      </c>
      <c r="E52" s="270">
        <v>444.4</v>
      </c>
      <c r="F52" s="269">
        <f t="shared" si="1"/>
        <v>447066.39999999997</v>
      </c>
      <c r="G52" s="77"/>
      <c r="H52" s="71" t="s">
        <v>399</v>
      </c>
    </row>
    <row r="53" spans="2:8" s="32" customFormat="1" ht="12.75" customHeight="1">
      <c r="B53" s="71" t="s">
        <v>317</v>
      </c>
      <c r="C53" s="266">
        <v>30.7</v>
      </c>
      <c r="D53" s="267">
        <v>1022</v>
      </c>
      <c r="E53" s="270">
        <v>565.218865033268</v>
      </c>
      <c r="F53" s="269">
        <f t="shared" si="1"/>
        <v>577653.680064</v>
      </c>
      <c r="G53" s="77"/>
      <c r="H53" s="71" t="s">
        <v>400</v>
      </c>
    </row>
    <row r="54" spans="2:8" s="32" customFormat="1" ht="12.75" customHeight="1">
      <c r="B54" s="71" t="s">
        <v>318</v>
      </c>
      <c r="C54" s="266">
        <v>23</v>
      </c>
      <c r="D54" s="267">
        <v>369</v>
      </c>
      <c r="E54" s="270">
        <v>1200.7</v>
      </c>
      <c r="F54" s="269">
        <f t="shared" si="1"/>
        <v>443058.3</v>
      </c>
      <c r="G54" s="77"/>
      <c r="H54" s="71" t="s">
        <v>401</v>
      </c>
    </row>
    <row r="55" spans="2:8" s="32" customFormat="1" ht="12.75" customHeight="1">
      <c r="B55" s="71" t="s">
        <v>319</v>
      </c>
      <c r="C55" s="266">
        <v>34</v>
      </c>
      <c r="D55" s="267">
        <v>937</v>
      </c>
      <c r="E55" s="270">
        <v>933.3</v>
      </c>
      <c r="F55" s="269">
        <f t="shared" si="1"/>
        <v>874502.1</v>
      </c>
      <c r="G55" s="77"/>
      <c r="H55" s="71" t="s">
        <v>402</v>
      </c>
    </row>
    <row r="56" spans="2:8" s="32" customFormat="1" ht="12.75" customHeight="1">
      <c r="B56" s="71" t="s">
        <v>320</v>
      </c>
      <c r="C56" s="266">
        <v>50</v>
      </c>
      <c r="D56" s="267">
        <v>728</v>
      </c>
      <c r="E56" s="270">
        <v>1821.4</v>
      </c>
      <c r="F56" s="269">
        <f t="shared" si="1"/>
        <v>1325979.2</v>
      </c>
      <c r="G56" s="77"/>
      <c r="H56" s="71" t="s">
        <v>403</v>
      </c>
    </row>
    <row r="57" spans="2:8" s="32" customFormat="1" ht="12.75" customHeight="1">
      <c r="B57" s="71" t="s">
        <v>321</v>
      </c>
      <c r="C57" s="97" t="s">
        <v>896</v>
      </c>
      <c r="D57" s="267">
        <v>1229</v>
      </c>
      <c r="E57" s="270">
        <v>2683.3</v>
      </c>
      <c r="F57" s="269">
        <f t="shared" si="1"/>
        <v>3297775.7</v>
      </c>
      <c r="G57" s="77"/>
      <c r="H57" s="71" t="s">
        <v>404</v>
      </c>
    </row>
    <row r="58" spans="2:8" s="32" customFormat="1" ht="12.75" customHeight="1">
      <c r="B58" s="71" t="s">
        <v>322</v>
      </c>
      <c r="C58" s="266">
        <v>625.4499999999999</v>
      </c>
      <c r="D58" s="267">
        <v>30045</v>
      </c>
      <c r="E58" s="268">
        <f>+F58/D58</f>
        <v>213.31026460309536</v>
      </c>
      <c r="F58" s="269">
        <v>6408906.9</v>
      </c>
      <c r="G58" s="77"/>
      <c r="H58" s="71" t="s">
        <v>405</v>
      </c>
    </row>
    <row r="59" spans="2:8" s="32" customFormat="1" ht="12.75" customHeight="1">
      <c r="B59" s="41" t="s">
        <v>323</v>
      </c>
      <c r="C59" s="266">
        <f>+C60+C61</f>
        <v>563.6700000000001</v>
      </c>
      <c r="D59" s="267">
        <f>+D60+D61</f>
        <v>21915</v>
      </c>
      <c r="E59" s="268">
        <f>+F59/D59</f>
        <v>347.91318275154003</v>
      </c>
      <c r="F59" s="267">
        <f>+F60+F61</f>
        <v>7624517.4</v>
      </c>
      <c r="G59" s="77"/>
      <c r="H59" s="41" t="s">
        <v>406</v>
      </c>
    </row>
    <row r="60" spans="2:8" s="32" customFormat="1" ht="12.75" customHeight="1">
      <c r="B60" s="71" t="s">
        <v>324</v>
      </c>
      <c r="C60" s="266">
        <v>420.87</v>
      </c>
      <c r="D60" s="267">
        <v>13924</v>
      </c>
      <c r="E60" s="270">
        <v>300</v>
      </c>
      <c r="F60" s="269">
        <f>+E60*D60</f>
        <v>4177200</v>
      </c>
      <c r="G60" s="77"/>
      <c r="H60" s="71" t="s">
        <v>979</v>
      </c>
    </row>
    <row r="61" spans="2:8" s="32" customFormat="1" ht="12.75" customHeight="1">
      <c r="B61" s="71" t="s">
        <v>325</v>
      </c>
      <c r="C61" s="266">
        <v>142.8</v>
      </c>
      <c r="D61" s="267">
        <v>7991</v>
      </c>
      <c r="E61" s="270">
        <v>431.4</v>
      </c>
      <c r="F61" s="269">
        <f>+E61*D61</f>
        <v>3447317.4</v>
      </c>
      <c r="G61" s="77"/>
      <c r="H61" s="71" t="s">
        <v>407</v>
      </c>
    </row>
    <row r="62" spans="2:14" s="31" customFormat="1" ht="16.5" customHeight="1">
      <c r="B62" s="42" t="s">
        <v>326</v>
      </c>
      <c r="C62" s="263">
        <f>+C63+C66+C71+C87+C92</f>
        <v>27372.56</v>
      </c>
      <c r="D62" s="264">
        <f>+D63+D66+D71+D87+D92</f>
        <v>141875</v>
      </c>
      <c r="E62" s="265">
        <f>+F62/D62</f>
        <v>479.9072331277532</v>
      </c>
      <c r="F62" s="88">
        <f>+F63+F66+F71+F87+F92</f>
        <v>68086838.69999999</v>
      </c>
      <c r="G62" s="76"/>
      <c r="H62" s="42" t="s">
        <v>274</v>
      </c>
      <c r="J62" s="32"/>
      <c r="K62" s="32"/>
      <c r="L62" s="32"/>
      <c r="M62" s="32"/>
      <c r="N62" s="32"/>
    </row>
    <row r="63" spans="2:8" s="32" customFormat="1" ht="12.75" customHeight="1">
      <c r="B63" s="41" t="s">
        <v>327</v>
      </c>
      <c r="C63" s="266">
        <f>+C64+C65</f>
        <v>6653.8</v>
      </c>
      <c r="D63" s="267">
        <f>+D64+D65</f>
        <v>22694</v>
      </c>
      <c r="E63" s="268">
        <f>+F63/D63</f>
        <v>409.1083281924738</v>
      </c>
      <c r="F63" s="267">
        <f>+F64+F65</f>
        <v>9284304.4</v>
      </c>
      <c r="G63" s="77"/>
      <c r="H63" s="41" t="s">
        <v>408</v>
      </c>
    </row>
    <row r="64" spans="2:8" s="32" customFormat="1" ht="12.75" customHeight="1">
      <c r="B64" s="71" t="s">
        <v>328</v>
      </c>
      <c r="C64" s="266">
        <v>5976.6</v>
      </c>
      <c r="D64" s="267">
        <v>18982</v>
      </c>
      <c r="E64" s="270">
        <v>381.4</v>
      </c>
      <c r="F64" s="269">
        <f aca="true" t="shared" si="2" ref="F64:F85">+E64*D64</f>
        <v>7239734.8</v>
      </c>
      <c r="G64" s="77"/>
      <c r="H64" s="71" t="s">
        <v>409</v>
      </c>
    </row>
    <row r="65" spans="2:8" s="32" customFormat="1" ht="12.75" customHeight="1">
      <c r="B65" s="71" t="s">
        <v>329</v>
      </c>
      <c r="C65" s="266">
        <v>677.2</v>
      </c>
      <c r="D65" s="267">
        <v>3712</v>
      </c>
      <c r="E65" s="270">
        <v>550.8</v>
      </c>
      <c r="F65" s="269">
        <f t="shared" si="2"/>
        <v>2044569.5999999999</v>
      </c>
      <c r="G65" s="77"/>
      <c r="H65" s="71" t="s">
        <v>410</v>
      </c>
    </row>
    <row r="66" spans="2:8" s="32" customFormat="1" ht="12.75" customHeight="1">
      <c r="B66" s="41" t="s">
        <v>330</v>
      </c>
      <c r="C66" s="266">
        <f>SUM(C67:C70)</f>
        <v>3202.9</v>
      </c>
      <c r="D66" s="267">
        <f>SUM(D67:D70)</f>
        <v>65936</v>
      </c>
      <c r="E66" s="268">
        <f>+F66/D66</f>
        <v>275.32571736229073</v>
      </c>
      <c r="F66" s="267">
        <f>SUM(F67:F70)</f>
        <v>18153876.5</v>
      </c>
      <c r="G66" s="77"/>
      <c r="H66" s="41" t="s">
        <v>411</v>
      </c>
    </row>
    <row r="67" spans="2:8" s="32" customFormat="1" ht="12.75" customHeight="1">
      <c r="B67" s="71" t="s">
        <v>331</v>
      </c>
      <c r="C67" s="266">
        <v>1260.7</v>
      </c>
      <c r="D67" s="267">
        <v>19673</v>
      </c>
      <c r="E67" s="270">
        <v>229</v>
      </c>
      <c r="F67" s="269">
        <f t="shared" si="2"/>
        <v>4505117</v>
      </c>
      <c r="G67" s="77"/>
      <c r="H67" s="71" t="s">
        <v>412</v>
      </c>
    </row>
    <row r="68" spans="2:14" s="32" customFormat="1" ht="12.75" customHeight="1">
      <c r="B68" s="71" t="s">
        <v>332</v>
      </c>
      <c r="C68" s="266">
        <v>447</v>
      </c>
      <c r="D68" s="267">
        <v>5692</v>
      </c>
      <c r="E68" s="270">
        <v>307.8</v>
      </c>
      <c r="F68" s="269">
        <f t="shared" si="2"/>
        <v>1751997.6</v>
      </c>
      <c r="G68" s="77"/>
      <c r="H68" s="71" t="s">
        <v>413</v>
      </c>
      <c r="J68" s="31"/>
      <c r="K68" s="31"/>
      <c r="L68" s="31"/>
      <c r="M68" s="31"/>
      <c r="N68" s="31"/>
    </row>
    <row r="69" spans="2:8" s="32" customFormat="1" ht="12.75" customHeight="1">
      <c r="B69" s="71" t="s">
        <v>334</v>
      </c>
      <c r="C69" s="266">
        <v>407.7</v>
      </c>
      <c r="D69" s="267">
        <v>15661</v>
      </c>
      <c r="E69" s="270">
        <v>290.9</v>
      </c>
      <c r="F69" s="269">
        <f t="shared" si="2"/>
        <v>4555784.899999999</v>
      </c>
      <c r="G69" s="77"/>
      <c r="H69" s="71" t="s">
        <v>414</v>
      </c>
    </row>
    <row r="70" spans="2:8" s="32" customFormat="1" ht="12.75" customHeight="1">
      <c r="B70" s="71" t="s">
        <v>333</v>
      </c>
      <c r="C70" s="266">
        <v>1087.5</v>
      </c>
      <c r="D70" s="267">
        <v>24910</v>
      </c>
      <c r="E70" s="270">
        <v>294.7</v>
      </c>
      <c r="F70" s="269">
        <f t="shared" si="2"/>
        <v>7340977</v>
      </c>
      <c r="G70" s="77"/>
      <c r="H70" s="71" t="s">
        <v>415</v>
      </c>
    </row>
    <row r="71" spans="2:8" s="32" customFormat="1" ht="12.75" customHeight="1">
      <c r="B71" s="41" t="s">
        <v>335</v>
      </c>
      <c r="C71" s="266">
        <f>SUM(C72:C86)</f>
        <v>2427.7599999999998</v>
      </c>
      <c r="D71" s="271">
        <f>SUM(D72:D86)</f>
        <v>17926</v>
      </c>
      <c r="E71" s="268">
        <f>+F71/D71</f>
        <v>1070.7544851054333</v>
      </c>
      <c r="F71" s="269">
        <f>SUM(F72:F86)</f>
        <v>19194344.9</v>
      </c>
      <c r="G71" s="77"/>
      <c r="H71" s="41" t="s">
        <v>416</v>
      </c>
    </row>
    <row r="72" spans="2:10" s="32" customFormat="1" ht="12.75" customHeight="1">
      <c r="B72" s="71" t="s">
        <v>336</v>
      </c>
      <c r="C72" s="266">
        <v>367</v>
      </c>
      <c r="D72" s="267">
        <v>1843</v>
      </c>
      <c r="E72" s="270">
        <v>851.8</v>
      </c>
      <c r="F72" s="269">
        <f t="shared" si="2"/>
        <v>1569867.4</v>
      </c>
      <c r="G72" s="77"/>
      <c r="H72" s="71" t="s">
        <v>417</v>
      </c>
      <c r="J72" s="22"/>
    </row>
    <row r="73" spans="2:14" s="32" customFormat="1" ht="12.75" customHeight="1">
      <c r="B73" s="71" t="s">
        <v>337</v>
      </c>
      <c r="C73" s="266">
        <v>60</v>
      </c>
      <c r="D73" s="267">
        <v>301</v>
      </c>
      <c r="E73" s="270">
        <v>1157.1</v>
      </c>
      <c r="F73" s="269">
        <f t="shared" si="2"/>
        <v>348287.1</v>
      </c>
      <c r="G73" s="77"/>
      <c r="H73" s="71" t="s">
        <v>418</v>
      </c>
      <c r="J73" s="65"/>
      <c r="K73" s="31"/>
      <c r="L73" s="31"/>
      <c r="M73" s="31"/>
      <c r="N73" s="31"/>
    </row>
    <row r="74" spans="2:14" s="32" customFormat="1" ht="12.75" customHeight="1">
      <c r="B74" s="71" t="s">
        <v>338</v>
      </c>
      <c r="C74" s="266">
        <v>20</v>
      </c>
      <c r="D74" s="267">
        <v>50</v>
      </c>
      <c r="E74" s="270">
        <v>689.4</v>
      </c>
      <c r="F74" s="269">
        <f t="shared" si="2"/>
        <v>34470</v>
      </c>
      <c r="G74" s="77"/>
      <c r="H74" s="71" t="s">
        <v>419</v>
      </c>
      <c r="J74" s="29"/>
      <c r="K74" s="25"/>
      <c r="L74" s="22"/>
      <c r="M74" s="22"/>
      <c r="N74" s="22"/>
    </row>
    <row r="75" spans="2:14" s="32" customFormat="1" ht="12.75" customHeight="1">
      <c r="B75" s="71" t="s">
        <v>420</v>
      </c>
      <c r="C75" s="266">
        <v>310</v>
      </c>
      <c r="D75" s="267">
        <v>1838</v>
      </c>
      <c r="E75" s="270">
        <v>1036.6</v>
      </c>
      <c r="F75" s="269">
        <f t="shared" si="2"/>
        <v>1905270.7999999998</v>
      </c>
      <c r="G75" s="77"/>
      <c r="H75" s="71" t="s">
        <v>422</v>
      </c>
      <c r="J75" s="22"/>
      <c r="K75" s="25"/>
      <c r="L75" s="25"/>
      <c r="M75" s="25"/>
      <c r="N75" s="25"/>
    </row>
    <row r="76" spans="2:14" s="32" customFormat="1" ht="12.75" customHeight="1">
      <c r="B76" s="71" t="s">
        <v>339</v>
      </c>
      <c r="C76" s="266">
        <v>181.7</v>
      </c>
      <c r="D76" s="267">
        <v>961</v>
      </c>
      <c r="E76" s="270">
        <v>1052.3</v>
      </c>
      <c r="F76" s="269">
        <f t="shared" si="2"/>
        <v>1011260.2999999999</v>
      </c>
      <c r="G76" s="77"/>
      <c r="H76" s="71" t="s">
        <v>421</v>
      </c>
      <c r="J76" s="22"/>
      <c r="K76" s="25"/>
      <c r="L76" s="25"/>
      <c r="M76" s="25"/>
      <c r="N76" s="25"/>
    </row>
    <row r="77" spans="2:14" s="32" customFormat="1" ht="12.75" customHeight="1">
      <c r="B77" s="71" t="s">
        <v>340</v>
      </c>
      <c r="C77" s="266">
        <v>226</v>
      </c>
      <c r="D77" s="267">
        <v>353</v>
      </c>
      <c r="E77" s="270">
        <v>4576.2</v>
      </c>
      <c r="F77" s="269">
        <f t="shared" si="2"/>
        <v>1615398.5999999999</v>
      </c>
      <c r="G77" s="77"/>
      <c r="H77" s="71" t="s">
        <v>423</v>
      </c>
      <c r="J77" s="22"/>
      <c r="K77" s="25"/>
      <c r="L77" s="25"/>
      <c r="M77" s="25"/>
      <c r="N77" s="25"/>
    </row>
    <row r="78" spans="2:14" s="32" customFormat="1" ht="12.75" customHeight="1">
      <c r="B78" s="71" t="s">
        <v>425</v>
      </c>
      <c r="C78" s="266">
        <v>378</v>
      </c>
      <c r="D78" s="267">
        <v>1205</v>
      </c>
      <c r="E78" s="270">
        <v>1166.7</v>
      </c>
      <c r="F78" s="269">
        <f t="shared" si="2"/>
        <v>1405873.5</v>
      </c>
      <c r="G78" s="77"/>
      <c r="H78" s="71" t="s">
        <v>424</v>
      </c>
      <c r="J78" s="22"/>
      <c r="K78" s="24"/>
      <c r="L78" s="25"/>
      <c r="M78" s="25"/>
      <c r="N78" s="25"/>
    </row>
    <row r="79" spans="2:14" s="32" customFormat="1" ht="12.75" customHeight="1">
      <c r="B79" s="71" t="s">
        <v>341</v>
      </c>
      <c r="C79" s="266">
        <v>209</v>
      </c>
      <c r="D79" s="267">
        <v>707</v>
      </c>
      <c r="E79" s="270">
        <v>838.3</v>
      </c>
      <c r="F79" s="269">
        <f t="shared" si="2"/>
        <v>592678.1</v>
      </c>
      <c r="G79" s="77"/>
      <c r="H79" s="71" t="s">
        <v>426</v>
      </c>
      <c r="J79" s="22"/>
      <c r="K79" s="22"/>
      <c r="L79" s="24"/>
      <c r="M79" s="24"/>
      <c r="N79" s="24"/>
    </row>
    <row r="80" spans="2:14" s="32" customFormat="1" ht="12.75" customHeight="1">
      <c r="B80" s="71" t="s">
        <v>342</v>
      </c>
      <c r="C80" s="266">
        <v>48</v>
      </c>
      <c r="D80" s="267">
        <v>1646</v>
      </c>
      <c r="E80" s="270">
        <v>1744.6</v>
      </c>
      <c r="F80" s="269">
        <f t="shared" si="2"/>
        <v>2871611.5999999996</v>
      </c>
      <c r="G80" s="77"/>
      <c r="H80" s="71" t="s">
        <v>427</v>
      </c>
      <c r="J80" s="22"/>
      <c r="K80" s="22"/>
      <c r="L80" s="22"/>
      <c r="M80" s="22"/>
      <c r="N80" s="22"/>
    </row>
    <row r="81" spans="2:14" s="32" customFormat="1" ht="12.75" customHeight="1">
      <c r="B81" s="71" t="s">
        <v>343</v>
      </c>
      <c r="C81" s="266">
        <v>158</v>
      </c>
      <c r="D81" s="267">
        <v>1598</v>
      </c>
      <c r="E81" s="270">
        <v>1868</v>
      </c>
      <c r="F81" s="269">
        <f t="shared" si="2"/>
        <v>2985064</v>
      </c>
      <c r="G81" s="77"/>
      <c r="H81" s="71" t="s">
        <v>428</v>
      </c>
      <c r="J81" s="22"/>
      <c r="K81" s="22"/>
      <c r="L81" s="22"/>
      <c r="M81" s="22"/>
      <c r="N81" s="22"/>
    </row>
    <row r="82" spans="2:14" s="32" customFormat="1" ht="12.75" customHeight="1">
      <c r="B82" s="71" t="s">
        <v>344</v>
      </c>
      <c r="C82" s="266">
        <v>208.9</v>
      </c>
      <c r="D82" s="267">
        <v>5341</v>
      </c>
      <c r="E82" s="270">
        <v>394.4</v>
      </c>
      <c r="F82" s="269">
        <f t="shared" si="2"/>
        <v>2106490.4</v>
      </c>
      <c r="G82" s="77"/>
      <c r="H82" s="71" t="s">
        <v>429</v>
      </c>
      <c r="J82" s="22"/>
      <c r="K82" s="29"/>
      <c r="L82" s="22"/>
      <c r="M82" s="22"/>
      <c r="N82" s="22"/>
    </row>
    <row r="83" spans="2:14" s="32" customFormat="1" ht="12.75" customHeight="1">
      <c r="B83" s="71" t="s">
        <v>345</v>
      </c>
      <c r="C83" s="266">
        <v>30</v>
      </c>
      <c r="D83" s="267">
        <v>320</v>
      </c>
      <c r="E83" s="270">
        <v>1489.7</v>
      </c>
      <c r="F83" s="269">
        <f t="shared" si="2"/>
        <v>476704</v>
      </c>
      <c r="G83" s="77"/>
      <c r="H83" s="71" t="s">
        <v>430</v>
      </c>
      <c r="J83" s="22"/>
      <c r="K83" s="22"/>
      <c r="L83" s="29"/>
      <c r="M83" s="29"/>
      <c r="N83" s="29"/>
    </row>
    <row r="84" spans="2:14" s="32" customFormat="1" ht="12.75" customHeight="1">
      <c r="B84" s="71" t="s">
        <v>346</v>
      </c>
      <c r="C84" s="266">
        <v>97.6</v>
      </c>
      <c r="D84" s="267">
        <v>911</v>
      </c>
      <c r="E84" s="270">
        <v>1487</v>
      </c>
      <c r="F84" s="269">
        <f t="shared" si="2"/>
        <v>1354657</v>
      </c>
      <c r="G84" s="77"/>
      <c r="H84" s="71" t="s">
        <v>431</v>
      </c>
      <c r="J84" s="22"/>
      <c r="K84" s="22"/>
      <c r="L84" s="22"/>
      <c r="M84" s="22"/>
      <c r="N84" s="22"/>
    </row>
    <row r="85" spans="2:14" s="32" customFormat="1" ht="12.75" customHeight="1">
      <c r="B85" s="71" t="s">
        <v>347</v>
      </c>
      <c r="C85" s="266">
        <v>2</v>
      </c>
      <c r="D85" s="267">
        <v>111</v>
      </c>
      <c r="E85" s="270">
        <v>576.3</v>
      </c>
      <c r="F85" s="269">
        <f t="shared" si="2"/>
        <v>63969.299999999996</v>
      </c>
      <c r="G85" s="77"/>
      <c r="H85" s="71" t="s">
        <v>432</v>
      </c>
      <c r="J85" s="22"/>
      <c r="K85" s="22"/>
      <c r="L85" s="22"/>
      <c r="M85" s="22"/>
      <c r="N85" s="22"/>
    </row>
    <row r="86" spans="2:14" s="32" customFormat="1" ht="12.75" customHeight="1">
      <c r="B86" s="71" t="s">
        <v>348</v>
      </c>
      <c r="C86" s="266">
        <v>131.56</v>
      </c>
      <c r="D86" s="267">
        <v>741</v>
      </c>
      <c r="E86" s="268">
        <f>+F86/D86</f>
        <v>1150.8</v>
      </c>
      <c r="F86" s="269">
        <v>852742.7999999999</v>
      </c>
      <c r="G86" s="77"/>
      <c r="H86" s="71" t="s">
        <v>433</v>
      </c>
      <c r="J86" s="22"/>
      <c r="K86" s="22"/>
      <c r="L86" s="22"/>
      <c r="M86" s="22"/>
      <c r="N86" s="22"/>
    </row>
    <row r="87" spans="2:14" s="32" customFormat="1" ht="12.75" customHeight="1">
      <c r="B87" s="41" t="s">
        <v>349</v>
      </c>
      <c r="C87" s="266">
        <f>SUM(C88:C91)</f>
        <v>2978.5</v>
      </c>
      <c r="D87" s="267">
        <f>SUM(D88:D91)</f>
        <v>504</v>
      </c>
      <c r="E87" s="268">
        <f>+F87/D87</f>
        <v>2766.8073412698413</v>
      </c>
      <c r="F87" s="267">
        <f>SUM(F88:F91)</f>
        <v>1394470.9000000001</v>
      </c>
      <c r="G87" s="77"/>
      <c r="H87" s="41" t="s">
        <v>434</v>
      </c>
      <c r="J87" s="22"/>
      <c r="K87" s="22"/>
      <c r="L87" s="22"/>
      <c r="M87" s="22"/>
      <c r="N87" s="22"/>
    </row>
    <row r="88" spans="2:14" s="32" customFormat="1" ht="12.75" customHeight="1">
      <c r="B88" s="71" t="s">
        <v>350</v>
      </c>
      <c r="C88" s="266">
        <v>2709</v>
      </c>
      <c r="D88" s="267">
        <v>336</v>
      </c>
      <c r="E88" s="270">
        <v>1017.4</v>
      </c>
      <c r="F88" s="269">
        <f>+E88*D88</f>
        <v>341846.39999999997</v>
      </c>
      <c r="G88" s="77"/>
      <c r="H88" s="71" t="s">
        <v>435</v>
      </c>
      <c r="J88" s="22"/>
      <c r="K88" s="22"/>
      <c r="L88" s="22"/>
      <c r="M88" s="22"/>
      <c r="N88" s="22"/>
    </row>
    <row r="89" spans="2:14" s="32" customFormat="1" ht="12.75" customHeight="1">
      <c r="B89" s="71" t="s">
        <v>351</v>
      </c>
      <c r="C89" s="266">
        <v>206.5</v>
      </c>
      <c r="D89" s="267">
        <v>137</v>
      </c>
      <c r="E89" s="270">
        <v>6825.6</v>
      </c>
      <c r="F89" s="269">
        <f>+E89*D89</f>
        <v>935107.2000000001</v>
      </c>
      <c r="G89" s="77"/>
      <c r="H89" s="71" t="s">
        <v>436</v>
      </c>
      <c r="J89" s="22"/>
      <c r="K89" s="22"/>
      <c r="L89" s="22"/>
      <c r="M89" s="22"/>
      <c r="N89" s="22"/>
    </row>
    <row r="90" spans="2:14" s="32" customFormat="1" ht="12.75" customHeight="1">
      <c r="B90" s="71" t="s">
        <v>352</v>
      </c>
      <c r="C90" s="266">
        <v>17</v>
      </c>
      <c r="D90" s="267">
        <v>21</v>
      </c>
      <c r="E90" s="270">
        <v>3080.3</v>
      </c>
      <c r="F90" s="269">
        <f>+E90*D90</f>
        <v>64686.3</v>
      </c>
      <c r="G90" s="77"/>
      <c r="H90" s="71" t="s">
        <v>437</v>
      </c>
      <c r="J90" s="22"/>
      <c r="K90" s="22"/>
      <c r="L90" s="22"/>
      <c r="M90" s="22"/>
      <c r="N90" s="22"/>
    </row>
    <row r="91" spans="2:14" s="32" customFormat="1" ht="12.75" customHeight="1">
      <c r="B91" s="71" t="s">
        <v>353</v>
      </c>
      <c r="C91" s="266">
        <v>46</v>
      </c>
      <c r="D91" s="267">
        <v>10</v>
      </c>
      <c r="E91" s="270">
        <v>5283.1</v>
      </c>
      <c r="F91" s="269">
        <f>+E91*D91</f>
        <v>52831</v>
      </c>
      <c r="G91" s="77"/>
      <c r="H91" s="71" t="s">
        <v>438</v>
      </c>
      <c r="J91" s="22"/>
      <c r="K91" s="22"/>
      <c r="L91" s="22"/>
      <c r="M91" s="22"/>
      <c r="N91" s="22"/>
    </row>
    <row r="92" spans="2:14" s="32" customFormat="1" ht="12.75" customHeight="1">
      <c r="B92" s="41" t="s">
        <v>354</v>
      </c>
      <c r="C92" s="266">
        <f>+C93+C94</f>
        <v>12109.6</v>
      </c>
      <c r="D92" s="271">
        <f>+D93+D94</f>
        <v>34815</v>
      </c>
      <c r="E92" s="268">
        <f>+F92/D92</f>
        <v>576.1838862559242</v>
      </c>
      <c r="F92" s="269">
        <f>+F93+F94</f>
        <v>20059842</v>
      </c>
      <c r="G92" s="77"/>
      <c r="H92" s="41" t="s">
        <v>439</v>
      </c>
      <c r="J92" s="22"/>
      <c r="K92" s="22"/>
      <c r="L92" s="22"/>
      <c r="M92" s="22"/>
      <c r="N92" s="22"/>
    </row>
    <row r="93" spans="2:14" s="32" customFormat="1" ht="12.75" customHeight="1">
      <c r="B93" s="71" t="s">
        <v>355</v>
      </c>
      <c r="C93" s="266">
        <v>11063</v>
      </c>
      <c r="D93" s="267">
        <v>25520</v>
      </c>
      <c r="E93" s="270">
        <v>657.4</v>
      </c>
      <c r="F93" s="269">
        <f>+E93*D93</f>
        <v>16776848</v>
      </c>
      <c r="G93" s="77"/>
      <c r="H93" s="71" t="s">
        <v>440</v>
      </c>
      <c r="J93" s="22"/>
      <c r="K93" s="22"/>
      <c r="L93" s="22"/>
      <c r="M93" s="22"/>
      <c r="N93" s="22"/>
    </row>
    <row r="94" spans="2:14" s="32" customFormat="1" ht="12.75" customHeight="1">
      <c r="B94" s="71" t="s">
        <v>356</v>
      </c>
      <c r="C94" s="266">
        <v>1046.6</v>
      </c>
      <c r="D94" s="267">
        <v>9295</v>
      </c>
      <c r="E94" s="270">
        <v>353.2</v>
      </c>
      <c r="F94" s="269">
        <f>+E94*D94</f>
        <v>3282994</v>
      </c>
      <c r="G94" s="77"/>
      <c r="H94" s="71" t="s">
        <v>441</v>
      </c>
      <c r="J94" s="22"/>
      <c r="K94" s="22"/>
      <c r="L94" s="22"/>
      <c r="M94" s="22"/>
      <c r="N94" s="22"/>
    </row>
    <row r="95" spans="2:14" s="31" customFormat="1" ht="16.5" customHeight="1">
      <c r="B95" s="42" t="s">
        <v>270</v>
      </c>
      <c r="C95" s="263">
        <f>+C96+C98</f>
        <v>161.99</v>
      </c>
      <c r="D95" s="264" t="s">
        <v>896</v>
      </c>
      <c r="E95" s="265" t="s">
        <v>896</v>
      </c>
      <c r="F95" s="88">
        <f>+F96+F98</f>
        <v>14618355.131993279</v>
      </c>
      <c r="G95" s="76"/>
      <c r="H95" s="42" t="s">
        <v>275</v>
      </c>
      <c r="J95" s="22"/>
      <c r="K95" s="22"/>
      <c r="L95" s="22"/>
      <c r="M95" s="22"/>
      <c r="N95" s="22"/>
    </row>
    <row r="96" spans="2:14" s="32" customFormat="1" ht="12.75" customHeight="1">
      <c r="B96" s="41" t="s">
        <v>357</v>
      </c>
      <c r="C96" s="266">
        <v>101</v>
      </c>
      <c r="D96" s="271" t="s">
        <v>896</v>
      </c>
      <c r="E96" s="268" t="s">
        <v>896</v>
      </c>
      <c r="F96" s="269">
        <v>1538607.1796138838</v>
      </c>
      <c r="G96" s="77"/>
      <c r="H96" s="41" t="s">
        <v>276</v>
      </c>
      <c r="J96" s="22"/>
      <c r="K96" s="22"/>
      <c r="L96" s="22"/>
      <c r="M96" s="22"/>
      <c r="N96" s="22"/>
    </row>
    <row r="97" spans="2:14" s="32" customFormat="1" ht="12.75" customHeight="1">
      <c r="B97" s="41" t="s">
        <v>271</v>
      </c>
      <c r="C97" s="266"/>
      <c r="D97" s="267"/>
      <c r="E97" s="268"/>
      <c r="F97" s="269"/>
      <c r="G97" s="77"/>
      <c r="H97" s="41" t="s">
        <v>277</v>
      </c>
      <c r="J97" s="22"/>
      <c r="K97" s="22"/>
      <c r="L97" s="22"/>
      <c r="M97" s="22"/>
      <c r="N97" s="22"/>
    </row>
    <row r="98" spans="2:14" s="32" customFormat="1" ht="12.75" customHeight="1">
      <c r="B98" s="41" t="s">
        <v>358</v>
      </c>
      <c r="C98" s="266">
        <v>60.99</v>
      </c>
      <c r="D98" s="271" t="s">
        <v>896</v>
      </c>
      <c r="E98" s="268" t="s">
        <v>896</v>
      </c>
      <c r="F98" s="269">
        <v>13079747.952379394</v>
      </c>
      <c r="G98" s="77"/>
      <c r="H98" s="41" t="s">
        <v>359</v>
      </c>
      <c r="J98" s="22"/>
      <c r="K98" s="22"/>
      <c r="L98" s="22"/>
      <c r="M98" s="22"/>
      <c r="N98" s="22"/>
    </row>
    <row r="99" spans="2:14" s="32" customFormat="1" ht="3" customHeight="1">
      <c r="B99" s="58"/>
      <c r="C99" s="94"/>
      <c r="D99" s="92"/>
      <c r="E99" s="166"/>
      <c r="F99" s="67"/>
      <c r="G99" s="75"/>
      <c r="H99" s="58"/>
      <c r="I99" s="22"/>
      <c r="J99" s="22"/>
      <c r="K99" s="22"/>
      <c r="L99" s="22"/>
      <c r="M99" s="22"/>
      <c r="N99" s="22"/>
    </row>
    <row r="100" spans="2:14" s="31" customFormat="1" ht="31.5" customHeight="1">
      <c r="B100" s="98" t="s">
        <v>143</v>
      </c>
      <c r="C100" s="100">
        <f>+C9+C33+C62+C95</f>
        <v>106431.44000000002</v>
      </c>
      <c r="D100" s="126" t="s">
        <v>896</v>
      </c>
      <c r="E100" s="168" t="s">
        <v>896</v>
      </c>
      <c r="F100" s="101">
        <f>+F9+F33+F62+F95</f>
        <v>228164186.52092642</v>
      </c>
      <c r="G100" s="57"/>
      <c r="H100" s="98" t="s">
        <v>185</v>
      </c>
      <c r="I100" s="65"/>
      <c r="J100" s="22"/>
      <c r="K100" s="22"/>
      <c r="L100" s="22"/>
      <c r="M100" s="22"/>
      <c r="N100" s="22"/>
    </row>
    <row r="101" spans="2:9" ht="13.5" customHeight="1">
      <c r="B101" s="21"/>
      <c r="C101" s="21"/>
      <c r="D101" s="21"/>
      <c r="G101" s="21"/>
      <c r="I101" s="29"/>
    </row>
    <row r="102" spans="3:14" s="25" customFormat="1" ht="13.5" thickBot="1">
      <c r="C102" s="82"/>
      <c r="D102" s="82"/>
      <c r="E102" s="82"/>
      <c r="F102" s="82"/>
      <c r="I102" s="22"/>
      <c r="J102" s="22"/>
      <c r="K102" s="22"/>
      <c r="L102" s="22"/>
      <c r="M102" s="22"/>
      <c r="N102" s="22"/>
    </row>
    <row r="103" spans="2:14" s="25" customFormat="1" ht="16.5" customHeight="1" thickTop="1">
      <c r="B103" s="26" t="str">
        <f>+'Περιεχόμενα-Contents'!B27</f>
        <v>(Τελευταία Ενημέρωση/Last update: 07/10/2021)</v>
      </c>
      <c r="C103" s="83"/>
      <c r="D103" s="83"/>
      <c r="E103" s="89"/>
      <c r="F103" s="89"/>
      <c r="G103" s="27"/>
      <c r="H103" s="27"/>
      <c r="I103" s="22"/>
      <c r="J103" s="22"/>
      <c r="K103" s="22"/>
      <c r="L103" s="22"/>
      <c r="M103" s="22"/>
      <c r="N103" s="22"/>
    </row>
    <row r="104" spans="2:14" s="25" customFormat="1" ht="4.5" customHeight="1">
      <c r="B104" s="210"/>
      <c r="C104" s="224"/>
      <c r="D104" s="224"/>
      <c r="E104" s="225"/>
      <c r="F104" s="225"/>
      <c r="G104" s="212"/>
      <c r="H104" s="212"/>
      <c r="I104" s="22"/>
      <c r="J104" s="22"/>
      <c r="K104" s="22"/>
      <c r="L104" s="22"/>
      <c r="M104" s="22"/>
      <c r="N104" s="22"/>
    </row>
    <row r="105" spans="2:14" s="25" customFormat="1" ht="16.5" customHeight="1">
      <c r="B105" s="28" t="str">
        <f>+'Περιεχόμενα-Contents'!B29</f>
        <v>COPYRIGHT © :2021, ΚΥΠΡΙΑΚΗ ΔΗΜΟΚΡΑΤΙΑ, ΣΤΑΤΙΣΤΙΚΗ ΥΠΗΡΕΣΙΑ/REPUBLIC OF CYPRUS, STATISTICAL SERVICE</v>
      </c>
      <c r="C105" s="84"/>
      <c r="D105" s="84"/>
      <c r="E105" s="82"/>
      <c r="F105" s="82"/>
      <c r="I105" s="22"/>
      <c r="J105" s="22"/>
      <c r="K105" s="22"/>
      <c r="L105" s="22"/>
      <c r="M105" s="22"/>
      <c r="N105" s="22"/>
    </row>
    <row r="106" spans="2:14" s="24" customFormat="1" ht="12.75">
      <c r="B106" s="20"/>
      <c r="C106" s="85"/>
      <c r="D106" s="85"/>
      <c r="E106" s="90"/>
      <c r="F106" s="90"/>
      <c r="I106" s="22"/>
      <c r="J106" s="22"/>
      <c r="K106" s="22"/>
      <c r="L106" s="22"/>
      <c r="M106" s="22"/>
      <c r="N106" s="22"/>
    </row>
    <row r="110" spans="1:14" s="29" customFormat="1" ht="12.75">
      <c r="A110" s="22"/>
      <c r="B110" s="30"/>
      <c r="C110" s="86"/>
      <c r="D110" s="86"/>
      <c r="I110" s="22"/>
      <c r="J110" s="22"/>
      <c r="K110" s="22"/>
      <c r="L110" s="22"/>
      <c r="M110" s="22"/>
      <c r="N110" s="22"/>
    </row>
  </sheetData>
  <sheetProtection/>
  <mergeCells count="6">
    <mergeCell ref="F7:G7"/>
    <mergeCell ref="F8:G8"/>
    <mergeCell ref="A1:B1"/>
    <mergeCell ref="B6:B8"/>
    <mergeCell ref="H6:H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0" r:id="rId2"/>
  <rowBreaks count="1" manualBreakCount="1">
    <brk id="94" max="13" man="1"/>
  </rowBreaks>
  <drawing r:id="rId1"/>
</worksheet>
</file>

<file path=xl/worksheets/sheet11.xml><?xml version="1.0" encoding="utf-8"?>
<worksheet xmlns="http://schemas.openxmlformats.org/spreadsheetml/2006/main" xmlns:r="http://schemas.openxmlformats.org/officeDocument/2006/relationships">
  <sheetPr>
    <tabColor rgb="FF92D050"/>
  </sheetPr>
  <dimension ref="A1:R30"/>
  <sheetViews>
    <sheetView zoomScaleSheetLayoutView="80" zoomScalePageLayoutView="0" workbookViewId="0" topLeftCell="A1">
      <pane xSplit="2" topLeftCell="C1" activePane="topRight" state="frozen"/>
      <selection pane="topLeft" activeCell="A1" sqref="A1"/>
      <selection pane="topRight" activeCell="A1" sqref="A1:B1"/>
    </sheetView>
  </sheetViews>
  <sheetFormatPr defaultColWidth="9.28125" defaultRowHeight="12.75"/>
  <cols>
    <col min="1" max="1" width="2.140625" style="22" customWidth="1"/>
    <col min="2" max="2" width="18.28125" style="29" customWidth="1"/>
    <col min="3" max="3" width="9.8515625" style="22" customWidth="1"/>
    <col min="4" max="4" width="12.8515625" style="22" customWidth="1"/>
    <col min="5" max="5" width="9.8515625" style="22" customWidth="1"/>
    <col min="6" max="6" width="12.28125" style="22" customWidth="1"/>
    <col min="7" max="7" width="9.8515625" style="22" customWidth="1"/>
    <col min="8" max="8" width="12.57421875" style="22" bestFit="1" customWidth="1"/>
    <col min="9" max="9" width="9.8515625" style="22" customWidth="1"/>
    <col min="10" max="10" width="13.00390625" style="22" customWidth="1"/>
    <col min="11" max="11" width="9.8515625" style="22" customWidth="1"/>
    <col min="12" max="12" width="11.8515625" style="22" customWidth="1"/>
    <col min="13" max="13" width="0.85546875" style="22" customWidth="1"/>
    <col min="14" max="14" width="18.8515625" style="22" customWidth="1"/>
    <col min="15" max="15" width="2.140625" style="22" customWidth="1"/>
    <col min="16" max="16384" width="9.28125" style="22" customWidth="1"/>
  </cols>
  <sheetData>
    <row r="1" spans="1:2" s="23" customFormat="1" ht="15" customHeight="1">
      <c r="A1" s="287" t="s">
        <v>8</v>
      </c>
      <c r="B1" s="288"/>
    </row>
    <row r="2" s="23" customFormat="1" ht="12.75" customHeight="1">
      <c r="B2" s="3"/>
    </row>
    <row r="3" spans="2:15" s="31" customFormat="1" ht="15" customHeight="1">
      <c r="B3" s="217" t="s">
        <v>1079</v>
      </c>
      <c r="C3" s="37"/>
      <c r="D3" s="37"/>
      <c r="E3" s="37"/>
      <c r="F3" s="37"/>
      <c r="G3" s="37"/>
      <c r="H3" s="37"/>
      <c r="I3" s="37"/>
      <c r="J3" s="37"/>
      <c r="K3" s="37"/>
      <c r="L3" s="37"/>
      <c r="M3" s="37"/>
      <c r="N3" s="37"/>
      <c r="O3" s="37"/>
    </row>
    <row r="4" spans="2:15" s="31" customFormat="1" ht="15" customHeight="1" thickBot="1">
      <c r="B4" s="218" t="s">
        <v>1080</v>
      </c>
      <c r="C4" s="215"/>
      <c r="D4" s="215"/>
      <c r="E4" s="215"/>
      <c r="F4" s="215"/>
      <c r="G4" s="215"/>
      <c r="H4" s="215"/>
      <c r="I4" s="215"/>
      <c r="J4" s="215"/>
      <c r="K4" s="215"/>
      <c r="L4" s="215"/>
      <c r="M4" s="215"/>
      <c r="N4" s="215"/>
      <c r="O4" s="38"/>
    </row>
    <row r="5" s="32" customFormat="1" ht="12.75" customHeight="1" thickTop="1">
      <c r="N5" s="33"/>
    </row>
    <row r="6" spans="2:14" s="32" customFormat="1" ht="15.75" customHeight="1">
      <c r="B6" s="283" t="s">
        <v>503</v>
      </c>
      <c r="C6" s="322">
        <v>2015</v>
      </c>
      <c r="D6" s="324"/>
      <c r="E6" s="322">
        <v>2016</v>
      </c>
      <c r="F6" s="324"/>
      <c r="G6" s="322">
        <v>2017</v>
      </c>
      <c r="H6" s="324"/>
      <c r="I6" s="322">
        <v>2018</v>
      </c>
      <c r="J6" s="324"/>
      <c r="K6" s="322">
        <v>2019</v>
      </c>
      <c r="L6" s="323"/>
      <c r="M6" s="324"/>
      <c r="N6" s="283" t="s">
        <v>554</v>
      </c>
    </row>
    <row r="7" spans="2:14" s="32" customFormat="1" ht="31.5" customHeight="1">
      <c r="B7" s="295"/>
      <c r="C7" s="204" t="s">
        <v>454</v>
      </c>
      <c r="D7" s="204" t="s">
        <v>769</v>
      </c>
      <c r="E7" s="204" t="s">
        <v>454</v>
      </c>
      <c r="F7" s="204" t="s">
        <v>769</v>
      </c>
      <c r="G7" s="234" t="s">
        <v>454</v>
      </c>
      <c r="H7" s="234" t="s">
        <v>769</v>
      </c>
      <c r="I7" s="259" t="s">
        <v>454</v>
      </c>
      <c r="J7" s="259" t="s">
        <v>769</v>
      </c>
      <c r="K7" s="204" t="s">
        <v>454</v>
      </c>
      <c r="L7" s="318" t="s">
        <v>769</v>
      </c>
      <c r="M7" s="319"/>
      <c r="N7" s="295"/>
    </row>
    <row r="8" spans="2:14" s="32" customFormat="1" ht="31.5" customHeight="1">
      <c r="B8" s="284"/>
      <c r="C8" s="205" t="s">
        <v>1139</v>
      </c>
      <c r="D8" s="205" t="s">
        <v>914</v>
      </c>
      <c r="E8" s="281" t="s">
        <v>1139</v>
      </c>
      <c r="F8" s="205" t="s">
        <v>914</v>
      </c>
      <c r="G8" s="281" t="s">
        <v>1139</v>
      </c>
      <c r="H8" s="235" t="s">
        <v>914</v>
      </c>
      <c r="I8" s="281" t="s">
        <v>1139</v>
      </c>
      <c r="J8" s="260" t="s">
        <v>914</v>
      </c>
      <c r="K8" s="205" t="s">
        <v>1139</v>
      </c>
      <c r="L8" s="320" t="s">
        <v>914</v>
      </c>
      <c r="M8" s="321"/>
      <c r="N8" s="284"/>
    </row>
    <row r="9" spans="2:14" s="32" customFormat="1" ht="19.5" customHeight="1">
      <c r="B9" s="133" t="s">
        <v>331</v>
      </c>
      <c r="C9" s="67">
        <v>3980</v>
      </c>
      <c r="D9" s="67">
        <v>1512.931</v>
      </c>
      <c r="E9" s="67">
        <v>4137</v>
      </c>
      <c r="F9" s="67">
        <v>1717.229</v>
      </c>
      <c r="G9" s="67">
        <v>4916.893</v>
      </c>
      <c r="H9" s="67">
        <v>2141.912</v>
      </c>
      <c r="I9" s="67">
        <v>3855.395</v>
      </c>
      <c r="J9" s="67">
        <v>1809.886</v>
      </c>
      <c r="K9" s="67">
        <v>4934.891</v>
      </c>
      <c r="L9" s="67">
        <v>2093.396</v>
      </c>
      <c r="M9" s="69"/>
      <c r="N9" s="41" t="s">
        <v>412</v>
      </c>
    </row>
    <row r="10" spans="2:14" s="32" customFormat="1" ht="15" customHeight="1">
      <c r="B10" s="41" t="s">
        <v>332</v>
      </c>
      <c r="C10" s="67">
        <v>1551</v>
      </c>
      <c r="D10" s="67">
        <v>988.903</v>
      </c>
      <c r="E10" s="67">
        <v>1706</v>
      </c>
      <c r="F10" s="67">
        <v>1121.846</v>
      </c>
      <c r="G10" s="67">
        <v>1372.272</v>
      </c>
      <c r="H10" s="67">
        <v>860.257</v>
      </c>
      <c r="I10" s="67">
        <v>676.462</v>
      </c>
      <c r="J10" s="67">
        <v>467.411</v>
      </c>
      <c r="K10" s="67">
        <v>818.192</v>
      </c>
      <c r="L10" s="67">
        <v>525.708</v>
      </c>
      <c r="M10" s="69"/>
      <c r="N10" s="41" t="s">
        <v>413</v>
      </c>
    </row>
    <row r="11" spans="2:14" s="32" customFormat="1" ht="15" customHeight="1">
      <c r="B11" s="41" t="s">
        <v>334</v>
      </c>
      <c r="C11" s="67">
        <v>8248</v>
      </c>
      <c r="D11" s="67">
        <v>4724.635</v>
      </c>
      <c r="E11" s="67">
        <v>10399</v>
      </c>
      <c r="F11" s="67">
        <v>5595.062</v>
      </c>
      <c r="G11" s="67">
        <v>8204.531</v>
      </c>
      <c r="H11" s="67">
        <v>4716.449</v>
      </c>
      <c r="I11" s="67">
        <v>9100.082</v>
      </c>
      <c r="J11" s="67">
        <v>5243.92</v>
      </c>
      <c r="K11" s="67">
        <v>8291.276</v>
      </c>
      <c r="L11" s="67">
        <v>4711.737</v>
      </c>
      <c r="M11" s="69"/>
      <c r="N11" s="41" t="s">
        <v>414</v>
      </c>
    </row>
    <row r="12" spans="2:14" s="32" customFormat="1" ht="15" customHeight="1">
      <c r="B12" s="41" t="s">
        <v>333</v>
      </c>
      <c r="C12" s="67">
        <v>11346</v>
      </c>
      <c r="D12" s="67">
        <v>6932.408</v>
      </c>
      <c r="E12" s="67">
        <v>11328</v>
      </c>
      <c r="F12" s="67">
        <v>6754.074</v>
      </c>
      <c r="G12" s="67">
        <v>10219.027</v>
      </c>
      <c r="H12" s="67">
        <v>6033.272</v>
      </c>
      <c r="I12" s="67">
        <v>9197.824</v>
      </c>
      <c r="J12" s="67">
        <v>5382.12</v>
      </c>
      <c r="K12" s="67">
        <v>6781.318</v>
      </c>
      <c r="L12" s="67">
        <v>4222.742</v>
      </c>
      <c r="M12" s="69"/>
      <c r="N12" s="41" t="s">
        <v>771</v>
      </c>
    </row>
    <row r="13" spans="2:14" s="32" customFormat="1" ht="15" customHeight="1">
      <c r="B13" s="41" t="s">
        <v>327</v>
      </c>
      <c r="C13" s="67">
        <v>245</v>
      </c>
      <c r="D13" s="67">
        <v>513.496</v>
      </c>
      <c r="E13" s="67">
        <v>127</v>
      </c>
      <c r="F13" s="67">
        <v>254.8</v>
      </c>
      <c r="G13" s="67">
        <v>183.757</v>
      </c>
      <c r="H13" s="67">
        <v>383.733</v>
      </c>
      <c r="I13" s="67">
        <v>107.837</v>
      </c>
      <c r="J13" s="67">
        <v>200.821</v>
      </c>
      <c r="K13" s="67">
        <v>6.93</v>
      </c>
      <c r="L13" s="67">
        <v>9.786</v>
      </c>
      <c r="M13" s="69"/>
      <c r="N13" s="41" t="s">
        <v>772</v>
      </c>
    </row>
    <row r="14" spans="2:14" s="32" customFormat="1" ht="15" customHeight="1">
      <c r="B14" s="41" t="s">
        <v>323</v>
      </c>
      <c r="C14" s="67">
        <v>13</v>
      </c>
      <c r="D14" s="67">
        <v>20.397</v>
      </c>
      <c r="E14" s="67">
        <v>7</v>
      </c>
      <c r="F14" s="67">
        <v>10.755</v>
      </c>
      <c r="G14" s="67">
        <v>11.84</v>
      </c>
      <c r="H14" s="67">
        <v>12.8</v>
      </c>
      <c r="I14" s="67">
        <v>2.853</v>
      </c>
      <c r="J14" s="67">
        <v>3.831</v>
      </c>
      <c r="K14" s="67">
        <v>6.628</v>
      </c>
      <c r="L14" s="67">
        <v>7.378</v>
      </c>
      <c r="M14" s="69"/>
      <c r="N14" s="41" t="s">
        <v>406</v>
      </c>
    </row>
    <row r="15" spans="2:14" s="32" customFormat="1" ht="15" customHeight="1">
      <c r="B15" s="41" t="s">
        <v>297</v>
      </c>
      <c r="C15" s="67">
        <v>67088</v>
      </c>
      <c r="D15" s="67">
        <v>36011.184</v>
      </c>
      <c r="E15" s="67">
        <v>91487</v>
      </c>
      <c r="F15" s="67">
        <v>47130.363</v>
      </c>
      <c r="G15" s="67">
        <v>101196.588</v>
      </c>
      <c r="H15" s="67">
        <v>47661.165</v>
      </c>
      <c r="I15" s="67">
        <v>89492.783</v>
      </c>
      <c r="J15" s="67">
        <v>43870.755</v>
      </c>
      <c r="K15" s="67">
        <v>71904.791</v>
      </c>
      <c r="L15" s="67">
        <v>47298.731</v>
      </c>
      <c r="M15" s="69"/>
      <c r="N15" s="41" t="s">
        <v>380</v>
      </c>
    </row>
    <row r="16" spans="2:14" s="32" customFormat="1" ht="15" customHeight="1">
      <c r="B16" s="41" t="s">
        <v>770</v>
      </c>
      <c r="C16" s="72" t="s">
        <v>896</v>
      </c>
      <c r="D16" s="67">
        <v>5403</v>
      </c>
      <c r="E16" s="72" t="s">
        <v>896</v>
      </c>
      <c r="F16" s="67">
        <v>3866</v>
      </c>
      <c r="G16" s="72" t="s">
        <v>896</v>
      </c>
      <c r="H16" s="67">
        <v>3609</v>
      </c>
      <c r="I16" s="72" t="s">
        <v>896</v>
      </c>
      <c r="J16" s="67">
        <v>3200</v>
      </c>
      <c r="K16" s="72" t="s">
        <v>896</v>
      </c>
      <c r="L16" s="67">
        <v>1892</v>
      </c>
      <c r="M16" s="69"/>
      <c r="N16" s="41" t="s">
        <v>773</v>
      </c>
    </row>
    <row r="17" spans="2:14" s="32" customFormat="1" ht="15" customHeight="1">
      <c r="B17" s="41" t="s">
        <v>137</v>
      </c>
      <c r="C17" s="67">
        <v>8.42</v>
      </c>
      <c r="D17" s="67">
        <v>38.667</v>
      </c>
      <c r="E17" s="67">
        <v>3.5</v>
      </c>
      <c r="F17" s="67">
        <v>17.5</v>
      </c>
      <c r="G17" s="67">
        <v>0</v>
      </c>
      <c r="H17" s="67">
        <v>0</v>
      </c>
      <c r="I17" s="67">
        <v>0</v>
      </c>
      <c r="J17" s="67">
        <v>0</v>
      </c>
      <c r="K17" s="67">
        <v>0</v>
      </c>
      <c r="L17" s="67">
        <v>0</v>
      </c>
      <c r="M17" s="69"/>
      <c r="N17" s="41" t="s">
        <v>774</v>
      </c>
    </row>
    <row r="18" spans="2:14" s="32" customFormat="1" ht="15" customHeight="1">
      <c r="B18" s="41" t="s">
        <v>714</v>
      </c>
      <c r="C18" s="72" t="s">
        <v>896</v>
      </c>
      <c r="D18" s="67">
        <v>32999.379</v>
      </c>
      <c r="E18" s="72" t="s">
        <v>896</v>
      </c>
      <c r="F18" s="67">
        <v>36090.371000000014</v>
      </c>
      <c r="G18" s="72" t="s">
        <v>896</v>
      </c>
      <c r="H18" s="67">
        <v>33681.412</v>
      </c>
      <c r="I18" s="72" t="s">
        <v>896</v>
      </c>
      <c r="J18" s="67">
        <f>J20-SUM(J9:J17)</f>
        <v>33943.256</v>
      </c>
      <c r="K18" s="72" t="s">
        <v>896</v>
      </c>
      <c r="L18" s="67">
        <f>L20-SUM(L9:L17)</f>
        <v>35104.522</v>
      </c>
      <c r="M18" s="69"/>
      <c r="N18" s="41" t="s">
        <v>715</v>
      </c>
    </row>
    <row r="19" spans="2:18" s="32" customFormat="1" ht="3" customHeight="1">
      <c r="B19" s="58"/>
      <c r="C19" s="61"/>
      <c r="D19" s="61"/>
      <c r="E19" s="61"/>
      <c r="F19" s="61"/>
      <c r="G19" s="61"/>
      <c r="H19" s="61"/>
      <c r="I19" s="61"/>
      <c r="J19" s="61"/>
      <c r="K19" s="61"/>
      <c r="L19" s="61"/>
      <c r="M19" s="113"/>
      <c r="N19" s="58"/>
      <c r="O19" s="22"/>
      <c r="P19" s="22"/>
      <c r="Q19" s="22"/>
      <c r="R19" s="22"/>
    </row>
    <row r="20" spans="2:18" s="31" customFormat="1" ht="31.5" customHeight="1">
      <c r="B20" s="98" t="s">
        <v>143</v>
      </c>
      <c r="C20" s="99" t="s">
        <v>896</v>
      </c>
      <c r="D20" s="99">
        <f>SUM(D9:D19)</f>
        <v>89145</v>
      </c>
      <c r="E20" s="99" t="s">
        <v>896</v>
      </c>
      <c r="F20" s="99">
        <f>SUM(F9:F19)</f>
        <v>102558</v>
      </c>
      <c r="G20" s="99" t="s">
        <v>896</v>
      </c>
      <c r="H20" s="99">
        <f>SUM(H9:H19)</f>
        <v>99100</v>
      </c>
      <c r="I20" s="99" t="s">
        <v>896</v>
      </c>
      <c r="J20" s="99">
        <v>94122</v>
      </c>
      <c r="K20" s="99" t="s">
        <v>896</v>
      </c>
      <c r="L20" s="99">
        <v>95866</v>
      </c>
      <c r="M20" s="198"/>
      <c r="N20" s="98" t="s">
        <v>185</v>
      </c>
      <c r="O20" s="22"/>
      <c r="P20" s="22"/>
      <c r="Q20" s="22"/>
      <c r="R20" s="22"/>
    </row>
    <row r="21" spans="2:13" ht="13.5" customHeight="1">
      <c r="B21" s="21"/>
      <c r="C21" s="21"/>
      <c r="D21" s="21"/>
      <c r="E21" s="21"/>
      <c r="F21" s="21"/>
      <c r="G21" s="21"/>
      <c r="H21" s="21"/>
      <c r="I21" s="21"/>
      <c r="J21" s="21"/>
      <c r="K21" s="21"/>
      <c r="L21" s="21"/>
      <c r="M21" s="21"/>
    </row>
    <row r="22" spans="15:18" s="25" customFormat="1" ht="13.5" thickBot="1">
      <c r="O22" s="22"/>
      <c r="P22" s="22"/>
      <c r="Q22" s="22"/>
      <c r="R22" s="22"/>
    </row>
    <row r="23" spans="2:18" s="25" customFormat="1" ht="16.5" customHeight="1" thickTop="1">
      <c r="B23" s="26" t="str">
        <f>+'Περιεχόμενα-Contents'!B27</f>
        <v>(Τελευταία Ενημέρωση/Last update: 07/10/2021)</v>
      </c>
      <c r="C23" s="27"/>
      <c r="D23" s="27"/>
      <c r="E23" s="27"/>
      <c r="F23" s="27"/>
      <c r="G23" s="27"/>
      <c r="H23" s="27"/>
      <c r="I23" s="27"/>
      <c r="J23" s="27"/>
      <c r="K23" s="27"/>
      <c r="L23" s="27"/>
      <c r="M23" s="27"/>
      <c r="N23" s="27"/>
      <c r="O23" s="22"/>
      <c r="P23" s="22"/>
      <c r="Q23" s="22"/>
      <c r="R23" s="22"/>
    </row>
    <row r="24" spans="2:18" s="25" customFormat="1" ht="4.5" customHeight="1">
      <c r="B24" s="210"/>
      <c r="C24" s="212"/>
      <c r="D24" s="212"/>
      <c r="E24" s="212"/>
      <c r="F24" s="212"/>
      <c r="G24" s="212"/>
      <c r="H24" s="212"/>
      <c r="I24" s="212"/>
      <c r="J24" s="212"/>
      <c r="K24" s="212"/>
      <c r="L24" s="212"/>
      <c r="M24" s="212"/>
      <c r="N24" s="212"/>
      <c r="O24" s="22"/>
      <c r="P24" s="22"/>
      <c r="Q24" s="22"/>
      <c r="R24" s="22"/>
    </row>
    <row r="25" spans="2:18" s="25" customFormat="1" ht="16.5" customHeight="1">
      <c r="B25" s="28" t="str">
        <f>+'Περιεχόμενα-Contents'!B29</f>
        <v>COPYRIGHT © :2021, ΚΥΠΡΙΑΚΗ ΔΗΜΟΚΡΑΤΙΑ, ΣΤΑΤΙΣΤΙΚΗ ΥΠΗΡΕΣΙΑ/REPUBLIC OF CYPRUS, STATISTICAL SERVICE</v>
      </c>
      <c r="O25" s="22"/>
      <c r="P25" s="22"/>
      <c r="Q25" s="22"/>
      <c r="R25" s="22"/>
    </row>
    <row r="26" spans="2:18" s="24" customFormat="1" ht="12.75">
      <c r="B26" s="20"/>
      <c r="O26" s="22"/>
      <c r="P26" s="22"/>
      <c r="Q26" s="22"/>
      <c r="R26" s="22"/>
    </row>
    <row r="30" spans="1:18" s="29" customFormat="1" ht="12.75">
      <c r="A30" s="22"/>
      <c r="B30" s="30"/>
      <c r="O30" s="22"/>
      <c r="P30" s="22"/>
      <c r="Q30" s="22"/>
      <c r="R30" s="22"/>
    </row>
  </sheetData>
  <sheetProtection/>
  <mergeCells count="10">
    <mergeCell ref="I6:J6"/>
    <mergeCell ref="G6:H6"/>
    <mergeCell ref="A1:B1"/>
    <mergeCell ref="B6:B8"/>
    <mergeCell ref="N6:N8"/>
    <mergeCell ref="K6:M6"/>
    <mergeCell ref="C6:D6"/>
    <mergeCell ref="E6:F6"/>
    <mergeCell ref="L7:M7"/>
    <mergeCell ref="L8:M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3"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L38"/>
  <sheetViews>
    <sheetView zoomScaleSheetLayoutView="80" zoomScalePageLayoutView="0" workbookViewId="0" topLeftCell="A1">
      <selection activeCell="A1" sqref="A1:B1"/>
    </sheetView>
  </sheetViews>
  <sheetFormatPr defaultColWidth="9.28125" defaultRowHeight="12.75"/>
  <cols>
    <col min="1" max="1" width="2.28125" style="22" customWidth="1"/>
    <col min="2" max="2" width="29.28125" style="29" customWidth="1"/>
    <col min="3" max="4" width="9.140625" style="22" customWidth="1"/>
    <col min="5" max="7" width="9.57421875" style="22" customWidth="1"/>
    <col min="8" max="8" width="0.9921875" style="22" customWidth="1"/>
    <col min="9" max="9" width="29.7109375" style="22" customWidth="1"/>
    <col min="10" max="10" width="2.281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1081</v>
      </c>
      <c r="C3" s="37"/>
      <c r="D3" s="37"/>
      <c r="E3" s="37"/>
      <c r="F3" s="37"/>
      <c r="G3" s="37"/>
      <c r="H3" s="37"/>
      <c r="I3" s="37"/>
      <c r="J3" s="37"/>
    </row>
    <row r="4" spans="2:10" s="31" customFormat="1" ht="15" customHeight="1" thickBot="1">
      <c r="B4" s="218" t="s">
        <v>1082</v>
      </c>
      <c r="C4" s="215"/>
      <c r="D4" s="215"/>
      <c r="E4" s="215"/>
      <c r="F4" s="215"/>
      <c r="G4" s="215"/>
      <c r="H4" s="215"/>
      <c r="I4" s="215"/>
      <c r="J4" s="38"/>
    </row>
    <row r="5" spans="2:10" s="31" customFormat="1" ht="12.75" customHeight="1" thickTop="1">
      <c r="B5" s="38"/>
      <c r="C5" s="38"/>
      <c r="D5" s="38"/>
      <c r="E5" s="38"/>
      <c r="F5" s="38"/>
      <c r="G5" s="38"/>
      <c r="H5" s="38"/>
      <c r="I5" s="38"/>
      <c r="J5" s="38"/>
    </row>
    <row r="6" spans="2:9" s="32" customFormat="1" ht="15" customHeight="1">
      <c r="B6" s="226" t="s">
        <v>912</v>
      </c>
      <c r="I6" s="33" t="s">
        <v>913</v>
      </c>
    </row>
    <row r="7" spans="2:9" s="32" customFormat="1" ht="15.75" customHeight="1">
      <c r="B7" s="325" t="s">
        <v>442</v>
      </c>
      <c r="C7" s="285">
        <v>2015</v>
      </c>
      <c r="D7" s="285">
        <v>2016</v>
      </c>
      <c r="E7" s="285">
        <v>2017</v>
      </c>
      <c r="F7" s="285">
        <v>2018</v>
      </c>
      <c r="G7" s="285">
        <v>2019</v>
      </c>
      <c r="H7" s="316"/>
      <c r="I7" s="283" t="s">
        <v>443</v>
      </c>
    </row>
    <row r="8" spans="2:9" s="32" customFormat="1" ht="15.75" customHeight="1">
      <c r="B8" s="284"/>
      <c r="C8" s="286"/>
      <c r="D8" s="286"/>
      <c r="E8" s="286"/>
      <c r="F8" s="286"/>
      <c r="G8" s="286"/>
      <c r="H8" s="317"/>
      <c r="I8" s="284"/>
    </row>
    <row r="9" spans="2:10" s="32" customFormat="1" ht="15" customHeight="1">
      <c r="B9" s="41" t="s">
        <v>451</v>
      </c>
      <c r="C9" s="36">
        <v>55174.177</v>
      </c>
      <c r="D9" s="36">
        <v>63949.116</v>
      </c>
      <c r="E9" s="36">
        <v>61262.973</v>
      </c>
      <c r="F9" s="36">
        <v>59249.12</v>
      </c>
      <c r="G9" s="36">
        <v>62723.608</v>
      </c>
      <c r="H9" s="36"/>
      <c r="I9" s="41" t="s">
        <v>447</v>
      </c>
      <c r="J9" s="34"/>
    </row>
    <row r="10" spans="2:10" s="32" customFormat="1" ht="15" customHeight="1">
      <c r="B10" s="41" t="s">
        <v>928</v>
      </c>
      <c r="C10" s="36">
        <v>1960.568</v>
      </c>
      <c r="D10" s="36">
        <v>2369.21</v>
      </c>
      <c r="E10" s="36">
        <v>2552.252</v>
      </c>
      <c r="F10" s="36">
        <v>1686.756</v>
      </c>
      <c r="G10" s="36">
        <v>1219.369</v>
      </c>
      <c r="H10" s="36"/>
      <c r="I10" s="41" t="s">
        <v>927</v>
      </c>
      <c r="J10" s="34"/>
    </row>
    <row r="11" spans="2:10" s="32" customFormat="1" ht="15" customHeight="1">
      <c r="B11" s="41" t="s">
        <v>444</v>
      </c>
      <c r="C11" s="36">
        <v>29418.041</v>
      </c>
      <c r="D11" s="36">
        <v>31182.316</v>
      </c>
      <c r="E11" s="36">
        <v>31792.134</v>
      </c>
      <c r="F11" s="36">
        <v>30316.005</v>
      </c>
      <c r="G11" s="36">
        <v>28839.442</v>
      </c>
      <c r="H11" s="36"/>
      <c r="I11" s="41" t="s">
        <v>448</v>
      </c>
      <c r="J11" s="34"/>
    </row>
    <row r="12" spans="2:10" s="32" customFormat="1" ht="15" customHeight="1">
      <c r="B12" s="41" t="s">
        <v>966</v>
      </c>
      <c r="C12" s="36">
        <v>14.77</v>
      </c>
      <c r="D12" s="36">
        <v>1.6</v>
      </c>
      <c r="E12" s="36">
        <v>8.755</v>
      </c>
      <c r="F12" s="36">
        <v>16.384</v>
      </c>
      <c r="G12" s="36">
        <v>15.683</v>
      </c>
      <c r="H12" s="36"/>
      <c r="I12" s="41" t="s">
        <v>967</v>
      </c>
      <c r="J12" s="34"/>
    </row>
    <row r="13" spans="2:10" s="32" customFormat="1" ht="15" customHeight="1">
      <c r="B13" s="41" t="s">
        <v>445</v>
      </c>
      <c r="C13" s="36">
        <v>2241.849</v>
      </c>
      <c r="D13" s="36">
        <v>2211.882</v>
      </c>
      <c r="E13" s="36">
        <v>2200.128</v>
      </c>
      <c r="F13" s="36">
        <v>2702.62</v>
      </c>
      <c r="G13" s="36">
        <v>2577.324</v>
      </c>
      <c r="H13" s="36"/>
      <c r="I13" s="41" t="s">
        <v>449</v>
      </c>
      <c r="J13" s="34"/>
    </row>
    <row r="14" spans="2:10" s="32" customFormat="1" ht="15" customHeight="1">
      <c r="B14" s="41" t="s">
        <v>446</v>
      </c>
      <c r="C14" s="36">
        <v>335.747</v>
      </c>
      <c r="D14" s="36">
        <v>2844.269</v>
      </c>
      <c r="E14" s="36">
        <v>1283.634</v>
      </c>
      <c r="F14" s="36">
        <v>150.636</v>
      </c>
      <c r="G14" s="36">
        <v>490.572</v>
      </c>
      <c r="H14" s="36"/>
      <c r="I14" s="41" t="s">
        <v>450</v>
      </c>
      <c r="J14" s="34"/>
    </row>
    <row r="15" spans="2:10" s="32" customFormat="1" ht="3" customHeight="1">
      <c r="B15" s="58"/>
      <c r="C15" s="61"/>
      <c r="D15" s="61"/>
      <c r="E15" s="61"/>
      <c r="F15" s="61"/>
      <c r="G15" s="61"/>
      <c r="H15" s="113"/>
      <c r="I15" s="58"/>
      <c r="J15" s="22"/>
    </row>
    <row r="16" spans="2:10" s="31" customFormat="1" ht="31.5" customHeight="1">
      <c r="B16" s="98" t="s">
        <v>143</v>
      </c>
      <c r="C16" s="99">
        <f>SUM(C9:C15)</f>
        <v>89145.15200000002</v>
      </c>
      <c r="D16" s="99">
        <f>SUM(D9:D15)</f>
        <v>102558.393</v>
      </c>
      <c r="E16" s="99">
        <f>SUM(E9:E15)</f>
        <v>99099.876</v>
      </c>
      <c r="F16" s="99">
        <f>SUM(F9:F15)</f>
        <v>94121.52100000001</v>
      </c>
      <c r="G16" s="99">
        <f>SUM(G9:G15)</f>
        <v>95865.99799999999</v>
      </c>
      <c r="H16" s="198"/>
      <c r="I16" s="98" t="s">
        <v>185</v>
      </c>
      <c r="J16" s="65"/>
    </row>
    <row r="17" spans="2:10" s="31" customFormat="1" ht="31.5" customHeight="1">
      <c r="B17" s="102"/>
      <c r="C17" s="66"/>
      <c r="D17" s="66"/>
      <c r="E17" s="66"/>
      <c r="F17" s="66"/>
      <c r="G17" s="66"/>
      <c r="H17" s="113"/>
      <c r="I17" s="102"/>
      <c r="J17" s="65"/>
    </row>
    <row r="18" spans="2:9" s="32" customFormat="1" ht="15" customHeight="1">
      <c r="B18" s="226" t="s">
        <v>452</v>
      </c>
      <c r="I18" s="33" t="s">
        <v>453</v>
      </c>
    </row>
    <row r="19" spans="2:9" s="32" customFormat="1" ht="15.75" customHeight="1">
      <c r="B19" s="325" t="s">
        <v>442</v>
      </c>
      <c r="C19" s="285">
        <v>2015</v>
      </c>
      <c r="D19" s="285">
        <v>2016</v>
      </c>
      <c r="E19" s="285">
        <v>2017</v>
      </c>
      <c r="F19" s="285">
        <v>2018</v>
      </c>
      <c r="G19" s="285">
        <v>2019</v>
      </c>
      <c r="H19" s="316"/>
      <c r="I19" s="283" t="s">
        <v>443</v>
      </c>
    </row>
    <row r="20" spans="2:9" s="32" customFormat="1" ht="15.75" customHeight="1">
      <c r="B20" s="284"/>
      <c r="C20" s="286"/>
      <c r="D20" s="286"/>
      <c r="E20" s="286"/>
      <c r="F20" s="286"/>
      <c r="G20" s="286"/>
      <c r="H20" s="317"/>
      <c r="I20" s="284"/>
    </row>
    <row r="21" spans="2:10" s="32" customFormat="1" ht="15" customHeight="1">
      <c r="B21" s="41" t="s">
        <v>451</v>
      </c>
      <c r="C21" s="117">
        <v>61.89</v>
      </c>
      <c r="D21" s="117">
        <v>62.353859230224096</v>
      </c>
      <c r="E21" s="117">
        <v>61.819424476373705</v>
      </c>
      <c r="F21" s="117">
        <v>62.9495989551635</v>
      </c>
      <c r="G21" s="117">
        <v>65.42842019962073</v>
      </c>
      <c r="H21" s="36"/>
      <c r="I21" s="41" t="s">
        <v>447</v>
      </c>
      <c r="J21" s="34"/>
    </row>
    <row r="22" spans="2:10" s="32" customFormat="1" ht="15" customHeight="1">
      <c r="B22" s="41" t="s">
        <v>928</v>
      </c>
      <c r="C22" s="117">
        <v>2.199</v>
      </c>
      <c r="D22" s="117">
        <v>2.3101083496891377</v>
      </c>
      <c r="E22" s="117">
        <v>2.5754341004422647</v>
      </c>
      <c r="F22" s="117">
        <v>1.7921044858592967</v>
      </c>
      <c r="G22" s="117">
        <v>1.2719515004683934</v>
      </c>
      <c r="H22" s="36"/>
      <c r="I22" s="41" t="s">
        <v>927</v>
      </c>
      <c r="J22" s="34"/>
    </row>
    <row r="23" spans="2:10" s="32" customFormat="1" ht="15" customHeight="1">
      <c r="B23" s="41" t="s">
        <v>444</v>
      </c>
      <c r="C23" s="117">
        <v>33</v>
      </c>
      <c r="D23" s="117">
        <v>30.404450662560595</v>
      </c>
      <c r="E23" s="117">
        <v>32.0809018973949</v>
      </c>
      <c r="F23" s="117">
        <v>32.209429552248736</v>
      </c>
      <c r="G23" s="117">
        <v>30.083077005050324</v>
      </c>
      <c r="H23" s="36"/>
      <c r="I23" s="41" t="s">
        <v>448</v>
      </c>
      <c r="J23" s="34"/>
    </row>
    <row r="24" spans="2:10" s="32" customFormat="1" ht="15" customHeight="1">
      <c r="B24" s="41" t="s">
        <v>966</v>
      </c>
      <c r="C24" s="117">
        <v>0.017</v>
      </c>
      <c r="D24" s="117">
        <v>0.0015600868473046377</v>
      </c>
      <c r="E24" s="117">
        <v>0.00883452164965373</v>
      </c>
      <c r="F24" s="117">
        <v>0.01740728350533137</v>
      </c>
      <c r="G24" s="117">
        <v>0.016359293521358845</v>
      </c>
      <c r="H24" s="36"/>
      <c r="I24" s="41" t="s">
        <v>967</v>
      </c>
      <c r="J24" s="34"/>
    </row>
    <row r="25" spans="2:10" s="32" customFormat="1" ht="15" customHeight="1">
      <c r="B25" s="41" t="s">
        <v>445</v>
      </c>
      <c r="C25" s="117">
        <v>2.515</v>
      </c>
      <c r="D25" s="117">
        <v>2.1567050099936727</v>
      </c>
      <c r="E25" s="117">
        <v>2.2201117587674886</v>
      </c>
      <c r="F25" s="117">
        <v>2.8714155607408847</v>
      </c>
      <c r="G25" s="117">
        <v>2.6884652053588387</v>
      </c>
      <c r="H25" s="36"/>
      <c r="I25" s="41" t="s">
        <v>449</v>
      </c>
      <c r="J25" s="34"/>
    </row>
    <row r="26" spans="2:10" s="32" customFormat="1" ht="15" customHeight="1">
      <c r="B26" s="41" t="s">
        <v>446</v>
      </c>
      <c r="C26" s="117">
        <v>0.377</v>
      </c>
      <c r="D26" s="117">
        <v>2.7733166606851962</v>
      </c>
      <c r="E26" s="117">
        <v>1.295293245371972</v>
      </c>
      <c r="F26" s="117">
        <v>0.16004416248224462</v>
      </c>
      <c r="G26" s="117">
        <v>0.5117267959803642</v>
      </c>
      <c r="H26" s="36"/>
      <c r="I26" s="41" t="s">
        <v>450</v>
      </c>
      <c r="J26" s="34"/>
    </row>
    <row r="27" spans="2:10" s="32" customFormat="1" ht="3" customHeight="1">
      <c r="B27" s="58"/>
      <c r="C27" s="61"/>
      <c r="D27" s="61"/>
      <c r="E27" s="61"/>
      <c r="F27" s="61"/>
      <c r="G27" s="61"/>
      <c r="H27" s="113"/>
      <c r="I27" s="58"/>
      <c r="J27" s="22"/>
    </row>
    <row r="28" spans="2:10" s="31" customFormat="1" ht="31.5" customHeight="1">
      <c r="B28" s="98" t="s">
        <v>143</v>
      </c>
      <c r="C28" s="164">
        <f>SUM(C21:C27)</f>
        <v>99.99799999999999</v>
      </c>
      <c r="D28" s="164">
        <f>SUM(D21:D27)</f>
        <v>100</v>
      </c>
      <c r="E28" s="164">
        <f>SUM(E21:E27)</f>
        <v>99.99999999999997</v>
      </c>
      <c r="F28" s="164">
        <f>SUM(F21:F27)</f>
        <v>100</v>
      </c>
      <c r="G28" s="164">
        <f>SUM(G21:G27)</f>
        <v>100.00000000000001</v>
      </c>
      <c r="H28" s="198"/>
      <c r="I28" s="98" t="s">
        <v>185</v>
      </c>
      <c r="J28" s="65"/>
    </row>
    <row r="29" spans="2:12" ht="13.5" customHeight="1">
      <c r="B29" s="21"/>
      <c r="C29" s="21"/>
      <c r="D29" s="21"/>
      <c r="E29" s="21"/>
      <c r="F29" s="21"/>
      <c r="G29" s="21"/>
      <c r="H29" s="21"/>
      <c r="J29" s="29"/>
      <c r="K29" s="25"/>
      <c r="L29" s="25"/>
    </row>
    <row r="30" s="25" customFormat="1" ht="13.5" thickBot="1"/>
    <row r="31" spans="2:9" s="25" customFormat="1" ht="16.5" customHeight="1" thickTop="1">
      <c r="B31" s="26" t="str">
        <f>+'Περιεχόμενα-Contents'!B27</f>
        <v>(Τελευταία Ενημέρωση/Last update: 07/10/2021)</v>
      </c>
      <c r="C31" s="27"/>
      <c r="D31" s="27"/>
      <c r="E31" s="27"/>
      <c r="F31" s="27"/>
      <c r="G31" s="27"/>
      <c r="H31" s="27"/>
      <c r="I31" s="27"/>
    </row>
    <row r="32" spans="2:9" s="25" customFormat="1" ht="4.5" customHeight="1">
      <c r="B32" s="210"/>
      <c r="C32" s="212"/>
      <c r="D32" s="212"/>
      <c r="E32" s="212"/>
      <c r="F32" s="212"/>
      <c r="G32" s="212"/>
      <c r="H32" s="212"/>
      <c r="I32" s="212"/>
    </row>
    <row r="33" spans="2:12" s="25" customFormat="1" ht="16.5" customHeight="1">
      <c r="B33" s="28" t="str">
        <f>+'Περιεχόμενα-Contents'!B29</f>
        <v>COPYRIGHT © :2021, ΚΥΠΡΙΑΚΗ ΔΗΜΟΚΡΑΤΙΑ, ΣΤΑΤΙΣΤΙΚΗ ΥΠΗΡΕΣΙΑ/REPUBLIC OF CYPRUS, STATISTICAL SERVICE</v>
      </c>
      <c r="J33" s="24"/>
      <c r="K33" s="24"/>
      <c r="L33" s="24"/>
    </row>
    <row r="34" spans="2:12" s="24" customFormat="1" ht="12.75">
      <c r="B34" s="20"/>
      <c r="J34" s="22"/>
      <c r="K34" s="22"/>
      <c r="L34" s="22"/>
    </row>
    <row r="37" spans="10:12" ht="12.75">
      <c r="J37" s="29"/>
      <c r="K37" s="29"/>
      <c r="L37" s="29"/>
    </row>
    <row r="38" spans="1:12" s="29" customFormat="1" ht="12.75">
      <c r="A38" s="22"/>
      <c r="B38" s="30"/>
      <c r="J38" s="22"/>
      <c r="K38" s="22"/>
      <c r="L38" s="22"/>
    </row>
  </sheetData>
  <sheetProtection/>
  <mergeCells count="15">
    <mergeCell ref="I7:I8"/>
    <mergeCell ref="B19:B20"/>
    <mergeCell ref="I19:I20"/>
    <mergeCell ref="G7:H8"/>
    <mergeCell ref="G19:H20"/>
    <mergeCell ref="D7:D8"/>
    <mergeCell ref="D19:D20"/>
    <mergeCell ref="C7:C8"/>
    <mergeCell ref="C19:C20"/>
    <mergeCell ref="E7:E8"/>
    <mergeCell ref="E19:E20"/>
    <mergeCell ref="A1:B1"/>
    <mergeCell ref="B7:B8"/>
    <mergeCell ref="F7:F8"/>
    <mergeCell ref="F19:F20"/>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M71"/>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5.140625" style="29" customWidth="1"/>
    <col min="3" max="3" width="11.28125" style="29" customWidth="1"/>
    <col min="4" max="4" width="11.7109375" style="21" customWidth="1"/>
    <col min="5" max="5" width="0.85546875" style="22" customWidth="1"/>
    <col min="6" max="6" width="11.28125" style="29" customWidth="1"/>
    <col min="7" max="7" width="11.7109375" style="21" customWidth="1"/>
    <col min="8" max="8" width="0.85546875" style="22" customWidth="1"/>
    <col min="9" max="9" width="25.140625" style="22" customWidth="1"/>
    <col min="10" max="10" width="2.140625" style="22" customWidth="1"/>
    <col min="11" max="16384" width="9.28125" style="22" customWidth="1"/>
  </cols>
  <sheetData>
    <row r="1" spans="1:7" s="23" customFormat="1" ht="15" customHeight="1">
      <c r="A1" s="287" t="s">
        <v>8</v>
      </c>
      <c r="B1" s="288"/>
      <c r="C1" s="79"/>
      <c r="D1" s="87"/>
      <c r="F1" s="79"/>
      <c r="G1" s="87"/>
    </row>
    <row r="2" spans="2:7" s="23" customFormat="1" ht="12.75" customHeight="1">
      <c r="B2" s="3"/>
      <c r="C2" s="80"/>
      <c r="D2" s="87"/>
      <c r="F2" s="80"/>
      <c r="G2" s="87"/>
    </row>
    <row r="3" spans="2:10" s="31" customFormat="1" ht="15" customHeight="1">
      <c r="B3" s="217" t="s">
        <v>1083</v>
      </c>
      <c r="C3" s="81"/>
      <c r="D3" s="88"/>
      <c r="E3" s="37"/>
      <c r="F3" s="81"/>
      <c r="G3" s="88"/>
      <c r="H3" s="37"/>
      <c r="I3" s="37"/>
      <c r="J3" s="37"/>
    </row>
    <row r="4" spans="2:10" s="31" customFormat="1" ht="15" customHeight="1" thickBot="1">
      <c r="B4" s="218" t="s">
        <v>1084</v>
      </c>
      <c r="C4" s="216"/>
      <c r="D4" s="216"/>
      <c r="E4" s="215"/>
      <c r="F4" s="216"/>
      <c r="G4" s="216"/>
      <c r="H4" s="215"/>
      <c r="I4" s="215"/>
      <c r="J4" s="38"/>
    </row>
    <row r="5" spans="3:9" s="32" customFormat="1" ht="12.75" customHeight="1" thickTop="1">
      <c r="C5" s="34"/>
      <c r="D5" s="34"/>
      <c r="F5" s="34"/>
      <c r="G5" s="34"/>
      <c r="I5" s="33"/>
    </row>
    <row r="6" spans="2:9" s="32" customFormat="1" ht="15.75" customHeight="1">
      <c r="B6" s="325" t="s">
        <v>1141</v>
      </c>
      <c r="C6" s="323">
        <v>2018</v>
      </c>
      <c r="D6" s="323"/>
      <c r="E6" s="323"/>
      <c r="F6" s="322">
        <v>2019</v>
      </c>
      <c r="G6" s="323"/>
      <c r="H6" s="324"/>
      <c r="I6" s="325" t="s">
        <v>1140</v>
      </c>
    </row>
    <row r="7" spans="2:9" s="32" customFormat="1" ht="31.5" customHeight="1">
      <c r="B7" s="299"/>
      <c r="C7" s="262" t="s">
        <v>454</v>
      </c>
      <c r="D7" s="318" t="s">
        <v>1160</v>
      </c>
      <c r="E7" s="327"/>
      <c r="F7" s="206" t="s">
        <v>454</v>
      </c>
      <c r="G7" s="318" t="s">
        <v>1160</v>
      </c>
      <c r="H7" s="327"/>
      <c r="I7" s="299"/>
    </row>
    <row r="8" spans="2:9" s="32" customFormat="1" ht="31.5" customHeight="1">
      <c r="B8" s="326"/>
      <c r="C8" s="261" t="s">
        <v>1139</v>
      </c>
      <c r="D8" s="320" t="s">
        <v>914</v>
      </c>
      <c r="E8" s="328"/>
      <c r="F8" s="282" t="s">
        <v>1139</v>
      </c>
      <c r="G8" s="320" t="s">
        <v>914</v>
      </c>
      <c r="H8" s="328"/>
      <c r="I8" s="326"/>
    </row>
    <row r="9" spans="2:9" s="31" customFormat="1" ht="16.5" customHeight="1">
      <c r="B9" s="42" t="s">
        <v>455</v>
      </c>
      <c r="C9" s="103">
        <v>3855.395</v>
      </c>
      <c r="D9" s="95">
        <v>1809.886</v>
      </c>
      <c r="E9" s="91"/>
      <c r="F9" s="103">
        <f>0.6+4934.891</f>
        <v>4935.491</v>
      </c>
      <c r="G9" s="95">
        <f>0.226+2093.396</f>
        <v>2093.6220000000003</v>
      </c>
      <c r="H9" s="76"/>
      <c r="I9" s="42" t="s">
        <v>479</v>
      </c>
    </row>
    <row r="10" spans="2:9" s="32" customFormat="1" ht="12.75" customHeight="1">
      <c r="B10" s="41" t="s">
        <v>456</v>
      </c>
      <c r="C10" s="47">
        <v>1975.03</v>
      </c>
      <c r="D10" s="96">
        <v>1018.025</v>
      </c>
      <c r="E10" s="93"/>
      <c r="F10" s="47">
        <v>2090.816</v>
      </c>
      <c r="G10" s="96">
        <v>1033.257</v>
      </c>
      <c r="H10" s="77"/>
      <c r="I10" s="41" t="s">
        <v>480</v>
      </c>
    </row>
    <row r="11" spans="2:9" s="32" customFormat="1" ht="12.75" customHeight="1">
      <c r="B11" s="41" t="s">
        <v>457</v>
      </c>
      <c r="C11" s="47">
        <v>141.96</v>
      </c>
      <c r="D11" s="96">
        <v>76.435</v>
      </c>
      <c r="E11" s="93"/>
      <c r="F11" s="47">
        <v>121.74</v>
      </c>
      <c r="G11" s="96">
        <v>61.007</v>
      </c>
      <c r="H11" s="77"/>
      <c r="I11" s="41" t="s">
        <v>481</v>
      </c>
    </row>
    <row r="12" spans="2:9" s="32" customFormat="1" ht="12.75" customHeight="1">
      <c r="B12" s="41" t="s">
        <v>458</v>
      </c>
      <c r="C12" s="47">
        <v>595.835</v>
      </c>
      <c r="D12" s="96">
        <v>294.981</v>
      </c>
      <c r="E12" s="93"/>
      <c r="F12" s="47">
        <v>832.84</v>
      </c>
      <c r="G12" s="96">
        <v>371.966</v>
      </c>
      <c r="H12" s="77"/>
      <c r="I12" s="41" t="s">
        <v>482</v>
      </c>
    </row>
    <row r="13" spans="2:9" s="32" customFormat="1" ht="12.75" customHeight="1">
      <c r="B13" s="41" t="s">
        <v>460</v>
      </c>
      <c r="C13" s="47">
        <v>607.7</v>
      </c>
      <c r="D13" s="96">
        <v>161.091</v>
      </c>
      <c r="E13" s="93"/>
      <c r="F13" s="47">
        <v>996.56</v>
      </c>
      <c r="G13" s="96">
        <v>255.465</v>
      </c>
      <c r="H13" s="77"/>
      <c r="I13" s="41" t="s">
        <v>484</v>
      </c>
    </row>
    <row r="14" spans="2:9" s="32" customFormat="1" ht="12.75" customHeight="1">
      <c r="B14" s="41" t="s">
        <v>461</v>
      </c>
      <c r="C14" s="47">
        <v>1.5</v>
      </c>
      <c r="D14" s="96">
        <v>0.937</v>
      </c>
      <c r="E14" s="93"/>
      <c r="F14" s="47">
        <v>155.175</v>
      </c>
      <c r="G14" s="96">
        <v>65.905</v>
      </c>
      <c r="H14" s="77"/>
      <c r="I14" s="41" t="s">
        <v>485</v>
      </c>
    </row>
    <row r="15" spans="2:9" s="32" customFormat="1" ht="12.75" customHeight="1">
      <c r="B15" s="41" t="s">
        <v>462</v>
      </c>
      <c r="C15" s="47">
        <v>533.3699999999999</v>
      </c>
      <c r="D15" s="96">
        <v>258.4169999999999</v>
      </c>
      <c r="E15" s="93"/>
      <c r="F15" s="47">
        <f>F9-SUM(F10:F14)</f>
        <v>738.3600000000006</v>
      </c>
      <c r="G15" s="96">
        <f>G9-SUM(G10:G14)</f>
        <v>306.0220000000004</v>
      </c>
      <c r="H15" s="77"/>
      <c r="I15" s="41" t="s">
        <v>486</v>
      </c>
    </row>
    <row r="16" spans="2:9" s="31" customFormat="1" ht="16.5" customHeight="1">
      <c r="B16" s="42" t="s">
        <v>463</v>
      </c>
      <c r="C16" s="50">
        <v>676.462</v>
      </c>
      <c r="D16" s="95">
        <v>467.411</v>
      </c>
      <c r="E16" s="91"/>
      <c r="F16" s="50">
        <v>818.192</v>
      </c>
      <c r="G16" s="95">
        <v>525.708</v>
      </c>
      <c r="H16" s="76"/>
      <c r="I16" s="42" t="s">
        <v>487</v>
      </c>
    </row>
    <row r="17" spans="2:9" s="32" customFormat="1" ht="12.75" customHeight="1">
      <c r="B17" s="41" t="s">
        <v>456</v>
      </c>
      <c r="C17" s="47">
        <v>3.9</v>
      </c>
      <c r="D17" s="96">
        <v>3</v>
      </c>
      <c r="E17" s="93"/>
      <c r="F17" s="47">
        <v>62</v>
      </c>
      <c r="G17" s="96">
        <v>47</v>
      </c>
      <c r="H17" s="77"/>
      <c r="I17" s="41" t="s">
        <v>480</v>
      </c>
    </row>
    <row r="18" spans="2:9" s="32" customFormat="1" ht="12.75" customHeight="1">
      <c r="B18" s="41" t="s">
        <v>464</v>
      </c>
      <c r="C18" s="47">
        <v>61.04</v>
      </c>
      <c r="D18" s="96">
        <v>31.06</v>
      </c>
      <c r="E18" s="93"/>
      <c r="F18" s="47">
        <v>112.72</v>
      </c>
      <c r="G18" s="96">
        <v>54.199</v>
      </c>
      <c r="H18" s="77"/>
      <c r="I18" s="41" t="s">
        <v>488</v>
      </c>
    </row>
    <row r="19" spans="2:9" s="32" customFormat="1" ht="12.75" customHeight="1">
      <c r="B19" s="41" t="s">
        <v>465</v>
      </c>
      <c r="C19" s="47">
        <v>79.6</v>
      </c>
      <c r="D19" s="96">
        <v>47.797</v>
      </c>
      <c r="E19" s="93"/>
      <c r="F19" s="47">
        <v>167.5</v>
      </c>
      <c r="G19" s="96">
        <v>123.663</v>
      </c>
      <c r="H19" s="77"/>
      <c r="I19" s="41" t="s">
        <v>489</v>
      </c>
    </row>
    <row r="20" spans="2:9" s="32" customFormat="1" ht="12.75" customHeight="1">
      <c r="B20" s="41" t="s">
        <v>457</v>
      </c>
      <c r="C20" s="47">
        <v>113.11</v>
      </c>
      <c r="D20" s="96">
        <v>78.627</v>
      </c>
      <c r="E20" s="93"/>
      <c r="F20" s="47">
        <v>82.8</v>
      </c>
      <c r="G20" s="96">
        <v>53.631</v>
      </c>
      <c r="H20" s="77"/>
      <c r="I20" s="41" t="s">
        <v>481</v>
      </c>
    </row>
    <row r="21" spans="2:9" s="32" customFormat="1" ht="12.75" customHeight="1">
      <c r="B21" s="41" t="s">
        <v>458</v>
      </c>
      <c r="C21" s="47">
        <v>80.706</v>
      </c>
      <c r="D21" s="96">
        <v>45.406</v>
      </c>
      <c r="E21" s="93"/>
      <c r="F21" s="47">
        <v>15.8</v>
      </c>
      <c r="G21" s="96">
        <v>11.946</v>
      </c>
      <c r="H21" s="77"/>
      <c r="I21" s="41" t="s">
        <v>482</v>
      </c>
    </row>
    <row r="22" spans="2:9" s="32" customFormat="1" ht="12.75" customHeight="1">
      <c r="B22" s="41" t="s">
        <v>461</v>
      </c>
      <c r="C22" s="47">
        <v>64.169</v>
      </c>
      <c r="D22" s="96">
        <v>57.027</v>
      </c>
      <c r="E22" s="93"/>
      <c r="F22" s="47">
        <v>67.215</v>
      </c>
      <c r="G22" s="96">
        <v>47.698</v>
      </c>
      <c r="H22" s="77"/>
      <c r="I22" s="41" t="s">
        <v>485</v>
      </c>
    </row>
    <row r="23" spans="2:9" s="32" customFormat="1" ht="12.75" customHeight="1">
      <c r="B23" s="41" t="s">
        <v>462</v>
      </c>
      <c r="C23" s="47">
        <v>273.937</v>
      </c>
      <c r="D23" s="96">
        <v>204.49399999999997</v>
      </c>
      <c r="E23" s="93"/>
      <c r="F23" s="47">
        <f>F16-SUM(F17:F22)</f>
        <v>310.1569999999999</v>
      </c>
      <c r="G23" s="96">
        <f>G16-SUM(G17:G22)</f>
        <v>187.57099999999997</v>
      </c>
      <c r="H23" s="77"/>
      <c r="I23" s="41" t="s">
        <v>486</v>
      </c>
    </row>
    <row r="24" spans="2:9" s="31" customFormat="1" ht="16.5" customHeight="1">
      <c r="B24" s="42" t="s">
        <v>502</v>
      </c>
      <c r="C24" s="50">
        <v>9100.082</v>
      </c>
      <c r="D24" s="95">
        <v>5243.92</v>
      </c>
      <c r="E24" s="91"/>
      <c r="F24" s="50">
        <v>8291.274</v>
      </c>
      <c r="G24" s="95">
        <v>4711.737</v>
      </c>
      <c r="H24" s="76"/>
      <c r="I24" s="42" t="s">
        <v>490</v>
      </c>
    </row>
    <row r="25" spans="2:9" s="32" customFormat="1" ht="12.75" customHeight="1">
      <c r="B25" s="41" t="s">
        <v>456</v>
      </c>
      <c r="C25" s="47">
        <v>1782.084</v>
      </c>
      <c r="D25" s="96">
        <v>1096.258</v>
      </c>
      <c r="E25" s="93"/>
      <c r="F25" s="47">
        <v>1473.108</v>
      </c>
      <c r="G25" s="96">
        <v>894.449</v>
      </c>
      <c r="H25" s="77"/>
      <c r="I25" s="41" t="s">
        <v>480</v>
      </c>
    </row>
    <row r="26" spans="2:9" s="32" customFormat="1" ht="12.75" customHeight="1">
      <c r="B26" s="41" t="s">
        <v>461</v>
      </c>
      <c r="C26" s="97">
        <v>1128.061</v>
      </c>
      <c r="D26" s="96">
        <v>671.826</v>
      </c>
      <c r="E26" s="93"/>
      <c r="F26" s="97">
        <v>562.617</v>
      </c>
      <c r="G26" s="96">
        <v>352.62</v>
      </c>
      <c r="H26" s="77"/>
      <c r="I26" s="41" t="s">
        <v>485</v>
      </c>
    </row>
    <row r="27" spans="2:9" s="32" customFormat="1" ht="12.75" customHeight="1">
      <c r="B27" s="41" t="s">
        <v>468</v>
      </c>
      <c r="C27" s="97">
        <v>3977.215</v>
      </c>
      <c r="D27" s="96">
        <v>2312.376</v>
      </c>
      <c r="E27" s="93"/>
      <c r="F27" s="97">
        <v>4314.057</v>
      </c>
      <c r="G27" s="96">
        <v>2494.943</v>
      </c>
      <c r="H27" s="77"/>
      <c r="I27" s="41" t="s">
        <v>482</v>
      </c>
    </row>
    <row r="28" spans="2:9" s="32" customFormat="1" ht="12.75" customHeight="1">
      <c r="B28" s="41" t="s">
        <v>457</v>
      </c>
      <c r="C28" s="47">
        <v>461.234</v>
      </c>
      <c r="D28" s="96">
        <v>285.13</v>
      </c>
      <c r="E28" s="93"/>
      <c r="F28" s="47">
        <v>382.945</v>
      </c>
      <c r="G28" s="96">
        <v>234.197</v>
      </c>
      <c r="H28" s="77"/>
      <c r="I28" s="41" t="s">
        <v>481</v>
      </c>
    </row>
    <row r="29" spans="2:9" s="32" customFormat="1" ht="12.75" customHeight="1">
      <c r="B29" s="41" t="s">
        <v>464</v>
      </c>
      <c r="C29" s="47">
        <v>197.618</v>
      </c>
      <c r="D29" s="96">
        <v>93.604</v>
      </c>
      <c r="E29" s="93"/>
      <c r="F29" s="47">
        <v>468.603</v>
      </c>
      <c r="G29" s="96">
        <v>261.379</v>
      </c>
      <c r="H29" s="77"/>
      <c r="I29" s="41" t="s">
        <v>488</v>
      </c>
    </row>
    <row r="30" spans="2:9" s="32" customFormat="1" ht="12.75" customHeight="1">
      <c r="B30" s="41" t="s">
        <v>459</v>
      </c>
      <c r="C30" s="47">
        <v>176.304</v>
      </c>
      <c r="D30" s="96">
        <v>83.724</v>
      </c>
      <c r="E30" s="93"/>
      <c r="F30" s="47">
        <v>302.294</v>
      </c>
      <c r="G30" s="96">
        <v>148.227</v>
      </c>
      <c r="H30" s="77"/>
      <c r="I30" s="41" t="s">
        <v>483</v>
      </c>
    </row>
    <row r="31" spans="2:9" s="32" customFormat="1" ht="12.75" customHeight="1">
      <c r="B31" s="41" t="s">
        <v>470</v>
      </c>
      <c r="C31" s="47">
        <v>459.61</v>
      </c>
      <c r="D31" s="96">
        <v>150.939</v>
      </c>
      <c r="E31" s="93"/>
      <c r="F31" s="47">
        <v>374.13</v>
      </c>
      <c r="G31" s="96">
        <v>115.282</v>
      </c>
      <c r="H31" s="77"/>
      <c r="I31" s="41" t="s">
        <v>494</v>
      </c>
    </row>
    <row r="32" spans="2:9" s="32" customFormat="1" ht="12.75" customHeight="1">
      <c r="B32" s="41" t="s">
        <v>471</v>
      </c>
      <c r="C32" s="97">
        <v>59.2</v>
      </c>
      <c r="D32" s="96">
        <v>57.591</v>
      </c>
      <c r="E32" s="93"/>
      <c r="F32" s="97">
        <v>69.4</v>
      </c>
      <c r="G32" s="96">
        <v>55.916</v>
      </c>
      <c r="H32" s="77"/>
      <c r="I32" s="41" t="s">
        <v>489</v>
      </c>
    </row>
    <row r="33" spans="2:9" s="32" customFormat="1" ht="12.75" customHeight="1">
      <c r="B33" s="41" t="s">
        <v>462</v>
      </c>
      <c r="C33" s="47">
        <v>858.7559999999994</v>
      </c>
      <c r="D33" s="96">
        <v>492.47199999999884</v>
      </c>
      <c r="E33" s="93"/>
      <c r="F33" s="47">
        <f>F24-SUM(F25:F32)</f>
        <v>344.1200000000008</v>
      </c>
      <c r="G33" s="96">
        <f>G24-SUM(G25:G32)</f>
        <v>154.72399999999925</v>
      </c>
      <c r="H33" s="77"/>
      <c r="I33" s="41" t="s">
        <v>486</v>
      </c>
    </row>
    <row r="34" spans="2:9" s="31" customFormat="1" ht="16.5" customHeight="1">
      <c r="B34" s="42" t="s">
        <v>472</v>
      </c>
      <c r="C34" s="50">
        <v>9100.082</v>
      </c>
      <c r="D34" s="95">
        <v>5243.92</v>
      </c>
      <c r="E34" s="91"/>
      <c r="F34" s="50">
        <v>6781.318</v>
      </c>
      <c r="G34" s="95">
        <v>4222.742</v>
      </c>
      <c r="H34" s="76"/>
      <c r="I34" s="42" t="s">
        <v>495</v>
      </c>
    </row>
    <row r="35" spans="2:9" s="32" customFormat="1" ht="12.75" customHeight="1">
      <c r="B35" s="41" t="s">
        <v>1016</v>
      </c>
      <c r="C35" s="47">
        <v>1018.534</v>
      </c>
      <c r="D35" s="96">
        <v>646.925</v>
      </c>
      <c r="E35" s="93"/>
      <c r="F35" s="47">
        <v>691.278</v>
      </c>
      <c r="G35" s="96">
        <v>488.183</v>
      </c>
      <c r="H35" s="77"/>
      <c r="I35" s="41" t="s">
        <v>1015</v>
      </c>
    </row>
    <row r="36" spans="2:9" s="32" customFormat="1" ht="12.75" customHeight="1">
      <c r="B36" s="41" t="s">
        <v>473</v>
      </c>
      <c r="C36" s="47">
        <v>273.88</v>
      </c>
      <c r="D36" s="96">
        <v>183</v>
      </c>
      <c r="E36" s="93"/>
      <c r="F36" s="47">
        <v>879.6</v>
      </c>
      <c r="G36" s="96">
        <v>595</v>
      </c>
      <c r="H36" s="77"/>
      <c r="I36" s="41" t="s">
        <v>480</v>
      </c>
    </row>
    <row r="37" spans="2:9" s="32" customFormat="1" ht="12.75" customHeight="1">
      <c r="B37" s="41" t="s">
        <v>468</v>
      </c>
      <c r="C37" s="47">
        <v>2879.114</v>
      </c>
      <c r="D37" s="96">
        <v>1558.599</v>
      </c>
      <c r="E37" s="93"/>
      <c r="F37" s="47">
        <v>1626.145</v>
      </c>
      <c r="G37" s="96">
        <v>882.94</v>
      </c>
      <c r="H37" s="77"/>
      <c r="I37" s="41" t="s">
        <v>482</v>
      </c>
    </row>
    <row r="38" spans="2:9" s="32" customFormat="1" ht="12.75" customHeight="1">
      <c r="B38" s="41" t="s">
        <v>471</v>
      </c>
      <c r="C38" s="47">
        <v>816.72</v>
      </c>
      <c r="D38" s="96">
        <v>654.545</v>
      </c>
      <c r="E38" s="93"/>
      <c r="F38" s="47">
        <v>794</v>
      </c>
      <c r="G38" s="96">
        <v>691.967</v>
      </c>
      <c r="H38" s="77"/>
      <c r="I38" s="41" t="s">
        <v>489</v>
      </c>
    </row>
    <row r="39" spans="2:9" s="32" customFormat="1" ht="12.75" customHeight="1">
      <c r="B39" s="41" t="s">
        <v>462</v>
      </c>
      <c r="C39" s="47">
        <v>4111.834</v>
      </c>
      <c r="D39" s="96">
        <v>2200.851</v>
      </c>
      <c r="E39" s="93"/>
      <c r="F39" s="47">
        <f>F34-SUM(F35:F38)</f>
        <v>2790.295</v>
      </c>
      <c r="G39" s="96">
        <f>G34-SUM(G35:G38)</f>
        <v>1564.652</v>
      </c>
      <c r="H39" s="77"/>
      <c r="I39" s="41" t="s">
        <v>486</v>
      </c>
    </row>
    <row r="40" spans="2:9" s="31" customFormat="1" ht="16.5" customHeight="1">
      <c r="B40" s="42" t="s">
        <v>474</v>
      </c>
      <c r="C40" s="103">
        <v>89492.783</v>
      </c>
      <c r="D40" s="70">
        <v>43870.755</v>
      </c>
      <c r="E40" s="91"/>
      <c r="F40" s="103">
        <v>72601.76</v>
      </c>
      <c r="G40" s="70">
        <v>47705.204</v>
      </c>
      <c r="H40" s="76"/>
      <c r="I40" s="42" t="s">
        <v>496</v>
      </c>
    </row>
    <row r="41" spans="2:9" s="32" customFormat="1" ht="12.75" customHeight="1">
      <c r="B41" s="41" t="s">
        <v>456</v>
      </c>
      <c r="C41" s="97">
        <v>17597.361</v>
      </c>
      <c r="D41" s="67">
        <v>8776.012</v>
      </c>
      <c r="E41" s="93"/>
      <c r="F41" s="97">
        <v>15688.266</v>
      </c>
      <c r="G41" s="67">
        <v>9781.084</v>
      </c>
      <c r="H41" s="77"/>
      <c r="I41" s="41" t="s">
        <v>480</v>
      </c>
    </row>
    <row r="42" spans="2:9" s="32" customFormat="1" ht="12.75" customHeight="1">
      <c r="B42" s="41" t="s">
        <v>467</v>
      </c>
      <c r="C42" s="97">
        <v>10866.281</v>
      </c>
      <c r="D42" s="67">
        <v>5712.094</v>
      </c>
      <c r="E42" s="93"/>
      <c r="F42" s="97">
        <v>11263.536</v>
      </c>
      <c r="G42" s="67">
        <v>9034.569</v>
      </c>
      <c r="H42" s="77"/>
      <c r="I42" s="41" t="s">
        <v>492</v>
      </c>
    </row>
    <row r="43" spans="2:9" s="32" customFormat="1" ht="12.75" customHeight="1">
      <c r="B43" s="41" t="s">
        <v>475</v>
      </c>
      <c r="C43" s="97">
        <v>965.165</v>
      </c>
      <c r="D43" s="67">
        <v>466.945</v>
      </c>
      <c r="E43" s="93"/>
      <c r="F43" s="97">
        <v>1017.44</v>
      </c>
      <c r="G43" s="67">
        <v>730.792</v>
      </c>
      <c r="H43" s="77"/>
      <c r="I43" s="41" t="s">
        <v>497</v>
      </c>
    </row>
    <row r="44" spans="2:9" s="32" customFormat="1" ht="12.75" customHeight="1">
      <c r="B44" s="41" t="s">
        <v>476</v>
      </c>
      <c r="C44" s="97">
        <v>433.3</v>
      </c>
      <c r="D44" s="67">
        <v>245.888</v>
      </c>
      <c r="E44" s="93"/>
      <c r="F44" s="97">
        <v>360.05</v>
      </c>
      <c r="G44" s="67">
        <v>239.199</v>
      </c>
      <c r="H44" s="77"/>
      <c r="I44" s="41" t="s">
        <v>498</v>
      </c>
    </row>
    <row r="45" spans="2:9" s="32" customFormat="1" ht="12.75" customHeight="1">
      <c r="B45" s="41" t="s">
        <v>460</v>
      </c>
      <c r="C45" s="97">
        <v>358.67</v>
      </c>
      <c r="D45" s="67">
        <v>252.211</v>
      </c>
      <c r="E45" s="93"/>
      <c r="F45" s="97">
        <v>550.85</v>
      </c>
      <c r="G45" s="67">
        <v>368.255</v>
      </c>
      <c r="H45" s="77"/>
      <c r="I45" s="41" t="s">
        <v>484</v>
      </c>
    </row>
    <row r="46" spans="2:9" s="32" customFormat="1" ht="12.75" customHeight="1">
      <c r="B46" s="41" t="s">
        <v>457</v>
      </c>
      <c r="C46" s="97">
        <v>595.592</v>
      </c>
      <c r="D46" s="67">
        <v>353.03</v>
      </c>
      <c r="E46" s="93"/>
      <c r="F46" s="97">
        <v>204</v>
      </c>
      <c r="G46" s="67">
        <v>124.415</v>
      </c>
      <c r="H46" s="77"/>
      <c r="I46" s="41" t="s">
        <v>481</v>
      </c>
    </row>
    <row r="47" spans="2:9" s="32" customFormat="1" ht="12.75" customHeight="1">
      <c r="B47" s="41" t="s">
        <v>471</v>
      </c>
      <c r="C47" s="97">
        <v>7018.395</v>
      </c>
      <c r="D47" s="67">
        <v>4094.696</v>
      </c>
      <c r="E47" s="93"/>
      <c r="F47" s="97">
        <v>3842.61</v>
      </c>
      <c r="G47" s="67">
        <v>2698.307</v>
      </c>
      <c r="H47" s="77"/>
      <c r="I47" s="41" t="s">
        <v>499</v>
      </c>
    </row>
    <row r="48" spans="2:9" s="32" customFormat="1" ht="12.75" customHeight="1">
      <c r="B48" s="41" t="s">
        <v>470</v>
      </c>
      <c r="C48" s="97">
        <v>732.16</v>
      </c>
      <c r="D48" s="67">
        <v>344.139</v>
      </c>
      <c r="E48" s="93"/>
      <c r="F48" s="97">
        <v>697.9</v>
      </c>
      <c r="G48" s="67">
        <v>444.63</v>
      </c>
      <c r="H48" s="77"/>
      <c r="I48" s="41" t="s">
        <v>494</v>
      </c>
    </row>
    <row r="49" spans="2:9" s="32" customFormat="1" ht="12.75" customHeight="1">
      <c r="B49" s="41" t="s">
        <v>464</v>
      </c>
      <c r="C49" s="97">
        <v>7286.598</v>
      </c>
      <c r="D49" s="67">
        <v>2604.973</v>
      </c>
      <c r="E49" s="93"/>
      <c r="F49" s="97">
        <v>6057.98</v>
      </c>
      <c r="G49" s="67">
        <v>3194.835</v>
      </c>
      <c r="H49" s="77"/>
      <c r="I49" s="41" t="s">
        <v>488</v>
      </c>
    </row>
    <row r="50" spans="2:9" s="32" customFormat="1" ht="12.75" customHeight="1">
      <c r="B50" s="41" t="s">
        <v>469</v>
      </c>
      <c r="C50" s="97">
        <v>2260.025</v>
      </c>
      <c r="D50" s="67">
        <v>960.969</v>
      </c>
      <c r="E50" s="93"/>
      <c r="F50" s="97">
        <v>1391.177</v>
      </c>
      <c r="G50" s="67">
        <v>824.026</v>
      </c>
      <c r="H50" s="77"/>
      <c r="I50" s="41" t="s">
        <v>493</v>
      </c>
    </row>
    <row r="51" spans="2:9" s="32" customFormat="1" ht="12.75" customHeight="1">
      <c r="B51" s="41" t="s">
        <v>477</v>
      </c>
      <c r="C51" s="97">
        <v>781.678</v>
      </c>
      <c r="D51" s="67">
        <v>407.732</v>
      </c>
      <c r="E51" s="93"/>
      <c r="F51" s="97">
        <v>875.31</v>
      </c>
      <c r="G51" s="67">
        <v>504.755</v>
      </c>
      <c r="H51" s="77"/>
      <c r="I51" s="41" t="s">
        <v>500</v>
      </c>
    </row>
    <row r="52" spans="2:9" s="32" customFormat="1" ht="12.75" customHeight="1">
      <c r="B52" s="41" t="s">
        <v>468</v>
      </c>
      <c r="C52" s="97">
        <v>6225.693</v>
      </c>
      <c r="D52" s="67">
        <v>2783.238</v>
      </c>
      <c r="E52" s="93"/>
      <c r="F52" s="97">
        <v>2394.3</v>
      </c>
      <c r="G52" s="67">
        <v>1601.755</v>
      </c>
      <c r="H52" s="77"/>
      <c r="I52" s="41" t="s">
        <v>482</v>
      </c>
    </row>
    <row r="53" spans="2:9" s="32" customFormat="1" ht="12.75" customHeight="1">
      <c r="B53" s="41" t="s">
        <v>461</v>
      </c>
      <c r="C53" s="97">
        <v>31382.624</v>
      </c>
      <c r="D53" s="67">
        <v>15294.898</v>
      </c>
      <c r="E53" s="93"/>
      <c r="F53" s="97">
        <v>26896.575</v>
      </c>
      <c r="G53" s="67">
        <v>17294.206</v>
      </c>
      <c r="H53" s="77"/>
      <c r="I53" s="41" t="s">
        <v>485</v>
      </c>
    </row>
    <row r="54" spans="2:9" s="32" customFormat="1" ht="12.75" customHeight="1">
      <c r="B54" s="41" t="s">
        <v>462</v>
      </c>
      <c r="C54" s="97">
        <v>2989.2409999999945</v>
      </c>
      <c r="D54" s="67">
        <v>1573.9300000000003</v>
      </c>
      <c r="E54" s="93"/>
      <c r="F54" s="97">
        <f>F40-SUM(F41:F53)</f>
        <v>1361.7659999999887</v>
      </c>
      <c r="G54" s="67">
        <f>G40-SUM(G41:G53)</f>
        <v>864.3759999999893</v>
      </c>
      <c r="H54" s="77"/>
      <c r="I54" s="41" t="s">
        <v>486</v>
      </c>
    </row>
    <row r="55" spans="2:9" s="31" customFormat="1" ht="16.5" customHeight="1">
      <c r="B55" s="42" t="s">
        <v>478</v>
      </c>
      <c r="C55" s="103" t="s">
        <v>896</v>
      </c>
      <c r="D55" s="70">
        <v>3199.523</v>
      </c>
      <c r="E55" s="91"/>
      <c r="F55" s="103" t="s">
        <v>896</v>
      </c>
      <c r="G55" s="70">
        <v>1892.112</v>
      </c>
      <c r="H55" s="76"/>
      <c r="I55" s="42" t="s">
        <v>501</v>
      </c>
    </row>
    <row r="56" spans="2:9" s="32" customFormat="1" ht="12.75" customHeight="1">
      <c r="B56" s="41" t="s">
        <v>456</v>
      </c>
      <c r="C56" s="97" t="s">
        <v>896</v>
      </c>
      <c r="D56" s="67">
        <v>2038.372</v>
      </c>
      <c r="E56" s="93"/>
      <c r="F56" s="97" t="s">
        <v>896</v>
      </c>
      <c r="G56" s="67">
        <v>1417.461</v>
      </c>
      <c r="H56" s="77"/>
      <c r="I56" s="41" t="s">
        <v>480</v>
      </c>
    </row>
    <row r="57" spans="2:9" s="32" customFormat="1" ht="12.75" customHeight="1">
      <c r="B57" s="41" t="s">
        <v>476</v>
      </c>
      <c r="C57" s="97" t="s">
        <v>896</v>
      </c>
      <c r="D57" s="67">
        <v>50.917</v>
      </c>
      <c r="E57" s="93"/>
      <c r="F57" s="97" t="s">
        <v>896</v>
      </c>
      <c r="G57" s="67">
        <v>35.899</v>
      </c>
      <c r="H57" s="77"/>
      <c r="I57" s="41" t="s">
        <v>498</v>
      </c>
    </row>
    <row r="58" spans="2:9" s="32" customFormat="1" ht="12.75" customHeight="1">
      <c r="B58" s="41" t="s">
        <v>460</v>
      </c>
      <c r="C58" s="97" t="s">
        <v>896</v>
      </c>
      <c r="D58" s="67">
        <v>9.131</v>
      </c>
      <c r="E58" s="93"/>
      <c r="F58" s="97" t="s">
        <v>896</v>
      </c>
      <c r="G58" s="67">
        <v>17.792</v>
      </c>
      <c r="H58" s="77"/>
      <c r="I58" s="41" t="s">
        <v>484</v>
      </c>
    </row>
    <row r="59" spans="2:9" s="32" customFormat="1" ht="12.75" customHeight="1">
      <c r="B59" s="41" t="s">
        <v>466</v>
      </c>
      <c r="C59" s="97" t="s">
        <v>896</v>
      </c>
      <c r="D59" s="67">
        <v>404.796</v>
      </c>
      <c r="E59" s="93"/>
      <c r="F59" s="97" t="s">
        <v>896</v>
      </c>
      <c r="G59" s="67">
        <v>37.155</v>
      </c>
      <c r="H59" s="77"/>
      <c r="I59" s="41" t="s">
        <v>491</v>
      </c>
    </row>
    <row r="60" spans="2:9" s="32" customFormat="1" ht="12.75" customHeight="1">
      <c r="B60" s="41" t="s">
        <v>462</v>
      </c>
      <c r="C60" s="97" t="s">
        <v>896</v>
      </c>
      <c r="D60" s="67">
        <v>696.307</v>
      </c>
      <c r="E60" s="93"/>
      <c r="F60" s="97" t="s">
        <v>896</v>
      </c>
      <c r="G60" s="67">
        <f>G55-SUM(G56:G59)</f>
        <v>383.80500000000006</v>
      </c>
      <c r="H60" s="77"/>
      <c r="I60" s="41" t="s">
        <v>486</v>
      </c>
    </row>
    <row r="61" spans="2:11" s="32" customFormat="1" ht="3" customHeight="1">
      <c r="B61" s="63"/>
      <c r="C61" s="107"/>
      <c r="D61" s="105"/>
      <c r="E61" s="106"/>
      <c r="F61" s="107"/>
      <c r="G61" s="105"/>
      <c r="H61" s="73"/>
      <c r="I61" s="63"/>
      <c r="J61" s="22"/>
      <c r="K61" s="22"/>
    </row>
    <row r="62" spans="2:13" ht="13.5" customHeight="1">
      <c r="B62" s="21"/>
      <c r="C62" s="21"/>
      <c r="E62" s="21"/>
      <c r="F62" s="21"/>
      <c r="H62" s="21"/>
      <c r="J62" s="29"/>
      <c r="K62" s="29"/>
      <c r="L62" s="25"/>
      <c r="M62" s="25"/>
    </row>
    <row r="63" spans="3:11" s="25" customFormat="1" ht="13.5" thickBot="1">
      <c r="C63" s="82"/>
      <c r="D63" s="82"/>
      <c r="F63" s="82"/>
      <c r="G63" s="82"/>
      <c r="J63" s="22"/>
      <c r="K63" s="22"/>
    </row>
    <row r="64" spans="2:11" s="25" customFormat="1" ht="16.5" customHeight="1" thickTop="1">
      <c r="B64" s="26" t="str">
        <f>+'Περιεχόμενα-Contents'!B27</f>
        <v>(Τελευταία Ενημέρωση/Last update: 07/10/2021)</v>
      </c>
      <c r="C64" s="83"/>
      <c r="D64" s="89"/>
      <c r="E64" s="27"/>
      <c r="F64" s="83"/>
      <c r="G64" s="89"/>
      <c r="H64" s="27"/>
      <c r="I64" s="27"/>
      <c r="J64" s="22"/>
      <c r="K64" s="22"/>
    </row>
    <row r="65" spans="2:11" s="25" customFormat="1" ht="4.5" customHeight="1">
      <c r="B65" s="210"/>
      <c r="C65" s="224"/>
      <c r="D65" s="225"/>
      <c r="E65" s="212"/>
      <c r="F65" s="224"/>
      <c r="G65" s="225"/>
      <c r="H65" s="212"/>
      <c r="I65" s="212"/>
      <c r="J65" s="22"/>
      <c r="K65" s="22"/>
    </row>
    <row r="66" spans="2:13" s="25" customFormat="1" ht="16.5" customHeight="1">
      <c r="B66" s="28" t="str">
        <f>+'Περιεχόμενα-Contents'!B29</f>
        <v>COPYRIGHT © :2021, ΚΥΠΡΙΑΚΗ ΔΗΜΟΚΡΑΤΙΑ, ΣΤΑΤΙΣΤΙΚΗ ΥΠΗΡΕΣΙΑ/REPUBLIC OF CYPRUS, STATISTICAL SERVICE</v>
      </c>
      <c r="C66" s="84"/>
      <c r="D66" s="82"/>
      <c r="F66" s="84"/>
      <c r="G66" s="82"/>
      <c r="J66" s="22"/>
      <c r="K66" s="22"/>
      <c r="L66" s="24"/>
      <c r="M66" s="24"/>
    </row>
    <row r="67" spans="2:13" s="24" customFormat="1" ht="12.75">
      <c r="B67" s="20"/>
      <c r="C67" s="85"/>
      <c r="D67" s="90"/>
      <c r="F67" s="85"/>
      <c r="G67" s="90"/>
      <c r="J67" s="22"/>
      <c r="K67" s="22"/>
      <c r="L67" s="22"/>
      <c r="M67" s="22"/>
    </row>
    <row r="70" spans="12:13" ht="12.75">
      <c r="L70" s="29"/>
      <c r="M70" s="29"/>
    </row>
    <row r="71" spans="1:13" s="29" customFormat="1" ht="12.75">
      <c r="A71" s="22"/>
      <c r="B71" s="30"/>
      <c r="C71" s="86"/>
      <c r="F71" s="86"/>
      <c r="J71" s="22"/>
      <c r="K71" s="22"/>
      <c r="L71" s="22"/>
      <c r="M71" s="22"/>
    </row>
  </sheetData>
  <sheetProtection/>
  <mergeCells count="9">
    <mergeCell ref="A1:B1"/>
    <mergeCell ref="B6:B8"/>
    <mergeCell ref="C6:E6"/>
    <mergeCell ref="F6:H6"/>
    <mergeCell ref="I6:I8"/>
    <mergeCell ref="D7:E7"/>
    <mergeCell ref="G7:H7"/>
    <mergeCell ref="D8:E8"/>
    <mergeCell ref="G8:H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I62"/>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8.7109375" style="29" customWidth="1"/>
    <col min="3" max="3" width="9.8515625" style="29" customWidth="1"/>
    <col min="4" max="4" width="9.8515625" style="21" customWidth="1"/>
    <col min="5" max="5" width="11.8515625" style="21" customWidth="1"/>
    <col min="6" max="6" width="0.85546875" style="22" customWidth="1"/>
    <col min="7" max="7" width="28.421875" style="22" customWidth="1"/>
    <col min="8" max="8" width="2.140625" style="22" customWidth="1"/>
    <col min="9" max="9" width="13.421875" style="22" customWidth="1"/>
    <col min="10" max="16384" width="9.28125" style="22" customWidth="1"/>
  </cols>
  <sheetData>
    <row r="1" spans="1:5" s="23" customFormat="1" ht="15" customHeight="1">
      <c r="A1" s="287" t="s">
        <v>8</v>
      </c>
      <c r="B1" s="288"/>
      <c r="C1" s="79"/>
      <c r="D1" s="87"/>
      <c r="E1" s="87"/>
    </row>
    <row r="2" spans="2:5" s="23" customFormat="1" ht="12.75" customHeight="1">
      <c r="B2" s="3"/>
      <c r="C2" s="80"/>
      <c r="D2" s="87"/>
      <c r="E2" s="87"/>
    </row>
    <row r="3" spans="2:8" s="31" customFormat="1" ht="15" customHeight="1">
      <c r="B3" s="217" t="s">
        <v>1085</v>
      </c>
      <c r="C3" s="81"/>
      <c r="D3" s="88"/>
      <c r="E3" s="88"/>
      <c r="F3" s="37"/>
      <c r="G3" s="37"/>
      <c r="H3" s="37"/>
    </row>
    <row r="4" spans="2:8" s="31" customFormat="1" ht="15" customHeight="1" thickBot="1">
      <c r="B4" s="218" t="s">
        <v>1086</v>
      </c>
      <c r="C4" s="216"/>
      <c r="D4" s="216"/>
      <c r="E4" s="216"/>
      <c r="F4" s="215"/>
      <c r="G4" s="215"/>
      <c r="H4" s="38"/>
    </row>
    <row r="5" spans="3:7" s="32" customFormat="1" ht="12.75" customHeight="1" thickTop="1">
      <c r="C5" s="34"/>
      <c r="D5" s="34"/>
      <c r="E5" s="34"/>
      <c r="G5" s="33"/>
    </row>
    <row r="6" spans="2:7" s="32" customFormat="1" ht="15.75" customHeight="1">
      <c r="B6" s="283" t="s">
        <v>503</v>
      </c>
      <c r="C6" s="323">
        <v>2019</v>
      </c>
      <c r="D6" s="323"/>
      <c r="E6" s="323"/>
      <c r="F6" s="324"/>
      <c r="G6" s="283" t="s">
        <v>554</v>
      </c>
    </row>
    <row r="7" spans="2:7" s="32" customFormat="1" ht="48" customHeight="1">
      <c r="B7" s="295"/>
      <c r="C7" s="123" t="s">
        <v>504</v>
      </c>
      <c r="D7" s="206" t="s">
        <v>505</v>
      </c>
      <c r="E7" s="318" t="s">
        <v>508</v>
      </c>
      <c r="F7" s="319"/>
      <c r="G7" s="295"/>
    </row>
    <row r="8" spans="2:7" s="32" customFormat="1" ht="48" customHeight="1">
      <c r="B8" s="284"/>
      <c r="C8" s="124" t="s">
        <v>535</v>
      </c>
      <c r="D8" s="208" t="s">
        <v>506</v>
      </c>
      <c r="E8" s="320" t="s">
        <v>507</v>
      </c>
      <c r="F8" s="321"/>
      <c r="G8" s="284"/>
    </row>
    <row r="9" spans="2:7" s="31" customFormat="1" ht="16.5" customHeight="1">
      <c r="B9" s="42" t="s">
        <v>509</v>
      </c>
      <c r="C9" s="74"/>
      <c r="D9" s="74"/>
      <c r="E9" s="74"/>
      <c r="F9" s="76"/>
      <c r="G9" s="42" t="s">
        <v>522</v>
      </c>
    </row>
    <row r="10" spans="2:9" s="32" customFormat="1" ht="12.75" customHeight="1">
      <c r="B10" s="41" t="s">
        <v>280</v>
      </c>
      <c r="C10" s="72">
        <v>6506753.51363184</v>
      </c>
      <c r="D10" s="108">
        <v>0.467375682685496</v>
      </c>
      <c r="E10" s="67">
        <f>+D10*C10</f>
        <v>3041098.3654999314</v>
      </c>
      <c r="F10" s="77"/>
      <c r="G10" s="41" t="s">
        <v>361</v>
      </c>
      <c r="I10" s="245"/>
    </row>
    <row r="11" spans="2:9" s="32" customFormat="1" ht="12.75" customHeight="1">
      <c r="B11" s="41" t="s">
        <v>106</v>
      </c>
      <c r="C11" s="72">
        <v>6340426.41052151</v>
      </c>
      <c r="D11" s="109">
        <v>0.407412985974467</v>
      </c>
      <c r="E11" s="67">
        <f aca="true" t="shared" si="0" ref="E11:E30">+D11*C11</f>
        <v>2583172.0562619404</v>
      </c>
      <c r="F11" s="77"/>
      <c r="G11" s="41" t="s">
        <v>145</v>
      </c>
      <c r="I11" s="245"/>
    </row>
    <row r="12" spans="2:9" s="32" customFormat="1" ht="12.75" customHeight="1">
      <c r="B12" s="41" t="s">
        <v>281</v>
      </c>
      <c r="C12" s="72">
        <v>720109.875654557</v>
      </c>
      <c r="D12" s="109">
        <v>0.515616549126018</v>
      </c>
      <c r="E12" s="67">
        <f t="shared" si="0"/>
        <v>371300.5690765686</v>
      </c>
      <c r="F12" s="77"/>
      <c r="G12" s="41" t="s">
        <v>362</v>
      </c>
      <c r="I12" s="245"/>
    </row>
    <row r="13" spans="2:9" s="32" customFormat="1" ht="12.75" customHeight="1">
      <c r="B13" s="41" t="s">
        <v>282</v>
      </c>
      <c r="C13" s="72">
        <v>2706073.12212911</v>
      </c>
      <c r="D13" s="109">
        <v>0.459231590564536</v>
      </c>
      <c r="E13" s="67">
        <f t="shared" si="0"/>
        <v>1242714.2640592912</v>
      </c>
      <c r="F13" s="77"/>
      <c r="G13" s="41" t="s">
        <v>363</v>
      </c>
      <c r="I13" s="245"/>
    </row>
    <row r="14" spans="2:9" s="31" customFormat="1" ht="16.5" customHeight="1">
      <c r="B14" s="42" t="s">
        <v>510</v>
      </c>
      <c r="C14" s="70"/>
      <c r="D14" s="110"/>
      <c r="E14" s="70"/>
      <c r="F14" s="76"/>
      <c r="G14" s="42" t="s">
        <v>523</v>
      </c>
      <c r="I14" s="246"/>
    </row>
    <row r="15" spans="2:7" s="32" customFormat="1" ht="12.75" customHeight="1">
      <c r="B15" s="41" t="s">
        <v>511</v>
      </c>
      <c r="C15" s="72">
        <v>17740</v>
      </c>
      <c r="D15" s="108">
        <v>0.986575</v>
      </c>
      <c r="E15" s="67">
        <f t="shared" si="0"/>
        <v>17501.8405</v>
      </c>
      <c r="F15" s="77"/>
      <c r="G15" s="41" t="s">
        <v>524</v>
      </c>
    </row>
    <row r="16" spans="2:7" s="32" customFormat="1" ht="12.75" customHeight="1">
      <c r="B16" s="41" t="s">
        <v>512</v>
      </c>
      <c r="C16" s="72">
        <v>8044.599999999999</v>
      </c>
      <c r="D16" s="109">
        <v>4.171596</v>
      </c>
      <c r="E16" s="67">
        <f t="shared" si="0"/>
        <v>33558.8211816</v>
      </c>
      <c r="F16" s="77"/>
      <c r="G16" s="41" t="s">
        <v>525</v>
      </c>
    </row>
    <row r="17" spans="2:7" s="32" customFormat="1" ht="12.75" customHeight="1">
      <c r="B17" s="41" t="s">
        <v>287</v>
      </c>
      <c r="C17" s="72">
        <v>5307.692307692308</v>
      </c>
      <c r="D17" s="109">
        <v>1.37291143132</v>
      </c>
      <c r="E17" s="67">
        <f t="shared" si="0"/>
        <v>7286.991443159999</v>
      </c>
      <c r="F17" s="77"/>
      <c r="G17" s="41" t="s">
        <v>369</v>
      </c>
    </row>
    <row r="18" spans="2:7" s="32" customFormat="1" ht="12.75" customHeight="1">
      <c r="B18" s="41" t="s">
        <v>288</v>
      </c>
      <c r="C18" s="72">
        <v>692.3076923076923</v>
      </c>
      <c r="D18" s="109">
        <v>1.505907758355</v>
      </c>
      <c r="E18" s="67">
        <f t="shared" si="0"/>
        <v>1042.551525015</v>
      </c>
      <c r="F18" s="77"/>
      <c r="G18" s="41" t="s">
        <v>370</v>
      </c>
    </row>
    <row r="19" spans="2:7" s="32" customFormat="1" ht="12.75" customHeight="1">
      <c r="B19" s="41" t="s">
        <v>289</v>
      </c>
      <c r="C19" s="72">
        <v>2527.3846153846152</v>
      </c>
      <c r="D19" s="255">
        <v>4.36363636363636</v>
      </c>
      <c r="E19" s="67">
        <f t="shared" si="0"/>
        <v>11028.587412587402</v>
      </c>
      <c r="F19" s="77"/>
      <c r="G19" s="41" t="s">
        <v>371</v>
      </c>
    </row>
    <row r="20" spans="2:9" s="31" customFormat="1" ht="16.5" customHeight="1">
      <c r="B20" s="42" t="s">
        <v>513</v>
      </c>
      <c r="C20" s="74"/>
      <c r="D20" s="110"/>
      <c r="E20" s="74"/>
      <c r="F20" s="76"/>
      <c r="G20" s="42" t="s">
        <v>526</v>
      </c>
      <c r="I20" s="32"/>
    </row>
    <row r="21" spans="2:7" s="32" customFormat="1" ht="12.75" customHeight="1">
      <c r="B21" s="41" t="s">
        <v>291</v>
      </c>
      <c r="C21" s="72">
        <v>26.153846153846153</v>
      </c>
      <c r="D21" s="109">
        <v>2.328888276</v>
      </c>
      <c r="E21" s="67">
        <f t="shared" si="0"/>
        <v>60.90938567999999</v>
      </c>
      <c r="F21" s="77"/>
      <c r="G21" s="41" t="s">
        <v>373</v>
      </c>
    </row>
    <row r="22" spans="2:7" s="32" customFormat="1" ht="12.75" customHeight="1">
      <c r="B22" s="41" t="s">
        <v>292</v>
      </c>
      <c r="C22" s="72">
        <v>17070.769230769227</v>
      </c>
      <c r="D22" s="109">
        <v>3.353745681</v>
      </c>
      <c r="E22" s="67">
        <f t="shared" si="0"/>
        <v>57251.018579039985</v>
      </c>
      <c r="F22" s="77"/>
      <c r="G22" s="41" t="s">
        <v>374</v>
      </c>
    </row>
    <row r="23" spans="2:9" s="31" customFormat="1" ht="16.5" customHeight="1">
      <c r="B23" s="42" t="s">
        <v>514</v>
      </c>
      <c r="C23" s="74"/>
      <c r="D23" s="111"/>
      <c r="E23" s="74"/>
      <c r="F23" s="76"/>
      <c r="G23" s="42" t="s">
        <v>527</v>
      </c>
      <c r="I23" s="32"/>
    </row>
    <row r="24" spans="2:7" s="32" customFormat="1" ht="12.75" customHeight="1">
      <c r="B24" s="41" t="s">
        <v>294</v>
      </c>
      <c r="C24" s="72">
        <v>353357.71752971725</v>
      </c>
      <c r="D24" s="109">
        <v>0.849982204223401</v>
      </c>
      <c r="E24" s="67">
        <f t="shared" si="0"/>
        <v>300347.77162525896</v>
      </c>
      <c r="F24" s="77"/>
      <c r="G24" s="41" t="s">
        <v>376</v>
      </c>
    </row>
    <row r="25" spans="2:7" s="32" customFormat="1" ht="12.75" customHeight="1">
      <c r="B25" s="41" t="s">
        <v>515</v>
      </c>
      <c r="C25" s="72">
        <v>30407.984140590423</v>
      </c>
      <c r="D25" s="109">
        <v>6.09450749667485</v>
      </c>
      <c r="E25" s="67">
        <f t="shared" si="0"/>
        <v>185321.68730359827</v>
      </c>
      <c r="F25" s="77"/>
      <c r="G25" s="41" t="s">
        <v>528</v>
      </c>
    </row>
    <row r="26" spans="2:9" s="32" customFormat="1" ht="12.75" customHeight="1">
      <c r="B26" s="41" t="s">
        <v>107</v>
      </c>
      <c r="C26" s="72">
        <v>9725.036179450073</v>
      </c>
      <c r="D26" s="109">
        <v>3.2</v>
      </c>
      <c r="E26" s="67">
        <f>+D26*C26</f>
        <v>31120.115774240236</v>
      </c>
      <c r="F26" s="77"/>
      <c r="G26" s="41" t="s">
        <v>147</v>
      </c>
      <c r="I26" s="177"/>
    </row>
    <row r="27" spans="2:7" s="32" customFormat="1" ht="12.75" customHeight="1">
      <c r="B27" s="41" t="s">
        <v>1112</v>
      </c>
      <c r="C27" s="72">
        <v>1903.4999999999998</v>
      </c>
      <c r="D27" s="109">
        <v>0.436</v>
      </c>
      <c r="E27" s="67">
        <f>+D27*C27</f>
        <v>829.9259999999999</v>
      </c>
      <c r="F27" s="77"/>
      <c r="G27" s="41" t="s">
        <v>1111</v>
      </c>
    </row>
    <row r="28" spans="2:9" s="31" customFormat="1" ht="16.5" customHeight="1">
      <c r="B28" s="42" t="s">
        <v>516</v>
      </c>
      <c r="C28" s="74"/>
      <c r="D28" s="110"/>
      <c r="E28" s="70"/>
      <c r="F28" s="76"/>
      <c r="G28" s="42" t="s">
        <v>529</v>
      </c>
      <c r="I28" s="32"/>
    </row>
    <row r="29" spans="2:9" s="32" customFormat="1" ht="12.75" customHeight="1">
      <c r="B29" s="41" t="s">
        <v>297</v>
      </c>
      <c r="C29" s="97">
        <v>4684000</v>
      </c>
      <c r="D29" s="108">
        <v>0.786</v>
      </c>
      <c r="E29" s="67">
        <f t="shared" si="0"/>
        <v>3681624</v>
      </c>
      <c r="F29" s="77"/>
      <c r="G29" s="41" t="s">
        <v>380</v>
      </c>
      <c r="I29" s="245"/>
    </row>
    <row r="30" spans="2:9" s="32" customFormat="1" ht="12.75" customHeight="1">
      <c r="B30" s="41" t="s">
        <v>304</v>
      </c>
      <c r="C30" s="97">
        <v>159000</v>
      </c>
      <c r="D30" s="108">
        <v>1.772721951</v>
      </c>
      <c r="E30" s="67">
        <f t="shared" si="0"/>
        <v>281862.790209</v>
      </c>
      <c r="F30" s="77"/>
      <c r="G30" s="41" t="s">
        <v>386</v>
      </c>
      <c r="I30" s="245"/>
    </row>
    <row r="31" spans="2:9" s="32" customFormat="1" ht="12.75" customHeight="1">
      <c r="B31" s="41" t="s">
        <v>302</v>
      </c>
      <c r="C31" s="97">
        <v>604.5500000000001</v>
      </c>
      <c r="D31" s="108">
        <v>0.28215</v>
      </c>
      <c r="E31" s="67">
        <f>+D31*C31*100</f>
        <v>17057.37825</v>
      </c>
      <c r="F31" s="77"/>
      <c r="G31" s="41" t="s">
        <v>384</v>
      </c>
      <c r="I31" s="245"/>
    </row>
    <row r="32" spans="2:9" s="32" customFormat="1" ht="12.75" customHeight="1">
      <c r="B32" s="41" t="s">
        <v>303</v>
      </c>
      <c r="C32" s="97" t="s">
        <v>896</v>
      </c>
      <c r="D32" s="72" t="s">
        <v>896</v>
      </c>
      <c r="E32" s="67">
        <v>711182.08949</v>
      </c>
      <c r="F32" s="77"/>
      <c r="G32" s="41" t="s">
        <v>385</v>
      </c>
      <c r="I32" s="245"/>
    </row>
    <row r="33" spans="2:9" s="31" customFormat="1" ht="12.75" customHeight="1">
      <c r="B33" s="41" t="s">
        <v>305</v>
      </c>
      <c r="C33" s="97" t="s">
        <v>896</v>
      </c>
      <c r="D33" s="72" t="s">
        <v>896</v>
      </c>
      <c r="E33" s="67">
        <v>217072.8</v>
      </c>
      <c r="F33" s="76"/>
      <c r="G33" s="41" t="s">
        <v>387</v>
      </c>
      <c r="I33" s="245"/>
    </row>
    <row r="34" spans="2:9" s="32" customFormat="1" ht="12.75" customHeight="1">
      <c r="B34" s="41" t="s">
        <v>324</v>
      </c>
      <c r="C34" s="97" t="s">
        <v>896</v>
      </c>
      <c r="D34" s="72" t="s">
        <v>896</v>
      </c>
      <c r="E34" s="67">
        <v>71278.0365</v>
      </c>
      <c r="F34" s="77"/>
      <c r="G34" s="41" t="s">
        <v>979</v>
      </c>
      <c r="I34" s="245"/>
    </row>
    <row r="35" spans="2:9" s="32" customFormat="1" ht="12.75" customHeight="1">
      <c r="B35" s="41" t="s">
        <v>325</v>
      </c>
      <c r="C35" s="97" t="s">
        <v>896</v>
      </c>
      <c r="D35" s="72" t="s">
        <v>896</v>
      </c>
      <c r="E35" s="67">
        <v>28706.106</v>
      </c>
      <c r="F35" s="77"/>
      <c r="G35" s="41" t="s">
        <v>407</v>
      </c>
      <c r="I35" s="245"/>
    </row>
    <row r="36" spans="2:9" s="32" customFormat="1" ht="12.75" customHeight="1">
      <c r="B36" s="41" t="s">
        <v>517</v>
      </c>
      <c r="C36" s="97" t="s">
        <v>896</v>
      </c>
      <c r="D36" s="72" t="s">
        <v>896</v>
      </c>
      <c r="E36" s="67">
        <v>12143.25</v>
      </c>
      <c r="F36" s="77"/>
      <c r="G36" s="41" t="s">
        <v>530</v>
      </c>
      <c r="I36" s="245"/>
    </row>
    <row r="37" spans="2:9" s="32" customFormat="1" ht="12.75" customHeight="1">
      <c r="B37" s="41" t="s">
        <v>308</v>
      </c>
      <c r="C37" s="97" t="s">
        <v>896</v>
      </c>
      <c r="D37" s="72" t="s">
        <v>896</v>
      </c>
      <c r="E37" s="67">
        <v>151984.534</v>
      </c>
      <c r="F37" s="77"/>
      <c r="G37" s="41" t="s">
        <v>391</v>
      </c>
      <c r="I37" s="245"/>
    </row>
    <row r="38" spans="2:9" s="32" customFormat="1" ht="12.75" customHeight="1">
      <c r="B38" s="41" t="s">
        <v>518</v>
      </c>
      <c r="C38" s="97" t="s">
        <v>896</v>
      </c>
      <c r="D38" s="72" t="s">
        <v>896</v>
      </c>
      <c r="E38" s="67">
        <v>1494963.75168</v>
      </c>
      <c r="F38" s="77"/>
      <c r="G38" s="41" t="s">
        <v>392</v>
      </c>
      <c r="I38" s="245"/>
    </row>
    <row r="39" spans="2:9" s="32" customFormat="1" ht="12.75" customHeight="1">
      <c r="B39" s="41" t="s">
        <v>313</v>
      </c>
      <c r="C39" s="97" t="s">
        <v>896</v>
      </c>
      <c r="D39" s="72" t="s">
        <v>896</v>
      </c>
      <c r="E39" s="67">
        <v>170657.24</v>
      </c>
      <c r="F39" s="77"/>
      <c r="G39" s="41" t="s">
        <v>396</v>
      </c>
      <c r="I39" s="245"/>
    </row>
    <row r="40" spans="2:9" s="32" customFormat="1" ht="12.75" customHeight="1">
      <c r="B40" s="41" t="s">
        <v>314</v>
      </c>
      <c r="C40" s="97" t="s">
        <v>896</v>
      </c>
      <c r="D40" s="72" t="s">
        <v>896</v>
      </c>
      <c r="E40" s="67">
        <v>105113.53125</v>
      </c>
      <c r="F40" s="77"/>
      <c r="G40" s="41" t="s">
        <v>397</v>
      </c>
      <c r="I40" s="245"/>
    </row>
    <row r="41" spans="2:9" s="32" customFormat="1" ht="12.75" customHeight="1">
      <c r="B41" s="41" t="s">
        <v>315</v>
      </c>
      <c r="C41" s="97" t="s">
        <v>896</v>
      </c>
      <c r="D41" s="72" t="s">
        <v>896</v>
      </c>
      <c r="E41" s="67">
        <v>5709.9185</v>
      </c>
      <c r="F41" s="77"/>
      <c r="G41" s="41" t="s">
        <v>398</v>
      </c>
      <c r="I41" s="245"/>
    </row>
    <row r="42" spans="2:9" s="32" customFormat="1" ht="12.75" customHeight="1">
      <c r="B42" s="41" t="s">
        <v>316</v>
      </c>
      <c r="C42" s="97" t="s">
        <v>896</v>
      </c>
      <c r="D42" s="72" t="s">
        <v>896</v>
      </c>
      <c r="E42" s="67">
        <v>17799.0561</v>
      </c>
      <c r="F42" s="77"/>
      <c r="G42" s="41" t="s">
        <v>399</v>
      </c>
      <c r="I42" s="245"/>
    </row>
    <row r="43" spans="2:9" s="32" customFormat="1" ht="12.75" customHeight="1">
      <c r="B43" s="41" t="s">
        <v>519</v>
      </c>
      <c r="C43" s="97" t="s">
        <v>896</v>
      </c>
      <c r="D43" s="72" t="s">
        <v>896</v>
      </c>
      <c r="E43" s="67">
        <v>60367.9275</v>
      </c>
      <c r="F43" s="77"/>
      <c r="G43" s="41" t="s">
        <v>531</v>
      </c>
      <c r="I43" s="245"/>
    </row>
    <row r="44" spans="2:9" s="32" customFormat="1" ht="12.75" customHeight="1">
      <c r="B44" s="41" t="s">
        <v>318</v>
      </c>
      <c r="C44" s="97" t="s">
        <v>896</v>
      </c>
      <c r="D44" s="72" t="s">
        <v>896</v>
      </c>
      <c r="E44" s="67">
        <v>26068.5365853659</v>
      </c>
      <c r="F44" s="77"/>
      <c r="G44" s="41" t="s">
        <v>532</v>
      </c>
      <c r="I44" s="245"/>
    </row>
    <row r="45" spans="2:9" s="32" customFormat="1" ht="12.75" customHeight="1">
      <c r="B45" s="41" t="s">
        <v>319</v>
      </c>
      <c r="C45" s="97" t="s">
        <v>896</v>
      </c>
      <c r="D45" s="72" t="s">
        <v>896</v>
      </c>
      <c r="E45" s="67">
        <v>23628.2796</v>
      </c>
      <c r="F45" s="77"/>
      <c r="G45" s="41" t="s">
        <v>402</v>
      </c>
      <c r="I45" s="245"/>
    </row>
    <row r="46" spans="2:9" s="32" customFormat="1" ht="12.75" customHeight="1">
      <c r="B46" s="41" t="s">
        <v>320</v>
      </c>
      <c r="C46" s="97" t="s">
        <v>896</v>
      </c>
      <c r="D46" s="72" t="s">
        <v>896</v>
      </c>
      <c r="E46" s="67">
        <v>7500</v>
      </c>
      <c r="F46" s="77"/>
      <c r="G46" s="41" t="s">
        <v>403</v>
      </c>
      <c r="I46" s="245"/>
    </row>
    <row r="47" spans="2:9" s="32" customFormat="1" ht="12.75" customHeight="1">
      <c r="B47" s="41" t="s">
        <v>321</v>
      </c>
      <c r="C47" s="97" t="s">
        <v>896</v>
      </c>
      <c r="D47" s="72" t="s">
        <v>896</v>
      </c>
      <c r="E47" s="67">
        <v>16145.8333888146</v>
      </c>
      <c r="F47" s="77"/>
      <c r="G47" s="41" t="s">
        <v>404</v>
      </c>
      <c r="I47" s="245"/>
    </row>
    <row r="48" spans="2:9" s="32" customFormat="1" ht="12.75" customHeight="1">
      <c r="B48" s="41" t="s">
        <v>298</v>
      </c>
      <c r="C48" s="97" t="s">
        <v>896</v>
      </c>
      <c r="D48" s="72" t="s">
        <v>896</v>
      </c>
      <c r="E48" s="67">
        <v>66200</v>
      </c>
      <c r="F48" s="77"/>
      <c r="G48" s="41" t="s">
        <v>383</v>
      </c>
      <c r="I48" s="245"/>
    </row>
    <row r="49" spans="2:9" s="31" customFormat="1" ht="16.5" customHeight="1">
      <c r="B49" s="42" t="s">
        <v>520</v>
      </c>
      <c r="C49" s="103" t="s">
        <v>896</v>
      </c>
      <c r="D49" s="74" t="s">
        <v>896</v>
      </c>
      <c r="E49" s="70">
        <v>33835.171050525</v>
      </c>
      <c r="F49" s="76"/>
      <c r="G49" s="42" t="s">
        <v>533</v>
      </c>
      <c r="I49" s="246"/>
    </row>
    <row r="50" spans="2:9" s="31" customFormat="1" ht="16.5" customHeight="1">
      <c r="B50" s="42" t="s">
        <v>521</v>
      </c>
      <c r="C50" s="103" t="s">
        <v>896</v>
      </c>
      <c r="D50" s="74" t="s">
        <v>896</v>
      </c>
      <c r="E50" s="70">
        <v>4264815.46215881</v>
      </c>
      <c r="F50" s="76"/>
      <c r="G50" s="42" t="s">
        <v>534</v>
      </c>
      <c r="I50" s="246"/>
    </row>
    <row r="51" spans="2:8" s="32" customFormat="1" ht="3" customHeight="1">
      <c r="B51" s="58"/>
      <c r="C51" s="97"/>
      <c r="D51" s="67"/>
      <c r="E51" s="67"/>
      <c r="F51" s="201"/>
      <c r="G51" s="58"/>
      <c r="H51" s="22"/>
    </row>
    <row r="52" spans="2:8" s="31" customFormat="1" ht="31.5" customHeight="1">
      <c r="B52" s="98" t="s">
        <v>143</v>
      </c>
      <c r="C52" s="120" t="s">
        <v>896</v>
      </c>
      <c r="D52" s="126" t="s">
        <v>896</v>
      </c>
      <c r="E52" s="101">
        <f>SUM(E10:E50)</f>
        <v>19349351.16789043</v>
      </c>
      <c r="F52" s="199"/>
      <c r="G52" s="98" t="s">
        <v>185</v>
      </c>
      <c r="H52" s="65"/>
    </row>
    <row r="53" spans="2:8" ht="13.5" customHeight="1">
      <c r="B53" s="21"/>
      <c r="C53" s="21"/>
      <c r="F53" s="21"/>
      <c r="H53" s="29"/>
    </row>
    <row r="54" spans="3:8" s="25" customFormat="1" ht="13.5" thickBot="1">
      <c r="C54" s="82"/>
      <c r="D54" s="82"/>
      <c r="E54" s="82"/>
      <c r="H54" s="22"/>
    </row>
    <row r="55" spans="2:8" s="25" customFormat="1" ht="16.5" customHeight="1" thickTop="1">
      <c r="B55" s="26" t="str">
        <f>+'Περιεχόμενα-Contents'!B27</f>
        <v>(Τελευταία Ενημέρωση/Last update: 07/10/2021)</v>
      </c>
      <c r="C55" s="83"/>
      <c r="D55" s="89"/>
      <c r="E55" s="89"/>
      <c r="F55" s="27"/>
      <c r="G55" s="27"/>
      <c r="H55" s="22"/>
    </row>
    <row r="56" spans="2:8" s="25" customFormat="1" ht="4.5" customHeight="1">
      <c r="B56" s="210"/>
      <c r="C56" s="224"/>
      <c r="D56" s="225"/>
      <c r="E56" s="225"/>
      <c r="F56" s="212"/>
      <c r="G56" s="212"/>
      <c r="H56" s="22"/>
    </row>
    <row r="57" spans="2:8" s="25" customFormat="1" ht="16.5" customHeight="1">
      <c r="B57" s="28" t="str">
        <f>+'Περιεχόμενα-Contents'!B29</f>
        <v>COPYRIGHT © :2021, ΚΥΠΡΙΑΚΗ ΔΗΜΟΚΡΑΤΙΑ, ΣΤΑΤΙΣΤΙΚΗ ΥΠΗΡΕΣΙΑ/REPUBLIC OF CYPRUS, STATISTICAL SERVICE</v>
      </c>
      <c r="C57" s="84"/>
      <c r="D57" s="82"/>
      <c r="E57" s="82"/>
      <c r="H57" s="22"/>
    </row>
    <row r="58" spans="2:8" s="24" customFormat="1" ht="12.75">
      <c r="B58" s="20"/>
      <c r="C58" s="85"/>
      <c r="D58" s="90"/>
      <c r="E58" s="90"/>
      <c r="H58" s="22"/>
    </row>
    <row r="62" spans="1:8" s="29" customFormat="1" ht="12.75">
      <c r="A62" s="22"/>
      <c r="B62" s="30"/>
      <c r="C62" s="86"/>
      <c r="H62"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H35"/>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7109375" style="29" customWidth="1"/>
    <col min="3" max="3" width="17.00390625" style="29" bestFit="1" customWidth="1"/>
    <col min="4" max="4" width="9.8515625" style="21" customWidth="1"/>
    <col min="5" max="5" width="12.00390625" style="21" customWidth="1"/>
    <col min="6" max="6" width="0.85546875" style="22" customWidth="1"/>
    <col min="7" max="7" width="32.28125" style="22" customWidth="1"/>
    <col min="8" max="8" width="2.140625" style="22" customWidth="1"/>
    <col min="9" max="16384" width="9.28125" style="22" customWidth="1"/>
  </cols>
  <sheetData>
    <row r="1" spans="1:5" s="23" customFormat="1" ht="15" customHeight="1">
      <c r="A1" s="287" t="s">
        <v>8</v>
      </c>
      <c r="B1" s="288"/>
      <c r="C1" s="79"/>
      <c r="D1" s="87"/>
      <c r="E1" s="87"/>
    </row>
    <row r="2" spans="2:5" s="23" customFormat="1" ht="12.75" customHeight="1">
      <c r="B2" s="3"/>
      <c r="C2" s="80"/>
      <c r="D2" s="87"/>
      <c r="E2" s="87"/>
    </row>
    <row r="3" spans="2:8" s="31" customFormat="1" ht="15" customHeight="1">
      <c r="B3" s="217" t="s">
        <v>1087</v>
      </c>
      <c r="C3" s="81"/>
      <c r="D3" s="88"/>
      <c r="E3" s="88"/>
      <c r="F3" s="37"/>
      <c r="G3" s="37"/>
      <c r="H3" s="37"/>
    </row>
    <row r="4" spans="2:8" s="31" customFormat="1" ht="15" customHeight="1" thickBot="1">
      <c r="B4" s="218" t="s">
        <v>1088</v>
      </c>
      <c r="C4" s="216"/>
      <c r="D4" s="216"/>
      <c r="E4" s="216"/>
      <c r="F4" s="215"/>
      <c r="G4" s="215"/>
      <c r="H4" s="38"/>
    </row>
    <row r="5" spans="3:7" s="32" customFormat="1" ht="12.75" customHeight="1" thickTop="1">
      <c r="C5" s="34"/>
      <c r="D5" s="34"/>
      <c r="E5" s="34"/>
      <c r="G5" s="33"/>
    </row>
    <row r="6" spans="2:7" s="32" customFormat="1" ht="15.75" customHeight="1">
      <c r="B6" s="283" t="s">
        <v>925</v>
      </c>
      <c r="C6" s="323">
        <v>2019</v>
      </c>
      <c r="D6" s="323"/>
      <c r="E6" s="323"/>
      <c r="F6" s="324"/>
      <c r="G6" s="283" t="s">
        <v>926</v>
      </c>
    </row>
    <row r="7" spans="2:7" s="32" customFormat="1" ht="48" customHeight="1">
      <c r="B7" s="295"/>
      <c r="C7" s="123" t="s">
        <v>1010</v>
      </c>
      <c r="D7" s="221" t="s">
        <v>536</v>
      </c>
      <c r="E7" s="318" t="s">
        <v>538</v>
      </c>
      <c r="F7" s="319"/>
      <c r="G7" s="295"/>
    </row>
    <row r="8" spans="2:7" s="32" customFormat="1" ht="48" customHeight="1">
      <c r="B8" s="284"/>
      <c r="C8" s="124" t="s">
        <v>1011</v>
      </c>
      <c r="D8" s="220" t="s">
        <v>537</v>
      </c>
      <c r="E8" s="320" t="s">
        <v>539</v>
      </c>
      <c r="F8" s="321"/>
      <c r="G8" s="284"/>
    </row>
    <row r="9" spans="2:7" s="32" customFormat="1" ht="15" customHeight="1">
      <c r="B9" s="41" t="s">
        <v>207</v>
      </c>
      <c r="C9" s="72">
        <v>20832.177000000007</v>
      </c>
      <c r="D9" s="108">
        <v>17.048977982473932</v>
      </c>
      <c r="E9" s="67">
        <f>+D9*C9</f>
        <v>355167.327</v>
      </c>
      <c r="F9" s="77"/>
      <c r="G9" s="41" t="s">
        <v>208</v>
      </c>
    </row>
    <row r="10" spans="2:7" s="32" customFormat="1" ht="15" customHeight="1">
      <c r="B10" s="41" t="s">
        <v>206</v>
      </c>
      <c r="C10" s="72">
        <v>6156.784</v>
      </c>
      <c r="D10" s="109">
        <v>27.040089679936802</v>
      </c>
      <c r="E10" s="67">
        <f aca="true" t="shared" si="0" ref="E10:E19">+D10*C10</f>
        <v>166479.9915</v>
      </c>
      <c r="F10" s="77"/>
      <c r="G10" s="41" t="s">
        <v>209</v>
      </c>
    </row>
    <row r="11" spans="2:7" s="32" customFormat="1" ht="15" customHeight="1">
      <c r="B11" s="41" t="s">
        <v>205</v>
      </c>
      <c r="C11" s="72">
        <v>8544.4768</v>
      </c>
      <c r="D11" s="109">
        <v>20.693147531280086</v>
      </c>
      <c r="E11" s="67">
        <f t="shared" si="0"/>
        <v>176812.11899999998</v>
      </c>
      <c r="F11" s="77"/>
      <c r="G11" s="41" t="s">
        <v>210</v>
      </c>
    </row>
    <row r="12" spans="2:7" s="32" customFormat="1" ht="15" customHeight="1">
      <c r="B12" s="41" t="s">
        <v>551</v>
      </c>
      <c r="C12" s="72">
        <v>30371.814200000004</v>
      </c>
      <c r="D12" s="109">
        <v>22.5459652271941</v>
      </c>
      <c r="E12" s="67">
        <f t="shared" si="0"/>
        <v>684761.86684</v>
      </c>
      <c r="F12" s="77"/>
      <c r="G12" s="41" t="s">
        <v>552</v>
      </c>
    </row>
    <row r="13" spans="2:7" s="32" customFormat="1" ht="15" customHeight="1">
      <c r="B13" s="41" t="s">
        <v>1116</v>
      </c>
      <c r="C13" s="72">
        <v>3361.2616000000003</v>
      </c>
      <c r="D13" s="109">
        <v>28.40728612137776</v>
      </c>
      <c r="E13" s="67">
        <f t="shared" si="0"/>
        <v>95484.32</v>
      </c>
      <c r="F13" s="77"/>
      <c r="G13" s="41" t="s">
        <v>214</v>
      </c>
    </row>
    <row r="14" spans="2:7" s="32" customFormat="1" ht="15" customHeight="1">
      <c r="B14" s="41" t="s">
        <v>1142</v>
      </c>
      <c r="C14" s="72">
        <v>2497.1834</v>
      </c>
      <c r="D14" s="109">
        <v>36.517991830315715</v>
      </c>
      <c r="E14" s="67">
        <f t="shared" si="0"/>
        <v>91192.12300000002</v>
      </c>
      <c r="F14" s="77"/>
      <c r="G14" s="41" t="s">
        <v>215</v>
      </c>
    </row>
    <row r="15" spans="2:7" s="32" customFormat="1" ht="15" customHeight="1">
      <c r="B15" s="41" t="s">
        <v>112</v>
      </c>
      <c r="C15" s="72"/>
      <c r="D15" s="108"/>
      <c r="E15" s="67"/>
      <c r="F15" s="77"/>
      <c r="G15" s="41" t="s">
        <v>153</v>
      </c>
    </row>
    <row r="16" spans="2:7" s="32" customFormat="1" ht="15" customHeight="1">
      <c r="B16" s="41" t="s">
        <v>540</v>
      </c>
      <c r="C16" s="72">
        <v>9499.4646</v>
      </c>
      <c r="D16" s="109">
        <v>48.023056899438316</v>
      </c>
      <c r="E16" s="67">
        <f t="shared" si="0"/>
        <v>456193.329</v>
      </c>
      <c r="F16" s="77"/>
      <c r="G16" s="41" t="s">
        <v>540</v>
      </c>
    </row>
    <row r="17" spans="2:7" s="32" customFormat="1" ht="15" customHeight="1">
      <c r="B17" s="41" t="s">
        <v>541</v>
      </c>
      <c r="C17" s="72">
        <v>94670.85059999999</v>
      </c>
      <c r="D17" s="109">
        <v>20.177061026638757</v>
      </c>
      <c r="E17" s="67">
        <f t="shared" si="0"/>
        <v>1910179.5300000003</v>
      </c>
      <c r="F17" s="77"/>
      <c r="G17" s="41" t="s">
        <v>541</v>
      </c>
    </row>
    <row r="18" spans="2:7" s="32" customFormat="1" ht="15" customHeight="1">
      <c r="B18" s="41" t="s">
        <v>542</v>
      </c>
      <c r="C18" s="72">
        <v>39001.924600000006</v>
      </c>
      <c r="D18" s="109">
        <v>19.3219097577559</v>
      </c>
      <c r="E18" s="67">
        <f t="shared" si="0"/>
        <v>753591.6675</v>
      </c>
      <c r="F18" s="77"/>
      <c r="G18" s="41" t="s">
        <v>542</v>
      </c>
    </row>
    <row r="19" spans="2:7" s="32" customFormat="1" ht="15" customHeight="1">
      <c r="B19" s="41" t="s">
        <v>543</v>
      </c>
      <c r="C19" s="97">
        <v>57470.7588</v>
      </c>
      <c r="D19" s="108">
        <v>26.800367946420774</v>
      </c>
      <c r="E19" s="67">
        <f t="shared" si="0"/>
        <v>1540237.4819999996</v>
      </c>
      <c r="F19" s="77"/>
      <c r="G19" s="41" t="s">
        <v>543</v>
      </c>
    </row>
    <row r="20" spans="2:7" s="32" customFormat="1" ht="15" customHeight="1">
      <c r="B20" s="41" t="s">
        <v>553</v>
      </c>
      <c r="C20" s="97" t="s">
        <v>896</v>
      </c>
      <c r="D20" s="72" t="s">
        <v>896</v>
      </c>
      <c r="E20" s="67">
        <v>5379533.1885</v>
      </c>
      <c r="F20" s="77"/>
      <c r="G20" s="41" t="s">
        <v>547</v>
      </c>
    </row>
    <row r="21" spans="2:7" s="31" customFormat="1" ht="15" customHeight="1">
      <c r="B21" s="41" t="s">
        <v>544</v>
      </c>
      <c r="C21" s="97" t="s">
        <v>896</v>
      </c>
      <c r="D21" s="72" t="s">
        <v>896</v>
      </c>
      <c r="E21" s="67">
        <v>2579103.84402</v>
      </c>
      <c r="F21" s="76"/>
      <c r="G21" s="41" t="s">
        <v>548</v>
      </c>
    </row>
    <row r="22" spans="2:7" s="32" customFormat="1" ht="15" customHeight="1">
      <c r="B22" s="41" t="s">
        <v>545</v>
      </c>
      <c r="C22" s="97" t="s">
        <v>896</v>
      </c>
      <c r="D22" s="72" t="s">
        <v>896</v>
      </c>
      <c r="E22" s="67">
        <v>724196.19346</v>
      </c>
      <c r="F22" s="77"/>
      <c r="G22" s="41" t="s">
        <v>549</v>
      </c>
    </row>
    <row r="23" spans="2:7" s="32" customFormat="1" ht="15" customHeight="1">
      <c r="B23" s="41" t="s">
        <v>546</v>
      </c>
      <c r="C23" s="97" t="s">
        <v>896</v>
      </c>
      <c r="D23" s="72" t="s">
        <v>896</v>
      </c>
      <c r="E23" s="67">
        <v>815217.567725</v>
      </c>
      <c r="F23" s="77"/>
      <c r="G23" s="41" t="s">
        <v>550</v>
      </c>
    </row>
    <row r="24" spans="2:8" s="32" customFormat="1" ht="3" customHeight="1">
      <c r="B24" s="58"/>
      <c r="C24" s="97"/>
      <c r="D24" s="67"/>
      <c r="E24" s="67"/>
      <c r="F24" s="201"/>
      <c r="G24" s="58"/>
      <c r="H24" s="22"/>
    </row>
    <row r="25" spans="2:8" s="31" customFormat="1" ht="31.5" customHeight="1">
      <c r="B25" s="98" t="s">
        <v>143</v>
      </c>
      <c r="C25" s="120" t="s">
        <v>896</v>
      </c>
      <c r="D25" s="126" t="s">
        <v>896</v>
      </c>
      <c r="E25" s="101">
        <f>SUM(E9:E23)</f>
        <v>15728150.549545001</v>
      </c>
      <c r="F25" s="219"/>
      <c r="G25" s="98" t="s">
        <v>185</v>
      </c>
      <c r="H25" s="65"/>
    </row>
    <row r="26" spans="2:8" ht="13.5" customHeight="1">
      <c r="B26" s="21"/>
      <c r="C26" s="21"/>
      <c r="F26" s="21"/>
      <c r="H26" s="29"/>
    </row>
    <row r="27" spans="3:8" s="25" customFormat="1" ht="13.5" thickBot="1">
      <c r="C27" s="82"/>
      <c r="D27" s="82"/>
      <c r="E27" s="82"/>
      <c r="H27" s="22"/>
    </row>
    <row r="28" spans="2:8" s="25" customFormat="1" ht="16.5" customHeight="1" thickTop="1">
      <c r="B28" s="26" t="str">
        <f>+'Περιεχόμενα-Contents'!B27</f>
        <v>(Τελευταία Ενημέρωση/Last update: 07/10/2021)</v>
      </c>
      <c r="C28" s="83"/>
      <c r="D28" s="89"/>
      <c r="E28" s="89"/>
      <c r="F28" s="27"/>
      <c r="G28" s="27"/>
      <c r="H28" s="22"/>
    </row>
    <row r="29" spans="2:8" s="25" customFormat="1" ht="4.5" customHeight="1">
      <c r="B29" s="210"/>
      <c r="C29" s="224"/>
      <c r="D29" s="225"/>
      <c r="E29" s="225"/>
      <c r="F29" s="212"/>
      <c r="G29" s="212"/>
      <c r="H29" s="22"/>
    </row>
    <row r="30" spans="2:8" s="25" customFormat="1" ht="16.5" customHeight="1">
      <c r="B30" s="28" t="str">
        <f>+'Περιεχόμενα-Contents'!B29</f>
        <v>COPYRIGHT © :2021, ΚΥΠΡΙΑΚΗ ΔΗΜΟΚΡΑΤΙΑ, ΣΤΑΤΙΣΤΙΚΗ ΥΠΗΡΕΣΙΑ/REPUBLIC OF CYPRUS, STATISTICAL SERVICE</v>
      </c>
      <c r="C30" s="84"/>
      <c r="D30" s="82"/>
      <c r="E30" s="82"/>
      <c r="H30" s="22"/>
    </row>
    <row r="31" spans="2:8" s="24" customFormat="1" ht="12.75">
      <c r="B31" s="20"/>
      <c r="C31" s="85"/>
      <c r="D31" s="90"/>
      <c r="E31" s="90"/>
      <c r="H31" s="22"/>
    </row>
    <row r="35" spans="1:8" s="29" customFormat="1" ht="12.75">
      <c r="A35" s="22"/>
      <c r="B35" s="30"/>
      <c r="C35" s="86"/>
      <c r="H35"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L47"/>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29.8515625" style="29" customWidth="1"/>
    <col min="3" max="3" width="12.7109375" style="29" customWidth="1"/>
    <col min="4" max="4" width="9.8515625" style="29" bestFit="1" customWidth="1"/>
    <col min="5" max="5" width="12.421875" style="21" customWidth="1"/>
    <col min="6" max="6" width="11.00390625" style="21" customWidth="1"/>
    <col min="7" max="7" width="0.85546875" style="22" customWidth="1"/>
    <col min="8" max="8" width="27.57421875" style="22" customWidth="1"/>
    <col min="9" max="9" width="2.140625" style="22" customWidth="1"/>
    <col min="10" max="10" width="11.140625" style="22" bestFit="1" customWidth="1"/>
    <col min="11" max="11" width="9.28125" style="22" customWidth="1"/>
    <col min="12" max="12" width="12.421875" style="22" bestFit="1" customWidth="1"/>
    <col min="13" max="16384" width="9.28125" style="22" customWidth="1"/>
  </cols>
  <sheetData>
    <row r="1" spans="1:6" s="23" customFormat="1" ht="15" customHeight="1">
      <c r="A1" s="287" t="s">
        <v>8</v>
      </c>
      <c r="B1" s="288"/>
      <c r="C1" s="79"/>
      <c r="D1" s="79"/>
      <c r="E1" s="87"/>
      <c r="F1" s="87"/>
    </row>
    <row r="2" spans="2:6" s="23" customFormat="1" ht="12.75" customHeight="1">
      <c r="B2" s="3"/>
      <c r="C2" s="80"/>
      <c r="D2" s="80"/>
      <c r="E2" s="87"/>
      <c r="F2" s="87"/>
    </row>
    <row r="3" spans="2:9" s="31" customFormat="1" ht="15" customHeight="1">
      <c r="B3" s="217" t="s">
        <v>1089</v>
      </c>
      <c r="C3" s="81"/>
      <c r="D3" s="81"/>
      <c r="E3" s="88"/>
      <c r="F3" s="88"/>
      <c r="G3" s="37"/>
      <c r="H3" s="37"/>
      <c r="I3" s="37"/>
    </row>
    <row r="4" spans="2:9" s="31" customFormat="1" ht="15" customHeight="1" thickBot="1">
      <c r="B4" s="218" t="s">
        <v>1090</v>
      </c>
      <c r="C4" s="216"/>
      <c r="D4" s="216"/>
      <c r="E4" s="216"/>
      <c r="F4" s="216"/>
      <c r="G4" s="215"/>
      <c r="H4" s="215"/>
      <c r="I4" s="38"/>
    </row>
    <row r="5" spans="3:8" s="32" customFormat="1" ht="12.75" customHeight="1" thickTop="1">
      <c r="C5" s="34"/>
      <c r="D5" s="34"/>
      <c r="E5" s="34"/>
      <c r="F5" s="34"/>
      <c r="H5" s="33"/>
    </row>
    <row r="6" spans="2:8" s="32" customFormat="1" ht="15.75" customHeight="1">
      <c r="B6" s="283" t="s">
        <v>104</v>
      </c>
      <c r="C6" s="322">
        <v>2019</v>
      </c>
      <c r="D6" s="323"/>
      <c r="E6" s="323"/>
      <c r="F6" s="323"/>
      <c r="G6" s="324"/>
      <c r="H6" s="283" t="s">
        <v>103</v>
      </c>
    </row>
    <row r="7" spans="2:8" s="32" customFormat="1" ht="48" customHeight="1">
      <c r="B7" s="295"/>
      <c r="C7" s="206" t="s">
        <v>579</v>
      </c>
      <c r="D7" s="123" t="s">
        <v>454</v>
      </c>
      <c r="E7" s="206" t="s">
        <v>264</v>
      </c>
      <c r="F7" s="318" t="s">
        <v>268</v>
      </c>
      <c r="G7" s="319"/>
      <c r="H7" s="295"/>
    </row>
    <row r="8" spans="2:8" s="32" customFormat="1" ht="48" customHeight="1">
      <c r="B8" s="284"/>
      <c r="C8" s="208" t="s">
        <v>580</v>
      </c>
      <c r="D8" s="124" t="s">
        <v>1139</v>
      </c>
      <c r="E8" s="208" t="s">
        <v>1138</v>
      </c>
      <c r="F8" s="320" t="s">
        <v>266</v>
      </c>
      <c r="G8" s="321"/>
      <c r="H8" s="284"/>
    </row>
    <row r="9" spans="2:8" s="31" customFormat="1" ht="16.5" customHeight="1">
      <c r="B9" s="42" t="s">
        <v>581</v>
      </c>
      <c r="C9" s="50"/>
      <c r="D9" s="74"/>
      <c r="E9" s="74"/>
      <c r="F9" s="95"/>
      <c r="G9" s="76"/>
      <c r="H9" s="42" t="s">
        <v>596</v>
      </c>
    </row>
    <row r="10" spans="2:8" s="32" customFormat="1" ht="12.75" customHeight="1">
      <c r="B10" s="118" t="s">
        <v>582</v>
      </c>
      <c r="C10" s="97" t="s">
        <v>896</v>
      </c>
      <c r="D10" s="96">
        <f>SUM(D11:D19)</f>
        <v>81967.29409213706</v>
      </c>
      <c r="E10" s="166" t="s">
        <v>896</v>
      </c>
      <c r="F10" s="119">
        <f>SUM(F11:F19)</f>
        <v>193593144.94723827</v>
      </c>
      <c r="G10" s="77"/>
      <c r="H10" s="118" t="s">
        <v>597</v>
      </c>
    </row>
    <row r="11" spans="2:8" s="32" customFormat="1" ht="12.75" customHeight="1">
      <c r="B11" s="71" t="s">
        <v>583</v>
      </c>
      <c r="C11" s="47">
        <v>17251</v>
      </c>
      <c r="D11" s="96">
        <v>5605.115359999999</v>
      </c>
      <c r="E11" s="166">
        <v>2531.602564102564</v>
      </c>
      <c r="F11" s="96">
        <f>+E11*D11</f>
        <v>14189924.417466663</v>
      </c>
      <c r="G11" s="77"/>
      <c r="H11" s="71" t="s">
        <v>598</v>
      </c>
    </row>
    <row r="12" spans="2:10" s="32" customFormat="1" ht="12.75" customHeight="1">
      <c r="B12" s="71" t="s">
        <v>584</v>
      </c>
      <c r="C12" s="47">
        <v>26645</v>
      </c>
      <c r="D12" s="96">
        <v>794.71295</v>
      </c>
      <c r="E12" s="166">
        <v>2823.653846153846</v>
      </c>
      <c r="F12" s="96">
        <f aca="true" t="shared" si="0" ref="F12:F18">+E12*D12</f>
        <v>2243994.2778557693</v>
      </c>
      <c r="G12" s="77"/>
      <c r="H12" s="71" t="s">
        <v>599</v>
      </c>
      <c r="J12" s="34"/>
    </row>
    <row r="13" spans="2:10" s="32" customFormat="1" ht="12.75" customHeight="1">
      <c r="B13" s="71" t="s">
        <v>585</v>
      </c>
      <c r="C13" s="47">
        <v>146732</v>
      </c>
      <c r="D13" s="96">
        <v>2277.2487300000003</v>
      </c>
      <c r="E13" s="166">
        <v>5228.846153846154</v>
      </c>
      <c r="F13" s="96">
        <f t="shared" si="0"/>
        <v>11907383.26321154</v>
      </c>
      <c r="G13" s="77"/>
      <c r="H13" s="71" t="s">
        <v>600</v>
      </c>
      <c r="J13" s="34"/>
    </row>
    <row r="14" spans="2:10" s="32" customFormat="1" ht="12.75" customHeight="1">
      <c r="B14" s="71" t="s">
        <v>586</v>
      </c>
      <c r="C14" s="47">
        <v>19641</v>
      </c>
      <c r="D14" s="96">
        <v>571.0958</v>
      </c>
      <c r="E14" s="166">
        <v>2844.423076923077</v>
      </c>
      <c r="F14" s="96">
        <f t="shared" si="0"/>
        <v>1624438.0726538463</v>
      </c>
      <c r="G14" s="77"/>
      <c r="H14" s="71" t="s">
        <v>601</v>
      </c>
      <c r="J14" s="34"/>
    </row>
    <row r="15" spans="2:10" s="32" customFormat="1" ht="12.75" customHeight="1">
      <c r="B15" s="71" t="s">
        <v>587</v>
      </c>
      <c r="C15" s="47">
        <v>95068</v>
      </c>
      <c r="D15" s="96">
        <v>1738.2868700000004</v>
      </c>
      <c r="E15" s="166">
        <v>5267.5</v>
      </c>
      <c r="F15" s="96">
        <f t="shared" si="0"/>
        <v>9156426.087725002</v>
      </c>
      <c r="G15" s="77"/>
      <c r="H15" s="71" t="s">
        <v>602</v>
      </c>
      <c r="J15" s="34"/>
    </row>
    <row r="16" spans="2:8" s="32" customFormat="1" ht="12.75" customHeight="1">
      <c r="B16" s="71" t="s">
        <v>588</v>
      </c>
      <c r="C16" s="47">
        <v>583020</v>
      </c>
      <c r="D16" s="36">
        <v>43353.55628</v>
      </c>
      <c r="E16" s="166">
        <v>1891.026923076923</v>
      </c>
      <c r="F16" s="96">
        <f t="shared" si="0"/>
        <v>81982742.1366106</v>
      </c>
      <c r="G16" s="77"/>
      <c r="H16" s="71" t="s">
        <v>603</v>
      </c>
    </row>
    <row r="17" spans="2:8" s="32" customFormat="1" ht="12.75" customHeight="1">
      <c r="B17" s="71" t="s">
        <v>589</v>
      </c>
      <c r="C17" s="47">
        <v>406981.71904000005</v>
      </c>
      <c r="D17" s="36">
        <v>610.4725785600001</v>
      </c>
      <c r="E17" s="166">
        <v>6540</v>
      </c>
      <c r="F17" s="96">
        <f t="shared" si="0"/>
        <v>3992490.6637824005</v>
      </c>
      <c r="G17" s="77"/>
      <c r="H17" s="71" t="s">
        <v>604</v>
      </c>
    </row>
    <row r="18" spans="2:8" s="32" customFormat="1" ht="13.5" customHeight="1">
      <c r="B18" s="71" t="s">
        <v>613</v>
      </c>
      <c r="C18" s="47">
        <v>13371849</v>
      </c>
      <c r="D18" s="36">
        <v>26878.908</v>
      </c>
      <c r="E18" s="166">
        <v>2523.7928076923085</v>
      </c>
      <c r="F18" s="96">
        <f t="shared" si="0"/>
        <v>67836794.68902326</v>
      </c>
      <c r="G18" s="77"/>
      <c r="H18" s="71" t="s">
        <v>615</v>
      </c>
    </row>
    <row r="19" spans="2:8" s="32" customFormat="1" ht="13.5" customHeight="1">
      <c r="B19" s="71" t="s">
        <v>614</v>
      </c>
      <c r="C19" s="47">
        <v>512339.2464</v>
      </c>
      <c r="D19" s="36">
        <v>137.8975235770674</v>
      </c>
      <c r="E19" s="166" t="s">
        <v>896</v>
      </c>
      <c r="F19" s="96">
        <v>658951.338909204</v>
      </c>
      <c r="G19" s="77"/>
      <c r="H19" s="71" t="s">
        <v>616</v>
      </c>
    </row>
    <row r="20" spans="2:8" s="32" customFormat="1" ht="12.75" customHeight="1">
      <c r="B20" s="118" t="s">
        <v>590</v>
      </c>
      <c r="C20" s="97" t="s">
        <v>896</v>
      </c>
      <c r="D20" s="67" t="s">
        <v>896</v>
      </c>
      <c r="E20" s="166" t="s">
        <v>896</v>
      </c>
      <c r="F20" s="119">
        <f>+F21+F22</f>
        <v>90000</v>
      </c>
      <c r="G20" s="77"/>
      <c r="H20" s="118" t="s">
        <v>605</v>
      </c>
    </row>
    <row r="21" spans="2:8" s="32" customFormat="1" ht="12.75" customHeight="1">
      <c r="B21" s="71" t="s">
        <v>1014</v>
      </c>
      <c r="C21" s="47">
        <v>600</v>
      </c>
      <c r="D21" s="36">
        <v>25.2</v>
      </c>
      <c r="E21" s="166">
        <f>+F21/D21</f>
        <v>3571.4285714285716</v>
      </c>
      <c r="F21" s="96">
        <v>90000</v>
      </c>
      <c r="G21" s="77"/>
      <c r="H21" s="71" t="s">
        <v>608</v>
      </c>
    </row>
    <row r="22" spans="2:8" s="32" customFormat="1" ht="12.75" customHeight="1">
      <c r="B22" s="71"/>
      <c r="C22" s="47"/>
      <c r="D22" s="36"/>
      <c r="E22" s="166"/>
      <c r="F22" s="96"/>
      <c r="G22" s="77"/>
      <c r="H22" s="71"/>
    </row>
    <row r="23" spans="2:8" s="31" customFormat="1" ht="16.5" customHeight="1">
      <c r="B23" s="42" t="s">
        <v>592</v>
      </c>
      <c r="C23" s="50"/>
      <c r="D23" s="49">
        <f>+D24+D25+D26</f>
        <v>303789.073216</v>
      </c>
      <c r="E23" s="167" t="s">
        <v>896</v>
      </c>
      <c r="F23" s="49">
        <f>+F24+F25+F26</f>
        <v>192221706.34672427</v>
      </c>
      <c r="G23" s="76"/>
      <c r="H23" s="42" t="s">
        <v>606</v>
      </c>
    </row>
    <row r="24" spans="2:8" s="32" customFormat="1" ht="12.75" customHeight="1">
      <c r="B24" s="71" t="s">
        <v>593</v>
      </c>
      <c r="C24" s="47"/>
      <c r="D24" s="36">
        <v>238761.07321600002</v>
      </c>
      <c r="E24" s="166">
        <v>574.9692193793771</v>
      </c>
      <c r="F24" s="96">
        <f>+E24*D24</f>
        <v>137280267.88518584</v>
      </c>
      <c r="G24" s="77"/>
      <c r="H24" s="71" t="s">
        <v>607</v>
      </c>
    </row>
    <row r="25" spans="2:8" s="32" customFormat="1" ht="12.75" customHeight="1">
      <c r="B25" s="71" t="s">
        <v>584</v>
      </c>
      <c r="C25" s="47"/>
      <c r="D25" s="36">
        <v>34484</v>
      </c>
      <c r="E25" s="166">
        <v>1026.53846153846</v>
      </c>
      <c r="F25" s="96">
        <f>+E25*D25</f>
        <v>35399152.30769226</v>
      </c>
      <c r="G25" s="77"/>
      <c r="H25" s="71" t="s">
        <v>608</v>
      </c>
    </row>
    <row r="26" spans="2:8" s="32" customFormat="1" ht="12.75" customHeight="1">
      <c r="B26" s="71" t="s">
        <v>586</v>
      </c>
      <c r="C26" s="47"/>
      <c r="D26" s="36">
        <v>30544</v>
      </c>
      <c r="E26" s="92">
        <v>639.807692307693</v>
      </c>
      <c r="F26" s="96">
        <f>+E26*D26</f>
        <v>19542286.153846174</v>
      </c>
      <c r="G26" s="77"/>
      <c r="H26" s="71" t="s">
        <v>601</v>
      </c>
    </row>
    <row r="27" spans="2:8" s="31" customFormat="1" ht="16.5" customHeight="1">
      <c r="B27" s="42" t="s">
        <v>594</v>
      </c>
      <c r="C27" s="50"/>
      <c r="D27" s="49">
        <v>10502.619749999998</v>
      </c>
      <c r="E27" s="167">
        <v>1602.0173076923093</v>
      </c>
      <c r="F27" s="95">
        <f>+E27*D27</f>
        <v>16825378.615611073</v>
      </c>
      <c r="G27" s="76"/>
      <c r="H27" s="42" t="s">
        <v>609</v>
      </c>
    </row>
    <row r="28" spans="2:8" s="31" customFormat="1" ht="16.5" customHeight="1">
      <c r="B28" s="42" t="s">
        <v>520</v>
      </c>
      <c r="C28" s="50"/>
      <c r="D28" s="49"/>
      <c r="E28" s="167"/>
      <c r="F28" s="70">
        <f>+F29+F30+F31</f>
        <v>5391650.04061495</v>
      </c>
      <c r="G28" s="76"/>
      <c r="H28" s="42" t="s">
        <v>610</v>
      </c>
    </row>
    <row r="29" spans="2:8" s="32" customFormat="1" ht="12.75" customHeight="1">
      <c r="B29" s="71" t="s">
        <v>595</v>
      </c>
      <c r="C29" s="47"/>
      <c r="D29" s="72">
        <v>660.04</v>
      </c>
      <c r="E29" s="92">
        <v>5670</v>
      </c>
      <c r="F29" s="96">
        <f>+E29*D29</f>
        <v>3742426.8</v>
      </c>
      <c r="G29" s="77"/>
      <c r="H29" s="71" t="s">
        <v>611</v>
      </c>
    </row>
    <row r="30" spans="2:8" s="32" customFormat="1" ht="12.75" customHeight="1">
      <c r="B30" s="71" t="s">
        <v>218</v>
      </c>
      <c r="C30" s="47"/>
      <c r="D30" s="67" t="s">
        <v>896</v>
      </c>
      <c r="E30" s="166" t="s">
        <v>896</v>
      </c>
      <c r="F30" s="96">
        <v>1239544.03061495</v>
      </c>
      <c r="G30" s="77"/>
      <c r="H30" s="71" t="s">
        <v>612</v>
      </c>
    </row>
    <row r="31" spans="2:8" s="32" customFormat="1" ht="12.75" customHeight="1">
      <c r="B31" s="71" t="s">
        <v>1113</v>
      </c>
      <c r="C31" s="47"/>
      <c r="D31" s="67" t="s">
        <v>896</v>
      </c>
      <c r="E31" s="166" t="s">
        <v>896</v>
      </c>
      <c r="F31" s="96">
        <v>409679.21</v>
      </c>
      <c r="G31" s="77"/>
      <c r="H31" s="71" t="s">
        <v>1114</v>
      </c>
    </row>
    <row r="32" spans="2:10" s="32" customFormat="1" ht="3" customHeight="1">
      <c r="B32" s="58"/>
      <c r="C32" s="94"/>
      <c r="D32" s="92"/>
      <c r="E32" s="67"/>
      <c r="F32" s="67"/>
      <c r="G32" s="201"/>
      <c r="H32" s="58"/>
      <c r="I32" s="22"/>
      <c r="J32" s="22"/>
    </row>
    <row r="33" spans="2:10" s="31" customFormat="1" ht="31.5" customHeight="1">
      <c r="B33" s="98" t="s">
        <v>143</v>
      </c>
      <c r="C33" s="120" t="s">
        <v>896</v>
      </c>
      <c r="D33" s="126" t="s">
        <v>896</v>
      </c>
      <c r="E33" s="169" t="s">
        <v>896</v>
      </c>
      <c r="F33" s="101">
        <f>+F28+F27+F23+F20+F10</f>
        <v>408121879.9501886</v>
      </c>
      <c r="G33" s="199"/>
      <c r="H33" s="98" t="s">
        <v>185</v>
      </c>
      <c r="I33" s="65"/>
      <c r="J33" s="247"/>
    </row>
    <row r="34" spans="2:6" ht="4.5" customHeight="1">
      <c r="B34" s="21"/>
      <c r="D34" s="25"/>
      <c r="E34" s="25"/>
      <c r="F34" s="22"/>
    </row>
    <row r="35" spans="2:6" ht="13.5" customHeight="1">
      <c r="B35" s="21" t="s">
        <v>969</v>
      </c>
      <c r="D35" s="25"/>
      <c r="E35" s="25"/>
      <c r="F35" s="22"/>
    </row>
    <row r="36" spans="2:6" ht="13.5" customHeight="1">
      <c r="B36" s="21" t="s">
        <v>968</v>
      </c>
      <c r="D36" s="25"/>
      <c r="E36" s="25"/>
      <c r="F36" s="22"/>
    </row>
    <row r="37" spans="2:6" ht="13.5" customHeight="1">
      <c r="B37" s="21" t="s">
        <v>617</v>
      </c>
      <c r="D37" s="25"/>
      <c r="E37" s="25"/>
      <c r="F37" s="22"/>
    </row>
    <row r="38" spans="2:6" ht="13.5" customHeight="1">
      <c r="B38" s="21" t="s">
        <v>618</v>
      </c>
      <c r="D38" s="25"/>
      <c r="E38" s="25"/>
      <c r="F38" s="22"/>
    </row>
    <row r="39" spans="3:10" s="25" customFormat="1" ht="13.5" thickBot="1">
      <c r="C39" s="82"/>
      <c r="D39" s="82"/>
      <c r="E39" s="82"/>
      <c r="F39" s="82"/>
      <c r="I39" s="22"/>
      <c r="J39" s="22"/>
    </row>
    <row r="40" spans="2:10" s="25" customFormat="1" ht="16.5" customHeight="1" thickTop="1">
      <c r="B40" s="26" t="str">
        <f>+'Περιεχόμενα-Contents'!B27</f>
        <v>(Τελευταία Ενημέρωση/Last update: 07/10/2021)</v>
      </c>
      <c r="C40" s="83"/>
      <c r="D40" s="83"/>
      <c r="E40" s="89"/>
      <c r="F40" s="89"/>
      <c r="G40" s="27"/>
      <c r="H40" s="27"/>
      <c r="I40" s="22"/>
      <c r="J40" s="22"/>
    </row>
    <row r="41" spans="2:10" s="25" customFormat="1" ht="4.5" customHeight="1">
      <c r="B41" s="210"/>
      <c r="C41" s="224"/>
      <c r="D41" s="224"/>
      <c r="E41" s="225"/>
      <c r="F41" s="225"/>
      <c r="G41" s="212"/>
      <c r="H41" s="212"/>
      <c r="I41" s="22"/>
      <c r="J41" s="22"/>
    </row>
    <row r="42" spans="2:12" s="25" customFormat="1" ht="16.5" customHeight="1">
      <c r="B42" s="28" t="str">
        <f>+'Περιεχόμενα-Contents'!B29</f>
        <v>COPYRIGHT © :2021, ΚΥΠΡΙΑΚΗ ΔΗΜΟΚΡΑΤΙΑ, ΣΤΑΤΙΣΤΙΚΗ ΥΠΗΡΕΣΙΑ/REPUBLIC OF CYPRUS, STATISTICAL SERVICE</v>
      </c>
      <c r="C42" s="84"/>
      <c r="D42" s="84"/>
      <c r="E42" s="82"/>
      <c r="F42" s="82"/>
      <c r="I42" s="22"/>
      <c r="J42" s="22"/>
      <c r="K42" s="24"/>
      <c r="L42" s="24"/>
    </row>
    <row r="43" spans="2:12" s="24" customFormat="1" ht="12.75">
      <c r="B43" s="20"/>
      <c r="C43" s="85"/>
      <c r="D43" s="85"/>
      <c r="E43" s="90"/>
      <c r="F43" s="90"/>
      <c r="I43" s="22"/>
      <c r="J43" s="22"/>
      <c r="K43" s="22"/>
      <c r="L43" s="22"/>
    </row>
    <row r="46" spans="11:12" ht="12.75">
      <c r="K46" s="29"/>
      <c r="L46" s="29"/>
    </row>
    <row r="47" spans="1:12" s="29" customFormat="1" ht="12.75">
      <c r="A47" s="22"/>
      <c r="B47" s="30"/>
      <c r="C47" s="86"/>
      <c r="D47" s="86"/>
      <c r="I47" s="22"/>
      <c r="J47" s="22"/>
      <c r="K47" s="22"/>
      <c r="L47" s="22"/>
    </row>
  </sheetData>
  <sheetProtection/>
  <mergeCells count="6">
    <mergeCell ref="A1:B1"/>
    <mergeCell ref="B6:B8"/>
    <mergeCell ref="C6:G6"/>
    <mergeCell ref="H6:H8"/>
    <mergeCell ref="F7:G7"/>
    <mergeCell ref="F8:G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L45"/>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29.8515625" style="29" customWidth="1"/>
    <col min="3" max="4" width="11.28125" style="29" customWidth="1"/>
    <col min="5" max="5" width="13.7109375" style="21" customWidth="1"/>
    <col min="6" max="6" width="16.421875" style="21" customWidth="1"/>
    <col min="7" max="7" width="0.85546875" style="22" customWidth="1"/>
    <col min="8" max="8" width="27.57421875" style="22" customWidth="1"/>
    <col min="9" max="9" width="2.140625" style="22" customWidth="1"/>
    <col min="10" max="16384" width="9.28125" style="22" customWidth="1"/>
  </cols>
  <sheetData>
    <row r="1" spans="1:6" s="23" customFormat="1" ht="15" customHeight="1">
      <c r="A1" s="287" t="s">
        <v>8</v>
      </c>
      <c r="B1" s="288"/>
      <c r="C1" s="79"/>
      <c r="D1" s="79"/>
      <c r="E1" s="87"/>
      <c r="F1" s="87"/>
    </row>
    <row r="2" spans="2:6" s="23" customFormat="1" ht="12.75" customHeight="1">
      <c r="B2" s="3"/>
      <c r="C2" s="80"/>
      <c r="D2" s="80"/>
      <c r="E2" s="87"/>
      <c r="F2" s="87"/>
    </row>
    <row r="3" spans="2:9" s="31" customFormat="1" ht="15" customHeight="1">
      <c r="B3" s="217" t="s">
        <v>1091</v>
      </c>
      <c r="C3" s="81"/>
      <c r="D3" s="81"/>
      <c r="E3" s="88"/>
      <c r="F3" s="88"/>
      <c r="G3" s="37"/>
      <c r="H3" s="37"/>
      <c r="I3" s="37"/>
    </row>
    <row r="4" spans="2:9" s="31" customFormat="1" ht="15" customHeight="1" thickBot="1">
      <c r="B4" s="218" t="s">
        <v>1092</v>
      </c>
      <c r="C4" s="216"/>
      <c r="D4" s="216"/>
      <c r="E4" s="216"/>
      <c r="F4" s="216"/>
      <c r="G4" s="215"/>
      <c r="H4" s="215"/>
      <c r="I4" s="38"/>
    </row>
    <row r="5" spans="3:8" s="32" customFormat="1" ht="12.75" customHeight="1" thickTop="1">
      <c r="C5" s="34"/>
      <c r="D5" s="34"/>
      <c r="E5" s="34"/>
      <c r="F5" s="34"/>
      <c r="H5" s="33"/>
    </row>
    <row r="6" spans="2:8" s="32" customFormat="1" ht="15.75" customHeight="1">
      <c r="B6" s="283" t="s">
        <v>620</v>
      </c>
      <c r="C6" s="322">
        <v>2019</v>
      </c>
      <c r="D6" s="323"/>
      <c r="E6" s="323"/>
      <c r="F6" s="323"/>
      <c r="G6" s="324"/>
      <c r="H6" s="283" t="s">
        <v>619</v>
      </c>
    </row>
    <row r="7" spans="2:8" s="32" customFormat="1" ht="54" customHeight="1">
      <c r="B7" s="295"/>
      <c r="C7" s="329" t="s">
        <v>643</v>
      </c>
      <c r="D7" s="330"/>
      <c r="E7" s="206" t="s">
        <v>644</v>
      </c>
      <c r="F7" s="318" t="s">
        <v>646</v>
      </c>
      <c r="G7" s="327"/>
      <c r="H7" s="295"/>
    </row>
    <row r="8" spans="2:8" s="32" customFormat="1" ht="48" customHeight="1">
      <c r="B8" s="284"/>
      <c r="C8" s="121">
        <v>2018</v>
      </c>
      <c r="D8" s="122">
        <v>2019</v>
      </c>
      <c r="E8" s="208" t="s">
        <v>645</v>
      </c>
      <c r="F8" s="320" t="s">
        <v>647</v>
      </c>
      <c r="G8" s="328"/>
      <c r="H8" s="284"/>
    </row>
    <row r="9" spans="2:8" s="31" customFormat="1" ht="16.5" customHeight="1">
      <c r="B9" s="42" t="s">
        <v>621</v>
      </c>
      <c r="C9" s="74">
        <f>SUM(C11:C15)</f>
        <v>70821</v>
      </c>
      <c r="D9" s="74">
        <f>SUM(D11:D15)</f>
        <v>73966</v>
      </c>
      <c r="E9" s="167">
        <f>SUM(E11:E15)</f>
        <v>3145</v>
      </c>
      <c r="F9" s="167">
        <f>SUM(F11:F15)</f>
        <v>5118420.2739667585</v>
      </c>
      <c r="G9" s="76">
        <v>3484042.3478962006</v>
      </c>
      <c r="H9" s="42" t="s">
        <v>632</v>
      </c>
    </row>
    <row r="10" spans="2:8" s="32" customFormat="1" ht="12.75" customHeight="1">
      <c r="B10" s="41" t="s">
        <v>622</v>
      </c>
      <c r="C10" s="36"/>
      <c r="D10" s="36"/>
      <c r="E10" s="92"/>
      <c r="F10" s="166"/>
      <c r="G10" s="77"/>
      <c r="H10" s="41" t="s">
        <v>633</v>
      </c>
    </row>
    <row r="11" spans="2:8" s="32" customFormat="1" ht="12.75" customHeight="1">
      <c r="B11" s="71" t="s">
        <v>591</v>
      </c>
      <c r="C11" s="36">
        <v>31878</v>
      </c>
      <c r="D11" s="36">
        <v>35017</v>
      </c>
      <c r="E11" s="166">
        <f>+D11-C11</f>
        <v>3139</v>
      </c>
      <c r="F11" s="166">
        <v>5173726.775780722</v>
      </c>
      <c r="G11" s="77">
        <v>2532511.445607216</v>
      </c>
      <c r="H11" s="71" t="s">
        <v>607</v>
      </c>
    </row>
    <row r="12" spans="2:8" s="32" customFormat="1" ht="12.75" customHeight="1">
      <c r="B12" s="71" t="s">
        <v>648</v>
      </c>
      <c r="C12" s="36">
        <v>13622</v>
      </c>
      <c r="D12" s="36">
        <v>13173</v>
      </c>
      <c r="E12" s="166">
        <f>+D12-C12</f>
        <v>-449</v>
      </c>
      <c r="F12" s="166">
        <v>-507497.1065560894</v>
      </c>
      <c r="G12" s="77">
        <v>58567.699958215046</v>
      </c>
      <c r="H12" s="71" t="s">
        <v>658</v>
      </c>
    </row>
    <row r="13" spans="2:8" s="32" customFormat="1" ht="12.75" customHeight="1">
      <c r="B13" s="71" t="s">
        <v>649</v>
      </c>
      <c r="C13" s="36">
        <v>1474</v>
      </c>
      <c r="D13" s="36">
        <v>1155</v>
      </c>
      <c r="E13" s="166">
        <f>+D13-C13</f>
        <v>-319</v>
      </c>
      <c r="F13" s="166">
        <v>-102940.99637297593</v>
      </c>
      <c r="G13" s="77">
        <v>194229.40542863985</v>
      </c>
      <c r="H13" s="71" t="s">
        <v>659</v>
      </c>
    </row>
    <row r="14" spans="2:8" s="32" customFormat="1" ht="12.75" customHeight="1">
      <c r="B14" s="71" t="s">
        <v>650</v>
      </c>
      <c r="C14" s="36">
        <v>23793</v>
      </c>
      <c r="D14" s="36">
        <v>24526</v>
      </c>
      <c r="E14" s="166">
        <f>+D14-C14</f>
        <v>733</v>
      </c>
      <c r="F14" s="166">
        <v>546347.3098114742</v>
      </c>
      <c r="G14" s="77">
        <v>702485.232214134</v>
      </c>
      <c r="H14" s="71" t="s">
        <v>660</v>
      </c>
    </row>
    <row r="15" spans="2:8" s="32" customFormat="1" ht="12.75" customHeight="1">
      <c r="B15" s="41" t="s">
        <v>623</v>
      </c>
      <c r="C15" s="36">
        <v>54</v>
      </c>
      <c r="D15" s="36">
        <v>95</v>
      </c>
      <c r="E15" s="166">
        <f>+D15-C15</f>
        <v>41</v>
      </c>
      <c r="F15" s="166">
        <v>8784.291303629507</v>
      </c>
      <c r="G15" s="77">
        <v>-3751.435312004729</v>
      </c>
      <c r="H15" s="41" t="s">
        <v>1143</v>
      </c>
    </row>
    <row r="16" spans="2:8" s="31" customFormat="1" ht="16.5" customHeight="1">
      <c r="B16" s="42" t="s">
        <v>624</v>
      </c>
      <c r="C16" s="49">
        <f>SUM(C17:C25)</f>
        <v>362052</v>
      </c>
      <c r="D16" s="49">
        <f>SUM(D17:D25)</f>
        <v>351764</v>
      </c>
      <c r="E16" s="167">
        <f>SUM(E17:E25)</f>
        <v>-10288</v>
      </c>
      <c r="F16" s="167">
        <f>SUM(F17:F25)</f>
        <v>-1026683.0823678531</v>
      </c>
      <c r="G16" s="76">
        <v>-342997.09700207517</v>
      </c>
      <c r="H16" s="42" t="s">
        <v>634</v>
      </c>
    </row>
    <row r="17" spans="2:8" s="32" customFormat="1" ht="12.75" customHeight="1">
      <c r="B17" s="41" t="s">
        <v>625</v>
      </c>
      <c r="C17" s="36">
        <v>33807</v>
      </c>
      <c r="D17" s="36">
        <v>32733</v>
      </c>
      <c r="E17" s="166">
        <f aca="true" t="shared" si="0" ref="E17:E25">+D17-C17</f>
        <v>-1074</v>
      </c>
      <c r="F17" s="166">
        <v>-255628.239958707</v>
      </c>
      <c r="G17" s="77">
        <v>138350.31193430172</v>
      </c>
      <c r="H17" s="41" t="s">
        <v>635</v>
      </c>
    </row>
    <row r="18" spans="2:8" s="32" customFormat="1" ht="12.75" customHeight="1">
      <c r="B18" s="41" t="s">
        <v>626</v>
      </c>
      <c r="C18" s="36">
        <v>438</v>
      </c>
      <c r="D18" s="36">
        <v>458</v>
      </c>
      <c r="E18" s="166">
        <f t="shared" si="0"/>
        <v>20</v>
      </c>
      <c r="F18" s="166">
        <v>4919.858290968345</v>
      </c>
      <c r="G18" s="77">
        <v>44593.93703916287</v>
      </c>
      <c r="H18" s="41" t="s">
        <v>636</v>
      </c>
    </row>
    <row r="19" spans="2:8" s="32" customFormat="1" ht="12.75" customHeight="1">
      <c r="B19" s="41" t="s">
        <v>627</v>
      </c>
      <c r="C19" s="36"/>
      <c r="D19" s="36"/>
      <c r="E19" s="166"/>
      <c r="F19" s="166"/>
      <c r="G19" s="77"/>
      <c r="H19" s="41" t="s">
        <v>637</v>
      </c>
    </row>
    <row r="20" spans="2:8" s="32" customFormat="1" ht="12.75" customHeight="1">
      <c r="B20" s="71" t="s">
        <v>651</v>
      </c>
      <c r="C20" s="36">
        <v>57680</v>
      </c>
      <c r="D20" s="36">
        <v>56703</v>
      </c>
      <c r="E20" s="166">
        <f t="shared" si="0"/>
        <v>-977</v>
      </c>
      <c r="F20" s="166">
        <v>-41528.48765863519</v>
      </c>
      <c r="G20" s="77">
        <v>121441.5857212239</v>
      </c>
      <c r="H20" s="41" t="s">
        <v>661</v>
      </c>
    </row>
    <row r="21" spans="2:8" s="32" customFormat="1" ht="12.75" customHeight="1">
      <c r="B21" s="71" t="s">
        <v>652</v>
      </c>
      <c r="C21" s="36">
        <v>70255</v>
      </c>
      <c r="D21" s="36">
        <v>66455</v>
      </c>
      <c r="E21" s="166">
        <f t="shared" si="0"/>
        <v>-3800</v>
      </c>
      <c r="F21" s="166">
        <v>-219946.60594917304</v>
      </c>
      <c r="G21" s="77">
        <v>-114192.38641882644</v>
      </c>
      <c r="H21" s="71" t="s">
        <v>1144</v>
      </c>
    </row>
    <row r="22" spans="2:8" s="32" customFormat="1" ht="12.75" customHeight="1">
      <c r="B22" s="71" t="s">
        <v>653</v>
      </c>
      <c r="C22" s="36">
        <v>71639</v>
      </c>
      <c r="D22" s="36">
        <v>70728</v>
      </c>
      <c r="E22" s="166">
        <f t="shared" si="0"/>
        <v>-911</v>
      </c>
      <c r="F22" s="166">
        <v>-84037.32943260304</v>
      </c>
      <c r="G22" s="77">
        <v>-2249.255596273566</v>
      </c>
      <c r="H22" s="71" t="s">
        <v>662</v>
      </c>
    </row>
    <row r="23" spans="2:8" s="31" customFormat="1" ht="12.75" customHeight="1">
      <c r="B23" s="71" t="s">
        <v>654</v>
      </c>
      <c r="C23" s="36">
        <v>66872</v>
      </c>
      <c r="D23" s="36">
        <v>64747</v>
      </c>
      <c r="E23" s="166">
        <f t="shared" si="0"/>
        <v>-2125</v>
      </c>
      <c r="F23" s="166">
        <v>-232540.17703405066</v>
      </c>
      <c r="G23" s="76">
        <v>-188168.5429820301</v>
      </c>
      <c r="H23" s="71" t="s">
        <v>663</v>
      </c>
    </row>
    <row r="24" spans="2:8" s="32" customFormat="1" ht="12.75" customHeight="1">
      <c r="B24" s="71" t="s">
        <v>655</v>
      </c>
      <c r="C24" s="36">
        <v>59452</v>
      </c>
      <c r="D24" s="36">
        <v>58664</v>
      </c>
      <c r="E24" s="166">
        <f t="shared" si="0"/>
        <v>-788</v>
      </c>
      <c r="F24" s="166">
        <v>-106898.39154273133</v>
      </c>
      <c r="G24" s="77">
        <v>-270514.69159786304</v>
      </c>
      <c r="H24" s="71" t="s">
        <v>664</v>
      </c>
    </row>
    <row r="25" spans="2:8" s="32" customFormat="1" ht="12.75" customHeight="1">
      <c r="B25" s="71" t="s">
        <v>656</v>
      </c>
      <c r="C25" s="36">
        <v>1909</v>
      </c>
      <c r="D25" s="36">
        <v>1276</v>
      </c>
      <c r="E25" s="166">
        <f t="shared" si="0"/>
        <v>-633</v>
      </c>
      <c r="F25" s="166">
        <v>-91023.70908292114</v>
      </c>
      <c r="G25" s="77">
        <v>-72258.0551017705</v>
      </c>
      <c r="H25" s="71" t="s">
        <v>665</v>
      </c>
    </row>
    <row r="26" spans="2:8" s="31" customFormat="1" ht="16.5" customHeight="1">
      <c r="B26" s="42" t="s">
        <v>628</v>
      </c>
      <c r="C26" s="49">
        <f>+C27+C28</f>
        <v>310988</v>
      </c>
      <c r="D26" s="49">
        <f>+D27+D28</f>
        <v>324405</v>
      </c>
      <c r="E26" s="167">
        <f>+E27+E28</f>
        <v>13417</v>
      </c>
      <c r="F26" s="167">
        <f>+F27+F28</f>
        <v>923371.0304199234</v>
      </c>
      <c r="G26" s="76">
        <v>1776033.6197459423</v>
      </c>
      <c r="H26" s="42" t="s">
        <v>638</v>
      </c>
    </row>
    <row r="27" spans="2:8" s="31" customFormat="1" ht="12.75" customHeight="1">
      <c r="B27" s="41" t="s">
        <v>629</v>
      </c>
      <c r="C27" s="36">
        <v>81868</v>
      </c>
      <c r="D27" s="36">
        <v>91222</v>
      </c>
      <c r="E27" s="166">
        <f>+D27-C27</f>
        <v>9354</v>
      </c>
      <c r="F27" s="166">
        <v>271773.3076181942</v>
      </c>
      <c r="G27" s="76">
        <v>229467.9112127783</v>
      </c>
      <c r="H27" s="41" t="s">
        <v>639</v>
      </c>
    </row>
    <row r="28" spans="2:8" s="31" customFormat="1" ht="12.75" customHeight="1">
      <c r="B28" s="41" t="s">
        <v>657</v>
      </c>
      <c r="C28" s="36">
        <v>229120</v>
      </c>
      <c r="D28" s="36">
        <v>233183</v>
      </c>
      <c r="E28" s="166">
        <f>+D28-C28</f>
        <v>4063</v>
      </c>
      <c r="F28" s="166">
        <v>651597.7228017291</v>
      </c>
      <c r="G28" s="76">
        <v>1546565.7085331639</v>
      </c>
      <c r="H28" s="41" t="s">
        <v>640</v>
      </c>
    </row>
    <row r="29" spans="2:8" s="31" customFormat="1" ht="16.5" customHeight="1">
      <c r="B29" s="42" t="s">
        <v>630</v>
      </c>
      <c r="C29" s="49">
        <f>+C30+C31</f>
        <v>250412</v>
      </c>
      <c r="D29" s="49">
        <f>+D30+D31</f>
        <v>251027</v>
      </c>
      <c r="E29" s="167">
        <f>+E30+E31</f>
        <v>615</v>
      </c>
      <c r="F29" s="167">
        <f>+F30+F31</f>
        <v>-650276.9025255789</v>
      </c>
      <c r="G29" s="76">
        <v>1919232.1833964952</v>
      </c>
      <c r="H29" s="42" t="s">
        <v>641</v>
      </c>
    </row>
    <row r="30" spans="2:8" s="32" customFormat="1" ht="12.75" customHeight="1">
      <c r="B30" s="41" t="s">
        <v>629</v>
      </c>
      <c r="C30" s="72">
        <v>77322</v>
      </c>
      <c r="D30" s="72">
        <v>83031</v>
      </c>
      <c r="E30" s="166">
        <f>+D30-C30</f>
        <v>5709</v>
      </c>
      <c r="F30" s="166">
        <v>212389.2510434613</v>
      </c>
      <c r="G30" s="77">
        <v>-7146.829346880471</v>
      </c>
      <c r="H30" s="41" t="s">
        <v>639</v>
      </c>
    </row>
    <row r="31" spans="2:8" s="32" customFormat="1" ht="12.75" customHeight="1">
      <c r="B31" s="41" t="s">
        <v>657</v>
      </c>
      <c r="C31" s="72">
        <v>173090</v>
      </c>
      <c r="D31" s="72">
        <v>167996</v>
      </c>
      <c r="E31" s="166">
        <f>+D31-C31</f>
        <v>-5094</v>
      </c>
      <c r="F31" s="166">
        <v>-862666.1535690401</v>
      </c>
      <c r="G31" s="77">
        <v>1926379.0127433757</v>
      </c>
      <c r="H31" s="41" t="s">
        <v>640</v>
      </c>
    </row>
    <row r="32" spans="2:8" s="31" customFormat="1" ht="16.5" customHeight="1">
      <c r="B32" s="42" t="s">
        <v>631</v>
      </c>
      <c r="C32" s="74">
        <v>2898026</v>
      </c>
      <c r="D32" s="74">
        <v>3003321.2</v>
      </c>
      <c r="E32" s="165">
        <f>+D32-C32</f>
        <v>105295.20000000019</v>
      </c>
      <c r="F32" s="167">
        <v>164003.19650953438</v>
      </c>
      <c r="G32" s="76">
        <v>-187589.91022156333</v>
      </c>
      <c r="H32" s="42" t="s">
        <v>642</v>
      </c>
    </row>
    <row r="33" spans="2:10" s="32" customFormat="1" ht="3" customHeight="1">
      <c r="B33" s="58"/>
      <c r="C33" s="94"/>
      <c r="D33" s="92"/>
      <c r="E33" s="166"/>
      <c r="F33" s="166"/>
      <c r="G33" s="201"/>
      <c r="H33" s="58"/>
      <c r="I33" s="22"/>
      <c r="J33" s="22"/>
    </row>
    <row r="34" spans="2:10" s="31" customFormat="1" ht="31.5" customHeight="1">
      <c r="B34" s="98" t="s">
        <v>143</v>
      </c>
      <c r="C34" s="120" t="s">
        <v>896</v>
      </c>
      <c r="D34" s="99" t="s">
        <v>896</v>
      </c>
      <c r="E34" s="169" t="s">
        <v>896</v>
      </c>
      <c r="F34" s="169">
        <f>+F9+F16+F26+F29+F32</f>
        <v>4528834.5160027845</v>
      </c>
      <c r="G34" s="199"/>
      <c r="H34" s="98" t="s">
        <v>185</v>
      </c>
      <c r="I34" s="65"/>
      <c r="J34" s="65"/>
    </row>
    <row r="35" spans="2:6" ht="4.5" customHeight="1">
      <c r="B35" s="21"/>
      <c r="D35" s="25"/>
      <c r="E35" s="25"/>
      <c r="F35" s="22"/>
    </row>
    <row r="36" spans="2:6" ht="15" customHeight="1">
      <c r="B36" s="21"/>
      <c r="D36" s="25"/>
      <c r="E36" s="25"/>
      <c r="F36" s="22"/>
    </row>
    <row r="37" spans="3:10" s="25" customFormat="1" ht="13.5" thickBot="1">
      <c r="C37" s="82"/>
      <c r="D37" s="82"/>
      <c r="E37" s="82"/>
      <c r="F37" s="82"/>
      <c r="I37" s="22"/>
      <c r="J37" s="22"/>
    </row>
    <row r="38" spans="2:10" s="25" customFormat="1" ht="16.5" customHeight="1" thickTop="1">
      <c r="B38" s="26" t="str">
        <f>+'Περιεχόμενα-Contents'!B27</f>
        <v>(Τελευταία Ενημέρωση/Last update: 07/10/2021)</v>
      </c>
      <c r="C38" s="83"/>
      <c r="D38" s="83"/>
      <c r="E38" s="89"/>
      <c r="F38" s="89"/>
      <c r="G38" s="27"/>
      <c r="H38" s="27"/>
      <c r="I38" s="22"/>
      <c r="J38" s="22"/>
    </row>
    <row r="39" spans="2:10" s="25" customFormat="1" ht="4.5" customHeight="1">
      <c r="B39" s="210"/>
      <c r="C39" s="224"/>
      <c r="D39" s="224"/>
      <c r="E39" s="225"/>
      <c r="F39" s="225"/>
      <c r="G39" s="212"/>
      <c r="H39" s="212"/>
      <c r="I39" s="22"/>
      <c r="J39" s="22"/>
    </row>
    <row r="40" spans="2:12" s="25" customFormat="1" ht="16.5" customHeight="1">
      <c r="B40" s="28" t="str">
        <f>+'Περιεχόμενα-Contents'!B29</f>
        <v>COPYRIGHT © :2021, ΚΥΠΡΙΑΚΗ ΔΗΜΟΚΡΑΤΙΑ, ΣΤΑΤΙΣΤΙΚΗ ΥΠΗΡΕΣΙΑ/REPUBLIC OF CYPRUS, STATISTICAL SERVICE</v>
      </c>
      <c r="C40" s="84"/>
      <c r="D40" s="84"/>
      <c r="E40" s="82"/>
      <c r="F40" s="82"/>
      <c r="I40" s="22"/>
      <c r="J40" s="22"/>
      <c r="K40" s="24"/>
      <c r="L40" s="24"/>
    </row>
    <row r="41" spans="2:12" s="24" customFormat="1" ht="12.75">
      <c r="B41" s="20"/>
      <c r="C41" s="85"/>
      <c r="D41" s="85"/>
      <c r="E41" s="90"/>
      <c r="F41" s="90"/>
      <c r="I41" s="22"/>
      <c r="J41" s="22"/>
      <c r="K41" s="22"/>
      <c r="L41" s="22"/>
    </row>
    <row r="44" spans="11:12" ht="12.75">
      <c r="K44" s="29"/>
      <c r="L44" s="29"/>
    </row>
    <row r="45" spans="1:12" s="29" customFormat="1" ht="12.75">
      <c r="A45" s="22"/>
      <c r="B45" s="30"/>
      <c r="C45" s="86"/>
      <c r="D45" s="86"/>
      <c r="I45" s="22"/>
      <c r="J45" s="22"/>
      <c r="K45" s="22"/>
      <c r="L45" s="22"/>
    </row>
  </sheetData>
  <sheetProtection/>
  <mergeCells count="7">
    <mergeCell ref="H6:H8"/>
    <mergeCell ref="F7:G7"/>
    <mergeCell ref="F8:G8"/>
    <mergeCell ref="C7:D7"/>
    <mergeCell ref="A1:B1"/>
    <mergeCell ref="B6:B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Q40"/>
  <sheetViews>
    <sheetView zoomScaleSheetLayoutView="80" zoomScalePageLayoutView="0" workbookViewId="0" topLeftCell="A1">
      <pane xSplit="3" ySplit="10" topLeftCell="D11" activePane="bottomRight" state="frozen"/>
      <selection pane="topLeft" activeCell="A1" sqref="A1"/>
      <selection pane="topRight" activeCell="E1" sqref="E1"/>
      <selection pane="bottomLeft" activeCell="A11" sqref="A11"/>
      <selection pane="bottomRight" activeCell="A1" sqref="A1:C1"/>
    </sheetView>
  </sheetViews>
  <sheetFormatPr defaultColWidth="9.28125" defaultRowHeight="12.75"/>
  <cols>
    <col min="1" max="1" width="2.140625" style="22" customWidth="1"/>
    <col min="2" max="2" width="1.28515625" style="22" customWidth="1"/>
    <col min="3" max="3" width="35.28125" style="29" customWidth="1"/>
    <col min="4" max="4" width="10.00390625" style="29" customWidth="1"/>
    <col min="5" max="5" width="12.00390625" style="29" customWidth="1"/>
    <col min="6" max="6" width="12.421875" style="21" customWidth="1"/>
    <col min="7" max="7" width="11.00390625" style="21" customWidth="1"/>
    <col min="8" max="8" width="14.421875" style="29" customWidth="1"/>
    <col min="9" max="9" width="11.28125" style="29" customWidth="1"/>
    <col min="10" max="10" width="14.00390625" style="29" customWidth="1"/>
    <col min="11" max="11" width="11.28125" style="29" customWidth="1"/>
    <col min="12" max="13" width="12.140625" style="21" customWidth="1"/>
    <col min="14" max="14" width="0.85546875" style="22" customWidth="1"/>
    <col min="15" max="15" width="26.57421875" style="22" customWidth="1"/>
    <col min="16" max="16" width="2.57421875" style="22" customWidth="1"/>
    <col min="17" max="16384" width="9.28125" style="22" customWidth="1"/>
  </cols>
  <sheetData>
    <row r="1" spans="1:13" s="23" customFormat="1" ht="15" customHeight="1">
      <c r="A1" s="333" t="s">
        <v>8</v>
      </c>
      <c r="B1" s="333"/>
      <c r="C1" s="334"/>
      <c r="D1" s="79"/>
      <c r="E1" s="79"/>
      <c r="F1" s="87"/>
      <c r="G1" s="87"/>
      <c r="H1" s="79"/>
      <c r="I1" s="79"/>
      <c r="J1" s="79"/>
      <c r="K1" s="79"/>
      <c r="L1" s="87"/>
      <c r="M1" s="87"/>
    </row>
    <row r="2" spans="3:13" s="23" customFormat="1" ht="12.75" customHeight="1">
      <c r="C2" s="3"/>
      <c r="D2" s="80"/>
      <c r="E2" s="80"/>
      <c r="F2" s="87"/>
      <c r="G2" s="87"/>
      <c r="H2" s="80"/>
      <c r="I2" s="80"/>
      <c r="J2" s="80"/>
      <c r="K2" s="80"/>
      <c r="L2" s="87"/>
      <c r="M2" s="87"/>
    </row>
    <row r="3" spans="2:16" s="31" customFormat="1" ht="15" customHeight="1">
      <c r="B3" s="217" t="s">
        <v>1093</v>
      </c>
      <c r="C3" s="38"/>
      <c r="D3" s="81"/>
      <c r="E3" s="81"/>
      <c r="F3" s="88"/>
      <c r="G3" s="88"/>
      <c r="H3" s="81"/>
      <c r="I3" s="81"/>
      <c r="J3" s="81"/>
      <c r="K3" s="81"/>
      <c r="L3" s="88"/>
      <c r="M3" s="88"/>
      <c r="N3" s="37"/>
      <c r="O3" s="37"/>
      <c r="P3" s="37"/>
    </row>
    <row r="4" spans="2:16" s="31" customFormat="1" ht="15" customHeight="1" thickBot="1">
      <c r="B4" s="218" t="s">
        <v>1094</v>
      </c>
      <c r="C4" s="215"/>
      <c r="D4" s="216"/>
      <c r="E4" s="216"/>
      <c r="F4" s="216"/>
      <c r="G4" s="216"/>
      <c r="H4" s="216"/>
      <c r="I4" s="216"/>
      <c r="J4" s="216"/>
      <c r="K4" s="216"/>
      <c r="L4" s="216"/>
      <c r="M4" s="216"/>
      <c r="N4" s="215"/>
      <c r="O4" s="215"/>
      <c r="P4" s="38"/>
    </row>
    <row r="5" spans="4:15" s="32" customFormat="1" ht="12.75" customHeight="1" thickTop="1">
      <c r="D5" s="34"/>
      <c r="E5" s="34"/>
      <c r="F5" s="34"/>
      <c r="G5" s="34"/>
      <c r="H5" s="34"/>
      <c r="I5" s="34"/>
      <c r="J5" s="34"/>
      <c r="K5" s="34"/>
      <c r="L5" s="34"/>
      <c r="M5" s="34"/>
      <c r="O5" s="33"/>
    </row>
    <row r="6" spans="3:15" s="32" customFormat="1" ht="31.5" customHeight="1">
      <c r="C6" s="325" t="s">
        <v>104</v>
      </c>
      <c r="D6" s="322" t="s">
        <v>1115</v>
      </c>
      <c r="E6" s="324"/>
      <c r="F6" s="296" t="s">
        <v>993</v>
      </c>
      <c r="G6" s="296" t="s">
        <v>994</v>
      </c>
      <c r="H6" s="296" t="s">
        <v>995</v>
      </c>
      <c r="I6" s="296" t="s">
        <v>996</v>
      </c>
      <c r="J6" s="296" t="s">
        <v>997</v>
      </c>
      <c r="K6" s="285" t="s">
        <v>998</v>
      </c>
      <c r="L6" s="285"/>
      <c r="M6" s="285"/>
      <c r="N6" s="316"/>
      <c r="O6" s="325" t="s">
        <v>103</v>
      </c>
    </row>
    <row r="7" spans="3:15" s="32" customFormat="1" ht="31.5" customHeight="1">
      <c r="C7" s="295"/>
      <c r="D7" s="331" t="s">
        <v>454</v>
      </c>
      <c r="E7" s="306" t="s">
        <v>670</v>
      </c>
      <c r="F7" s="297"/>
      <c r="G7" s="297"/>
      <c r="H7" s="297"/>
      <c r="I7" s="297"/>
      <c r="J7" s="297"/>
      <c r="K7" s="331" t="s">
        <v>454</v>
      </c>
      <c r="L7" s="331" t="s">
        <v>672</v>
      </c>
      <c r="M7" s="306" t="s">
        <v>673</v>
      </c>
      <c r="N7" s="306"/>
      <c r="O7" s="295"/>
    </row>
    <row r="8" spans="3:15" s="32" customFormat="1" ht="15.75" customHeight="1">
      <c r="C8" s="295"/>
      <c r="D8" s="332"/>
      <c r="E8" s="307"/>
      <c r="F8" s="297" t="s">
        <v>1145</v>
      </c>
      <c r="G8" s="297" t="s">
        <v>1146</v>
      </c>
      <c r="H8" s="297" t="s">
        <v>1147</v>
      </c>
      <c r="I8" s="297" t="s">
        <v>1148</v>
      </c>
      <c r="J8" s="297" t="s">
        <v>1149</v>
      </c>
      <c r="K8" s="332"/>
      <c r="L8" s="332"/>
      <c r="M8" s="307"/>
      <c r="N8" s="307"/>
      <c r="O8" s="295"/>
    </row>
    <row r="9" spans="3:15" s="32" customFormat="1" ht="15.75" customHeight="1">
      <c r="C9" s="295"/>
      <c r="D9" s="332" t="s">
        <v>1139</v>
      </c>
      <c r="E9" s="332" t="s">
        <v>671</v>
      </c>
      <c r="F9" s="297"/>
      <c r="G9" s="297"/>
      <c r="H9" s="297"/>
      <c r="I9" s="297"/>
      <c r="J9" s="297"/>
      <c r="K9" s="332" t="s">
        <v>1139</v>
      </c>
      <c r="L9" s="332" t="s">
        <v>1150</v>
      </c>
      <c r="M9" s="307" t="s">
        <v>674</v>
      </c>
      <c r="N9" s="307"/>
      <c r="O9" s="295"/>
    </row>
    <row r="10" spans="3:15" s="32" customFormat="1" ht="31.5" customHeight="1">
      <c r="C10" s="284"/>
      <c r="D10" s="335"/>
      <c r="E10" s="335"/>
      <c r="F10" s="298"/>
      <c r="G10" s="298"/>
      <c r="H10" s="298"/>
      <c r="I10" s="298"/>
      <c r="J10" s="298"/>
      <c r="K10" s="335"/>
      <c r="L10" s="335"/>
      <c r="M10" s="308"/>
      <c r="N10" s="308"/>
      <c r="O10" s="284"/>
    </row>
    <row r="11" spans="3:15" s="31" customFormat="1" ht="15" customHeight="1">
      <c r="C11" s="41" t="s">
        <v>106</v>
      </c>
      <c r="D11" s="36">
        <v>29242.704</v>
      </c>
      <c r="E11" s="72">
        <v>5828070.9072</v>
      </c>
      <c r="F11" s="72">
        <v>133574.675</v>
      </c>
      <c r="G11" s="166">
        <v>0</v>
      </c>
      <c r="H11" s="222">
        <v>1542</v>
      </c>
      <c r="I11" s="92">
        <v>2903</v>
      </c>
      <c r="J11" s="72">
        <v>36897</v>
      </c>
      <c r="K11" s="72">
        <f>+D11+F11-H11-I11-G11-J11</f>
        <v>121475.37899999999</v>
      </c>
      <c r="L11" s="92">
        <v>201</v>
      </c>
      <c r="M11" s="96">
        <f>+L11*K11</f>
        <v>24416551.178999998</v>
      </c>
      <c r="N11" s="76"/>
      <c r="O11" s="41" t="s">
        <v>145</v>
      </c>
    </row>
    <row r="12" spans="3:15" s="32" customFormat="1" ht="15" customHeight="1">
      <c r="C12" s="41" t="s">
        <v>280</v>
      </c>
      <c r="D12" s="36">
        <v>28411.691</v>
      </c>
      <c r="E12" s="36">
        <v>6517641.9154</v>
      </c>
      <c r="F12" s="72">
        <v>61740.15899999999</v>
      </c>
      <c r="G12" s="166">
        <v>0</v>
      </c>
      <c r="H12" s="222" t="s">
        <v>896</v>
      </c>
      <c r="I12" s="92" t="s">
        <v>896</v>
      </c>
      <c r="J12" s="36">
        <v>6999.3</v>
      </c>
      <c r="K12" s="36">
        <v>1692.9758506821763</v>
      </c>
      <c r="L12" s="92">
        <v>211</v>
      </c>
      <c r="M12" s="96">
        <f>+L12*K12</f>
        <v>357217.9044939392</v>
      </c>
      <c r="N12" s="77"/>
      <c r="O12" s="41" t="s">
        <v>361</v>
      </c>
    </row>
    <row r="13" spans="3:15" s="32" customFormat="1" ht="15" customHeight="1">
      <c r="C13" s="41" t="s">
        <v>186</v>
      </c>
      <c r="D13" s="36">
        <v>41003.50499999999</v>
      </c>
      <c r="E13" s="36">
        <v>1808941.1434568</v>
      </c>
      <c r="F13" s="67">
        <v>0</v>
      </c>
      <c r="G13" s="166">
        <v>0</v>
      </c>
      <c r="H13" s="222" t="s">
        <v>896</v>
      </c>
      <c r="I13" s="92">
        <v>0</v>
      </c>
      <c r="J13" s="36">
        <v>0</v>
      </c>
      <c r="K13" s="36">
        <f>+D13</f>
        <v>41003.50499999999</v>
      </c>
      <c r="L13" s="92" t="s">
        <v>896</v>
      </c>
      <c r="M13" s="96">
        <f>+E13</f>
        <v>1808941.1434568</v>
      </c>
      <c r="N13" s="77"/>
      <c r="O13" s="41" t="s">
        <v>146</v>
      </c>
    </row>
    <row r="14" spans="3:15" s="32" customFormat="1" ht="15" customHeight="1">
      <c r="C14" s="41" t="s">
        <v>107</v>
      </c>
      <c r="D14" s="36">
        <v>0</v>
      </c>
      <c r="E14" s="36">
        <v>0</v>
      </c>
      <c r="F14" s="67">
        <v>313321.559</v>
      </c>
      <c r="G14" s="166">
        <v>0</v>
      </c>
      <c r="H14" s="222">
        <v>-4497</v>
      </c>
      <c r="I14" s="92">
        <v>0</v>
      </c>
      <c r="J14" s="36">
        <v>47724</v>
      </c>
      <c r="K14" s="72">
        <f>+D14+F14-H14-I14-G14-J14</f>
        <v>270094.559</v>
      </c>
      <c r="L14" s="166">
        <v>181</v>
      </c>
      <c r="M14" s="96">
        <f>+L14*K14</f>
        <v>48887115.179000005</v>
      </c>
      <c r="N14" s="77"/>
      <c r="O14" s="41" t="s">
        <v>147</v>
      </c>
    </row>
    <row r="15" spans="3:15" s="32" customFormat="1" ht="15" customHeight="1">
      <c r="C15" s="41" t="s">
        <v>281</v>
      </c>
      <c r="D15" s="36">
        <v>208.857</v>
      </c>
      <c r="E15" s="36">
        <v>59503.3593</v>
      </c>
      <c r="F15" s="67">
        <v>31.929</v>
      </c>
      <c r="G15" s="166">
        <v>0</v>
      </c>
      <c r="H15" s="222" t="s">
        <v>896</v>
      </c>
      <c r="I15" s="92">
        <v>195</v>
      </c>
      <c r="J15" s="36">
        <v>0</v>
      </c>
      <c r="K15" s="72">
        <f>+D15+F15-I15-G15-J15</f>
        <v>45.786</v>
      </c>
      <c r="L15" s="166">
        <v>229</v>
      </c>
      <c r="M15" s="96">
        <f>+L15*K15</f>
        <v>10484.994</v>
      </c>
      <c r="N15" s="77"/>
      <c r="O15" s="41" t="s">
        <v>362</v>
      </c>
    </row>
    <row r="16" spans="3:15" s="32" customFormat="1" ht="15" customHeight="1">
      <c r="C16" s="41" t="s">
        <v>666</v>
      </c>
      <c r="D16" s="36">
        <v>17380</v>
      </c>
      <c r="E16" s="92" t="s">
        <v>896</v>
      </c>
      <c r="F16" s="67">
        <v>13422.409</v>
      </c>
      <c r="G16" s="166">
        <v>0</v>
      </c>
      <c r="H16" s="222" t="s">
        <v>896</v>
      </c>
      <c r="I16" s="92">
        <v>0</v>
      </c>
      <c r="J16" s="36">
        <v>6215</v>
      </c>
      <c r="K16" s="72">
        <f>+D16+F16-I16-G16-J16</f>
        <v>24587.409</v>
      </c>
      <c r="L16" s="166">
        <v>191</v>
      </c>
      <c r="M16" s="96">
        <f>+L16*K16</f>
        <v>4696195.119</v>
      </c>
      <c r="N16" s="77"/>
      <c r="O16" s="41" t="s">
        <v>667</v>
      </c>
    </row>
    <row r="17" spans="3:15" s="32" customFormat="1" ht="15" customHeight="1">
      <c r="C17" s="41" t="s">
        <v>356</v>
      </c>
      <c r="D17" s="36">
        <v>9295</v>
      </c>
      <c r="E17" s="36">
        <v>3282994</v>
      </c>
      <c r="F17" s="72">
        <v>0.064</v>
      </c>
      <c r="G17" s="166">
        <v>3161.99</v>
      </c>
      <c r="H17" s="222" t="s">
        <v>896</v>
      </c>
      <c r="I17" s="92">
        <v>0</v>
      </c>
      <c r="J17" s="36">
        <v>155</v>
      </c>
      <c r="K17" s="72">
        <f>+D17+F17-I17-G17-J17</f>
        <v>5978.0740000000005</v>
      </c>
      <c r="L17" s="92">
        <v>285</v>
      </c>
      <c r="M17" s="96">
        <f>+L17*K17</f>
        <v>1703751.09</v>
      </c>
      <c r="N17" s="77"/>
      <c r="O17" s="41" t="s">
        <v>441</v>
      </c>
    </row>
    <row r="18" spans="3:15" s="32" customFormat="1" ht="15" customHeight="1">
      <c r="C18" s="41" t="s">
        <v>187</v>
      </c>
      <c r="D18" s="36">
        <v>0</v>
      </c>
      <c r="E18" s="36">
        <v>0</v>
      </c>
      <c r="F18" s="67">
        <v>161840.83200000002</v>
      </c>
      <c r="G18" s="166">
        <v>0</v>
      </c>
      <c r="H18" s="222" t="s">
        <v>896</v>
      </c>
      <c r="I18" s="92">
        <v>0</v>
      </c>
      <c r="J18" s="36">
        <v>35095</v>
      </c>
      <c r="K18" s="72">
        <f>+D18+F18-I18-G18-J18</f>
        <v>126745.83200000002</v>
      </c>
      <c r="L18" s="166">
        <v>280</v>
      </c>
      <c r="M18" s="96">
        <f>+L18*K18</f>
        <v>35488832.96000001</v>
      </c>
      <c r="N18" s="77"/>
      <c r="O18" s="41" t="s">
        <v>675</v>
      </c>
    </row>
    <row r="19" spans="3:15" s="32" customFormat="1" ht="15" customHeight="1">
      <c r="C19" s="41" t="s">
        <v>676</v>
      </c>
      <c r="D19" s="36"/>
      <c r="E19" s="36"/>
      <c r="F19" s="67"/>
      <c r="G19" s="166"/>
      <c r="H19" s="222"/>
      <c r="I19" s="92"/>
      <c r="J19" s="36"/>
      <c r="K19" s="36"/>
      <c r="L19" s="166"/>
      <c r="M19" s="96"/>
      <c r="N19" s="77"/>
      <c r="O19" s="41" t="s">
        <v>680</v>
      </c>
    </row>
    <row r="20" spans="3:15" s="32" customFormat="1" ht="12" customHeight="1">
      <c r="C20" s="125" t="s">
        <v>677</v>
      </c>
      <c r="D20" s="36">
        <v>0</v>
      </c>
      <c r="E20" s="36">
        <v>0</v>
      </c>
      <c r="F20" s="67">
        <v>63442.916999999994</v>
      </c>
      <c r="G20" s="166">
        <v>4298.05845</v>
      </c>
      <c r="H20" s="222" t="s">
        <v>896</v>
      </c>
      <c r="I20" s="92">
        <v>0</v>
      </c>
      <c r="J20" s="36">
        <v>8324</v>
      </c>
      <c r="K20" s="72">
        <f>+D20+F20-I20-G20-J20</f>
        <v>50820.85854999999</v>
      </c>
      <c r="L20" s="166">
        <v>231.72</v>
      </c>
      <c r="M20" s="96">
        <f>+L20*K20</f>
        <v>11776209.343205998</v>
      </c>
      <c r="N20" s="77"/>
      <c r="O20" s="41" t="s">
        <v>681</v>
      </c>
    </row>
    <row r="21" spans="3:15" s="32" customFormat="1" ht="15" customHeight="1">
      <c r="C21" s="41" t="s">
        <v>108</v>
      </c>
      <c r="D21" s="72" t="s">
        <v>896</v>
      </c>
      <c r="E21" s="36">
        <v>33765123.703233324</v>
      </c>
      <c r="F21" s="67">
        <v>0</v>
      </c>
      <c r="G21" s="166">
        <v>0</v>
      </c>
      <c r="H21" s="222" t="s">
        <v>896</v>
      </c>
      <c r="I21" s="92">
        <v>0</v>
      </c>
      <c r="J21" s="36">
        <v>0</v>
      </c>
      <c r="K21" s="72" t="s">
        <v>896</v>
      </c>
      <c r="L21" s="92" t="s">
        <v>896</v>
      </c>
      <c r="M21" s="96">
        <f>+E21</f>
        <v>33765123.703233324</v>
      </c>
      <c r="N21" s="77"/>
      <c r="O21" s="41" t="s">
        <v>668</v>
      </c>
    </row>
    <row r="22" spans="3:15" s="32" customFormat="1" ht="15" customHeight="1">
      <c r="C22" s="41" t="s">
        <v>678</v>
      </c>
      <c r="D22" s="72"/>
      <c r="E22" s="36"/>
      <c r="F22" s="67"/>
      <c r="G22" s="166"/>
      <c r="H22" s="222"/>
      <c r="I22" s="92"/>
      <c r="J22" s="36"/>
      <c r="K22" s="72"/>
      <c r="L22" s="92"/>
      <c r="M22" s="96"/>
      <c r="N22" s="77"/>
      <c r="O22" s="41" t="s">
        <v>1157</v>
      </c>
    </row>
    <row r="23" spans="3:15" s="32" customFormat="1" ht="12" customHeight="1">
      <c r="C23" s="41" t="s">
        <v>679</v>
      </c>
      <c r="D23" s="72" t="s">
        <v>896</v>
      </c>
      <c r="E23" s="36">
        <v>57397945.56999999</v>
      </c>
      <c r="F23" s="67">
        <v>0</v>
      </c>
      <c r="G23" s="166">
        <v>0</v>
      </c>
      <c r="H23" s="222" t="s">
        <v>896</v>
      </c>
      <c r="I23" s="92">
        <v>0</v>
      </c>
      <c r="J23" s="36">
        <v>0</v>
      </c>
      <c r="K23" s="72" t="s">
        <v>896</v>
      </c>
      <c r="L23" s="92" t="s">
        <v>896</v>
      </c>
      <c r="M23" s="96">
        <f>+E23</f>
        <v>57397945.56999999</v>
      </c>
      <c r="N23" s="77"/>
      <c r="O23" s="41" t="s">
        <v>1158</v>
      </c>
    </row>
    <row r="24" spans="3:15" s="32" customFormat="1" ht="15" customHeight="1">
      <c r="C24" s="41" t="s">
        <v>191</v>
      </c>
      <c r="D24" s="72" t="s">
        <v>896</v>
      </c>
      <c r="E24" s="72" t="s">
        <v>896</v>
      </c>
      <c r="F24" s="72" t="s">
        <v>896</v>
      </c>
      <c r="G24" s="92" t="s">
        <v>896</v>
      </c>
      <c r="H24" s="222" t="s">
        <v>896</v>
      </c>
      <c r="I24" s="92" t="s">
        <v>896</v>
      </c>
      <c r="J24" s="72" t="s">
        <v>896</v>
      </c>
      <c r="K24" s="72" t="s">
        <v>896</v>
      </c>
      <c r="L24" s="92" t="s">
        <v>896</v>
      </c>
      <c r="M24" s="96">
        <v>1078165</v>
      </c>
      <c r="N24" s="77"/>
      <c r="O24" s="41" t="s">
        <v>669</v>
      </c>
    </row>
    <row r="25" spans="3:17" s="32" customFormat="1" ht="3" customHeight="1">
      <c r="C25" s="63"/>
      <c r="D25" s="104"/>
      <c r="E25" s="104"/>
      <c r="F25" s="105"/>
      <c r="G25" s="170"/>
      <c r="H25" s="223"/>
      <c r="I25" s="104"/>
      <c r="J25" s="104"/>
      <c r="K25" s="104"/>
      <c r="L25" s="170"/>
      <c r="M25" s="105"/>
      <c r="N25" s="202"/>
      <c r="O25" s="63"/>
      <c r="P25" s="22"/>
      <c r="Q25" s="22"/>
    </row>
    <row r="26" spans="3:15" s="32" customFormat="1" ht="27" customHeight="1">
      <c r="C26" s="98" t="s">
        <v>143</v>
      </c>
      <c r="D26" s="236"/>
      <c r="E26" s="236"/>
      <c r="F26" s="237"/>
      <c r="G26" s="237"/>
      <c r="H26" s="237"/>
      <c r="I26" s="237"/>
      <c r="J26" s="237"/>
      <c r="K26" s="236"/>
      <c r="L26" s="238"/>
      <c r="M26" s="101">
        <f>SUM(M11:M24)</f>
        <v>221386533.18539008</v>
      </c>
      <c r="N26" s="239"/>
      <c r="O26" s="98" t="s">
        <v>185</v>
      </c>
    </row>
    <row r="27" spans="3:17" ht="13.5" customHeight="1">
      <c r="C27" s="21"/>
      <c r="D27" s="21"/>
      <c r="E27" s="21"/>
      <c r="H27" s="21"/>
      <c r="I27" s="21"/>
      <c r="J27" s="21"/>
      <c r="K27" s="21"/>
      <c r="N27" s="21"/>
      <c r="P27" s="29"/>
      <c r="Q27" s="29"/>
    </row>
    <row r="28" spans="4:17" s="25" customFormat="1" ht="13.5" thickBot="1">
      <c r="D28" s="82"/>
      <c r="E28" s="82"/>
      <c r="F28" s="82"/>
      <c r="G28" s="82"/>
      <c r="H28" s="82"/>
      <c r="I28" s="82"/>
      <c r="J28" s="82"/>
      <c r="K28" s="82"/>
      <c r="L28" s="82"/>
      <c r="M28" s="82"/>
      <c r="P28" s="22"/>
      <c r="Q28" s="22"/>
    </row>
    <row r="29" spans="2:16" s="25" customFormat="1" ht="16.5" customHeight="1" thickTop="1">
      <c r="B29" s="26" t="str">
        <f>+'Περιεχόμενα-Contents'!B27</f>
        <v>(Τελευταία Ενημέρωση/Last update: 07/10/2021)</v>
      </c>
      <c r="C29" s="83"/>
      <c r="D29" s="83"/>
      <c r="E29" s="89"/>
      <c r="F29" s="89"/>
      <c r="G29" s="27"/>
      <c r="H29" s="27"/>
      <c r="I29" s="27"/>
      <c r="J29" s="27"/>
      <c r="K29" s="27"/>
      <c r="L29" s="27"/>
      <c r="M29" s="27"/>
      <c r="N29" s="27"/>
      <c r="O29" s="27"/>
      <c r="P29" s="22"/>
    </row>
    <row r="30" spans="2:10" s="25" customFormat="1" ht="4.5" customHeight="1">
      <c r="B30" s="210"/>
      <c r="C30" s="224"/>
      <c r="D30" s="224"/>
      <c r="E30" s="225"/>
      <c r="F30" s="225"/>
      <c r="G30" s="212"/>
      <c r="H30" s="212"/>
      <c r="I30" s="22"/>
      <c r="J30" s="22"/>
    </row>
    <row r="31" spans="2:12" s="25" customFormat="1" ht="16.5" customHeight="1">
      <c r="B31" s="28" t="str">
        <f>+'Περιεχόμενα-Contents'!B29</f>
        <v>COPYRIGHT © :2021, ΚΥΠΡΙΑΚΗ ΔΗΜΟΚΡΑΤΙΑ, ΣΤΑΤΙΣΤΙΚΗ ΥΠΗΡΕΣΙΑ/REPUBLIC OF CYPRUS, STATISTICAL SERVICE</v>
      </c>
      <c r="C31" s="84"/>
      <c r="D31" s="84"/>
      <c r="E31" s="82"/>
      <c r="F31" s="82"/>
      <c r="I31" s="22"/>
      <c r="J31" s="22"/>
      <c r="K31" s="24"/>
      <c r="L31" s="24"/>
    </row>
    <row r="32" spans="3:17" s="24" customFormat="1" ht="12.75">
      <c r="C32" s="20"/>
      <c r="D32" s="85"/>
      <c r="E32" s="85"/>
      <c r="F32" s="90"/>
      <c r="G32" s="90"/>
      <c r="H32" s="85"/>
      <c r="I32" s="85"/>
      <c r="J32" s="85"/>
      <c r="K32" s="85"/>
      <c r="L32" s="90"/>
      <c r="M32" s="90"/>
      <c r="P32" s="22"/>
      <c r="Q32" s="22"/>
    </row>
    <row r="36" spans="1:17" s="29" customFormat="1" ht="12.75">
      <c r="A36" s="22"/>
      <c r="B36" s="22"/>
      <c r="C36" s="30"/>
      <c r="D36" s="86"/>
      <c r="E36" s="86"/>
      <c r="H36" s="86"/>
      <c r="I36" s="86"/>
      <c r="J36" s="86"/>
      <c r="K36" s="86"/>
      <c r="P36" s="22"/>
      <c r="Q36" s="22"/>
    </row>
    <row r="39" spans="1:17" s="29" customFormat="1" ht="12.75">
      <c r="A39" s="22"/>
      <c r="B39" s="22"/>
      <c r="F39" s="21"/>
      <c r="G39" s="21"/>
      <c r="L39" s="21"/>
      <c r="M39" s="21"/>
      <c r="N39" s="22"/>
      <c r="O39" s="22"/>
      <c r="P39" s="22"/>
      <c r="Q39" s="22"/>
    </row>
    <row r="40" spans="1:17" s="29" customFormat="1" ht="12.75">
      <c r="A40" s="22"/>
      <c r="B40" s="22"/>
      <c r="F40" s="21"/>
      <c r="G40" s="21"/>
      <c r="L40" s="21"/>
      <c r="M40" s="21"/>
      <c r="N40" s="22"/>
      <c r="O40" s="22"/>
      <c r="P40" s="22"/>
      <c r="Q40" s="22"/>
    </row>
  </sheetData>
  <sheetProtection/>
  <mergeCells count="25">
    <mergeCell ref="O6:O10"/>
    <mergeCell ref="J8:J10"/>
    <mergeCell ref="K7:K8"/>
    <mergeCell ref="K6:N6"/>
    <mergeCell ref="L7:L8"/>
    <mergeCell ref="M7:N8"/>
    <mergeCell ref="M9:N10"/>
    <mergeCell ref="K9:K10"/>
    <mergeCell ref="L9:L10"/>
    <mergeCell ref="A1:C1"/>
    <mergeCell ref="I8:I10"/>
    <mergeCell ref="D9:D10"/>
    <mergeCell ref="E9:E10"/>
    <mergeCell ref="E7:E8"/>
    <mergeCell ref="I6:I7"/>
    <mergeCell ref="C6:C10"/>
    <mergeCell ref="H6:H7"/>
    <mergeCell ref="H8:H10"/>
    <mergeCell ref="F8:F10"/>
    <mergeCell ref="G8:G10"/>
    <mergeCell ref="D6:E6"/>
    <mergeCell ref="F6:F7"/>
    <mergeCell ref="G6:G7"/>
    <mergeCell ref="D7:D8"/>
    <mergeCell ref="J6:J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3"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P36"/>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00390625" style="29" customWidth="1"/>
    <col min="3" max="3" width="9.8515625" style="29" customWidth="1"/>
    <col min="4" max="4" width="12.421875" style="21" customWidth="1"/>
    <col min="5" max="5" width="11.57421875" style="21" customWidth="1"/>
    <col min="6" max="6" width="0.85546875" style="22" customWidth="1"/>
    <col min="7" max="7" width="37.421875" style="22" customWidth="1"/>
    <col min="8" max="8" width="2.140625" style="22" customWidth="1"/>
    <col min="9" max="16384" width="9.28125" style="22" customWidth="1"/>
  </cols>
  <sheetData>
    <row r="1" spans="1:5" s="23" customFormat="1" ht="15" customHeight="1">
      <c r="A1" s="287" t="s">
        <v>8</v>
      </c>
      <c r="B1" s="288"/>
      <c r="C1" s="79"/>
      <c r="D1" s="87"/>
      <c r="E1" s="87"/>
    </row>
    <row r="2" spans="2:5" s="23" customFormat="1" ht="12.75" customHeight="1">
      <c r="B2" s="3"/>
      <c r="C2" s="80"/>
      <c r="D2" s="87"/>
      <c r="E2" s="87"/>
    </row>
    <row r="3" spans="2:8" s="31" customFormat="1" ht="15" customHeight="1">
      <c r="B3" s="217" t="s">
        <v>1095</v>
      </c>
      <c r="C3" s="81"/>
      <c r="D3" s="88"/>
      <c r="E3" s="88"/>
      <c r="F3" s="37"/>
      <c r="G3" s="37"/>
      <c r="H3" s="37"/>
    </row>
    <row r="4" spans="2:8" s="31" customFormat="1" ht="15" customHeight="1" thickBot="1">
      <c r="B4" s="218" t="s">
        <v>1096</v>
      </c>
      <c r="C4" s="216"/>
      <c r="D4" s="216"/>
      <c r="E4" s="216"/>
      <c r="F4" s="215"/>
      <c r="G4" s="215"/>
      <c r="H4" s="38"/>
    </row>
    <row r="5" spans="2:3" s="31" customFormat="1" ht="12.75" customHeight="1" thickTop="1">
      <c r="B5" s="38"/>
      <c r="C5" s="38"/>
    </row>
    <row r="6" spans="2:7" s="32" customFormat="1" ht="15.75" customHeight="1">
      <c r="B6" s="283" t="s">
        <v>503</v>
      </c>
      <c r="C6" s="323">
        <v>2019</v>
      </c>
      <c r="D6" s="323"/>
      <c r="E6" s="323"/>
      <c r="F6" s="324"/>
      <c r="G6" s="283" t="s">
        <v>554</v>
      </c>
    </row>
    <row r="7" spans="2:7" s="32" customFormat="1" ht="48" customHeight="1">
      <c r="B7" s="295"/>
      <c r="C7" s="123" t="s">
        <v>454</v>
      </c>
      <c r="D7" s="206" t="s">
        <v>693</v>
      </c>
      <c r="E7" s="318" t="s">
        <v>268</v>
      </c>
      <c r="F7" s="319"/>
      <c r="G7" s="295"/>
    </row>
    <row r="8" spans="2:7" s="32" customFormat="1" ht="48" customHeight="1">
      <c r="B8" s="284"/>
      <c r="C8" s="124" t="s">
        <v>1139</v>
      </c>
      <c r="D8" s="208" t="s">
        <v>1151</v>
      </c>
      <c r="E8" s="320" t="s">
        <v>266</v>
      </c>
      <c r="F8" s="321"/>
      <c r="G8" s="284"/>
    </row>
    <row r="9" spans="2:16" s="32" customFormat="1" ht="24.75" customHeight="1">
      <c r="B9" s="178" t="s">
        <v>15</v>
      </c>
      <c r="C9" s="123"/>
      <c r="D9" s="123"/>
      <c r="E9" s="179">
        <f>+E10+E14</f>
        <v>20424493.035637986</v>
      </c>
      <c r="F9" s="200"/>
      <c r="G9" s="180" t="s">
        <v>16</v>
      </c>
      <c r="J9" s="31"/>
      <c r="K9" s="31"/>
      <c r="M9" s="31"/>
      <c r="N9" s="31"/>
      <c r="O9" s="31"/>
      <c r="P9" s="31"/>
    </row>
    <row r="10" spans="2:16" s="31" customFormat="1" ht="19.5" customHeight="1">
      <c r="B10" s="42" t="s">
        <v>694</v>
      </c>
      <c r="C10" s="74"/>
      <c r="D10" s="74"/>
      <c r="E10" s="95">
        <f>SUM(E11:E13)</f>
        <v>8960715.42250388</v>
      </c>
      <c r="F10" s="76"/>
      <c r="G10" s="42" t="s">
        <v>701</v>
      </c>
      <c r="J10" s="32"/>
      <c r="K10" s="32"/>
      <c r="L10" s="32"/>
      <c r="M10" s="32"/>
      <c r="N10" s="32"/>
      <c r="O10" s="32"/>
      <c r="P10" s="32"/>
    </row>
    <row r="11" spans="2:7" s="32" customFormat="1" ht="15" customHeight="1">
      <c r="B11" s="71" t="s">
        <v>695</v>
      </c>
      <c r="C11" s="72">
        <v>68.646</v>
      </c>
      <c r="D11" s="67">
        <v>1780.8</v>
      </c>
      <c r="E11" s="67">
        <f>+D11*C11</f>
        <v>122244.7968</v>
      </c>
      <c r="F11" s="77"/>
      <c r="G11" s="71" t="s">
        <v>702</v>
      </c>
    </row>
    <row r="12" spans="2:7" s="32" customFormat="1" ht="15" customHeight="1">
      <c r="B12" s="71" t="s">
        <v>696</v>
      </c>
      <c r="C12" s="72">
        <v>195.725</v>
      </c>
      <c r="D12" s="67">
        <v>3949</v>
      </c>
      <c r="E12" s="67">
        <f>+D12*C12</f>
        <v>772918.025</v>
      </c>
      <c r="F12" s="77"/>
      <c r="G12" s="71" t="s">
        <v>703</v>
      </c>
    </row>
    <row r="13" spans="2:16" s="32" customFormat="1" ht="15" customHeight="1">
      <c r="B13" s="71" t="s">
        <v>697</v>
      </c>
      <c r="C13" s="72">
        <v>2802.48526779148</v>
      </c>
      <c r="D13" s="67">
        <v>2878</v>
      </c>
      <c r="E13" s="67">
        <f>+D13*C13</f>
        <v>8065552.600703879</v>
      </c>
      <c r="F13" s="77"/>
      <c r="G13" s="71" t="s">
        <v>704</v>
      </c>
      <c r="M13" s="31"/>
      <c r="N13" s="31"/>
      <c r="O13" s="31"/>
      <c r="P13" s="31"/>
    </row>
    <row r="14" spans="2:16" s="31" customFormat="1" ht="19.5" customHeight="1">
      <c r="B14" s="42" t="s">
        <v>712</v>
      </c>
      <c r="C14" s="74"/>
      <c r="D14" s="67"/>
      <c r="E14" s="95">
        <f>SUM(E15:E17)</f>
        <v>11463777.613134107</v>
      </c>
      <c r="F14" s="76"/>
      <c r="G14" s="42" t="s">
        <v>713</v>
      </c>
      <c r="I14" s="32"/>
      <c r="J14" s="32"/>
      <c r="K14" s="32"/>
      <c r="L14" s="32"/>
      <c r="M14" s="32"/>
      <c r="N14" s="32"/>
      <c r="O14" s="32"/>
      <c r="P14" s="32"/>
    </row>
    <row r="15" spans="2:7" s="32" customFormat="1" ht="15" customHeight="1">
      <c r="B15" s="71" t="s">
        <v>698</v>
      </c>
      <c r="C15" s="72">
        <v>878.9442163711325</v>
      </c>
      <c r="D15" s="67">
        <v>11211.874399999999</v>
      </c>
      <c r="E15" s="67">
        <f>+D15*C15</f>
        <v>9854612.15855956</v>
      </c>
      <c r="F15" s="77"/>
      <c r="G15" s="71" t="s">
        <v>705</v>
      </c>
    </row>
    <row r="16" spans="2:7" s="32" customFormat="1" ht="15" customHeight="1">
      <c r="B16" s="71" t="s">
        <v>699</v>
      </c>
      <c r="C16" s="72">
        <v>298.00016029917697</v>
      </c>
      <c r="D16" s="67">
        <v>2840.7576</v>
      </c>
      <c r="E16" s="67">
        <f>+D16*C16</f>
        <v>846546.2201711052</v>
      </c>
      <c r="F16" s="77"/>
      <c r="G16" s="71" t="s">
        <v>706</v>
      </c>
    </row>
    <row r="17" spans="2:7" s="32" customFormat="1" ht="15" customHeight="1">
      <c r="B17" s="71" t="s">
        <v>700</v>
      </c>
      <c r="C17" s="72" t="s">
        <v>896</v>
      </c>
      <c r="D17" s="72" t="s">
        <v>896</v>
      </c>
      <c r="E17" s="67">
        <v>762619.23440344</v>
      </c>
      <c r="F17" s="77"/>
      <c r="G17" s="71" t="s">
        <v>707</v>
      </c>
    </row>
    <row r="18" spans="2:16" s="32" customFormat="1" ht="24.75" customHeight="1">
      <c r="B18" s="180" t="s">
        <v>33</v>
      </c>
      <c r="C18" s="123"/>
      <c r="D18" s="67"/>
      <c r="E18" s="179">
        <f>SUM(E20:E25)</f>
        <v>6758577.485129625</v>
      </c>
      <c r="F18" s="200"/>
      <c r="G18" s="180" t="s">
        <v>34</v>
      </c>
      <c r="J18" s="31"/>
      <c r="K18" s="31"/>
      <c r="L18" s="31"/>
      <c r="M18" s="31"/>
      <c r="N18" s="31"/>
      <c r="O18" s="31"/>
      <c r="P18" s="31"/>
    </row>
    <row r="19" spans="2:16" s="31" customFormat="1" ht="15" customHeight="1">
      <c r="B19" s="41" t="s">
        <v>708</v>
      </c>
      <c r="C19" s="74"/>
      <c r="D19" s="67"/>
      <c r="E19" s="70"/>
      <c r="F19" s="76"/>
      <c r="G19" s="41" t="s">
        <v>710</v>
      </c>
      <c r="J19" s="32"/>
      <c r="K19" s="32"/>
      <c r="L19" s="32"/>
      <c r="M19" s="32"/>
      <c r="N19" s="32"/>
      <c r="O19" s="32"/>
      <c r="P19" s="32"/>
    </row>
    <row r="20" spans="2:7" s="32" customFormat="1" ht="15" customHeight="1">
      <c r="B20" s="71" t="s">
        <v>695</v>
      </c>
      <c r="C20" s="97">
        <v>236.821</v>
      </c>
      <c r="D20" s="67">
        <v>240.98683721889833</v>
      </c>
      <c r="E20" s="67">
        <f>+D20*C20</f>
        <v>57070.74377701672</v>
      </c>
      <c r="F20" s="77"/>
      <c r="G20" s="71" t="s">
        <v>702</v>
      </c>
    </row>
    <row r="21" spans="2:7" s="32" customFormat="1" ht="15" customHeight="1">
      <c r="B21" s="71" t="s">
        <v>696</v>
      </c>
      <c r="C21" s="97">
        <v>195.725</v>
      </c>
      <c r="D21" s="67">
        <v>87.34168795232014</v>
      </c>
      <c r="E21" s="67">
        <f>+D21*C21</f>
        <v>17094.95187446786</v>
      </c>
      <c r="F21" s="77">
        <v>14.0919152968</v>
      </c>
      <c r="G21" s="71" t="s">
        <v>703</v>
      </c>
    </row>
    <row r="22" spans="2:16" s="32" customFormat="1" ht="15" customHeight="1">
      <c r="B22" s="71" t="s">
        <v>714</v>
      </c>
      <c r="C22" s="97">
        <v>3485.456</v>
      </c>
      <c r="D22" s="67">
        <v>242.9299589088436</v>
      </c>
      <c r="E22" s="67">
        <f>+D22*C22</f>
        <v>846721.6828585824</v>
      </c>
      <c r="F22" s="77"/>
      <c r="G22" s="71" t="s">
        <v>715</v>
      </c>
      <c r="J22" s="31"/>
      <c r="K22" s="31"/>
      <c r="L22" s="31"/>
      <c r="M22" s="31"/>
      <c r="N22" s="31"/>
      <c r="O22" s="31"/>
      <c r="P22" s="31"/>
    </row>
    <row r="23" spans="2:16" s="31" customFormat="1" ht="15" customHeight="1">
      <c r="B23" s="41" t="s">
        <v>924</v>
      </c>
      <c r="C23" s="97"/>
      <c r="D23" s="67"/>
      <c r="E23" s="67"/>
      <c r="F23" s="76"/>
      <c r="G23" s="41"/>
      <c r="J23" s="32"/>
      <c r="K23" s="32"/>
      <c r="L23" s="32"/>
      <c r="M23" s="32"/>
      <c r="N23" s="32"/>
      <c r="O23" s="32"/>
      <c r="P23" s="32"/>
    </row>
    <row r="24" spans="2:7" s="32" customFormat="1" ht="11.25" customHeight="1">
      <c r="B24" s="41" t="s">
        <v>923</v>
      </c>
      <c r="C24" s="97">
        <v>6773.102673216</v>
      </c>
      <c r="D24" s="67">
        <v>813.5478059955528</v>
      </c>
      <c r="E24" s="67">
        <f>+D24*C24</f>
        <v>5510242.819577491</v>
      </c>
      <c r="F24" s="77">
        <v>10940.085106904336</v>
      </c>
      <c r="G24" s="41" t="s">
        <v>711</v>
      </c>
    </row>
    <row r="25" spans="2:7" s="32" customFormat="1" ht="15" customHeight="1">
      <c r="B25" s="41" t="s">
        <v>709</v>
      </c>
      <c r="C25" s="97" t="s">
        <v>896</v>
      </c>
      <c r="D25" s="72" t="s">
        <v>896</v>
      </c>
      <c r="E25" s="67">
        <v>327447.287042066</v>
      </c>
      <c r="F25" s="77"/>
      <c r="G25" s="41" t="s">
        <v>716</v>
      </c>
    </row>
    <row r="26" spans="2:16" s="32" customFormat="1" ht="3" customHeight="1">
      <c r="B26" s="63"/>
      <c r="C26" s="129"/>
      <c r="D26" s="105"/>
      <c r="E26" s="105"/>
      <c r="F26" s="176"/>
      <c r="G26" s="63"/>
      <c r="H26" s="22"/>
      <c r="I26" s="22"/>
      <c r="J26" s="22"/>
      <c r="K26" s="22"/>
      <c r="L26" s="22"/>
      <c r="M26" s="22"/>
      <c r="N26" s="22"/>
      <c r="O26" s="22"/>
      <c r="P26" s="22"/>
    </row>
    <row r="27" spans="2:16" ht="13.5" customHeight="1">
      <c r="B27" s="21"/>
      <c r="C27" s="21"/>
      <c r="F27" s="21"/>
      <c r="H27" s="29"/>
      <c r="I27" s="29"/>
      <c r="J27" s="25"/>
      <c r="K27" s="25"/>
      <c r="L27" s="25"/>
      <c r="M27" s="25"/>
      <c r="N27" s="25"/>
      <c r="O27" s="25"/>
      <c r="P27" s="25"/>
    </row>
    <row r="28" spans="3:9" s="25" customFormat="1" ht="13.5" thickBot="1">
      <c r="C28" s="82"/>
      <c r="D28" s="82"/>
      <c r="E28" s="82"/>
      <c r="H28" s="22"/>
      <c r="I28" s="22"/>
    </row>
    <row r="29" spans="2:9" s="25" customFormat="1" ht="16.5" customHeight="1" thickTop="1">
      <c r="B29" s="26" t="str">
        <f>+'Περιεχόμενα-Contents'!B27</f>
        <v>(Τελευταία Ενημέρωση/Last update: 07/10/2021)</v>
      </c>
      <c r="C29" s="83"/>
      <c r="D29" s="89"/>
      <c r="E29" s="89"/>
      <c r="F29" s="27"/>
      <c r="G29" s="27"/>
      <c r="H29" s="22"/>
      <c r="I29" s="22"/>
    </row>
    <row r="30" spans="2:9" s="25" customFormat="1" ht="4.5" customHeight="1">
      <c r="B30" s="210"/>
      <c r="C30" s="224"/>
      <c r="D30" s="225"/>
      <c r="E30" s="225"/>
      <c r="F30" s="212"/>
      <c r="G30" s="212"/>
      <c r="H30" s="22"/>
      <c r="I30" s="22"/>
    </row>
    <row r="31" spans="2:16" s="25" customFormat="1" ht="16.5" customHeight="1">
      <c r="B31" s="28" t="str">
        <f>+'Περιεχόμενα-Contents'!B29</f>
        <v>COPYRIGHT © :2021, ΚΥΠΡΙΑΚΗ ΔΗΜΟΚΡΑΤΙΑ, ΣΤΑΤΙΣΤΙΚΗ ΥΠΗΡΕΣΙΑ/REPUBLIC OF CYPRUS, STATISTICAL SERVICE</v>
      </c>
      <c r="C31" s="84"/>
      <c r="D31" s="82"/>
      <c r="E31" s="82"/>
      <c r="H31" s="22"/>
      <c r="I31" s="22"/>
      <c r="J31" s="24"/>
      <c r="K31" s="24"/>
      <c r="L31" s="24"/>
      <c r="M31" s="24"/>
      <c r="N31" s="24"/>
      <c r="O31" s="24"/>
      <c r="P31" s="24"/>
    </row>
    <row r="32" spans="2:16" s="24" customFormat="1" ht="12.75">
      <c r="B32" s="20"/>
      <c r="C32" s="85"/>
      <c r="D32" s="90"/>
      <c r="E32" s="90"/>
      <c r="H32" s="22"/>
      <c r="I32" s="22"/>
      <c r="J32" s="22"/>
      <c r="K32" s="22"/>
      <c r="L32" s="22"/>
      <c r="M32" s="22"/>
      <c r="N32" s="22"/>
      <c r="O32" s="22"/>
      <c r="P32" s="22"/>
    </row>
    <row r="35" spans="10:16" ht="12.75">
      <c r="J35" s="29"/>
      <c r="K35" s="29"/>
      <c r="L35" s="29"/>
      <c r="M35" s="29"/>
      <c r="N35" s="29"/>
      <c r="O35" s="29"/>
      <c r="P35" s="29"/>
    </row>
    <row r="36" spans="1:16" s="29" customFormat="1" ht="12.75">
      <c r="A36" s="22"/>
      <c r="B36" s="30"/>
      <c r="C36" s="86"/>
      <c r="H36" s="22"/>
      <c r="I36" s="22"/>
      <c r="J36" s="22"/>
      <c r="K36" s="22"/>
      <c r="L36" s="22"/>
      <c r="M36" s="22"/>
      <c r="N36" s="22"/>
      <c r="O36" s="22"/>
      <c r="P36"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1" max="1" width="2.00390625" style="1" customWidth="1"/>
    <col min="2" max="2" width="90.7109375" style="1" customWidth="1"/>
    <col min="3" max="3" width="2.140625" style="1" customWidth="1"/>
    <col min="4" max="4" width="90.7109375" style="1" customWidth="1"/>
    <col min="5" max="16384" width="9.140625" style="1" customWidth="1"/>
  </cols>
  <sheetData>
    <row r="1" spans="1:3" ht="15" customHeight="1">
      <c r="A1" s="2"/>
      <c r="B1" s="214" t="s">
        <v>8</v>
      </c>
      <c r="C1" s="3"/>
    </row>
    <row r="2" spans="2:4" ht="30" customHeight="1">
      <c r="B2" s="213" t="s">
        <v>869</v>
      </c>
      <c r="C2" s="144"/>
      <c r="D2" s="213" t="s">
        <v>870</v>
      </c>
    </row>
    <row r="3" spans="1:4" s="6" customFormat="1" ht="30" customHeight="1">
      <c r="A3" s="4"/>
      <c r="B3" s="145" t="s">
        <v>0</v>
      </c>
      <c r="C3" s="146"/>
      <c r="D3" s="145" t="s">
        <v>1</v>
      </c>
    </row>
    <row r="4" spans="1:4" s="6" customFormat="1" ht="12.75" customHeight="1">
      <c r="A4" s="4"/>
      <c r="B4" s="5"/>
      <c r="C4" s="5"/>
      <c r="D4" s="5"/>
    </row>
    <row r="5" spans="2:4" ht="12.75">
      <c r="B5" s="7" t="s">
        <v>871</v>
      </c>
      <c r="C5" s="8"/>
      <c r="D5" s="9" t="s">
        <v>883</v>
      </c>
    </row>
    <row r="6" spans="2:4" ht="9.75" customHeight="1">
      <c r="B6" s="10"/>
      <c r="C6" s="8"/>
      <c r="D6" s="10"/>
    </row>
    <row r="7" spans="2:4" ht="63.75">
      <c r="B7" s="13" t="s">
        <v>900</v>
      </c>
      <c r="C7" s="12"/>
      <c r="D7" s="13" t="s">
        <v>903</v>
      </c>
    </row>
    <row r="8" spans="2:4" ht="9.75" customHeight="1">
      <c r="B8" s="14"/>
      <c r="C8" s="8"/>
      <c r="D8" s="8"/>
    </row>
    <row r="9" spans="2:4" ht="57" customHeight="1">
      <c r="B9" s="13" t="s">
        <v>1120</v>
      </c>
      <c r="C9" s="8"/>
      <c r="D9" s="13" t="s">
        <v>1122</v>
      </c>
    </row>
    <row r="10" spans="2:4" ht="9.75" customHeight="1">
      <c r="B10" s="14"/>
      <c r="C10" s="8"/>
      <c r="D10" s="8"/>
    </row>
    <row r="11" spans="2:4" ht="89.25">
      <c r="B11" s="13" t="s">
        <v>1121</v>
      </c>
      <c r="C11" s="8"/>
      <c r="D11" s="13" t="s">
        <v>937</v>
      </c>
    </row>
    <row r="12" spans="2:4" ht="9.75" customHeight="1">
      <c r="B12" s="9"/>
      <c r="C12" s="8"/>
      <c r="D12" s="9"/>
    </row>
    <row r="13" spans="2:4" ht="51">
      <c r="B13" s="13" t="s">
        <v>939</v>
      </c>
      <c r="C13" s="12"/>
      <c r="D13" s="13" t="s">
        <v>938</v>
      </c>
    </row>
    <row r="14" spans="2:4" ht="9.75" customHeight="1">
      <c r="B14" s="9"/>
      <c r="C14" s="8"/>
      <c r="D14" s="9"/>
    </row>
    <row r="15" spans="2:4" ht="63.75">
      <c r="B15" s="13" t="s">
        <v>1123</v>
      </c>
      <c r="C15" s="12"/>
      <c r="D15" s="13" t="s">
        <v>1124</v>
      </c>
    </row>
    <row r="16" spans="2:4" ht="9.75" customHeight="1">
      <c r="B16" s="9"/>
      <c r="C16" s="8"/>
      <c r="D16" s="9"/>
    </row>
    <row r="17" spans="2:4" ht="25.5">
      <c r="B17" s="13" t="s">
        <v>941</v>
      </c>
      <c r="C17" s="12"/>
      <c r="D17" s="13" t="s">
        <v>940</v>
      </c>
    </row>
    <row r="18" spans="2:4" ht="9.75" customHeight="1">
      <c r="B18" s="9"/>
      <c r="C18" s="8"/>
      <c r="D18" s="9"/>
    </row>
    <row r="19" spans="2:4" ht="12.75">
      <c r="B19" s="9" t="s">
        <v>884</v>
      </c>
      <c r="C19" s="8"/>
      <c r="D19" s="9" t="s">
        <v>4</v>
      </c>
    </row>
    <row r="20" spans="2:4" ht="9.75" customHeight="1">
      <c r="B20" s="8"/>
      <c r="C20" s="8"/>
      <c r="D20" s="8"/>
    </row>
    <row r="21" spans="2:4" ht="25.5">
      <c r="B21" s="11" t="s">
        <v>872</v>
      </c>
      <c r="C21" s="12"/>
      <c r="D21" s="11" t="s">
        <v>885</v>
      </c>
    </row>
    <row r="22" spans="2:4" ht="9.75" customHeight="1">
      <c r="B22" s="8"/>
      <c r="C22" s="8"/>
      <c r="D22" s="8"/>
    </row>
    <row r="23" spans="2:4" ht="12.75">
      <c r="B23" s="9" t="s">
        <v>9</v>
      </c>
      <c r="C23" s="8"/>
      <c r="D23" s="9" t="s">
        <v>10</v>
      </c>
    </row>
    <row r="24" spans="2:4" ht="9.75" customHeight="1">
      <c r="B24" s="8"/>
      <c r="C24" s="8"/>
      <c r="D24" s="8"/>
    </row>
    <row r="25" spans="2:4" ht="51">
      <c r="B25" s="11" t="s">
        <v>1125</v>
      </c>
      <c r="C25" s="12"/>
      <c r="D25" s="11" t="s">
        <v>1126</v>
      </c>
    </row>
    <row r="26" spans="2:4" ht="12.75">
      <c r="B26" s="8"/>
      <c r="C26" s="8"/>
      <c r="D26" s="8"/>
    </row>
    <row r="27" spans="2:4" ht="12.75">
      <c r="B27" s="15" t="s">
        <v>2</v>
      </c>
      <c r="C27" s="8"/>
      <c r="D27" s="15" t="s">
        <v>3</v>
      </c>
    </row>
    <row r="28" spans="2:4" ht="9.75" customHeight="1">
      <c r="B28" s="8"/>
      <c r="C28" s="8"/>
      <c r="D28" s="8"/>
    </row>
    <row r="29" spans="2:4" ht="63.75">
      <c r="B29" s="11" t="s">
        <v>901</v>
      </c>
      <c r="C29" s="12"/>
      <c r="D29" s="11" t="s">
        <v>904</v>
      </c>
    </row>
    <row r="30" spans="2:4" ht="9.75" customHeight="1">
      <c r="B30" s="8"/>
      <c r="C30" s="8"/>
      <c r="D30" s="8"/>
    </row>
    <row r="31" spans="2:4" ht="38.25">
      <c r="B31" s="13" t="s">
        <v>918</v>
      </c>
      <c r="C31" s="12"/>
      <c r="D31" s="11" t="s">
        <v>929</v>
      </c>
    </row>
    <row r="32" spans="2:4" ht="9.75" customHeight="1">
      <c r="B32" s="8"/>
      <c r="C32" s="8"/>
      <c r="D32" s="8"/>
    </row>
    <row r="33" spans="2:4" ht="25.5">
      <c r="B33" s="11" t="s">
        <v>873</v>
      </c>
      <c r="C33" s="12"/>
      <c r="D33" s="13" t="s">
        <v>930</v>
      </c>
    </row>
    <row r="34" spans="2:4" ht="9.75" customHeight="1">
      <c r="B34" s="8"/>
      <c r="C34" s="8"/>
      <c r="D34" s="8"/>
    </row>
    <row r="35" spans="2:4" ht="51">
      <c r="B35" s="11" t="s">
        <v>942</v>
      </c>
      <c r="C35" s="12"/>
      <c r="D35" s="11" t="s">
        <v>931</v>
      </c>
    </row>
    <row r="36" spans="2:4" ht="9.75" customHeight="1">
      <c r="B36" s="8"/>
      <c r="C36" s="8"/>
      <c r="D36" s="8"/>
    </row>
    <row r="37" spans="2:4" ht="63.75">
      <c r="B37" s="11" t="s">
        <v>943</v>
      </c>
      <c r="C37" s="12"/>
      <c r="D37" s="11" t="s">
        <v>932</v>
      </c>
    </row>
    <row r="38" spans="2:4" ht="9.75" customHeight="1">
      <c r="B38" s="8"/>
      <c r="C38" s="8"/>
      <c r="D38" s="8"/>
    </row>
    <row r="39" spans="2:4" ht="63.75">
      <c r="B39" s="11" t="s">
        <v>874</v>
      </c>
      <c r="C39" s="12"/>
      <c r="D39" s="13" t="s">
        <v>905</v>
      </c>
    </row>
    <row r="40" spans="2:4" ht="9.75" customHeight="1">
      <c r="B40" s="8"/>
      <c r="C40" s="8"/>
      <c r="D40" s="8"/>
    </row>
    <row r="41" spans="2:4" ht="51">
      <c r="B41" s="11" t="s">
        <v>875</v>
      </c>
      <c r="C41" s="12"/>
      <c r="D41" s="11" t="s">
        <v>906</v>
      </c>
    </row>
    <row r="42" spans="2:4" ht="9.75" customHeight="1">
      <c r="B42" s="8"/>
      <c r="C42" s="8"/>
      <c r="D42" s="8"/>
    </row>
    <row r="43" spans="2:4" ht="25.5">
      <c r="B43" s="11" t="s">
        <v>907</v>
      </c>
      <c r="C43" s="12"/>
      <c r="D43" s="11" t="s">
        <v>908</v>
      </c>
    </row>
    <row r="44" spans="2:4" ht="9.75" customHeight="1">
      <c r="B44" s="8"/>
      <c r="C44" s="8"/>
      <c r="D44" s="8"/>
    </row>
    <row r="45" spans="2:4" ht="76.5" customHeight="1">
      <c r="B45" s="11" t="s">
        <v>902</v>
      </c>
      <c r="C45" s="12"/>
      <c r="D45" s="11" t="s">
        <v>909</v>
      </c>
    </row>
    <row r="46" spans="2:4" ht="9.75" customHeight="1">
      <c r="B46" s="8"/>
      <c r="C46" s="8"/>
      <c r="D46" s="8"/>
    </row>
    <row r="47" spans="2:4" ht="63.75">
      <c r="B47" s="11" t="s">
        <v>1127</v>
      </c>
      <c r="C47" s="12"/>
      <c r="D47" s="11" t="s">
        <v>933</v>
      </c>
    </row>
    <row r="48" spans="2:4" ht="9.75" customHeight="1">
      <c r="B48" s="8"/>
      <c r="C48" s="8"/>
      <c r="D48" s="8"/>
    </row>
    <row r="49" spans="2:4" ht="25.5">
      <c r="B49" s="11" t="s">
        <v>1128</v>
      </c>
      <c r="C49" s="12"/>
      <c r="D49" s="11" t="s">
        <v>910</v>
      </c>
    </row>
    <row r="50" spans="2:4" ht="9.75" customHeight="1">
      <c r="B50" s="8"/>
      <c r="C50" s="8"/>
      <c r="D50" s="8"/>
    </row>
    <row r="51" spans="2:4" ht="51">
      <c r="B51" s="11" t="s">
        <v>1129</v>
      </c>
      <c r="C51" s="12"/>
      <c r="D51" s="11" t="s">
        <v>944</v>
      </c>
    </row>
    <row r="52" spans="2:4" ht="9.75" customHeight="1">
      <c r="B52" s="8"/>
      <c r="C52" s="8"/>
      <c r="D52" s="8"/>
    </row>
    <row r="53" spans="1:4" ht="12.75">
      <c r="A53" s="148"/>
      <c r="B53" s="149" t="s">
        <v>876</v>
      </c>
      <c r="C53" s="7"/>
      <c r="D53" s="150" t="s">
        <v>886</v>
      </c>
    </row>
    <row r="54" spans="2:4" ht="9.75" customHeight="1">
      <c r="B54" s="8"/>
      <c r="C54" s="8"/>
      <c r="D54" s="8"/>
    </row>
    <row r="55" spans="1:4" s="148" customFormat="1" ht="38.25">
      <c r="A55" s="1"/>
      <c r="B55" s="11" t="s">
        <v>1130</v>
      </c>
      <c r="C55" s="12"/>
      <c r="D55" s="11" t="s">
        <v>911</v>
      </c>
    </row>
    <row r="56" spans="2:4" ht="9.75" customHeight="1">
      <c r="B56" s="8"/>
      <c r="C56" s="8"/>
      <c r="D56" s="8"/>
    </row>
    <row r="57" spans="1:4" ht="12.75">
      <c r="A57" s="148"/>
      <c r="B57" s="149" t="s">
        <v>877</v>
      </c>
      <c r="C57" s="7"/>
      <c r="D57" s="150" t="s">
        <v>887</v>
      </c>
    </row>
    <row r="58" spans="2:4" ht="9.75" customHeight="1">
      <c r="B58" s="8"/>
      <c r="C58" s="8"/>
      <c r="D58" s="8"/>
    </row>
    <row r="59" spans="1:4" s="148" customFormat="1" ht="89.25">
      <c r="A59" s="1"/>
      <c r="B59" s="16" t="s">
        <v>1131</v>
      </c>
      <c r="C59" s="12"/>
      <c r="D59" s="13" t="s">
        <v>1132</v>
      </c>
    </row>
    <row r="60" spans="2:4" ht="9.75" customHeight="1">
      <c r="B60" s="8"/>
      <c r="C60" s="8"/>
      <c r="D60" s="8"/>
    </row>
    <row r="61" spans="2:4" ht="12.75">
      <c r="B61" s="15" t="s">
        <v>878</v>
      </c>
      <c r="C61" s="8"/>
      <c r="D61" s="15" t="s">
        <v>13</v>
      </c>
    </row>
    <row r="62" spans="2:4" ht="9.75" customHeight="1">
      <c r="B62" s="8"/>
      <c r="C62" s="8"/>
      <c r="D62" s="8"/>
    </row>
    <row r="63" spans="2:4" ht="12.75" customHeight="1">
      <c r="B63" s="147" t="s">
        <v>892</v>
      </c>
      <c r="C63" s="8"/>
      <c r="D63" s="147" t="s">
        <v>895</v>
      </c>
    </row>
    <row r="64" spans="2:4" ht="12.75" customHeight="1">
      <c r="B64" s="147" t="s">
        <v>893</v>
      </c>
      <c r="C64" s="8"/>
      <c r="D64" s="147" t="s">
        <v>894</v>
      </c>
    </row>
    <row r="65" spans="2:4" ht="12.75" customHeight="1">
      <c r="B65" s="147" t="s">
        <v>879</v>
      </c>
      <c r="C65" s="8"/>
      <c r="D65" s="8" t="s">
        <v>888</v>
      </c>
    </row>
    <row r="66" spans="2:4" ht="12.75" customHeight="1">
      <c r="B66" s="17" t="s">
        <v>897</v>
      </c>
      <c r="C66" s="8"/>
      <c r="D66" s="17" t="s">
        <v>934</v>
      </c>
    </row>
    <row r="67" spans="2:4" ht="12.75" customHeight="1">
      <c r="B67" s="147" t="s">
        <v>880</v>
      </c>
      <c r="C67" s="8"/>
      <c r="D67" s="17" t="s">
        <v>889</v>
      </c>
    </row>
    <row r="68" spans="2:4" ht="12.75" customHeight="1">
      <c r="B68" s="147" t="s">
        <v>881</v>
      </c>
      <c r="C68" s="8"/>
      <c r="D68" s="17" t="s">
        <v>890</v>
      </c>
    </row>
    <row r="69" spans="2:4" ht="12.75" customHeight="1">
      <c r="B69" s="147" t="s">
        <v>882</v>
      </c>
      <c r="C69" s="8"/>
      <c r="D69" s="151" t="s">
        <v>898</v>
      </c>
    </row>
    <row r="70" spans="2:4" ht="12.75" customHeight="1">
      <c r="B70" s="147" t="s">
        <v>935</v>
      </c>
      <c r="C70" s="8"/>
      <c r="D70" s="151" t="s">
        <v>1133</v>
      </c>
    </row>
    <row r="71" spans="2:4" ht="12.75" customHeight="1">
      <c r="B71" s="18" t="s">
        <v>936</v>
      </c>
      <c r="C71" s="8"/>
      <c r="D71" s="18" t="s">
        <v>899</v>
      </c>
    </row>
    <row r="72" ht="12.75">
      <c r="B72" s="19"/>
    </row>
    <row r="73" spans="1:4" ht="13.5" thickBot="1">
      <c r="A73" s="25"/>
      <c r="B73" s="25"/>
      <c r="C73" s="25"/>
      <c r="D73" s="25"/>
    </row>
    <row r="74" spans="2:4" s="25" customFormat="1" ht="16.5" customHeight="1" thickTop="1">
      <c r="B74" s="26" t="str">
        <f>+'Περιεχόμενα-Contents'!B27</f>
        <v>(Τελευταία Ενημέρωση/Last update: 07/10/2021)</v>
      </c>
      <c r="C74" s="27"/>
      <c r="D74" s="27"/>
    </row>
    <row r="75" spans="2:4" s="25" customFormat="1" ht="4.5" customHeight="1">
      <c r="B75" s="210"/>
      <c r="C75" s="212"/>
      <c r="D75" s="212"/>
    </row>
    <row r="76" s="25" customFormat="1" ht="16.5" customHeight="1">
      <c r="B76" s="28" t="str">
        <f>+'Περιεχόμενα-Contents'!B29</f>
        <v>COPYRIGHT © :2021, ΚΥΠΡΙΑΚΗ ΔΗΜΟΚΡΑΤΙΑ, ΣΤΑΤΙΣΤΙΚΗ ΥΠΗΡΕΣΙΑ/REPUBLIC OF CYPRUS, STATISTICAL SERVICE</v>
      </c>
    </row>
    <row r="77" spans="1:4" s="25" customFormat="1" ht="4.5" customHeight="1">
      <c r="A77" s="1"/>
      <c r="B77" s="1"/>
      <c r="C77" s="1"/>
      <c r="D77" s="1"/>
    </row>
    <row r="78" spans="1:4" s="25" customFormat="1" ht="16.5" customHeight="1">
      <c r="A78" s="1"/>
      <c r="B78" s="1"/>
      <c r="C78" s="1"/>
      <c r="D78" s="1"/>
    </row>
    <row r="81" ht="12.75">
      <c r="B81" s="163"/>
    </row>
  </sheetData>
  <sheetProtection/>
  <hyperlinks>
    <hyperlink ref="B1" location="'Περιεχόμενα-Contents'!A1" display="Περιεχόμενα - Contents"/>
  </hyperlinks>
  <printOptions horizontalCentered="1"/>
  <pageMargins left="0.15748031496062992" right="0.15748031496062992" top="0.7480314960629921" bottom="0.7480314960629921" header="0.31496062992125984" footer="0.31496062992125984"/>
  <pageSetup orientation="portrait" paperSize="9" r:id="rId1"/>
  <rowBreaks count="1" manualBreakCount="1">
    <brk id="56" max="3" man="1"/>
  </rowBreaks>
  <colBreaks count="1" manualBreakCount="1">
    <brk id="2" max="76" man="1"/>
  </colBreaks>
</worksheet>
</file>

<file path=xl/worksheets/sheet20.xml><?xml version="1.0" encoding="utf-8"?>
<worksheet xmlns="http://schemas.openxmlformats.org/spreadsheetml/2006/main" xmlns:r="http://schemas.openxmlformats.org/officeDocument/2006/relationships">
  <sheetPr>
    <tabColor rgb="FF92D050"/>
  </sheetPr>
  <dimension ref="A1:G34"/>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1.8515625" style="29" customWidth="1"/>
    <col min="3" max="3" width="11.5742187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287" t="s">
        <v>8</v>
      </c>
      <c r="B1" s="288"/>
      <c r="C1" s="79"/>
      <c r="D1" s="87"/>
    </row>
    <row r="2" spans="2:4" s="23" customFormat="1" ht="12.75" customHeight="1">
      <c r="B2" s="3"/>
      <c r="C2" s="80"/>
      <c r="D2" s="87"/>
    </row>
    <row r="3" spans="2:7" s="31" customFormat="1" ht="15" customHeight="1">
      <c r="B3" s="217" t="s">
        <v>1097</v>
      </c>
      <c r="C3" s="81"/>
      <c r="D3" s="88"/>
      <c r="E3" s="37"/>
      <c r="F3" s="37"/>
      <c r="G3" s="37"/>
    </row>
    <row r="4" spans="2:7" s="31" customFormat="1" ht="15" customHeight="1" thickBot="1">
      <c r="B4" s="218" t="s">
        <v>1098</v>
      </c>
      <c r="C4" s="216"/>
      <c r="D4" s="216"/>
      <c r="E4" s="215"/>
      <c r="F4" s="215"/>
      <c r="G4" s="38"/>
    </row>
    <row r="5" spans="2:3" s="31" customFormat="1" ht="12.75" customHeight="1" thickTop="1">
      <c r="B5" s="38"/>
      <c r="C5" s="38"/>
    </row>
    <row r="6" spans="2:6" s="32" customFormat="1" ht="15.75" customHeight="1">
      <c r="B6" s="283" t="s">
        <v>503</v>
      </c>
      <c r="C6" s="323">
        <v>2019</v>
      </c>
      <c r="D6" s="323"/>
      <c r="E6" s="324"/>
      <c r="F6" s="283" t="s">
        <v>554</v>
      </c>
    </row>
    <row r="7" spans="2:6" s="32" customFormat="1" ht="48" customHeight="1">
      <c r="B7" s="295"/>
      <c r="C7" s="123" t="s">
        <v>454</v>
      </c>
      <c r="D7" s="318" t="s">
        <v>268</v>
      </c>
      <c r="E7" s="319"/>
      <c r="F7" s="295"/>
    </row>
    <row r="8" spans="2:6" s="32" customFormat="1" ht="45.75" customHeight="1">
      <c r="B8" s="284"/>
      <c r="C8" s="124" t="s">
        <v>1139</v>
      </c>
      <c r="D8" s="320" t="s">
        <v>266</v>
      </c>
      <c r="E8" s="321"/>
      <c r="F8" s="284"/>
    </row>
    <row r="9" spans="2:6" s="32" customFormat="1" ht="24.75" customHeight="1">
      <c r="B9" s="178" t="s">
        <v>15</v>
      </c>
      <c r="C9" s="123"/>
      <c r="D9" s="179">
        <f>+D10+D15</f>
        <v>2264850.593748344</v>
      </c>
      <c r="E9" s="200"/>
      <c r="F9" s="180" t="s">
        <v>16</v>
      </c>
    </row>
    <row r="10" spans="2:6" s="31" customFormat="1" ht="19.5" customHeight="1">
      <c r="B10" s="42" t="s">
        <v>727</v>
      </c>
      <c r="C10" s="74" t="s">
        <v>896</v>
      </c>
      <c r="D10" s="70">
        <f>+D11+D13+D14</f>
        <v>1425841.499748344</v>
      </c>
      <c r="E10" s="76"/>
      <c r="F10" s="42" t="s">
        <v>728</v>
      </c>
    </row>
    <row r="11" spans="2:6" s="32" customFormat="1" ht="15" customHeight="1">
      <c r="B11" s="71" t="s">
        <v>721</v>
      </c>
      <c r="C11" s="36">
        <v>2456</v>
      </c>
      <c r="D11" s="67">
        <v>145068.69</v>
      </c>
      <c r="E11" s="77"/>
      <c r="F11" s="71" t="s">
        <v>737</v>
      </c>
    </row>
    <row r="12" spans="2:6" s="31" customFormat="1" ht="15" customHeight="1">
      <c r="B12" s="71" t="s">
        <v>1152</v>
      </c>
      <c r="C12" s="36"/>
      <c r="D12" s="95"/>
      <c r="E12" s="76"/>
      <c r="F12" s="71" t="s">
        <v>738</v>
      </c>
    </row>
    <row r="13" spans="2:6" s="31" customFormat="1" ht="12" customHeight="1">
      <c r="B13" s="71" t="s">
        <v>729</v>
      </c>
      <c r="C13" s="72" t="s">
        <v>896</v>
      </c>
      <c r="D13" s="96">
        <v>341461.56</v>
      </c>
      <c r="E13" s="76"/>
      <c r="F13" s="71" t="s">
        <v>739</v>
      </c>
    </row>
    <row r="14" spans="2:6" s="31" customFormat="1" ht="15" customHeight="1">
      <c r="B14" s="71" t="s">
        <v>722</v>
      </c>
      <c r="C14" s="72" t="s">
        <v>896</v>
      </c>
      <c r="D14" s="96">
        <v>939311.249748344</v>
      </c>
      <c r="E14" s="76"/>
      <c r="F14" s="71" t="s">
        <v>740</v>
      </c>
    </row>
    <row r="15" spans="2:6" s="31" customFormat="1" ht="19.5" customHeight="1">
      <c r="B15" s="42" t="s">
        <v>723</v>
      </c>
      <c r="C15" s="74" t="s">
        <v>896</v>
      </c>
      <c r="D15" s="95">
        <f>SUM(D16:D18)</f>
        <v>839009.0939999999</v>
      </c>
      <c r="E15" s="76"/>
      <c r="F15" s="42" t="s">
        <v>741</v>
      </c>
    </row>
    <row r="16" spans="2:6" s="32" customFormat="1" ht="15" customHeight="1">
      <c r="B16" s="71" t="s">
        <v>721</v>
      </c>
      <c r="C16" s="36">
        <v>19</v>
      </c>
      <c r="D16" s="67">
        <v>1175</v>
      </c>
      <c r="E16" s="77"/>
      <c r="F16" s="71" t="s">
        <v>737</v>
      </c>
    </row>
    <row r="17" spans="2:6" s="32" customFormat="1" ht="15" customHeight="1">
      <c r="B17" s="71" t="s">
        <v>724</v>
      </c>
      <c r="C17" s="72">
        <v>1682</v>
      </c>
      <c r="D17" s="67">
        <v>54782.2</v>
      </c>
      <c r="E17" s="77"/>
      <c r="F17" s="71" t="s">
        <v>742</v>
      </c>
    </row>
    <row r="18" spans="2:6" s="32" customFormat="1" ht="15" customHeight="1">
      <c r="B18" s="71" t="s">
        <v>725</v>
      </c>
      <c r="C18" s="72">
        <v>1378.2</v>
      </c>
      <c r="D18" s="67">
        <v>783051.894</v>
      </c>
      <c r="E18" s="77"/>
      <c r="F18" s="71" t="s">
        <v>743</v>
      </c>
    </row>
    <row r="19" spans="2:6" s="32" customFormat="1" ht="24.75" customHeight="1">
      <c r="B19" s="180" t="s">
        <v>33</v>
      </c>
      <c r="C19" s="123"/>
      <c r="D19" s="179">
        <f>+D22+D23</f>
        <v>791207.12</v>
      </c>
      <c r="E19" s="200"/>
      <c r="F19" s="180" t="s">
        <v>34</v>
      </c>
    </row>
    <row r="20" spans="2:6" s="31" customFormat="1" ht="15" customHeight="1">
      <c r="B20" s="71" t="s">
        <v>726</v>
      </c>
      <c r="C20" s="74"/>
      <c r="D20" s="70"/>
      <c r="E20" s="76"/>
      <c r="F20" s="71" t="s">
        <v>744</v>
      </c>
    </row>
    <row r="21" spans="2:6" s="32" customFormat="1" ht="12" customHeight="1">
      <c r="B21" s="71" t="s">
        <v>730</v>
      </c>
      <c r="C21" s="97"/>
      <c r="D21" s="67"/>
      <c r="E21" s="77"/>
      <c r="F21" s="71" t="s">
        <v>745</v>
      </c>
    </row>
    <row r="22" spans="2:6" s="32" customFormat="1" ht="15" customHeight="1">
      <c r="B22" s="78" t="s">
        <v>731</v>
      </c>
      <c r="C22" s="72" t="s">
        <v>896</v>
      </c>
      <c r="D22" s="67">
        <v>522768.64</v>
      </c>
      <c r="E22" s="77">
        <v>14.0919152968</v>
      </c>
      <c r="F22" s="78" t="s">
        <v>746</v>
      </c>
    </row>
    <row r="23" spans="2:6" s="32" customFormat="1" ht="15" customHeight="1">
      <c r="B23" s="78" t="s">
        <v>732</v>
      </c>
      <c r="C23" s="97" t="s">
        <v>896</v>
      </c>
      <c r="D23" s="67">
        <v>268438.48</v>
      </c>
      <c r="E23" s="77"/>
      <c r="F23" s="78" t="s">
        <v>747</v>
      </c>
    </row>
    <row r="24" spans="2:7" s="32" customFormat="1" ht="3" customHeight="1">
      <c r="B24" s="63"/>
      <c r="C24" s="129"/>
      <c r="D24" s="105"/>
      <c r="E24" s="73"/>
      <c r="F24" s="63"/>
      <c r="G24" s="22"/>
    </row>
    <row r="25" spans="2:7" ht="13.5" customHeight="1">
      <c r="B25" s="21"/>
      <c r="C25" s="21"/>
      <c r="E25" s="21"/>
      <c r="G25" s="29"/>
    </row>
    <row r="26" spans="3:7" s="25" customFormat="1" ht="13.5" thickBot="1">
      <c r="C26" s="82"/>
      <c r="D26" s="82"/>
      <c r="G26" s="22"/>
    </row>
    <row r="27" spans="2:7" s="25" customFormat="1" ht="16.5" customHeight="1" thickTop="1">
      <c r="B27" s="26" t="str">
        <f>+'Περιεχόμενα-Contents'!B27</f>
        <v>(Τελευταία Ενημέρωση/Last update: 07/10/2021)</v>
      </c>
      <c r="C27" s="83"/>
      <c r="D27" s="89"/>
      <c r="E27" s="27"/>
      <c r="F27" s="27"/>
      <c r="G27" s="22"/>
    </row>
    <row r="28" spans="2:7" s="25" customFormat="1" ht="4.5" customHeight="1">
      <c r="B28" s="210"/>
      <c r="C28" s="224"/>
      <c r="D28" s="225"/>
      <c r="E28" s="212"/>
      <c r="F28" s="212"/>
      <c r="G28" s="22"/>
    </row>
    <row r="29" spans="2:7" s="25" customFormat="1" ht="16.5" customHeight="1">
      <c r="B29" s="28" t="str">
        <f>+'Περιεχόμενα-Contents'!B29</f>
        <v>COPYRIGHT © :2021, ΚΥΠΡΙΑΚΗ ΔΗΜΟΚΡΑΤΙΑ, ΣΤΑΤΙΣΤΙΚΗ ΥΠΗΡΕΣΙΑ/REPUBLIC OF CYPRUS, STATISTICAL SERVICE</v>
      </c>
      <c r="C29" s="84"/>
      <c r="D29" s="82"/>
      <c r="G29" s="22"/>
    </row>
    <row r="30" spans="2:7" s="24" customFormat="1" ht="12.75">
      <c r="B30" s="20"/>
      <c r="C30" s="85"/>
      <c r="D30" s="90"/>
      <c r="G30" s="22"/>
    </row>
    <row r="34" spans="1:7" s="29" customFormat="1" ht="12.75">
      <c r="A34" s="22"/>
      <c r="B34" s="30"/>
      <c r="C34" s="86"/>
      <c r="G34"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G33"/>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0.28125" style="29" customWidth="1"/>
    <col min="3" max="3" width="9.851562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287" t="s">
        <v>8</v>
      </c>
      <c r="B1" s="288"/>
      <c r="C1" s="79"/>
      <c r="D1" s="87"/>
    </row>
    <row r="2" spans="2:4" s="23" customFormat="1" ht="12.75" customHeight="1">
      <c r="B2" s="3"/>
      <c r="C2" s="80"/>
      <c r="D2" s="87"/>
    </row>
    <row r="3" spans="2:7" s="31" customFormat="1" ht="15" customHeight="1">
      <c r="B3" s="217" t="s">
        <v>1099</v>
      </c>
      <c r="C3" s="81"/>
      <c r="D3" s="88"/>
      <c r="E3" s="37"/>
      <c r="F3" s="37"/>
      <c r="G3" s="37"/>
    </row>
    <row r="4" spans="2:7" s="31" customFormat="1" ht="15" customHeight="1" thickBot="1">
      <c r="B4" s="218" t="s">
        <v>1100</v>
      </c>
      <c r="C4" s="216"/>
      <c r="D4" s="216"/>
      <c r="E4" s="215"/>
      <c r="F4" s="215"/>
      <c r="G4" s="38"/>
    </row>
    <row r="5" spans="2:3" s="31" customFormat="1" ht="12.75" customHeight="1" thickTop="1">
      <c r="B5" s="38"/>
      <c r="C5" s="38"/>
    </row>
    <row r="6" spans="2:6" s="32" customFormat="1" ht="15.75" customHeight="1">
      <c r="B6" s="283" t="s">
        <v>503</v>
      </c>
      <c r="C6" s="323">
        <v>2019</v>
      </c>
      <c r="D6" s="323"/>
      <c r="E6" s="324"/>
      <c r="F6" s="283" t="s">
        <v>554</v>
      </c>
    </row>
    <row r="7" spans="2:6" s="32" customFormat="1" ht="48" customHeight="1">
      <c r="B7" s="295"/>
      <c r="C7" s="123" t="s">
        <v>454</v>
      </c>
      <c r="D7" s="318" t="s">
        <v>268</v>
      </c>
      <c r="E7" s="319"/>
      <c r="F7" s="295"/>
    </row>
    <row r="8" spans="2:6" s="32" customFormat="1" ht="45.75" customHeight="1">
      <c r="B8" s="284"/>
      <c r="C8" s="124" t="s">
        <v>1139</v>
      </c>
      <c r="D8" s="320" t="s">
        <v>266</v>
      </c>
      <c r="E8" s="321"/>
      <c r="F8" s="284"/>
    </row>
    <row r="9" spans="2:6" s="32" customFormat="1" ht="24.75" customHeight="1">
      <c r="B9" s="178" t="s">
        <v>15</v>
      </c>
      <c r="C9" s="123"/>
      <c r="D9" s="179">
        <f>+D10+D13+D18</f>
        <v>57058172</v>
      </c>
      <c r="E9" s="200"/>
      <c r="F9" s="180" t="s">
        <v>16</v>
      </c>
    </row>
    <row r="10" spans="2:6" s="31" customFormat="1" ht="19.5" customHeight="1">
      <c r="B10" s="42" t="s">
        <v>733</v>
      </c>
      <c r="C10" s="49">
        <f>+C11+C12</f>
        <v>1480.13</v>
      </c>
      <c r="D10" s="70">
        <f>+D11+D12</f>
        <v>7573625</v>
      </c>
      <c r="E10" s="76"/>
      <c r="F10" s="42" t="s">
        <v>735</v>
      </c>
    </row>
    <row r="11" spans="2:6" s="32" customFormat="1" ht="15" customHeight="1">
      <c r="B11" s="71" t="s">
        <v>748</v>
      </c>
      <c r="C11" s="72">
        <v>468.93100000000004</v>
      </c>
      <c r="D11" s="67">
        <v>3371529.11256849</v>
      </c>
      <c r="E11" s="77"/>
      <c r="F11" s="71" t="s">
        <v>751</v>
      </c>
    </row>
    <row r="12" spans="2:6" s="32" customFormat="1" ht="15" customHeight="1">
      <c r="B12" s="71" t="s">
        <v>749</v>
      </c>
      <c r="C12" s="72">
        <v>1011.1990000000001</v>
      </c>
      <c r="D12" s="96">
        <v>4202095.88743151</v>
      </c>
      <c r="E12" s="77"/>
      <c r="F12" s="71" t="s">
        <v>752</v>
      </c>
    </row>
    <row r="13" spans="2:6" s="31" customFormat="1" ht="19.5" customHeight="1">
      <c r="B13" s="42" t="s">
        <v>750</v>
      </c>
      <c r="C13" s="74"/>
      <c r="D13" s="95">
        <f>SUM(D14:D16)</f>
        <v>49149047</v>
      </c>
      <c r="E13" s="76"/>
      <c r="F13" s="42" t="s">
        <v>753</v>
      </c>
    </row>
    <row r="14" spans="2:6" s="32" customFormat="1" ht="15" customHeight="1">
      <c r="B14" s="71" t="s">
        <v>775</v>
      </c>
      <c r="C14" s="72">
        <v>8004.072</v>
      </c>
      <c r="D14" s="96">
        <v>43084197</v>
      </c>
      <c r="E14" s="77"/>
      <c r="F14" s="71" t="s">
        <v>757</v>
      </c>
    </row>
    <row r="15" spans="2:6" s="32" customFormat="1" ht="15" customHeight="1">
      <c r="B15" s="71" t="s">
        <v>776</v>
      </c>
      <c r="C15" s="72" t="s">
        <v>896</v>
      </c>
      <c r="D15" s="67">
        <v>5833798</v>
      </c>
      <c r="E15" s="77"/>
      <c r="F15" s="71" t="s">
        <v>758</v>
      </c>
    </row>
    <row r="16" spans="2:6" s="32" customFormat="1" ht="15" customHeight="1">
      <c r="B16" s="71" t="s">
        <v>777</v>
      </c>
      <c r="C16" s="72">
        <v>21.13</v>
      </c>
      <c r="D16" s="67">
        <v>231052</v>
      </c>
      <c r="E16" s="77"/>
      <c r="F16" s="71" t="s">
        <v>759</v>
      </c>
    </row>
    <row r="17" spans="2:6" s="31" customFormat="1" ht="19.5" customHeight="1">
      <c r="B17" s="42" t="s">
        <v>754</v>
      </c>
      <c r="C17" s="74"/>
      <c r="D17" s="70"/>
      <c r="E17" s="76"/>
      <c r="F17" s="42" t="s">
        <v>755</v>
      </c>
    </row>
    <row r="18" spans="2:6" s="32" customFormat="1" ht="15" customHeight="1">
      <c r="B18" s="71" t="s">
        <v>756</v>
      </c>
      <c r="C18" s="72">
        <v>43.6</v>
      </c>
      <c r="D18" s="67">
        <v>335500</v>
      </c>
      <c r="E18" s="77"/>
      <c r="F18" s="71" t="s">
        <v>760</v>
      </c>
    </row>
    <row r="19" spans="2:6" s="32" customFormat="1" ht="24.75" customHeight="1">
      <c r="B19" s="180" t="s">
        <v>33</v>
      </c>
      <c r="C19" s="123"/>
      <c r="D19" s="179">
        <f>SUM(D20:D22)</f>
        <v>15937578.48664364</v>
      </c>
      <c r="E19" s="200"/>
      <c r="F19" s="180" t="s">
        <v>34</v>
      </c>
    </row>
    <row r="20" spans="2:6" s="31" customFormat="1" ht="15" customHeight="1">
      <c r="B20" s="71" t="s">
        <v>734</v>
      </c>
      <c r="C20" s="72" t="s">
        <v>896</v>
      </c>
      <c r="D20" s="67">
        <v>1684768.45526504</v>
      </c>
      <c r="E20" s="76"/>
      <c r="F20" s="71" t="s">
        <v>736</v>
      </c>
    </row>
    <row r="21" spans="2:6" s="32" customFormat="1" ht="15" customHeight="1">
      <c r="B21" s="71" t="s">
        <v>761</v>
      </c>
      <c r="C21" s="72" t="s">
        <v>896</v>
      </c>
      <c r="D21" s="67">
        <v>1994619.627</v>
      </c>
      <c r="E21" s="77">
        <v>14.0919152968</v>
      </c>
      <c r="F21" s="71" t="s">
        <v>762</v>
      </c>
    </row>
    <row r="22" spans="2:6" s="32" customFormat="1" ht="15" customHeight="1">
      <c r="B22" s="71" t="s">
        <v>222</v>
      </c>
      <c r="C22" s="97" t="s">
        <v>896</v>
      </c>
      <c r="D22" s="67">
        <v>12258190.4043786</v>
      </c>
      <c r="E22" s="77"/>
      <c r="F22" s="71" t="s">
        <v>149</v>
      </c>
    </row>
    <row r="23" spans="2:7" s="32" customFormat="1" ht="3" customHeight="1">
      <c r="B23" s="63"/>
      <c r="C23" s="129"/>
      <c r="D23" s="105"/>
      <c r="E23" s="73"/>
      <c r="F23" s="63"/>
      <c r="G23" s="22"/>
    </row>
    <row r="24" spans="2:7" ht="13.5" customHeight="1">
      <c r="B24" s="21"/>
      <c r="C24" s="21"/>
      <c r="E24" s="21"/>
      <c r="G24" s="29"/>
    </row>
    <row r="25" spans="3:7" s="25" customFormat="1" ht="13.5" thickBot="1">
      <c r="C25" s="82"/>
      <c r="D25" s="82"/>
      <c r="G25" s="22"/>
    </row>
    <row r="26" spans="2:7" s="25" customFormat="1" ht="16.5" customHeight="1" thickTop="1">
      <c r="B26" s="26" t="str">
        <f>+'Περιεχόμενα-Contents'!B27</f>
        <v>(Τελευταία Ενημέρωση/Last update: 07/10/2021)</v>
      </c>
      <c r="C26" s="83"/>
      <c r="D26" s="89"/>
      <c r="E26" s="27"/>
      <c r="F26" s="27"/>
      <c r="G26" s="22"/>
    </row>
    <row r="27" spans="2:7" s="25" customFormat="1" ht="4.5" customHeight="1">
      <c r="B27" s="210"/>
      <c r="C27" s="224"/>
      <c r="D27" s="225"/>
      <c r="E27" s="212"/>
      <c r="F27" s="212"/>
      <c r="G27" s="22"/>
    </row>
    <row r="28" spans="2:7" s="25" customFormat="1" ht="16.5" customHeight="1">
      <c r="B28" s="28" t="str">
        <f>+'Περιεχόμενα-Contents'!B29</f>
        <v>COPYRIGHT © :2021, ΚΥΠΡΙΑΚΗ ΔΗΜΟΚΡΑΤΙΑ, ΣΤΑΤΙΣΤΙΚΗ ΥΠΗΡΕΣΙΑ/REPUBLIC OF CYPRUS, STATISTICAL SERVICE</v>
      </c>
      <c r="C28" s="84"/>
      <c r="D28" s="82"/>
      <c r="G28" s="22"/>
    </row>
    <row r="29" spans="2:7" s="24" customFormat="1" ht="12.75">
      <c r="B29" s="20"/>
      <c r="C29" s="85"/>
      <c r="D29" s="90"/>
      <c r="G29" s="22"/>
    </row>
    <row r="33" spans="1:7" s="29" customFormat="1" ht="12.75">
      <c r="A33" s="22"/>
      <c r="B33" s="30"/>
      <c r="C33" s="86"/>
      <c r="G33"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L41"/>
  <sheetViews>
    <sheetView zoomScaleSheetLayoutView="80" zoomScalePageLayoutView="0" workbookViewId="0" topLeftCell="A1">
      <pane ySplit="6" topLeftCell="A7" activePane="bottomLeft" state="frozen"/>
      <selection pane="topLeft" activeCell="A1" sqref="A1"/>
      <selection pane="bottomLeft" activeCell="A1" sqref="A1:B1"/>
    </sheetView>
  </sheetViews>
  <sheetFormatPr defaultColWidth="9.28125" defaultRowHeight="12.75"/>
  <cols>
    <col min="1" max="1" width="2.140625" style="22" customWidth="1"/>
    <col min="2" max="2" width="30.7109375" style="29" customWidth="1"/>
    <col min="3" max="4" width="7.140625" style="22" bestFit="1" customWidth="1"/>
    <col min="5" max="7" width="6.8515625" style="22" customWidth="1"/>
    <col min="8" max="8" width="0.85546875" style="22" customWidth="1"/>
    <col min="9" max="9" width="37.2812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1101</v>
      </c>
      <c r="C3" s="37"/>
      <c r="D3" s="37"/>
      <c r="E3" s="37"/>
      <c r="F3" s="37"/>
      <c r="G3" s="37"/>
      <c r="H3" s="37"/>
      <c r="I3" s="37"/>
      <c r="J3" s="37"/>
    </row>
    <row r="4" spans="2:10" s="31" customFormat="1" ht="15" customHeight="1" thickBot="1">
      <c r="B4" s="218" t="s">
        <v>1102</v>
      </c>
      <c r="C4" s="215"/>
      <c r="D4" s="215"/>
      <c r="E4" s="215"/>
      <c r="F4" s="215"/>
      <c r="G4" s="215"/>
      <c r="H4" s="215"/>
      <c r="I4" s="215"/>
      <c r="J4" s="38"/>
    </row>
    <row r="5" s="32" customFormat="1" ht="15.75" customHeight="1" thickTop="1">
      <c r="I5" s="33" t="s">
        <v>1153</v>
      </c>
    </row>
    <row r="6" spans="2:9" s="32" customFormat="1" ht="31.5" customHeight="1">
      <c r="B6" s="227" t="s">
        <v>779</v>
      </c>
      <c r="C6" s="228">
        <v>2015</v>
      </c>
      <c r="D6" s="228">
        <v>2016</v>
      </c>
      <c r="E6" s="232">
        <v>2017</v>
      </c>
      <c r="F6" s="257">
        <v>2018</v>
      </c>
      <c r="G6" s="323">
        <v>2019</v>
      </c>
      <c r="H6" s="324"/>
      <c r="I6" s="227" t="s">
        <v>778</v>
      </c>
    </row>
    <row r="7" spans="2:9" s="31" customFormat="1" ht="19.5" customHeight="1">
      <c r="B7" s="40" t="s">
        <v>733</v>
      </c>
      <c r="C7" s="44">
        <v>1489</v>
      </c>
      <c r="D7" s="44">
        <v>1453</v>
      </c>
      <c r="E7" s="44">
        <v>1736.40996606436</v>
      </c>
      <c r="F7" s="44">
        <f>SUM(F8:F25)</f>
        <v>1469.957</v>
      </c>
      <c r="G7" s="44">
        <f>SUM(G8:G25)</f>
        <v>1480.13</v>
      </c>
      <c r="H7" s="44"/>
      <c r="I7" s="42" t="s">
        <v>735</v>
      </c>
    </row>
    <row r="8" spans="2:11" s="32" customFormat="1" ht="15" customHeight="1">
      <c r="B8" s="41" t="s">
        <v>780</v>
      </c>
      <c r="C8" s="72">
        <v>96</v>
      </c>
      <c r="D8" s="72">
        <v>74</v>
      </c>
      <c r="E8" s="72">
        <v>76.9</v>
      </c>
      <c r="F8" s="72">
        <v>76.986</v>
      </c>
      <c r="G8" s="72">
        <v>64.306</v>
      </c>
      <c r="H8" s="36"/>
      <c r="I8" s="41" t="s">
        <v>801</v>
      </c>
      <c r="J8" s="34"/>
      <c r="K8" s="274"/>
    </row>
    <row r="9" spans="2:11" s="32" customFormat="1" ht="15" customHeight="1">
      <c r="B9" s="41" t="s">
        <v>781</v>
      </c>
      <c r="C9" s="72">
        <v>120</v>
      </c>
      <c r="D9" s="72">
        <v>109</v>
      </c>
      <c r="E9" s="72">
        <v>137.542675</v>
      </c>
      <c r="F9" s="72">
        <v>90.642</v>
      </c>
      <c r="G9" s="72">
        <v>85.063</v>
      </c>
      <c r="H9" s="36"/>
      <c r="I9" s="41" t="s">
        <v>802</v>
      </c>
      <c r="J9" s="34"/>
      <c r="K9" s="274"/>
    </row>
    <row r="10" spans="2:11" s="32" customFormat="1" ht="15" customHeight="1">
      <c r="B10" s="41" t="s">
        <v>782</v>
      </c>
      <c r="C10" s="72">
        <v>36</v>
      </c>
      <c r="D10" s="72">
        <v>33</v>
      </c>
      <c r="E10" s="72">
        <v>21.345915</v>
      </c>
      <c r="F10" s="72">
        <v>15.571</v>
      </c>
      <c r="G10" s="72">
        <v>13.28</v>
      </c>
      <c r="H10" s="36"/>
      <c r="I10" s="41" t="s">
        <v>803</v>
      </c>
      <c r="J10" s="34"/>
      <c r="K10" s="274"/>
    </row>
    <row r="11" spans="2:11" s="32" customFormat="1" ht="15" customHeight="1">
      <c r="B11" s="41" t="s">
        <v>783</v>
      </c>
      <c r="C11" s="72">
        <v>54</v>
      </c>
      <c r="D11" s="72">
        <v>64</v>
      </c>
      <c r="E11" s="72">
        <v>86.911</v>
      </c>
      <c r="F11" s="72">
        <v>44.484</v>
      </c>
      <c r="G11" s="72">
        <v>31.604</v>
      </c>
      <c r="H11" s="36"/>
      <c r="I11" s="41" t="s">
        <v>804</v>
      </c>
      <c r="J11" s="34"/>
      <c r="K11" s="274"/>
    </row>
    <row r="12" spans="2:11" s="32" customFormat="1" ht="15" customHeight="1">
      <c r="B12" s="41" t="s">
        <v>784</v>
      </c>
      <c r="C12" s="72">
        <v>26</v>
      </c>
      <c r="D12" s="72">
        <v>30</v>
      </c>
      <c r="E12" s="72">
        <v>23.957</v>
      </c>
      <c r="F12" s="72">
        <v>11.298</v>
      </c>
      <c r="G12" s="72">
        <v>8.359</v>
      </c>
      <c r="H12" s="36"/>
      <c r="I12" s="41" t="s">
        <v>805</v>
      </c>
      <c r="J12" s="34"/>
      <c r="K12" s="274"/>
    </row>
    <row r="13" spans="2:11" s="32" customFormat="1" ht="15" customHeight="1">
      <c r="B13" s="41" t="s">
        <v>785</v>
      </c>
      <c r="C13" s="72">
        <v>31</v>
      </c>
      <c r="D13" s="72">
        <v>41</v>
      </c>
      <c r="E13" s="72">
        <v>77.171</v>
      </c>
      <c r="F13" s="72">
        <v>22.85</v>
      </c>
      <c r="G13" s="72">
        <v>23.445</v>
      </c>
      <c r="H13" s="36"/>
      <c r="I13" s="41" t="s">
        <v>806</v>
      </c>
      <c r="J13" s="34"/>
      <c r="K13" s="274"/>
    </row>
    <row r="14" spans="2:11" s="31" customFormat="1" ht="15" customHeight="1">
      <c r="B14" s="41" t="s">
        <v>786</v>
      </c>
      <c r="C14" s="72">
        <v>4</v>
      </c>
      <c r="D14" s="72">
        <v>6</v>
      </c>
      <c r="E14" s="72">
        <v>4.422</v>
      </c>
      <c r="F14" s="72">
        <v>4.821</v>
      </c>
      <c r="G14" s="72">
        <v>5.532</v>
      </c>
      <c r="H14" s="36"/>
      <c r="I14" s="41" t="s">
        <v>820</v>
      </c>
      <c r="J14" s="51"/>
      <c r="K14" s="275"/>
    </row>
    <row r="15" spans="2:11" s="31" customFormat="1" ht="15" customHeight="1">
      <c r="B15" s="41" t="s">
        <v>787</v>
      </c>
      <c r="C15" s="72">
        <v>14</v>
      </c>
      <c r="D15" s="72">
        <v>14</v>
      </c>
      <c r="E15" s="72">
        <v>17.687</v>
      </c>
      <c r="F15" s="72">
        <v>12.407</v>
      </c>
      <c r="G15" s="72">
        <v>10.679</v>
      </c>
      <c r="H15" s="36"/>
      <c r="I15" s="41" t="s">
        <v>807</v>
      </c>
      <c r="J15" s="51"/>
      <c r="K15" s="275"/>
    </row>
    <row r="16" spans="2:11" s="31" customFormat="1" ht="15" customHeight="1">
      <c r="B16" s="41" t="s">
        <v>788</v>
      </c>
      <c r="C16" s="72">
        <v>16</v>
      </c>
      <c r="D16" s="72">
        <v>17</v>
      </c>
      <c r="E16" s="72">
        <v>46.628</v>
      </c>
      <c r="F16" s="72">
        <v>13.519</v>
      </c>
      <c r="G16" s="72">
        <v>16.711</v>
      </c>
      <c r="H16" s="36"/>
      <c r="I16" s="41" t="s">
        <v>808</v>
      </c>
      <c r="J16" s="51"/>
      <c r="K16" s="275"/>
    </row>
    <row r="17" spans="2:11" s="31" customFormat="1" ht="15" customHeight="1">
      <c r="B17" s="41" t="s">
        <v>789</v>
      </c>
      <c r="C17" s="72">
        <v>32</v>
      </c>
      <c r="D17" s="72">
        <v>29</v>
      </c>
      <c r="E17" s="72">
        <v>19.926</v>
      </c>
      <c r="F17" s="72">
        <v>20.34</v>
      </c>
      <c r="G17" s="72">
        <v>19.28</v>
      </c>
      <c r="H17" s="36"/>
      <c r="I17" s="41" t="s">
        <v>809</v>
      </c>
      <c r="J17" s="51"/>
      <c r="K17" s="275"/>
    </row>
    <row r="18" spans="2:11" s="31" customFormat="1" ht="15" customHeight="1">
      <c r="B18" s="41" t="s">
        <v>790</v>
      </c>
      <c r="C18" s="72">
        <v>6</v>
      </c>
      <c r="D18" s="72">
        <v>6</v>
      </c>
      <c r="E18" s="72">
        <v>10.916</v>
      </c>
      <c r="F18" s="72">
        <v>4.42</v>
      </c>
      <c r="G18" s="72">
        <v>4.477</v>
      </c>
      <c r="H18" s="36"/>
      <c r="I18" s="41" t="s">
        <v>810</v>
      </c>
      <c r="J18" s="51"/>
      <c r="K18" s="275"/>
    </row>
    <row r="19" spans="2:11" s="31" customFormat="1" ht="15" customHeight="1">
      <c r="B19" s="41" t="s">
        <v>791</v>
      </c>
      <c r="C19" s="72">
        <v>3</v>
      </c>
      <c r="D19" s="72">
        <v>2</v>
      </c>
      <c r="E19" s="72">
        <v>1.762</v>
      </c>
      <c r="F19" s="72">
        <v>2.156</v>
      </c>
      <c r="G19" s="72">
        <v>2.763</v>
      </c>
      <c r="H19" s="36"/>
      <c r="I19" s="41" t="s">
        <v>811</v>
      </c>
      <c r="J19" s="51"/>
      <c r="K19" s="275"/>
    </row>
    <row r="20" spans="2:11" s="31" customFormat="1" ht="15" customHeight="1">
      <c r="B20" s="41" t="s">
        <v>792</v>
      </c>
      <c r="C20" s="72">
        <v>8</v>
      </c>
      <c r="D20" s="72">
        <v>6</v>
      </c>
      <c r="E20" s="72">
        <v>10.003</v>
      </c>
      <c r="F20" s="72">
        <v>9.7</v>
      </c>
      <c r="G20" s="72">
        <v>7.717</v>
      </c>
      <c r="H20" s="36"/>
      <c r="I20" s="41" t="s">
        <v>812</v>
      </c>
      <c r="J20" s="51"/>
      <c r="K20" s="275"/>
    </row>
    <row r="21" spans="2:11" s="31" customFormat="1" ht="15" customHeight="1">
      <c r="B21" s="41" t="s">
        <v>793</v>
      </c>
      <c r="C21" s="72">
        <v>12</v>
      </c>
      <c r="D21" s="72">
        <v>16</v>
      </c>
      <c r="E21" s="72">
        <v>8.273</v>
      </c>
      <c r="F21" s="72">
        <v>10.973</v>
      </c>
      <c r="G21" s="72">
        <v>10.479</v>
      </c>
      <c r="H21" s="36"/>
      <c r="I21" s="41" t="s">
        <v>813</v>
      </c>
      <c r="J21" s="51"/>
      <c r="K21" s="275"/>
    </row>
    <row r="22" spans="2:11" s="31" customFormat="1" ht="15" customHeight="1">
      <c r="B22" s="41" t="s">
        <v>794</v>
      </c>
      <c r="C22" s="72">
        <v>28</v>
      </c>
      <c r="D22" s="72">
        <v>40</v>
      </c>
      <c r="E22" s="72">
        <v>41.577</v>
      </c>
      <c r="F22" s="72">
        <v>29.115</v>
      </c>
      <c r="G22" s="72">
        <v>24.021</v>
      </c>
      <c r="H22" s="36"/>
      <c r="I22" s="41" t="s">
        <v>814</v>
      </c>
      <c r="J22" s="51"/>
      <c r="K22" s="275"/>
    </row>
    <row r="23" spans="2:11" s="31" customFormat="1" ht="15" customHeight="1">
      <c r="B23" s="41" t="s">
        <v>795</v>
      </c>
      <c r="C23" s="72">
        <v>46</v>
      </c>
      <c r="D23" s="72">
        <v>41</v>
      </c>
      <c r="E23" s="72">
        <v>49.599</v>
      </c>
      <c r="F23" s="72">
        <v>45.478</v>
      </c>
      <c r="G23" s="72">
        <v>24.221</v>
      </c>
      <c r="H23" s="36"/>
      <c r="I23" s="41" t="s">
        <v>815</v>
      </c>
      <c r="J23" s="51"/>
      <c r="K23" s="275"/>
    </row>
    <row r="24" spans="2:11" s="31" customFormat="1" ht="15" customHeight="1">
      <c r="B24" s="41" t="s">
        <v>796</v>
      </c>
      <c r="C24" s="72">
        <v>53</v>
      </c>
      <c r="D24" s="72">
        <v>29</v>
      </c>
      <c r="E24" s="72">
        <v>31.18</v>
      </c>
      <c r="F24" s="72">
        <v>16.039</v>
      </c>
      <c r="G24" s="72">
        <v>29.733</v>
      </c>
      <c r="H24" s="36"/>
      <c r="I24" s="41" t="s">
        <v>816</v>
      </c>
      <c r="J24" s="51"/>
      <c r="K24" s="275"/>
    </row>
    <row r="25" spans="2:11" s="31" customFormat="1" ht="15" customHeight="1">
      <c r="B25" s="41" t="s">
        <v>797</v>
      </c>
      <c r="C25" s="72">
        <v>904</v>
      </c>
      <c r="D25" s="72">
        <v>896</v>
      </c>
      <c r="E25" s="72">
        <v>1070.60937606436</v>
      </c>
      <c r="F25" s="72">
        <v>1039.1580000000001</v>
      </c>
      <c r="G25" s="72">
        <v>1098.46</v>
      </c>
      <c r="H25" s="36"/>
      <c r="I25" s="41" t="s">
        <v>149</v>
      </c>
      <c r="J25" s="51"/>
      <c r="K25" s="275"/>
    </row>
    <row r="26" spans="2:10" s="31" customFormat="1" ht="19.5" customHeight="1">
      <c r="B26" s="42" t="s">
        <v>800</v>
      </c>
      <c r="C26" s="74">
        <v>5459</v>
      </c>
      <c r="D26" s="74">
        <v>6647</v>
      </c>
      <c r="E26" s="74">
        <v>7319.335</v>
      </c>
      <c r="F26" s="74">
        <f>SUM(F27:F29)</f>
        <v>7461.6</v>
      </c>
      <c r="G26" s="74">
        <f>SUM(G27:G29)</f>
        <v>8068.802000000001</v>
      </c>
      <c r="H26" s="49"/>
      <c r="I26" s="42" t="s">
        <v>819</v>
      </c>
      <c r="J26" s="51"/>
    </row>
    <row r="27" spans="2:10" s="31" customFormat="1" ht="15" customHeight="1">
      <c r="B27" s="41" t="s">
        <v>798</v>
      </c>
      <c r="C27" s="72">
        <v>5399</v>
      </c>
      <c r="D27" s="72">
        <v>6594</v>
      </c>
      <c r="E27" s="72">
        <v>7247.818</v>
      </c>
      <c r="F27" s="72">
        <v>7390</v>
      </c>
      <c r="G27" s="72">
        <v>8004.072</v>
      </c>
      <c r="H27" s="36"/>
      <c r="I27" s="41" t="s">
        <v>817</v>
      </c>
      <c r="J27" s="51"/>
    </row>
    <row r="28" spans="2:10" s="31" customFormat="1" ht="15" customHeight="1">
      <c r="B28" s="41" t="s">
        <v>799</v>
      </c>
      <c r="C28" s="72">
        <v>41</v>
      </c>
      <c r="D28" s="72">
        <v>36</v>
      </c>
      <c r="E28" s="72">
        <v>43.5</v>
      </c>
      <c r="F28" s="72">
        <v>43.6</v>
      </c>
      <c r="G28" s="72">
        <v>43.6</v>
      </c>
      <c r="H28" s="36"/>
      <c r="I28" s="41" t="s">
        <v>818</v>
      </c>
      <c r="J28" s="51"/>
    </row>
    <row r="29" spans="2:10" s="31" customFormat="1" ht="15" customHeight="1">
      <c r="B29" s="41" t="s">
        <v>777</v>
      </c>
      <c r="C29" s="72">
        <v>19</v>
      </c>
      <c r="D29" s="72">
        <v>17</v>
      </c>
      <c r="E29" s="72">
        <v>28.017</v>
      </c>
      <c r="F29" s="72">
        <v>28</v>
      </c>
      <c r="G29" s="72">
        <v>21.13</v>
      </c>
      <c r="H29" s="36"/>
      <c r="I29" s="41" t="s">
        <v>759</v>
      </c>
      <c r="J29" s="51"/>
    </row>
    <row r="30" spans="2:12" s="32" customFormat="1" ht="3" customHeight="1">
      <c r="B30" s="43"/>
      <c r="C30" s="54">
        <v>4</v>
      </c>
      <c r="D30" s="54">
        <v>14</v>
      </c>
      <c r="E30" s="54">
        <v>-0.3</v>
      </c>
      <c r="F30" s="54">
        <v>-0.3</v>
      </c>
      <c r="G30" s="54">
        <v>-0.3</v>
      </c>
      <c r="H30" s="45"/>
      <c r="I30" s="39"/>
      <c r="J30" s="22"/>
      <c r="K30" s="22"/>
      <c r="L30" s="22"/>
    </row>
    <row r="31" spans="2:9" s="31" customFormat="1" ht="31.5" customHeight="1">
      <c r="B31" s="98" t="s">
        <v>143</v>
      </c>
      <c r="C31" s="99">
        <f>+C7+C26</f>
        <v>6948</v>
      </c>
      <c r="D31" s="99">
        <f>+D7+D26</f>
        <v>8100</v>
      </c>
      <c r="E31" s="99">
        <v>9055.74496606436</v>
      </c>
      <c r="F31" s="99">
        <f>+F7+F26</f>
        <v>8931.557</v>
      </c>
      <c r="G31" s="99">
        <f>+G7+G26</f>
        <v>9548.932</v>
      </c>
      <c r="H31" s="99"/>
      <c r="I31" s="98" t="s">
        <v>185</v>
      </c>
    </row>
    <row r="32" spans="2:12" ht="12.75">
      <c r="B32" s="21"/>
      <c r="C32" s="21"/>
      <c r="D32" s="21"/>
      <c r="E32" s="21"/>
      <c r="F32" s="21"/>
      <c r="G32" s="21"/>
      <c r="H32" s="21"/>
      <c r="J32" s="25"/>
      <c r="K32" s="25"/>
      <c r="L32" s="25"/>
    </row>
    <row r="33" s="25" customFormat="1" ht="13.5" thickBot="1"/>
    <row r="34" spans="2:9" s="25" customFormat="1" ht="16.5" customHeight="1" thickTop="1">
      <c r="B34" s="26" t="str">
        <f>+'Περιεχόμενα-Contents'!B27</f>
        <v>(Τελευταία Ενημέρωση/Last update: 07/10/2021)</v>
      </c>
      <c r="C34" s="27"/>
      <c r="D34" s="27"/>
      <c r="E34" s="27"/>
      <c r="F34" s="27"/>
      <c r="G34" s="27"/>
      <c r="H34" s="27"/>
      <c r="I34" s="27"/>
    </row>
    <row r="35" spans="2:9" s="25" customFormat="1" ht="4.5" customHeight="1">
      <c r="B35" s="210"/>
      <c r="C35" s="212"/>
      <c r="D35" s="212"/>
      <c r="E35" s="212"/>
      <c r="F35" s="212"/>
      <c r="G35" s="212"/>
      <c r="H35" s="212"/>
      <c r="I35" s="212"/>
    </row>
    <row r="36" spans="2:12" s="25" customFormat="1" ht="16.5" customHeight="1">
      <c r="B36" s="28" t="str">
        <f>+'Περιεχόμενα-Contents'!B29</f>
        <v>COPYRIGHT © :2021, ΚΥΠΡΙΑΚΗ ΔΗΜΟΚΡΑΤΙΑ, ΣΤΑΤΙΣΤΙΚΗ ΥΠΗΡΕΣΙΑ/REPUBLIC OF CYPRUS, STATISTICAL SERVICE</v>
      </c>
      <c r="J36" s="24"/>
      <c r="K36" s="24"/>
      <c r="L36" s="24"/>
    </row>
    <row r="37" spans="2:12" s="24" customFormat="1" ht="12.75">
      <c r="B37" s="20"/>
      <c r="J37" s="22"/>
      <c r="K37" s="22"/>
      <c r="L37" s="22"/>
    </row>
    <row r="40" spans="10:12" ht="12.75">
      <c r="J40" s="29"/>
      <c r="K40" s="29"/>
      <c r="L40" s="29"/>
    </row>
    <row r="41" spans="1:12" s="29" customFormat="1" ht="12.75">
      <c r="A41" s="22"/>
      <c r="B41" s="30"/>
      <c r="J41" s="22"/>
      <c r="K41" s="22"/>
      <c r="L41" s="22"/>
    </row>
  </sheetData>
  <sheetProtection/>
  <mergeCells count="2">
    <mergeCell ref="A1:B1"/>
    <mergeCell ref="G6:H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AB86"/>
  <sheetViews>
    <sheetView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B1"/>
    </sheetView>
  </sheetViews>
  <sheetFormatPr defaultColWidth="9.28125" defaultRowHeight="12.75"/>
  <cols>
    <col min="1" max="1" width="2.140625" style="22" customWidth="1"/>
    <col min="2" max="2" width="43.7109375" style="29" customWidth="1"/>
    <col min="3" max="3" width="10.00390625" style="29" customWidth="1"/>
    <col min="4" max="4" width="11.28125" style="29" customWidth="1"/>
    <col min="5" max="5" width="12.421875" style="21" customWidth="1"/>
    <col min="6" max="6" width="11.00390625" style="21" customWidth="1"/>
    <col min="7" max="7" width="10.00390625" style="29" customWidth="1"/>
    <col min="8" max="10" width="11.28125" style="29" customWidth="1"/>
    <col min="11" max="11" width="12.421875" style="21" customWidth="1"/>
    <col min="12" max="12" width="11.00390625" style="21" customWidth="1"/>
    <col min="13" max="13" width="0.85546875" style="22" customWidth="1"/>
    <col min="14" max="14" width="30.00390625" style="22" customWidth="1"/>
    <col min="15" max="15" width="2.140625" style="22" customWidth="1"/>
    <col min="16" max="16384" width="9.28125" style="22" customWidth="1"/>
  </cols>
  <sheetData>
    <row r="1" spans="1:12" s="23" customFormat="1" ht="15" customHeight="1">
      <c r="A1" s="287" t="s">
        <v>8</v>
      </c>
      <c r="B1" s="288"/>
      <c r="C1" s="79"/>
      <c r="D1" s="79"/>
      <c r="E1" s="87"/>
      <c r="F1" s="87"/>
      <c r="G1" s="79"/>
      <c r="H1" s="79"/>
      <c r="I1" s="79"/>
      <c r="J1" s="79"/>
      <c r="K1" s="87"/>
      <c r="L1" s="87"/>
    </row>
    <row r="2" spans="2:12" s="23" customFormat="1" ht="12.75" customHeight="1">
      <c r="B2" s="3"/>
      <c r="C2" s="80"/>
      <c r="D2" s="80"/>
      <c r="E2" s="87"/>
      <c r="F2" s="87"/>
      <c r="G2" s="80"/>
      <c r="H2" s="80"/>
      <c r="I2" s="80"/>
      <c r="J2" s="80"/>
      <c r="K2" s="87"/>
      <c r="L2" s="87"/>
    </row>
    <row r="3" spans="2:15" s="31" customFormat="1" ht="15" customHeight="1">
      <c r="B3" s="217" t="s">
        <v>1103</v>
      </c>
      <c r="C3" s="81"/>
      <c r="D3" s="81"/>
      <c r="E3" s="88"/>
      <c r="F3" s="88"/>
      <c r="G3" s="81"/>
      <c r="H3" s="81"/>
      <c r="I3" s="81"/>
      <c r="J3" s="81"/>
      <c r="K3" s="88"/>
      <c r="L3" s="88"/>
      <c r="M3" s="37"/>
      <c r="N3" s="37"/>
      <c r="O3" s="37"/>
    </row>
    <row r="4" spans="2:15" s="31" customFormat="1" ht="15" customHeight="1" thickBot="1">
      <c r="B4" s="218" t="s">
        <v>1104</v>
      </c>
      <c r="C4" s="216"/>
      <c r="D4" s="216"/>
      <c r="E4" s="216"/>
      <c r="F4" s="216"/>
      <c r="G4" s="216"/>
      <c r="H4" s="216"/>
      <c r="I4" s="216"/>
      <c r="J4" s="216"/>
      <c r="K4" s="216"/>
      <c r="L4" s="216"/>
      <c r="M4" s="215"/>
      <c r="N4" s="215"/>
      <c r="O4" s="38"/>
    </row>
    <row r="5" spans="3:14" s="32" customFormat="1" ht="12.75" customHeight="1" thickTop="1">
      <c r="C5" s="34"/>
      <c r="D5" s="34"/>
      <c r="E5" s="34"/>
      <c r="F5" s="34"/>
      <c r="G5" s="34"/>
      <c r="H5" s="34"/>
      <c r="I5" s="34"/>
      <c r="J5" s="34"/>
      <c r="K5" s="34"/>
      <c r="L5" s="34"/>
      <c r="N5" s="33"/>
    </row>
    <row r="6" spans="2:14" s="32" customFormat="1" ht="31.5" customHeight="1">
      <c r="B6" s="283" t="s">
        <v>503</v>
      </c>
      <c r="C6" s="302" t="s">
        <v>999</v>
      </c>
      <c r="D6" s="303"/>
      <c r="E6" s="302" t="s">
        <v>1000</v>
      </c>
      <c r="F6" s="336"/>
      <c r="G6" s="302" t="s">
        <v>1001</v>
      </c>
      <c r="H6" s="303"/>
      <c r="I6" s="302" t="s">
        <v>1002</v>
      </c>
      <c r="J6" s="336"/>
      <c r="K6" s="302" t="s">
        <v>1154</v>
      </c>
      <c r="L6" s="336"/>
      <c r="M6" s="303"/>
      <c r="N6" s="283" t="s">
        <v>554</v>
      </c>
    </row>
    <row r="7" spans="2:14" s="32" customFormat="1" ht="31.5" customHeight="1">
      <c r="B7" s="295"/>
      <c r="C7" s="304" t="s">
        <v>1003</v>
      </c>
      <c r="D7" s="305"/>
      <c r="E7" s="304" t="s">
        <v>1004</v>
      </c>
      <c r="F7" s="337"/>
      <c r="G7" s="304" t="s">
        <v>1005</v>
      </c>
      <c r="H7" s="305"/>
      <c r="I7" s="304" t="s">
        <v>1006</v>
      </c>
      <c r="J7" s="337"/>
      <c r="K7" s="304" t="s">
        <v>1007</v>
      </c>
      <c r="L7" s="337"/>
      <c r="M7" s="305"/>
      <c r="N7" s="295"/>
    </row>
    <row r="8" spans="2:14" s="32" customFormat="1" ht="31.5" customHeight="1">
      <c r="B8" s="295"/>
      <c r="C8" s="206" t="s">
        <v>454</v>
      </c>
      <c r="D8" s="203" t="s">
        <v>1160</v>
      </c>
      <c r="E8" s="206" t="s">
        <v>454</v>
      </c>
      <c r="F8" s="203" t="s">
        <v>1160</v>
      </c>
      <c r="G8" s="206" t="s">
        <v>454</v>
      </c>
      <c r="H8" s="203" t="s">
        <v>1160</v>
      </c>
      <c r="I8" s="206" t="s">
        <v>454</v>
      </c>
      <c r="J8" s="203" t="s">
        <v>1160</v>
      </c>
      <c r="K8" s="206" t="s">
        <v>454</v>
      </c>
      <c r="L8" s="318" t="s">
        <v>1160</v>
      </c>
      <c r="M8" s="319"/>
      <c r="N8" s="295"/>
    </row>
    <row r="9" spans="2:14" s="32" customFormat="1" ht="31.5" customHeight="1">
      <c r="B9" s="284"/>
      <c r="C9" s="208" t="s">
        <v>1139</v>
      </c>
      <c r="D9" s="208" t="s">
        <v>1159</v>
      </c>
      <c r="E9" s="282" t="s">
        <v>1139</v>
      </c>
      <c r="F9" s="208" t="s">
        <v>1159</v>
      </c>
      <c r="G9" s="282" t="s">
        <v>1139</v>
      </c>
      <c r="H9" s="208" t="s">
        <v>1159</v>
      </c>
      <c r="I9" s="282" t="s">
        <v>1139</v>
      </c>
      <c r="J9" s="208" t="s">
        <v>1159</v>
      </c>
      <c r="K9" s="282" t="s">
        <v>1139</v>
      </c>
      <c r="L9" s="320" t="s">
        <v>1159</v>
      </c>
      <c r="M9" s="321"/>
      <c r="N9" s="284"/>
    </row>
    <row r="10" spans="2:27" s="31" customFormat="1" ht="16.5" customHeight="1">
      <c r="B10" s="127" t="s">
        <v>821</v>
      </c>
      <c r="C10" s="135" t="s">
        <v>896</v>
      </c>
      <c r="D10" s="135">
        <f>+D11+D21+D30+D33+D38+D42+D43+D44+D45</f>
        <v>228164.1865209264</v>
      </c>
      <c r="E10" s="135" t="s">
        <v>896</v>
      </c>
      <c r="F10" s="135">
        <f>+F11+F21+F30+F33+F38+F42+F43+F44+F45</f>
        <v>44891.31354448</v>
      </c>
      <c r="G10" s="135" t="s">
        <v>896</v>
      </c>
      <c r="H10" s="135">
        <f>+H11+H21+H30+H33+H38+H42+H43+H44+H45</f>
        <v>46418.150607732365</v>
      </c>
      <c r="I10" s="135" t="s">
        <v>896</v>
      </c>
      <c r="J10" s="135">
        <f>+J11+J21+J30+J33+J38+J42+J43+J44+J45</f>
        <v>34784.026640425145</v>
      </c>
      <c r="K10" s="135" t="s">
        <v>896</v>
      </c>
      <c r="L10" s="135">
        <f>+L11+L21+L30+L33+L38+L42+L43+L44+L45</f>
        <v>102070.69572828893</v>
      </c>
      <c r="M10" s="76"/>
      <c r="N10" s="127" t="s">
        <v>835</v>
      </c>
      <c r="AA10" s="31">
        <v>108974.03548988789</v>
      </c>
    </row>
    <row r="11" spans="2:14" s="31" customFormat="1" ht="15" customHeight="1">
      <c r="B11" s="42" t="s">
        <v>822</v>
      </c>
      <c r="C11" s="74" t="s">
        <v>896</v>
      </c>
      <c r="D11" s="49">
        <f>SUM(D12:D20)</f>
        <v>54333.201908869145</v>
      </c>
      <c r="E11" s="74" t="s">
        <v>896</v>
      </c>
      <c r="F11" s="49">
        <f>SUM(F12:F20)</f>
        <v>86.46884999999999</v>
      </c>
      <c r="G11" s="74" t="s">
        <v>896</v>
      </c>
      <c r="H11" s="49">
        <f>SUM(H12:H20)</f>
        <v>40336.66593614915</v>
      </c>
      <c r="I11" s="74" t="s">
        <v>896</v>
      </c>
      <c r="J11" s="49">
        <f>SUM(J12:J20)</f>
        <v>9597.311512589999</v>
      </c>
      <c r="K11" s="74" t="s">
        <v>896</v>
      </c>
      <c r="L11" s="49">
        <f>SUM(L12:L20)</f>
        <v>4312.755610130002</v>
      </c>
      <c r="M11" s="76"/>
      <c r="N11" s="42" t="s">
        <v>272</v>
      </c>
    </row>
    <row r="12" spans="2:14" s="32" customFormat="1" ht="12.75" customHeight="1">
      <c r="B12" s="71" t="s">
        <v>280</v>
      </c>
      <c r="C12" s="36">
        <v>28411.691</v>
      </c>
      <c r="D12" s="36">
        <v>6517.6419154000005</v>
      </c>
      <c r="E12" s="67">
        <v>1.591</v>
      </c>
      <c r="F12" s="67">
        <v>3.7001999999999997</v>
      </c>
      <c r="G12" s="36">
        <v>3984.061</v>
      </c>
      <c r="H12" s="36">
        <v>1478.52595018</v>
      </c>
      <c r="I12" s="36">
        <v>24370.865999999998</v>
      </c>
      <c r="J12" s="36">
        <v>5020.965992999999</v>
      </c>
      <c r="K12" s="96">
        <f>+C12-E12-G12-I12</f>
        <v>55.172999999998865</v>
      </c>
      <c r="L12" s="96">
        <f>+D12-F12-H12-J12</f>
        <v>14.44977222000125</v>
      </c>
      <c r="M12" s="77"/>
      <c r="N12" s="71" t="s">
        <v>836</v>
      </c>
    </row>
    <row r="13" spans="2:14" s="32" customFormat="1" ht="12.75" customHeight="1">
      <c r="B13" s="71" t="s">
        <v>106</v>
      </c>
      <c r="C13" s="36">
        <v>29242.704</v>
      </c>
      <c r="D13" s="36">
        <v>5828.0709072</v>
      </c>
      <c r="E13" s="67">
        <v>0.06</v>
      </c>
      <c r="F13" s="67">
        <v>1.827</v>
      </c>
      <c r="G13" s="36">
        <v>6590.746999999999</v>
      </c>
      <c r="H13" s="36">
        <v>1909.1734022599999</v>
      </c>
      <c r="I13" s="36">
        <v>22647.696</v>
      </c>
      <c r="J13" s="36">
        <v>3914.9438171599995</v>
      </c>
      <c r="K13" s="96">
        <f aca="true" t="shared" si="0" ref="K13:L44">+C13-E13-G13-I13</f>
        <v>4.201000000000931</v>
      </c>
      <c r="L13" s="96">
        <f t="shared" si="0"/>
        <v>2.1266877800003385</v>
      </c>
      <c r="M13" s="77"/>
      <c r="N13" s="71" t="s">
        <v>837</v>
      </c>
    </row>
    <row r="14" spans="2:14" s="32" customFormat="1" ht="12.75" customHeight="1">
      <c r="B14" s="71" t="s">
        <v>281</v>
      </c>
      <c r="C14" s="36">
        <v>208.857</v>
      </c>
      <c r="D14" s="36">
        <v>59.5033593</v>
      </c>
      <c r="E14" s="67">
        <v>0</v>
      </c>
      <c r="F14" s="67">
        <v>0</v>
      </c>
      <c r="G14" s="36">
        <v>208.85699999999997</v>
      </c>
      <c r="H14" s="36">
        <v>59.51087961999999</v>
      </c>
      <c r="I14" s="36">
        <v>0</v>
      </c>
      <c r="J14" s="36">
        <v>0</v>
      </c>
      <c r="K14" s="96">
        <f t="shared" si="0"/>
        <v>2.842170943040401E-14</v>
      </c>
      <c r="L14" s="96">
        <f t="shared" si="0"/>
        <v>-0.007520319999990477</v>
      </c>
      <c r="M14" s="77"/>
      <c r="N14" s="71" t="s">
        <v>362</v>
      </c>
    </row>
    <row r="15" spans="2:14" s="32" customFormat="1" ht="12.75" customHeight="1">
      <c r="B15" s="71" t="s">
        <v>282</v>
      </c>
      <c r="C15" s="36">
        <v>1170.013</v>
      </c>
      <c r="D15" s="36">
        <v>236.9276325</v>
      </c>
      <c r="E15" s="67">
        <v>0</v>
      </c>
      <c r="F15" s="67">
        <v>0</v>
      </c>
      <c r="G15" s="36">
        <v>179.052</v>
      </c>
      <c r="H15" s="36">
        <v>39.9106908</v>
      </c>
      <c r="I15" s="36">
        <v>815.5629999999999</v>
      </c>
      <c r="J15" s="36">
        <v>157.90115243</v>
      </c>
      <c r="K15" s="96">
        <f t="shared" si="0"/>
        <v>175.39800000000002</v>
      </c>
      <c r="L15" s="96">
        <f t="shared" si="0"/>
        <v>39.11578926999999</v>
      </c>
      <c r="M15" s="77"/>
      <c r="N15" s="71" t="s">
        <v>363</v>
      </c>
    </row>
    <row r="16" spans="2:17" s="32" customFormat="1" ht="12.75" customHeight="1">
      <c r="B16" s="71" t="s">
        <v>284</v>
      </c>
      <c r="C16" s="36">
        <v>141</v>
      </c>
      <c r="D16" s="36">
        <v>164.0535</v>
      </c>
      <c r="E16" s="72">
        <v>24.254</v>
      </c>
      <c r="F16" s="67">
        <v>28.2177</v>
      </c>
      <c r="G16" s="36">
        <v>2</v>
      </c>
      <c r="H16" s="36">
        <v>0.8266</v>
      </c>
      <c r="I16" s="36">
        <v>22.65</v>
      </c>
      <c r="J16" s="36">
        <v>16.96485</v>
      </c>
      <c r="K16" s="72">
        <f t="shared" si="0"/>
        <v>92.096</v>
      </c>
      <c r="L16" s="96">
        <f t="shared" si="0"/>
        <v>118.04435</v>
      </c>
      <c r="M16" s="77"/>
      <c r="N16" s="71" t="s">
        <v>366</v>
      </c>
      <c r="Q16" s="34"/>
    </row>
    <row r="17" spans="2:18" s="32" customFormat="1" ht="12.75" customHeight="1">
      <c r="B17" s="71" t="s">
        <v>823</v>
      </c>
      <c r="C17" s="72" t="s">
        <v>896</v>
      </c>
      <c r="D17" s="36">
        <v>4095.9006000000004</v>
      </c>
      <c r="E17" s="72" t="s">
        <v>896</v>
      </c>
      <c r="F17" s="67">
        <v>52.583949999999994</v>
      </c>
      <c r="G17" s="72" t="s">
        <v>896</v>
      </c>
      <c r="H17" s="36">
        <v>20.513445</v>
      </c>
      <c r="I17" s="72" t="s">
        <v>896</v>
      </c>
      <c r="J17" s="36">
        <v>200.01500000000001</v>
      </c>
      <c r="K17" s="72" t="s">
        <v>896</v>
      </c>
      <c r="L17" s="96">
        <f t="shared" si="0"/>
        <v>3822.7882050000003</v>
      </c>
      <c r="M17" s="77"/>
      <c r="N17" s="71" t="s">
        <v>838</v>
      </c>
      <c r="Q17" s="34"/>
      <c r="R17" s="34"/>
    </row>
    <row r="18" spans="2:14" s="32" customFormat="1" ht="12.75" customHeight="1">
      <c r="B18" s="71" t="s">
        <v>290</v>
      </c>
      <c r="C18" s="72" t="s">
        <v>896</v>
      </c>
      <c r="D18" s="36">
        <v>592.2601999999999</v>
      </c>
      <c r="E18" s="72" t="s">
        <v>896</v>
      </c>
      <c r="F18" s="67">
        <v>0.14</v>
      </c>
      <c r="G18" s="72" t="s">
        <v>896</v>
      </c>
      <c r="H18" s="36">
        <v>19.848</v>
      </c>
      <c r="I18" s="72" t="s">
        <v>896</v>
      </c>
      <c r="J18" s="36">
        <v>286.5207</v>
      </c>
      <c r="K18" s="72" t="s">
        <v>896</v>
      </c>
      <c r="L18" s="96">
        <f t="shared" si="0"/>
        <v>285.7515</v>
      </c>
      <c r="M18" s="77"/>
      <c r="N18" s="71" t="s">
        <v>839</v>
      </c>
    </row>
    <row r="19" spans="2:17" s="32" customFormat="1" ht="12.75" customHeight="1">
      <c r="B19" s="71" t="s">
        <v>293</v>
      </c>
      <c r="C19" s="72" t="s">
        <v>896</v>
      </c>
      <c r="D19" s="36">
        <v>35029.902651012344</v>
      </c>
      <c r="E19" s="72" t="s">
        <v>896</v>
      </c>
      <c r="F19" s="67">
        <v>0</v>
      </c>
      <c r="G19" s="72" t="s">
        <v>896</v>
      </c>
      <c r="H19" s="36">
        <v>34999.415824832344</v>
      </c>
      <c r="I19" s="72" t="s">
        <v>896</v>
      </c>
      <c r="J19" s="36">
        <v>0</v>
      </c>
      <c r="K19" s="72" t="s">
        <v>896</v>
      </c>
      <c r="L19" s="96">
        <f t="shared" si="0"/>
        <v>30.486826180000207</v>
      </c>
      <c r="M19" s="77"/>
      <c r="N19" s="71" t="s">
        <v>840</v>
      </c>
      <c r="Q19" s="34"/>
    </row>
    <row r="20" spans="2:17" s="32" customFormat="1" ht="12.75" customHeight="1">
      <c r="B20" s="71" t="s">
        <v>186</v>
      </c>
      <c r="C20" s="72" t="s">
        <v>896</v>
      </c>
      <c r="D20" s="36">
        <v>1808.9411434567999</v>
      </c>
      <c r="E20" s="72" t="s">
        <v>896</v>
      </c>
      <c r="F20" s="67">
        <v>0</v>
      </c>
      <c r="G20" s="72" t="s">
        <v>896</v>
      </c>
      <c r="H20" s="36">
        <v>1808.9411434567999</v>
      </c>
      <c r="I20" s="72" t="s">
        <v>896</v>
      </c>
      <c r="J20" s="36">
        <v>0</v>
      </c>
      <c r="K20" s="72" t="s">
        <v>896</v>
      </c>
      <c r="L20" s="96">
        <f t="shared" si="0"/>
        <v>0</v>
      </c>
      <c r="M20" s="77"/>
      <c r="N20" s="71" t="s">
        <v>146</v>
      </c>
      <c r="Q20" s="34"/>
    </row>
    <row r="21" spans="2:17" s="31" customFormat="1" ht="15" customHeight="1">
      <c r="B21" s="42" t="s">
        <v>824</v>
      </c>
      <c r="C21" s="74" t="s">
        <v>896</v>
      </c>
      <c r="D21" s="49">
        <f>SUM(D22:D29)</f>
        <v>91125.79078006401</v>
      </c>
      <c r="E21" s="74" t="s">
        <v>896</v>
      </c>
      <c r="F21" s="49">
        <f>SUM(F22:F29)</f>
        <v>35376.695244480004</v>
      </c>
      <c r="G21" s="74" t="s">
        <v>896</v>
      </c>
      <c r="H21" s="49">
        <f>SUM(H22:H29)</f>
        <v>62.07013</v>
      </c>
      <c r="I21" s="74" t="s">
        <v>896</v>
      </c>
      <c r="J21" s="49">
        <f>SUM(J22:J29)</f>
        <v>2322.20304</v>
      </c>
      <c r="K21" s="74" t="s">
        <v>896</v>
      </c>
      <c r="L21" s="49">
        <f>SUM(L22:L29)</f>
        <v>53364.822365584005</v>
      </c>
      <c r="M21" s="76"/>
      <c r="N21" s="42" t="s">
        <v>529</v>
      </c>
      <c r="Q21" s="51"/>
    </row>
    <row r="22" spans="2:14" s="174" customFormat="1" ht="12.75" customHeight="1">
      <c r="B22" s="71" t="s">
        <v>297</v>
      </c>
      <c r="C22" s="36">
        <v>82100</v>
      </c>
      <c r="D22" s="36">
        <v>37244.1918</v>
      </c>
      <c r="E22" s="67">
        <v>71904.791</v>
      </c>
      <c r="F22" s="67">
        <v>33109.1117</v>
      </c>
      <c r="G22" s="36">
        <v>309</v>
      </c>
      <c r="H22" s="36">
        <v>57.65013</v>
      </c>
      <c r="I22" s="36">
        <v>5327.62</v>
      </c>
      <c r="J22" s="36">
        <v>2004.9270600000002</v>
      </c>
      <c r="K22" s="96">
        <f t="shared" si="0"/>
        <v>4558.589000000003</v>
      </c>
      <c r="L22" s="96">
        <f t="shared" si="0"/>
        <v>2072.5029099999992</v>
      </c>
      <c r="M22" s="173"/>
      <c r="N22" s="71" t="s">
        <v>841</v>
      </c>
    </row>
    <row r="23" spans="2:18" s="32" customFormat="1" ht="12.75" customHeight="1">
      <c r="B23" s="71" t="s">
        <v>303</v>
      </c>
      <c r="C23" s="36">
        <v>16142</v>
      </c>
      <c r="D23" s="36">
        <v>13254.1962</v>
      </c>
      <c r="E23" s="72">
        <v>2.376</v>
      </c>
      <c r="F23" s="67">
        <v>0.10859999999999999</v>
      </c>
      <c r="G23" s="36">
        <v>0</v>
      </c>
      <c r="H23" s="36">
        <v>0</v>
      </c>
      <c r="I23" s="36">
        <v>11.726000000000003</v>
      </c>
      <c r="J23" s="36">
        <v>1.7589000000000004</v>
      </c>
      <c r="K23" s="72">
        <f t="shared" si="0"/>
        <v>16127.898</v>
      </c>
      <c r="L23" s="96">
        <f t="shared" si="0"/>
        <v>13252.3287</v>
      </c>
      <c r="M23" s="77"/>
      <c r="N23" s="71" t="s">
        <v>385</v>
      </c>
      <c r="Q23" s="34"/>
      <c r="R23" s="34"/>
    </row>
    <row r="24" spans="2:14" s="32" customFormat="1" ht="12.75" customHeight="1">
      <c r="B24" s="71" t="s">
        <v>302</v>
      </c>
      <c r="C24" s="36">
        <v>2125</v>
      </c>
      <c r="D24" s="36">
        <v>1014.05</v>
      </c>
      <c r="E24" s="67">
        <v>0</v>
      </c>
      <c r="F24" s="67">
        <v>0</v>
      </c>
      <c r="G24" s="36">
        <v>0</v>
      </c>
      <c r="H24" s="36">
        <v>0</v>
      </c>
      <c r="I24" s="36">
        <v>79.42</v>
      </c>
      <c r="J24" s="36">
        <v>36.696000000000005</v>
      </c>
      <c r="K24" s="96">
        <f t="shared" si="0"/>
        <v>2045.58</v>
      </c>
      <c r="L24" s="96">
        <f t="shared" si="0"/>
        <v>977.3539999999999</v>
      </c>
      <c r="M24" s="77"/>
      <c r="N24" s="71" t="s">
        <v>842</v>
      </c>
    </row>
    <row r="25" spans="2:18" s="32" customFormat="1" ht="12.75" customHeight="1">
      <c r="B25" s="71" t="s">
        <v>305</v>
      </c>
      <c r="C25" s="36">
        <v>8061</v>
      </c>
      <c r="D25" s="36">
        <v>5829.715200000001</v>
      </c>
      <c r="E25" s="67">
        <v>0</v>
      </c>
      <c r="F25" s="67">
        <v>0</v>
      </c>
      <c r="G25" s="36">
        <v>0</v>
      </c>
      <c r="H25" s="36">
        <v>0</v>
      </c>
      <c r="I25" s="36">
        <v>80.85</v>
      </c>
      <c r="J25" s="36">
        <v>23.561999999999962</v>
      </c>
      <c r="K25" s="96">
        <f t="shared" si="0"/>
        <v>7980.15</v>
      </c>
      <c r="L25" s="96">
        <f t="shared" si="0"/>
        <v>5806.153200000001</v>
      </c>
      <c r="M25" s="77"/>
      <c r="N25" s="71" t="s">
        <v>387</v>
      </c>
      <c r="R25" s="34"/>
    </row>
    <row r="26" spans="2:14" s="32" customFormat="1" ht="12.75" customHeight="1">
      <c r="B26" s="71" t="s">
        <v>324</v>
      </c>
      <c r="C26" s="36">
        <v>13924</v>
      </c>
      <c r="D26" s="36">
        <v>4177.2</v>
      </c>
      <c r="E26" s="72">
        <v>19.95</v>
      </c>
      <c r="F26" s="67">
        <v>13.832</v>
      </c>
      <c r="G26" s="36">
        <v>0</v>
      </c>
      <c r="H26" s="36">
        <v>0</v>
      </c>
      <c r="I26" s="36">
        <v>0</v>
      </c>
      <c r="J26" s="36">
        <v>0</v>
      </c>
      <c r="K26" s="72">
        <f t="shared" si="0"/>
        <v>13904.05</v>
      </c>
      <c r="L26" s="96">
        <f t="shared" si="0"/>
        <v>4163.3679999999995</v>
      </c>
      <c r="M26" s="77"/>
      <c r="N26" s="71" t="s">
        <v>979</v>
      </c>
    </row>
    <row r="27" spans="2:14" s="32" customFormat="1" ht="12.75" customHeight="1">
      <c r="B27" s="71" t="s">
        <v>325</v>
      </c>
      <c r="C27" s="36">
        <v>7991</v>
      </c>
      <c r="D27" s="36">
        <v>3447.3174</v>
      </c>
      <c r="E27" s="67">
        <v>6.628</v>
      </c>
      <c r="F27" s="67">
        <v>4.7957</v>
      </c>
      <c r="G27" s="36">
        <v>0</v>
      </c>
      <c r="H27" s="36">
        <v>0</v>
      </c>
      <c r="I27" s="36">
        <v>0</v>
      </c>
      <c r="J27" s="36">
        <v>0</v>
      </c>
      <c r="K27" s="96">
        <f t="shared" si="0"/>
        <v>7984.372</v>
      </c>
      <c r="L27" s="96">
        <f t="shared" si="0"/>
        <v>3442.5217</v>
      </c>
      <c r="M27" s="77"/>
      <c r="N27" s="71" t="s">
        <v>407</v>
      </c>
    </row>
    <row r="28" spans="2:14" s="32" customFormat="1" ht="12.75" customHeight="1">
      <c r="B28" s="71" t="s">
        <v>316</v>
      </c>
      <c r="C28" s="36">
        <v>1006</v>
      </c>
      <c r="D28" s="36">
        <v>447.0664</v>
      </c>
      <c r="E28" s="67">
        <v>0</v>
      </c>
      <c r="F28" s="67">
        <v>0</v>
      </c>
      <c r="G28" s="36">
        <v>0</v>
      </c>
      <c r="H28" s="36">
        <v>0</v>
      </c>
      <c r="I28" s="36">
        <v>60.50000000000001</v>
      </c>
      <c r="J28" s="36">
        <v>24.749999999999996</v>
      </c>
      <c r="K28" s="96">
        <f t="shared" si="0"/>
        <v>945.5</v>
      </c>
      <c r="L28" s="96">
        <f t="shared" si="0"/>
        <v>422.3164</v>
      </c>
      <c r="M28" s="77"/>
      <c r="N28" s="71" t="s">
        <v>843</v>
      </c>
    </row>
    <row r="29" spans="2:14" s="32" customFormat="1" ht="12.75" customHeight="1">
      <c r="B29" s="71" t="s">
        <v>298</v>
      </c>
      <c r="C29" s="72" t="s">
        <v>896</v>
      </c>
      <c r="D29" s="36">
        <v>25712.053780064</v>
      </c>
      <c r="E29" s="72" t="s">
        <v>896</v>
      </c>
      <c r="F29" s="67">
        <v>2248.84724448</v>
      </c>
      <c r="G29" s="72" t="s">
        <v>896</v>
      </c>
      <c r="H29" s="36">
        <v>4.420000000000001</v>
      </c>
      <c r="I29" s="72" t="s">
        <v>896</v>
      </c>
      <c r="J29" s="36">
        <v>230.50907999999998</v>
      </c>
      <c r="K29" s="72" t="s">
        <v>896</v>
      </c>
      <c r="L29" s="96">
        <f t="shared" si="0"/>
        <v>23228.277455584004</v>
      </c>
      <c r="M29" s="77"/>
      <c r="N29" s="71" t="s">
        <v>383</v>
      </c>
    </row>
    <row r="30" spans="2:14" s="31" customFormat="1" ht="15" customHeight="1">
      <c r="B30" s="42" t="s">
        <v>555</v>
      </c>
      <c r="C30" s="74">
        <f aca="true" t="shared" si="1" ref="C30:L30">+C31+C32</f>
        <v>22694</v>
      </c>
      <c r="D30" s="74">
        <f t="shared" si="1"/>
        <v>9284.3044</v>
      </c>
      <c r="E30" s="74">
        <f t="shared" si="1"/>
        <v>6.93</v>
      </c>
      <c r="F30" s="74">
        <f t="shared" si="1"/>
        <v>5.8716</v>
      </c>
      <c r="G30" s="74">
        <f t="shared" si="1"/>
        <v>3944.011</v>
      </c>
      <c r="H30" s="74">
        <f t="shared" si="1"/>
        <v>1292.5990794244087</v>
      </c>
      <c r="I30" s="74">
        <f t="shared" si="1"/>
        <v>17443.834</v>
      </c>
      <c r="J30" s="74">
        <f t="shared" si="1"/>
        <v>7393.482218575591</v>
      </c>
      <c r="K30" s="74">
        <f t="shared" si="1"/>
        <v>1299.2250000000017</v>
      </c>
      <c r="L30" s="74">
        <f t="shared" si="1"/>
        <v>592.351502</v>
      </c>
      <c r="M30" s="76"/>
      <c r="N30" s="42" t="s">
        <v>561</v>
      </c>
    </row>
    <row r="31" spans="2:14" s="32" customFormat="1" ht="12.75" customHeight="1">
      <c r="B31" s="71" t="s">
        <v>825</v>
      </c>
      <c r="C31" s="36">
        <v>18982</v>
      </c>
      <c r="D31" s="72">
        <v>7239.7348</v>
      </c>
      <c r="E31" s="72">
        <v>0</v>
      </c>
      <c r="F31" s="67">
        <v>0</v>
      </c>
      <c r="G31" s="36">
        <v>3733.267</v>
      </c>
      <c r="H31" s="72">
        <v>1233.5907594244088</v>
      </c>
      <c r="I31" s="72">
        <v>14267.242999999999</v>
      </c>
      <c r="J31" s="72">
        <v>5733.300400575591</v>
      </c>
      <c r="K31" s="72">
        <f t="shared" si="0"/>
        <v>981.4900000000016</v>
      </c>
      <c r="L31" s="96">
        <f t="shared" si="0"/>
        <v>272.84364000000005</v>
      </c>
      <c r="M31" s="77"/>
      <c r="N31" s="71" t="s">
        <v>844</v>
      </c>
    </row>
    <row r="32" spans="2:14" s="32" customFormat="1" ht="12.75" customHeight="1">
      <c r="B32" s="71" t="s">
        <v>329</v>
      </c>
      <c r="C32" s="36">
        <v>3712</v>
      </c>
      <c r="D32" s="36">
        <v>2044.5695999999998</v>
      </c>
      <c r="E32" s="72">
        <v>6.93</v>
      </c>
      <c r="F32" s="67">
        <v>5.8716</v>
      </c>
      <c r="G32" s="36">
        <v>210.744</v>
      </c>
      <c r="H32" s="36">
        <v>59.00832</v>
      </c>
      <c r="I32" s="36">
        <v>3176.591</v>
      </c>
      <c r="J32" s="36">
        <v>1660.181818</v>
      </c>
      <c r="K32" s="72">
        <f t="shared" si="0"/>
        <v>317.7350000000001</v>
      </c>
      <c r="L32" s="96">
        <f t="shared" si="0"/>
        <v>319.50786199999993</v>
      </c>
      <c r="M32" s="77"/>
      <c r="N32" s="71" t="s">
        <v>845</v>
      </c>
    </row>
    <row r="33" spans="2:14" s="31" customFormat="1" ht="15" customHeight="1">
      <c r="B33" s="42" t="s">
        <v>556</v>
      </c>
      <c r="C33" s="74" t="s">
        <v>896</v>
      </c>
      <c r="D33" s="49">
        <f>SUM(D34:D37)</f>
        <v>18153.8765</v>
      </c>
      <c r="E33" s="74" t="s">
        <v>896</v>
      </c>
      <c r="F33" s="49">
        <f>SUM(F34:F37)</f>
        <v>7773.4987</v>
      </c>
      <c r="G33" s="74" t="s">
        <v>896</v>
      </c>
      <c r="H33" s="49">
        <f>SUM(H34:H37)</f>
        <v>0</v>
      </c>
      <c r="I33" s="74" t="s">
        <v>896</v>
      </c>
      <c r="J33" s="49">
        <f>SUM(J34:J37)</f>
        <v>2714.6211749999975</v>
      </c>
      <c r="K33" s="74" t="s">
        <v>896</v>
      </c>
      <c r="L33" s="49">
        <f>SUM(L34:L37)</f>
        <v>7665.756625000003</v>
      </c>
      <c r="M33" s="76"/>
      <c r="N33" s="42" t="s">
        <v>562</v>
      </c>
    </row>
    <row r="34" spans="2:14" s="31" customFormat="1" ht="12.75" customHeight="1">
      <c r="B34" s="71" t="s">
        <v>331</v>
      </c>
      <c r="C34" s="36">
        <v>19673</v>
      </c>
      <c r="D34" s="72">
        <v>4505.117</v>
      </c>
      <c r="E34" s="67">
        <v>4934.891</v>
      </c>
      <c r="F34" s="67">
        <v>1151.3678000000002</v>
      </c>
      <c r="G34" s="36">
        <v>0</v>
      </c>
      <c r="H34" s="72">
        <v>0</v>
      </c>
      <c r="I34" s="72">
        <v>7916.368</v>
      </c>
      <c r="J34" s="72">
        <v>1033.5375499999975</v>
      </c>
      <c r="K34" s="96">
        <f t="shared" si="0"/>
        <v>6821.741</v>
      </c>
      <c r="L34" s="96">
        <f t="shared" si="0"/>
        <v>2320.211650000003</v>
      </c>
      <c r="M34" s="76"/>
      <c r="N34" s="71" t="s">
        <v>412</v>
      </c>
    </row>
    <row r="35" spans="2:14" s="32" customFormat="1" ht="12.75" customHeight="1">
      <c r="B35" s="71" t="s">
        <v>332</v>
      </c>
      <c r="C35" s="36">
        <v>5692</v>
      </c>
      <c r="D35" s="36">
        <v>1751.9976000000001</v>
      </c>
      <c r="E35" s="72">
        <v>818.192</v>
      </c>
      <c r="F35" s="67">
        <v>367.99559999999997</v>
      </c>
      <c r="G35" s="36">
        <v>0</v>
      </c>
      <c r="H35" s="36">
        <v>0</v>
      </c>
      <c r="I35" s="36">
        <v>2204.243</v>
      </c>
      <c r="J35" s="36">
        <v>413.19025999999997</v>
      </c>
      <c r="K35" s="96">
        <f t="shared" si="0"/>
        <v>2669.565</v>
      </c>
      <c r="L35" s="96">
        <f t="shared" si="0"/>
        <v>970.8117400000002</v>
      </c>
      <c r="M35" s="77"/>
      <c r="N35" s="71" t="s">
        <v>413</v>
      </c>
    </row>
    <row r="36" spans="2:14" s="32" customFormat="1" ht="12.75" customHeight="1">
      <c r="B36" s="71" t="s">
        <v>334</v>
      </c>
      <c r="C36" s="36">
        <v>15661</v>
      </c>
      <c r="D36" s="36">
        <v>4555.7849</v>
      </c>
      <c r="E36" s="67">
        <v>8291.276</v>
      </c>
      <c r="F36" s="67">
        <v>3298.2159</v>
      </c>
      <c r="G36" s="36">
        <v>0</v>
      </c>
      <c r="H36" s="36">
        <v>0</v>
      </c>
      <c r="I36" s="36">
        <v>5512.996</v>
      </c>
      <c r="J36" s="36">
        <v>766.623639999999</v>
      </c>
      <c r="K36" s="96">
        <f t="shared" si="0"/>
        <v>1856.728</v>
      </c>
      <c r="L36" s="96">
        <f t="shared" si="0"/>
        <v>490.9453600000005</v>
      </c>
      <c r="M36" s="77"/>
      <c r="N36" s="71" t="s">
        <v>414</v>
      </c>
    </row>
    <row r="37" spans="2:14" s="32" customFormat="1" ht="12.75" customHeight="1">
      <c r="B37" s="71" t="s">
        <v>333</v>
      </c>
      <c r="C37" s="36">
        <v>24910</v>
      </c>
      <c r="D37" s="36">
        <v>7340.977</v>
      </c>
      <c r="E37" s="67">
        <v>6781.318</v>
      </c>
      <c r="F37" s="67">
        <v>2955.9194</v>
      </c>
      <c r="G37" s="36">
        <v>0</v>
      </c>
      <c r="H37" s="36">
        <v>0</v>
      </c>
      <c r="I37" s="36">
        <v>4480.8522</v>
      </c>
      <c r="J37" s="36">
        <v>501.2697250000011</v>
      </c>
      <c r="K37" s="96">
        <f t="shared" si="0"/>
        <v>13647.8298</v>
      </c>
      <c r="L37" s="96">
        <f t="shared" si="0"/>
        <v>3883.787874999999</v>
      </c>
      <c r="M37" s="77"/>
      <c r="N37" s="71" t="s">
        <v>771</v>
      </c>
    </row>
    <row r="38" spans="2:14" s="31" customFormat="1" ht="15" customHeight="1">
      <c r="B38" s="42" t="s">
        <v>557</v>
      </c>
      <c r="C38" s="74" t="s">
        <v>896</v>
      </c>
      <c r="D38" s="74">
        <f>+D39+D40+D41</f>
        <v>19194.3449</v>
      </c>
      <c r="E38" s="74" t="s">
        <v>896</v>
      </c>
      <c r="F38" s="74">
        <f>+F39+F40+F41</f>
        <v>57.6455</v>
      </c>
      <c r="G38" s="74" t="s">
        <v>896</v>
      </c>
      <c r="H38" s="74">
        <f>+H39+H40+H41</f>
        <v>0</v>
      </c>
      <c r="I38" s="74" t="s">
        <v>896</v>
      </c>
      <c r="J38" s="74">
        <f>+J39+J40+J41</f>
        <v>39.738599999999906</v>
      </c>
      <c r="K38" s="74" t="s">
        <v>896</v>
      </c>
      <c r="L38" s="74">
        <f>+L39+L40+L41</f>
        <v>19096.9608</v>
      </c>
      <c r="M38" s="76"/>
      <c r="N38" s="42" t="s">
        <v>563</v>
      </c>
    </row>
    <row r="39" spans="2:14" s="32" customFormat="1" ht="12.75" customHeight="1">
      <c r="B39" s="71" t="s">
        <v>826</v>
      </c>
      <c r="C39" s="36">
        <v>1843</v>
      </c>
      <c r="D39" s="36">
        <v>1569.8673999999999</v>
      </c>
      <c r="E39" s="67">
        <v>0.059</v>
      </c>
      <c r="F39" s="67">
        <v>0</v>
      </c>
      <c r="G39" s="36">
        <v>0</v>
      </c>
      <c r="H39" s="36">
        <v>0</v>
      </c>
      <c r="I39" s="36">
        <v>4.378</v>
      </c>
      <c r="J39" s="36">
        <v>3.7422000000000017</v>
      </c>
      <c r="K39" s="96">
        <f t="shared" si="0"/>
        <v>1838.563</v>
      </c>
      <c r="L39" s="96">
        <f t="shared" si="0"/>
        <v>1566.1252</v>
      </c>
      <c r="M39" s="77"/>
      <c r="N39" s="71" t="s">
        <v>846</v>
      </c>
    </row>
    <row r="40" spans="2:14" s="32" customFormat="1" ht="12.75" customHeight="1">
      <c r="B40" s="71" t="s">
        <v>827</v>
      </c>
      <c r="C40" s="36">
        <v>301</v>
      </c>
      <c r="D40" s="36">
        <v>348.28709999999995</v>
      </c>
      <c r="E40" s="67">
        <v>0.007</v>
      </c>
      <c r="F40" s="67">
        <v>0</v>
      </c>
      <c r="G40" s="36">
        <v>0</v>
      </c>
      <c r="H40" s="36">
        <v>0</v>
      </c>
      <c r="I40" s="36">
        <v>0</v>
      </c>
      <c r="J40" s="36">
        <v>0</v>
      </c>
      <c r="K40" s="96">
        <f t="shared" si="0"/>
        <v>300.993</v>
      </c>
      <c r="L40" s="96">
        <f t="shared" si="0"/>
        <v>348.28709999999995</v>
      </c>
      <c r="M40" s="77"/>
      <c r="N40" s="71" t="s">
        <v>847</v>
      </c>
    </row>
    <row r="41" spans="2:14" s="32" customFormat="1" ht="12.75" customHeight="1">
      <c r="B41" s="71" t="s">
        <v>828</v>
      </c>
      <c r="C41" s="72" t="s">
        <v>896</v>
      </c>
      <c r="D41" s="36">
        <v>17276.1904</v>
      </c>
      <c r="E41" s="72" t="s">
        <v>896</v>
      </c>
      <c r="F41" s="67">
        <v>57.6455</v>
      </c>
      <c r="G41" s="72" t="s">
        <v>896</v>
      </c>
      <c r="H41" s="36">
        <v>0</v>
      </c>
      <c r="I41" s="72" t="s">
        <v>896</v>
      </c>
      <c r="J41" s="36">
        <v>35.9963999999999</v>
      </c>
      <c r="K41" s="72" t="s">
        <v>896</v>
      </c>
      <c r="L41" s="96">
        <f t="shared" si="0"/>
        <v>17182.5485</v>
      </c>
      <c r="M41" s="77"/>
      <c r="N41" s="71" t="s">
        <v>848</v>
      </c>
    </row>
    <row r="42" spans="2:14" s="31" customFormat="1" ht="15" customHeight="1">
      <c r="B42" s="42" t="s">
        <v>558</v>
      </c>
      <c r="C42" s="74" t="s">
        <v>896</v>
      </c>
      <c r="D42" s="49">
        <v>1394.4709</v>
      </c>
      <c r="E42" s="74" t="s">
        <v>896</v>
      </c>
      <c r="F42" s="70">
        <v>1.9859</v>
      </c>
      <c r="G42" s="74" t="s">
        <v>896</v>
      </c>
      <c r="H42" s="49">
        <v>0</v>
      </c>
      <c r="I42" s="74" t="s">
        <v>896</v>
      </c>
      <c r="J42" s="49">
        <v>90.41</v>
      </c>
      <c r="K42" s="74" t="s">
        <v>896</v>
      </c>
      <c r="L42" s="95">
        <f t="shared" si="0"/>
        <v>1302.075</v>
      </c>
      <c r="M42" s="76"/>
      <c r="N42" s="42" t="s">
        <v>564</v>
      </c>
    </row>
    <row r="43" spans="2:14" s="31" customFormat="1" ht="15" customHeight="1">
      <c r="B43" s="42" t="s">
        <v>559</v>
      </c>
      <c r="C43" s="49">
        <v>25520</v>
      </c>
      <c r="D43" s="49">
        <v>16776.848</v>
      </c>
      <c r="E43" s="70">
        <v>3.27</v>
      </c>
      <c r="F43" s="70">
        <v>6.567</v>
      </c>
      <c r="G43" s="49">
        <v>0</v>
      </c>
      <c r="H43" s="49">
        <v>0</v>
      </c>
      <c r="I43" s="49">
        <v>19144.859</v>
      </c>
      <c r="J43" s="49">
        <v>11378.860094259555</v>
      </c>
      <c r="K43" s="95">
        <f t="shared" si="0"/>
        <v>6371.870999999999</v>
      </c>
      <c r="L43" s="95">
        <f t="shared" si="0"/>
        <v>5391.420905740448</v>
      </c>
      <c r="M43" s="76"/>
      <c r="N43" s="42" t="s">
        <v>565</v>
      </c>
    </row>
    <row r="44" spans="2:14" s="31" customFormat="1" ht="15" customHeight="1">
      <c r="B44" s="42" t="s">
        <v>560</v>
      </c>
      <c r="C44" s="49">
        <v>9295</v>
      </c>
      <c r="D44" s="49">
        <v>3282.994</v>
      </c>
      <c r="E44" s="70">
        <v>3161.99</v>
      </c>
      <c r="F44" s="70">
        <v>1341.5044999999998</v>
      </c>
      <c r="G44" s="49">
        <v>1650</v>
      </c>
      <c r="H44" s="49">
        <v>462</v>
      </c>
      <c r="I44" s="49">
        <v>3780</v>
      </c>
      <c r="J44" s="49">
        <v>1247.4</v>
      </c>
      <c r="K44" s="95">
        <f t="shared" si="0"/>
        <v>703.0100000000002</v>
      </c>
      <c r="L44" s="95">
        <f t="shared" si="0"/>
        <v>232.08950000000027</v>
      </c>
      <c r="M44" s="76"/>
      <c r="N44" s="42" t="s">
        <v>566</v>
      </c>
    </row>
    <row r="45" spans="2:14" s="31" customFormat="1" ht="15" customHeight="1">
      <c r="B45" s="42" t="s">
        <v>970</v>
      </c>
      <c r="C45" s="74" t="s">
        <v>896</v>
      </c>
      <c r="D45" s="49">
        <v>14618.355131993278</v>
      </c>
      <c r="E45" s="74" t="s">
        <v>896</v>
      </c>
      <c r="F45" s="70">
        <v>241.07625</v>
      </c>
      <c r="G45" s="74" t="s">
        <v>896</v>
      </c>
      <c r="H45" s="49">
        <v>4264.815462158813</v>
      </c>
      <c r="I45" s="74" t="s">
        <v>896</v>
      </c>
      <c r="J45" s="49">
        <v>0</v>
      </c>
      <c r="K45" s="74" t="s">
        <v>896</v>
      </c>
      <c r="L45" s="95">
        <f>+D45-F45-H45-J45</f>
        <v>10112.463419834465</v>
      </c>
      <c r="M45" s="76"/>
      <c r="N45" s="42" t="s">
        <v>852</v>
      </c>
    </row>
    <row r="46" spans="2:14" s="31" customFormat="1" ht="16.5" customHeight="1">
      <c r="B46" s="128" t="s">
        <v>829</v>
      </c>
      <c r="C46" s="135" t="s">
        <v>896</v>
      </c>
      <c r="D46" s="134">
        <f>+D47+D53+D54+D55</f>
        <v>408031.87995018857</v>
      </c>
      <c r="E46" s="135" t="s">
        <v>896</v>
      </c>
      <c r="F46" s="134">
        <f>+F47+F53+F54+F55</f>
        <v>3285.2144005772184</v>
      </c>
      <c r="G46" s="135" t="s">
        <v>896</v>
      </c>
      <c r="H46" s="134">
        <f>+H47+H53+H54+H55</f>
        <v>8073.455834222802</v>
      </c>
      <c r="I46" s="135" t="s">
        <v>896</v>
      </c>
      <c r="J46" s="134">
        <f>+J47+J53+J54+J55</f>
        <v>210582.93424347587</v>
      </c>
      <c r="K46" s="135" t="s">
        <v>896</v>
      </c>
      <c r="L46" s="134">
        <f>+L47+L53+L54+L55</f>
        <v>186090.27547191276</v>
      </c>
      <c r="M46" s="76"/>
      <c r="N46" s="128" t="s">
        <v>853</v>
      </c>
    </row>
    <row r="47" spans="2:14" s="31" customFormat="1" ht="15" customHeight="1">
      <c r="B47" s="42" t="s">
        <v>682</v>
      </c>
      <c r="C47" s="74" t="s">
        <v>896</v>
      </c>
      <c r="D47" s="49">
        <f>SUM(D48:D52)</f>
        <v>193593.14494723827</v>
      </c>
      <c r="E47" s="74" t="s">
        <v>896</v>
      </c>
      <c r="F47" s="49">
        <f>SUM(F48:F52)</f>
        <v>3255.6242005772183</v>
      </c>
      <c r="G47" s="74" t="s">
        <v>896</v>
      </c>
      <c r="H47" s="49">
        <f>SUM(H48:H52)</f>
        <v>0</v>
      </c>
      <c r="I47" s="74" t="s">
        <v>896</v>
      </c>
      <c r="J47" s="49">
        <f>SUM(J48:J52)</f>
        <v>25140.677501525395</v>
      </c>
      <c r="K47" s="74" t="s">
        <v>896</v>
      </c>
      <c r="L47" s="49">
        <f>SUM(L48:L52)</f>
        <v>165196.84324513568</v>
      </c>
      <c r="M47" s="76"/>
      <c r="N47" s="42" t="s">
        <v>686</v>
      </c>
    </row>
    <row r="48" spans="2:14" s="32" customFormat="1" ht="12.75" customHeight="1">
      <c r="B48" s="71" t="s">
        <v>583</v>
      </c>
      <c r="C48" s="36">
        <v>5605.115359999999</v>
      </c>
      <c r="D48" s="36">
        <v>14189.924417466664</v>
      </c>
      <c r="E48" s="67">
        <v>0.808</v>
      </c>
      <c r="F48" s="67">
        <v>2.045534871794872</v>
      </c>
      <c r="G48" s="36">
        <v>0</v>
      </c>
      <c r="H48" s="36">
        <v>0</v>
      </c>
      <c r="I48" s="36">
        <v>119.128361</v>
      </c>
      <c r="J48" s="36">
        <v>301.5856641649359</v>
      </c>
      <c r="K48" s="96">
        <f aca="true" t="shared" si="2" ref="K48:K54">+C48-E48-G48-I48</f>
        <v>5485.178998999999</v>
      </c>
      <c r="L48" s="96">
        <f aca="true" t="shared" si="3" ref="L48:L56">+D48-F48-H48-J48</f>
        <v>13886.293218429933</v>
      </c>
      <c r="M48" s="77"/>
      <c r="N48" s="71" t="s">
        <v>598</v>
      </c>
    </row>
    <row r="49" spans="2:14" s="32" customFormat="1" ht="12.75" customHeight="1">
      <c r="B49" s="71" t="s">
        <v>830</v>
      </c>
      <c r="C49" s="36">
        <v>5381.344350000001</v>
      </c>
      <c r="D49" s="36">
        <v>24932.241701446157</v>
      </c>
      <c r="E49" s="67">
        <v>0</v>
      </c>
      <c r="F49" s="67">
        <v>0</v>
      </c>
      <c r="G49" s="36">
        <v>0</v>
      </c>
      <c r="H49" s="36">
        <v>0</v>
      </c>
      <c r="I49" s="36">
        <v>0</v>
      </c>
      <c r="J49" s="36">
        <v>0</v>
      </c>
      <c r="K49" s="96">
        <f t="shared" si="2"/>
        <v>5381.344350000001</v>
      </c>
      <c r="L49" s="96">
        <f t="shared" si="3"/>
        <v>24932.241701446157</v>
      </c>
      <c r="M49" s="77"/>
      <c r="N49" s="71" t="s">
        <v>849</v>
      </c>
    </row>
    <row r="50" spans="2:14" s="32" customFormat="1" ht="12.75" customHeight="1">
      <c r="B50" s="71" t="s">
        <v>588</v>
      </c>
      <c r="C50" s="36">
        <v>43353.55628</v>
      </c>
      <c r="D50" s="36">
        <v>81982.7421366106</v>
      </c>
      <c r="E50" s="67">
        <v>906.8779999999999</v>
      </c>
      <c r="F50" s="67">
        <v>1714.9307139461534</v>
      </c>
      <c r="G50" s="36">
        <v>0</v>
      </c>
      <c r="H50" s="36">
        <v>0</v>
      </c>
      <c r="I50" s="36">
        <v>6055.518161</v>
      </c>
      <c r="J50" s="36">
        <v>11451.147875632256</v>
      </c>
      <c r="K50" s="96">
        <f t="shared" si="2"/>
        <v>36391.160119</v>
      </c>
      <c r="L50" s="96">
        <f t="shared" si="3"/>
        <v>68816.66354703218</v>
      </c>
      <c r="M50" s="77"/>
      <c r="N50" s="71" t="s">
        <v>603</v>
      </c>
    </row>
    <row r="51" spans="2:14" s="32" customFormat="1" ht="12.75" customHeight="1">
      <c r="B51" s="71" t="s">
        <v>831</v>
      </c>
      <c r="C51" s="36">
        <v>26878.908</v>
      </c>
      <c r="D51" s="36">
        <v>67836.79468902326</v>
      </c>
      <c r="E51" s="67">
        <v>609.657</v>
      </c>
      <c r="F51" s="67">
        <v>1538.6479517592697</v>
      </c>
      <c r="G51" s="36">
        <v>0</v>
      </c>
      <c r="H51" s="36">
        <v>0</v>
      </c>
      <c r="I51" s="36">
        <v>5304.6921763636365</v>
      </c>
      <c r="J51" s="36">
        <v>13387.943961728204</v>
      </c>
      <c r="K51" s="96">
        <f t="shared" si="2"/>
        <v>20964.558823636362</v>
      </c>
      <c r="L51" s="96">
        <f t="shared" si="3"/>
        <v>52910.202775535785</v>
      </c>
      <c r="M51" s="77"/>
      <c r="N51" s="71" t="s">
        <v>850</v>
      </c>
    </row>
    <row r="52" spans="2:14" s="32" customFormat="1" ht="12.75" customHeight="1">
      <c r="B52" s="71" t="s">
        <v>797</v>
      </c>
      <c r="C52" s="72" t="s">
        <v>896</v>
      </c>
      <c r="D52" s="36">
        <v>4651.442002691605</v>
      </c>
      <c r="E52" s="72" t="s">
        <v>896</v>
      </c>
      <c r="F52" s="67">
        <v>0</v>
      </c>
      <c r="G52" s="72" t="s">
        <v>896</v>
      </c>
      <c r="H52" s="36">
        <v>0</v>
      </c>
      <c r="I52" s="72" t="s">
        <v>896</v>
      </c>
      <c r="J52" s="36">
        <v>0</v>
      </c>
      <c r="K52" s="72" t="s">
        <v>896</v>
      </c>
      <c r="L52" s="96">
        <f t="shared" si="3"/>
        <v>4651.442002691605</v>
      </c>
      <c r="M52" s="77"/>
      <c r="N52" s="71" t="s">
        <v>851</v>
      </c>
    </row>
    <row r="53" spans="2:27" s="31" customFormat="1" ht="15" customHeight="1">
      <c r="B53" s="42" t="s">
        <v>683</v>
      </c>
      <c r="C53" s="49">
        <v>303789.073216</v>
      </c>
      <c r="D53" s="49">
        <v>192221.7063467243</v>
      </c>
      <c r="E53" s="70">
        <v>0</v>
      </c>
      <c r="F53" s="70">
        <v>0</v>
      </c>
      <c r="G53" s="49">
        <v>6773.102673216</v>
      </c>
      <c r="H53" s="49">
        <v>5510.242819577491</v>
      </c>
      <c r="I53" s="49">
        <v>294472.675030272</v>
      </c>
      <c r="J53" s="49">
        <v>185032.57753195046</v>
      </c>
      <c r="K53" s="95">
        <f t="shared" si="2"/>
        <v>2543.295512511977</v>
      </c>
      <c r="L53" s="95">
        <f t="shared" si="3"/>
        <v>1678.8859951963532</v>
      </c>
      <c r="M53" s="76"/>
      <c r="N53" s="42" t="s">
        <v>606</v>
      </c>
      <c r="P53" s="22"/>
      <c r="Q53" s="32"/>
      <c r="R53" s="32"/>
      <c r="S53" s="32"/>
      <c r="T53" s="32"/>
      <c r="U53" s="32"/>
      <c r="V53" s="32"/>
      <c r="W53" s="32"/>
      <c r="X53" s="32"/>
      <c r="Y53" s="32"/>
      <c r="Z53" s="32"/>
      <c r="AA53" s="32"/>
    </row>
    <row r="54" spans="2:16" s="31" customFormat="1" ht="15" customHeight="1">
      <c r="B54" s="42" t="s">
        <v>684</v>
      </c>
      <c r="C54" s="49">
        <v>10502.619749999998</v>
      </c>
      <c r="D54" s="49">
        <v>16825.378615611073</v>
      </c>
      <c r="E54" s="70">
        <v>0</v>
      </c>
      <c r="F54" s="70">
        <v>0</v>
      </c>
      <c r="G54" s="49">
        <v>826.251363</v>
      </c>
      <c r="H54" s="49">
        <v>1323.668984030361</v>
      </c>
      <c r="I54" s="49">
        <v>0</v>
      </c>
      <c r="J54" s="49">
        <v>0</v>
      </c>
      <c r="K54" s="95">
        <f t="shared" si="2"/>
        <v>9676.368386999999</v>
      </c>
      <c r="L54" s="95">
        <f t="shared" si="3"/>
        <v>15501.709631580712</v>
      </c>
      <c r="M54" s="76"/>
      <c r="N54" s="42" t="s">
        <v>687</v>
      </c>
      <c r="P54" s="65"/>
    </row>
    <row r="55" spans="2:27" s="31" customFormat="1" ht="15" customHeight="1">
      <c r="B55" s="42" t="s">
        <v>685</v>
      </c>
      <c r="C55" s="74" t="s">
        <v>896</v>
      </c>
      <c r="D55" s="49">
        <v>5391.65004061495</v>
      </c>
      <c r="E55" s="74" t="s">
        <v>896</v>
      </c>
      <c r="F55" s="70">
        <v>29.5902</v>
      </c>
      <c r="G55" s="74" t="s">
        <v>896</v>
      </c>
      <c r="H55" s="49">
        <v>1239.54403061495</v>
      </c>
      <c r="I55" s="74" t="s">
        <v>896</v>
      </c>
      <c r="J55" s="49">
        <v>409.67921</v>
      </c>
      <c r="K55" s="74" t="s">
        <v>896</v>
      </c>
      <c r="L55" s="95">
        <f t="shared" si="3"/>
        <v>3712.8365999999996</v>
      </c>
      <c r="M55" s="76"/>
      <c r="N55" s="42" t="s">
        <v>688</v>
      </c>
      <c r="P55" s="22"/>
      <c r="Q55" s="22"/>
      <c r="R55" s="22"/>
      <c r="S55" s="22"/>
      <c r="T55" s="22"/>
      <c r="U55" s="22"/>
      <c r="V55" s="22"/>
      <c r="W55" s="22"/>
      <c r="X55" s="22"/>
      <c r="Y55" s="22"/>
      <c r="Z55" s="22"/>
      <c r="AA55" s="22"/>
    </row>
    <row r="56" spans="2:28" s="140" customFormat="1" ht="16.5" customHeight="1">
      <c r="B56" s="138" t="s">
        <v>857</v>
      </c>
      <c r="C56" s="135" t="s">
        <v>896</v>
      </c>
      <c r="D56" s="134">
        <v>4618.834516002786</v>
      </c>
      <c r="E56" s="135" t="s">
        <v>896</v>
      </c>
      <c r="F56" s="136">
        <v>81</v>
      </c>
      <c r="G56" s="135" t="s">
        <v>896</v>
      </c>
      <c r="H56" s="134">
        <v>0</v>
      </c>
      <c r="I56" s="135" t="s">
        <v>896</v>
      </c>
      <c r="J56" s="134">
        <v>0</v>
      </c>
      <c r="K56" s="135" t="s">
        <v>896</v>
      </c>
      <c r="L56" s="137">
        <f t="shared" si="3"/>
        <v>4537.834516002786</v>
      </c>
      <c r="M56" s="139"/>
      <c r="N56" s="138" t="s">
        <v>858</v>
      </c>
      <c r="O56" s="31"/>
      <c r="P56" s="22"/>
      <c r="Q56" s="22"/>
      <c r="R56" s="22"/>
      <c r="S56" s="22"/>
      <c r="T56" s="22"/>
      <c r="U56" s="22"/>
      <c r="V56" s="22"/>
      <c r="W56" s="22"/>
      <c r="X56" s="22"/>
      <c r="Y56" s="22"/>
      <c r="Z56" s="22"/>
      <c r="AA56" s="22"/>
      <c r="AB56" s="31"/>
    </row>
    <row r="57" spans="2:27" s="31" customFormat="1" ht="16.5" customHeight="1">
      <c r="B57" s="128" t="s">
        <v>832</v>
      </c>
      <c r="C57" s="135" t="s">
        <v>896</v>
      </c>
      <c r="D57" s="134">
        <f>SUM(D58:D62)</f>
        <v>20740.62646779205</v>
      </c>
      <c r="E57" s="135" t="s">
        <v>896</v>
      </c>
      <c r="F57" s="134">
        <f>SUM(F58:F62)</f>
        <v>0</v>
      </c>
      <c r="G57" s="135" t="s">
        <v>896</v>
      </c>
      <c r="H57" s="134">
        <f>SUM(H58:H62)</f>
        <v>189.6800592924398</v>
      </c>
      <c r="I57" s="135" t="s">
        <v>896</v>
      </c>
      <c r="J57" s="134">
        <f>SUM(J58:J62)</f>
        <v>1685.9694388006435</v>
      </c>
      <c r="K57" s="135" t="s">
        <v>896</v>
      </c>
      <c r="L57" s="134">
        <f>SUM(L58:L62)</f>
        <v>18864.976969698968</v>
      </c>
      <c r="M57" s="76"/>
      <c r="N57" s="128" t="s">
        <v>834</v>
      </c>
      <c r="P57" s="22"/>
      <c r="Q57" s="22"/>
      <c r="R57" s="22"/>
      <c r="S57" s="22"/>
      <c r="T57" s="22"/>
      <c r="U57" s="22"/>
      <c r="V57" s="22"/>
      <c r="W57" s="22"/>
      <c r="X57" s="22"/>
      <c r="Y57" s="22"/>
      <c r="Z57" s="22"/>
      <c r="AA57" s="22"/>
    </row>
    <row r="58" spans="2:28" s="32" customFormat="1" ht="12.75" customHeight="1">
      <c r="B58" s="41" t="s">
        <v>695</v>
      </c>
      <c r="C58" s="72">
        <v>68.646</v>
      </c>
      <c r="D58" s="36">
        <v>122.2447968</v>
      </c>
      <c r="E58" s="36">
        <v>0</v>
      </c>
      <c r="F58" s="36">
        <v>0</v>
      </c>
      <c r="G58" s="36">
        <v>0</v>
      </c>
      <c r="H58" s="36">
        <v>0</v>
      </c>
      <c r="I58" s="36">
        <v>67.27308000000001</v>
      </c>
      <c r="J58" s="36">
        <v>119.79990086400002</v>
      </c>
      <c r="K58" s="96">
        <f aca="true" t="shared" si="4" ref="K58:L66">+C58-E58-G58-I58</f>
        <v>1.3729199999999935</v>
      </c>
      <c r="L58" s="96">
        <f t="shared" si="4"/>
        <v>2.4448959359999805</v>
      </c>
      <c r="M58" s="77"/>
      <c r="N58" s="71" t="s">
        <v>702</v>
      </c>
      <c r="O58" s="31"/>
      <c r="P58" s="22"/>
      <c r="Q58" s="22"/>
      <c r="R58" s="22"/>
      <c r="S58" s="22"/>
      <c r="T58" s="22"/>
      <c r="U58" s="22"/>
      <c r="V58" s="22"/>
      <c r="W58" s="22"/>
      <c r="X58" s="22"/>
      <c r="Y58" s="22"/>
      <c r="Z58" s="22"/>
      <c r="AA58" s="22"/>
      <c r="AB58" s="31"/>
    </row>
    <row r="59" spans="2:27" s="32" customFormat="1" ht="12.75" customHeight="1">
      <c r="B59" s="41" t="s">
        <v>696</v>
      </c>
      <c r="C59" s="36">
        <v>195.725</v>
      </c>
      <c r="D59" s="36">
        <v>772.9180250000001</v>
      </c>
      <c r="E59" s="36">
        <v>0</v>
      </c>
      <c r="F59" s="36">
        <v>0</v>
      </c>
      <c r="G59" s="36">
        <v>0</v>
      </c>
      <c r="H59" s="36">
        <v>0</v>
      </c>
      <c r="I59" s="36">
        <v>146.79375</v>
      </c>
      <c r="J59" s="36">
        <v>579.68851875</v>
      </c>
      <c r="K59" s="72">
        <f t="shared" si="4"/>
        <v>48.931250000000006</v>
      </c>
      <c r="L59" s="96">
        <f t="shared" si="4"/>
        <v>193.2295062500001</v>
      </c>
      <c r="M59" s="77"/>
      <c r="N59" s="71" t="s">
        <v>703</v>
      </c>
      <c r="O59" s="22"/>
      <c r="P59" s="22"/>
      <c r="Q59" s="22"/>
      <c r="R59" s="22"/>
      <c r="S59" s="22"/>
      <c r="T59" s="22"/>
      <c r="U59" s="22"/>
      <c r="V59" s="22"/>
      <c r="W59" s="22"/>
      <c r="X59" s="22"/>
      <c r="Y59" s="22"/>
      <c r="Z59" s="22"/>
      <c r="AA59" s="22"/>
    </row>
    <row r="60" spans="2:28" s="32" customFormat="1" ht="12.75" customHeight="1">
      <c r="B60" s="41" t="s">
        <v>717</v>
      </c>
      <c r="C60" s="36">
        <v>878.9442163711325</v>
      </c>
      <c r="D60" s="36">
        <v>9854.612158559561</v>
      </c>
      <c r="E60" s="36">
        <v>0</v>
      </c>
      <c r="F60" s="36">
        <v>0</v>
      </c>
      <c r="G60" s="36">
        <v>0</v>
      </c>
      <c r="H60" s="36">
        <v>0</v>
      </c>
      <c r="I60" s="36">
        <v>0</v>
      </c>
      <c r="J60" s="36">
        <v>0</v>
      </c>
      <c r="K60" s="72">
        <f t="shared" si="4"/>
        <v>878.9442163711325</v>
      </c>
      <c r="L60" s="96">
        <f t="shared" si="4"/>
        <v>9854.612158559561</v>
      </c>
      <c r="M60" s="77"/>
      <c r="N60" s="71" t="s">
        <v>719</v>
      </c>
      <c r="O60" s="65"/>
      <c r="P60" s="22"/>
      <c r="Q60" s="22"/>
      <c r="R60" s="22"/>
      <c r="S60" s="22"/>
      <c r="T60" s="22"/>
      <c r="U60" s="22"/>
      <c r="V60" s="22"/>
      <c r="W60" s="22"/>
      <c r="X60" s="22"/>
      <c r="Y60" s="22"/>
      <c r="Z60" s="22"/>
      <c r="AA60" s="22"/>
      <c r="AB60" s="31"/>
    </row>
    <row r="61" spans="2:28" s="32" customFormat="1" ht="12.75" customHeight="1">
      <c r="B61" s="41" t="s">
        <v>833</v>
      </c>
      <c r="C61" s="72" t="s">
        <v>896</v>
      </c>
      <c r="D61" s="36">
        <v>9674.718055278425</v>
      </c>
      <c r="E61" s="72" t="s">
        <v>896</v>
      </c>
      <c r="F61" s="36">
        <v>0</v>
      </c>
      <c r="G61" s="72" t="s">
        <v>896</v>
      </c>
      <c r="H61" s="36">
        <v>0</v>
      </c>
      <c r="I61" s="72" t="s">
        <v>896</v>
      </c>
      <c r="J61" s="36">
        <v>986.4810191866435</v>
      </c>
      <c r="K61" s="72" t="s">
        <v>896</v>
      </c>
      <c r="L61" s="96">
        <f t="shared" si="4"/>
        <v>8688.237036091781</v>
      </c>
      <c r="M61" s="77"/>
      <c r="N61" s="71" t="s">
        <v>854</v>
      </c>
      <c r="O61" s="22"/>
      <c r="P61" s="22"/>
      <c r="Q61" s="22"/>
      <c r="R61" s="22"/>
      <c r="S61" s="22"/>
      <c r="T61" s="22"/>
      <c r="U61" s="22"/>
      <c r="V61" s="22"/>
      <c r="W61" s="22"/>
      <c r="X61" s="22"/>
      <c r="Y61" s="22"/>
      <c r="Z61" s="22"/>
      <c r="AA61" s="22"/>
      <c r="AB61" s="22"/>
    </row>
    <row r="62" spans="2:28" s="32" customFormat="1" ht="12.75" customHeight="1">
      <c r="B62" s="41" t="s">
        <v>718</v>
      </c>
      <c r="C62" s="72" t="s">
        <v>896</v>
      </c>
      <c r="D62" s="72">
        <v>316.1334321540663</v>
      </c>
      <c r="E62" s="72" t="s">
        <v>896</v>
      </c>
      <c r="F62" s="36">
        <v>0</v>
      </c>
      <c r="G62" s="72" t="s">
        <v>896</v>
      </c>
      <c r="H62" s="72">
        <v>189.6800592924398</v>
      </c>
      <c r="I62" s="72" t="s">
        <v>896</v>
      </c>
      <c r="J62" s="72">
        <v>0</v>
      </c>
      <c r="K62" s="72" t="s">
        <v>896</v>
      </c>
      <c r="L62" s="96">
        <f t="shared" si="4"/>
        <v>126.45337286162652</v>
      </c>
      <c r="M62" s="77"/>
      <c r="N62" s="71" t="s">
        <v>720</v>
      </c>
      <c r="O62" s="22"/>
      <c r="P62" s="22"/>
      <c r="Q62" s="22"/>
      <c r="R62" s="22"/>
      <c r="S62" s="22"/>
      <c r="T62" s="22"/>
      <c r="U62" s="22"/>
      <c r="V62" s="22"/>
      <c r="W62" s="22"/>
      <c r="X62" s="22"/>
      <c r="Y62" s="22"/>
      <c r="Z62" s="22"/>
      <c r="AA62" s="22"/>
      <c r="AB62" s="22"/>
    </row>
    <row r="63" spans="2:28" s="31" customFormat="1" ht="16.5" customHeight="1">
      <c r="B63" s="128" t="s">
        <v>861</v>
      </c>
      <c r="C63" s="135" t="s">
        <v>896</v>
      </c>
      <c r="D63" s="134">
        <v>2264.850593748344</v>
      </c>
      <c r="E63" s="135" t="s">
        <v>896</v>
      </c>
      <c r="F63" s="136">
        <v>0</v>
      </c>
      <c r="G63" s="135" t="s">
        <v>896</v>
      </c>
      <c r="H63" s="134">
        <v>239.41452</v>
      </c>
      <c r="I63" s="135" t="s">
        <v>896</v>
      </c>
      <c r="J63" s="134">
        <v>146.24369000000002</v>
      </c>
      <c r="K63" s="135" t="s">
        <v>896</v>
      </c>
      <c r="L63" s="137">
        <f t="shared" si="4"/>
        <v>1879.1923837483441</v>
      </c>
      <c r="M63" s="76"/>
      <c r="N63" s="128" t="s">
        <v>862</v>
      </c>
      <c r="O63" s="29"/>
      <c r="P63" s="22"/>
      <c r="Q63" s="22"/>
      <c r="R63" s="22"/>
      <c r="S63" s="22"/>
      <c r="T63" s="22"/>
      <c r="U63" s="22"/>
      <c r="V63" s="22"/>
      <c r="W63" s="22"/>
      <c r="X63" s="22"/>
      <c r="Y63" s="22"/>
      <c r="Z63" s="22"/>
      <c r="AA63" s="22"/>
      <c r="AB63" s="22"/>
    </row>
    <row r="64" spans="2:28" s="31" customFormat="1" ht="16.5" customHeight="1">
      <c r="B64" s="128" t="s">
        <v>80</v>
      </c>
      <c r="C64" s="135" t="s">
        <v>896</v>
      </c>
      <c r="D64" s="134">
        <v>57058.172</v>
      </c>
      <c r="E64" s="135" t="s">
        <v>896</v>
      </c>
      <c r="F64" s="136">
        <v>27177.639199999998</v>
      </c>
      <c r="G64" s="135" t="s">
        <v>896</v>
      </c>
      <c r="H64" s="134">
        <v>3303.1892</v>
      </c>
      <c r="I64" s="135" t="s">
        <v>896</v>
      </c>
      <c r="J64" s="134">
        <v>0</v>
      </c>
      <c r="K64" s="135" t="s">
        <v>896</v>
      </c>
      <c r="L64" s="137">
        <f t="shared" si="4"/>
        <v>26577.3436</v>
      </c>
      <c r="M64" s="76"/>
      <c r="N64" s="128" t="s">
        <v>248</v>
      </c>
      <c r="O64" s="29"/>
      <c r="P64" s="22"/>
      <c r="Q64" s="22"/>
      <c r="R64" s="22"/>
      <c r="S64" s="22"/>
      <c r="T64" s="22"/>
      <c r="U64" s="22"/>
      <c r="V64" s="22"/>
      <c r="W64" s="22"/>
      <c r="X64" s="22"/>
      <c r="Y64" s="22"/>
      <c r="Z64" s="22"/>
      <c r="AA64" s="22"/>
      <c r="AB64" s="22"/>
    </row>
    <row r="65" spans="2:28" s="31" customFormat="1" ht="16.5" customHeight="1">
      <c r="B65" s="128" t="s">
        <v>81</v>
      </c>
      <c r="C65" s="135" t="s">
        <v>896</v>
      </c>
      <c r="D65" s="134">
        <v>14757.633807339367</v>
      </c>
      <c r="E65" s="135" t="s">
        <v>896</v>
      </c>
      <c r="F65" s="136">
        <v>0</v>
      </c>
      <c r="G65" s="135" t="s">
        <v>896</v>
      </c>
      <c r="H65" s="134">
        <v>0</v>
      </c>
      <c r="I65" s="135" t="s">
        <v>896</v>
      </c>
      <c r="J65" s="134">
        <v>0</v>
      </c>
      <c r="K65" s="135" t="s">
        <v>896</v>
      </c>
      <c r="L65" s="137">
        <f t="shared" si="4"/>
        <v>14757.633807339367</v>
      </c>
      <c r="M65" s="76"/>
      <c r="N65" s="128" t="s">
        <v>87</v>
      </c>
      <c r="O65" s="29"/>
      <c r="P65" s="22"/>
      <c r="Q65" s="22"/>
      <c r="R65" s="22"/>
      <c r="S65" s="22"/>
      <c r="T65" s="22"/>
      <c r="U65" s="22"/>
      <c r="V65" s="22"/>
      <c r="W65" s="22"/>
      <c r="X65" s="22"/>
      <c r="Y65" s="22"/>
      <c r="Z65" s="22"/>
      <c r="AA65" s="22"/>
      <c r="AB65" s="22"/>
    </row>
    <row r="66" spans="2:28" s="31" customFormat="1" ht="30" customHeight="1">
      <c r="B66" s="230" t="s">
        <v>973</v>
      </c>
      <c r="C66" s="135" t="s">
        <v>896</v>
      </c>
      <c r="D66" s="134">
        <v>11187.055956275786</v>
      </c>
      <c r="E66" s="135" t="s">
        <v>896</v>
      </c>
      <c r="F66" s="136">
        <v>0</v>
      </c>
      <c r="G66" s="135" t="s">
        <v>896</v>
      </c>
      <c r="H66" s="134">
        <v>0</v>
      </c>
      <c r="I66" s="135" t="s">
        <v>896</v>
      </c>
      <c r="J66" s="134">
        <v>0</v>
      </c>
      <c r="K66" s="135" t="s">
        <v>896</v>
      </c>
      <c r="L66" s="137">
        <f t="shared" si="4"/>
        <v>11187.055956275786</v>
      </c>
      <c r="M66" s="76"/>
      <c r="N66" s="230" t="s">
        <v>971</v>
      </c>
      <c r="O66" s="29"/>
      <c r="P66" s="22"/>
      <c r="Q66" s="22"/>
      <c r="R66" s="22"/>
      <c r="S66" s="22"/>
      <c r="T66" s="22"/>
      <c r="U66" s="22"/>
      <c r="V66" s="22"/>
      <c r="W66" s="22"/>
      <c r="X66" s="22"/>
      <c r="Y66" s="22"/>
      <c r="Z66" s="22"/>
      <c r="AA66" s="22"/>
      <c r="AB66" s="22"/>
    </row>
    <row r="67" spans="2:28" s="32" customFormat="1" ht="3" customHeight="1">
      <c r="B67" s="58"/>
      <c r="C67" s="92"/>
      <c r="D67" s="92"/>
      <c r="E67" s="67"/>
      <c r="F67" s="67"/>
      <c r="G67" s="92"/>
      <c r="H67" s="92"/>
      <c r="I67" s="92"/>
      <c r="J67" s="92"/>
      <c r="K67" s="67"/>
      <c r="L67" s="67"/>
      <c r="M67" s="201"/>
      <c r="N67" s="58"/>
      <c r="O67" s="29"/>
      <c r="P67" s="22"/>
      <c r="Q67" s="22"/>
      <c r="R67" s="22"/>
      <c r="S67" s="22"/>
      <c r="T67" s="22"/>
      <c r="U67" s="22"/>
      <c r="V67" s="22"/>
      <c r="W67" s="22"/>
      <c r="X67" s="22"/>
      <c r="Y67" s="22"/>
      <c r="Z67" s="22"/>
      <c r="AA67" s="22"/>
      <c r="AB67" s="22"/>
    </row>
    <row r="68" spans="2:28" s="31" customFormat="1" ht="31.5" customHeight="1">
      <c r="B68" s="98" t="s">
        <v>143</v>
      </c>
      <c r="C68" s="120" t="s">
        <v>896</v>
      </c>
      <c r="D68" s="101">
        <f>+D10+D46+D57+D63+D64+D65+D66+D56</f>
        <v>746823.2398122734</v>
      </c>
      <c r="E68" s="126" t="s">
        <v>896</v>
      </c>
      <c r="F68" s="101">
        <f>+F10+F46+F57+F63+F64+F65+F66+F56</f>
        <v>75435.16714505722</v>
      </c>
      <c r="G68" s="126" t="s">
        <v>896</v>
      </c>
      <c r="H68" s="101">
        <f>+H10+H46+H57+H63+H64+H65+H66+H56</f>
        <v>58223.89022124761</v>
      </c>
      <c r="I68" s="126" t="s">
        <v>896</v>
      </c>
      <c r="J68" s="101">
        <f>+J10+J46+J57+J63+J64+J65+J66+J56</f>
        <v>247199.17401270167</v>
      </c>
      <c r="K68" s="126" t="s">
        <v>896</v>
      </c>
      <c r="L68" s="101">
        <f>+L10+L46+L57+L63+L64+L65+L66+L56</f>
        <v>365965.00843326695</v>
      </c>
      <c r="M68" s="199"/>
      <c r="N68" s="98" t="s">
        <v>185</v>
      </c>
      <c r="O68" s="29"/>
      <c r="P68" s="22"/>
      <c r="Q68" s="22"/>
      <c r="R68" s="22"/>
      <c r="S68" s="22"/>
      <c r="T68" s="22"/>
      <c r="U68" s="22"/>
      <c r="V68" s="22"/>
      <c r="W68" s="22"/>
      <c r="X68" s="22"/>
      <c r="Y68" s="22"/>
      <c r="Z68" s="22"/>
      <c r="AA68" s="22"/>
      <c r="AB68" s="22"/>
    </row>
    <row r="69" spans="2:15" ht="4.5" customHeight="1">
      <c r="B69" s="21"/>
      <c r="C69" s="21"/>
      <c r="D69" s="21"/>
      <c r="G69" s="21"/>
      <c r="H69" s="21"/>
      <c r="I69" s="22"/>
      <c r="K69" s="29"/>
      <c r="L69" s="25"/>
      <c r="M69" s="25"/>
      <c r="O69" s="29"/>
    </row>
    <row r="70" spans="2:28" ht="12.75" customHeight="1">
      <c r="B70" s="21" t="s">
        <v>855</v>
      </c>
      <c r="C70" s="21"/>
      <c r="D70" s="21"/>
      <c r="G70" s="21"/>
      <c r="H70" s="21"/>
      <c r="I70" s="22"/>
      <c r="J70" s="22"/>
      <c r="K70" s="22"/>
      <c r="L70" s="25"/>
      <c r="M70" s="25"/>
      <c r="AB70" s="25"/>
    </row>
    <row r="71" spans="2:28" ht="13.5" customHeight="1">
      <c r="B71" s="21" t="s">
        <v>859</v>
      </c>
      <c r="C71" s="21"/>
      <c r="D71" s="21"/>
      <c r="G71" s="21"/>
      <c r="H71" s="21"/>
      <c r="I71" s="21"/>
      <c r="J71" s="21"/>
      <c r="M71" s="21"/>
      <c r="AB71" s="25"/>
    </row>
    <row r="72" spans="2:28" ht="13.5" customHeight="1">
      <c r="B72" s="21" t="s">
        <v>856</v>
      </c>
      <c r="C72" s="21"/>
      <c r="D72" s="21"/>
      <c r="G72" s="21"/>
      <c r="H72" s="21"/>
      <c r="I72" s="21"/>
      <c r="J72" s="21"/>
      <c r="M72" s="21"/>
      <c r="AB72" s="25"/>
    </row>
    <row r="73" spans="2:28" ht="13.5" customHeight="1">
      <c r="B73" s="21" t="s">
        <v>860</v>
      </c>
      <c r="C73" s="21"/>
      <c r="D73" s="21"/>
      <c r="G73" s="21"/>
      <c r="H73" s="21"/>
      <c r="I73" s="21"/>
      <c r="J73" s="21"/>
      <c r="M73" s="21"/>
      <c r="AB73" s="25"/>
    </row>
    <row r="74" spans="2:28" ht="13.5" customHeight="1">
      <c r="B74" s="21" t="s">
        <v>1155</v>
      </c>
      <c r="C74" s="21"/>
      <c r="D74" s="21"/>
      <c r="G74" s="21"/>
      <c r="H74" s="21"/>
      <c r="I74" s="21"/>
      <c r="J74" s="21"/>
      <c r="M74" s="21"/>
      <c r="AB74" s="24"/>
    </row>
    <row r="75" spans="2:13" ht="13.5" customHeight="1">
      <c r="B75" s="21" t="s">
        <v>972</v>
      </c>
      <c r="C75" s="21"/>
      <c r="D75" s="21"/>
      <c r="G75" s="21"/>
      <c r="H75" s="21"/>
      <c r="I75" s="21"/>
      <c r="J75" s="21"/>
      <c r="M75" s="21"/>
    </row>
    <row r="76" spans="2:13" ht="13.5" customHeight="1">
      <c r="B76" s="21" t="s">
        <v>863</v>
      </c>
      <c r="C76" s="21"/>
      <c r="D76" s="21"/>
      <c r="G76" s="21"/>
      <c r="H76" s="21"/>
      <c r="I76" s="21"/>
      <c r="J76" s="21"/>
      <c r="M76" s="21"/>
    </row>
    <row r="77" spans="2:13" ht="13.5" customHeight="1">
      <c r="B77" s="21" t="s">
        <v>864</v>
      </c>
      <c r="C77" s="21"/>
      <c r="D77" s="21"/>
      <c r="G77" s="21"/>
      <c r="H77" s="21"/>
      <c r="I77" s="21"/>
      <c r="J77" s="21"/>
      <c r="M77" s="21"/>
    </row>
    <row r="78" spans="3:28" s="25" customFormat="1" ht="13.5" thickBot="1">
      <c r="C78" s="82"/>
      <c r="D78" s="82"/>
      <c r="E78" s="82"/>
      <c r="F78" s="82"/>
      <c r="G78" s="82"/>
      <c r="H78" s="82"/>
      <c r="I78" s="82"/>
      <c r="J78" s="82"/>
      <c r="K78" s="82"/>
      <c r="L78" s="82"/>
      <c r="O78" s="22"/>
      <c r="P78" s="22"/>
      <c r="Q78" s="22"/>
      <c r="R78" s="22"/>
      <c r="S78" s="22"/>
      <c r="T78" s="22"/>
      <c r="U78" s="22"/>
      <c r="V78" s="22"/>
      <c r="W78" s="22"/>
      <c r="X78" s="22"/>
      <c r="Y78" s="22"/>
      <c r="Z78" s="22"/>
      <c r="AA78" s="22"/>
      <c r="AB78" s="29"/>
    </row>
    <row r="79" spans="2:28" s="25" customFormat="1" ht="16.5" customHeight="1" thickTop="1">
      <c r="B79" s="26" t="str">
        <f>+'Περιεχόμενα-Contents'!B27</f>
        <v>(Τελευταία Ενημέρωση/Last update: 07/10/2021)</v>
      </c>
      <c r="C79" s="83"/>
      <c r="D79" s="83"/>
      <c r="E79" s="89"/>
      <c r="F79" s="89"/>
      <c r="G79" s="83"/>
      <c r="H79" s="83"/>
      <c r="I79" s="83"/>
      <c r="J79" s="83"/>
      <c r="K79" s="89"/>
      <c r="L79" s="89"/>
      <c r="M79" s="27"/>
      <c r="N79" s="27"/>
      <c r="O79" s="22"/>
      <c r="P79" s="22"/>
      <c r="Q79" s="22"/>
      <c r="R79" s="22"/>
      <c r="S79" s="22"/>
      <c r="T79" s="22"/>
      <c r="U79" s="22"/>
      <c r="V79" s="22"/>
      <c r="W79" s="22"/>
      <c r="X79" s="22"/>
      <c r="Y79" s="22"/>
      <c r="Z79" s="22"/>
      <c r="AA79" s="22"/>
      <c r="AB79" s="22"/>
    </row>
    <row r="80" spans="2:28" s="25" customFormat="1" ht="4.5" customHeight="1">
      <c r="B80" s="210"/>
      <c r="C80" s="224"/>
      <c r="D80" s="224"/>
      <c r="E80" s="225"/>
      <c r="F80" s="225"/>
      <c r="G80" s="224"/>
      <c r="H80" s="224"/>
      <c r="I80" s="224"/>
      <c r="J80" s="224"/>
      <c r="K80" s="225"/>
      <c r="L80" s="225"/>
      <c r="M80" s="212"/>
      <c r="N80" s="212"/>
      <c r="O80" s="22"/>
      <c r="P80" s="22"/>
      <c r="Q80" s="22"/>
      <c r="R80" s="22"/>
      <c r="S80" s="22"/>
      <c r="T80" s="22"/>
      <c r="U80" s="22"/>
      <c r="V80" s="22"/>
      <c r="W80" s="22"/>
      <c r="X80" s="22"/>
      <c r="Y80" s="22"/>
      <c r="Z80" s="22"/>
      <c r="AA80" s="22"/>
      <c r="AB80" s="22"/>
    </row>
    <row r="81" spans="2:28" s="25" customFormat="1" ht="16.5" customHeight="1">
      <c r="B81" s="28" t="str">
        <f>+'Περιεχόμενα-Contents'!B29</f>
        <v>COPYRIGHT © :2021, ΚΥΠΡΙΑΚΗ ΔΗΜΟΚΡΑΤΙΑ, ΣΤΑΤΙΣΤΙΚΗ ΥΠΗΡΕΣΙΑ/REPUBLIC OF CYPRUS, STATISTICAL SERVICE</v>
      </c>
      <c r="C81" s="84"/>
      <c r="D81" s="84"/>
      <c r="E81" s="82"/>
      <c r="F81" s="82"/>
      <c r="G81" s="84"/>
      <c r="H81" s="84"/>
      <c r="I81" s="84"/>
      <c r="J81" s="84"/>
      <c r="K81" s="82"/>
      <c r="L81" s="82"/>
      <c r="O81" s="22"/>
      <c r="P81" s="22"/>
      <c r="Q81" s="22"/>
      <c r="R81" s="22"/>
      <c r="S81" s="22"/>
      <c r="T81" s="22"/>
      <c r="U81" s="22"/>
      <c r="V81" s="22"/>
      <c r="W81" s="22"/>
      <c r="X81" s="22"/>
      <c r="Y81" s="22"/>
      <c r="Z81" s="22"/>
      <c r="AA81" s="22"/>
      <c r="AB81" s="22"/>
    </row>
    <row r="82" spans="2:28" s="24" customFormat="1" ht="12.75">
      <c r="B82" s="20"/>
      <c r="C82" s="85"/>
      <c r="D82" s="85"/>
      <c r="E82" s="90"/>
      <c r="F82" s="90"/>
      <c r="G82" s="85"/>
      <c r="H82" s="85"/>
      <c r="I82" s="85"/>
      <c r="J82" s="85"/>
      <c r="K82" s="90"/>
      <c r="L82" s="90"/>
      <c r="O82" s="22"/>
      <c r="P82" s="22"/>
      <c r="Q82" s="22"/>
      <c r="R82" s="22"/>
      <c r="S82" s="22"/>
      <c r="T82" s="22"/>
      <c r="U82" s="22"/>
      <c r="V82" s="22"/>
      <c r="W82" s="22"/>
      <c r="X82" s="22"/>
      <c r="Y82" s="22"/>
      <c r="Z82" s="22"/>
      <c r="AA82" s="22"/>
      <c r="AB82" s="22"/>
    </row>
    <row r="86" spans="1:28" s="29" customFormat="1" ht="12.75">
      <c r="A86" s="22"/>
      <c r="B86" s="30"/>
      <c r="C86" s="86"/>
      <c r="D86" s="86"/>
      <c r="G86" s="86"/>
      <c r="H86" s="86"/>
      <c r="I86" s="86"/>
      <c r="J86" s="86"/>
      <c r="O86" s="22"/>
      <c r="P86" s="22"/>
      <c r="Q86" s="22"/>
      <c r="R86" s="22"/>
      <c r="S86" s="22"/>
      <c r="T86" s="22"/>
      <c r="U86" s="22"/>
      <c r="V86" s="22"/>
      <c r="W86" s="22"/>
      <c r="X86" s="22"/>
      <c r="Y86" s="22"/>
      <c r="Z86" s="22"/>
      <c r="AA86" s="22"/>
      <c r="AB86" s="22"/>
    </row>
  </sheetData>
  <sheetProtection/>
  <mergeCells count="15">
    <mergeCell ref="N6:N9"/>
    <mergeCell ref="C7:D7"/>
    <mergeCell ref="E7:F7"/>
    <mergeCell ref="G7:H7"/>
    <mergeCell ref="I7:J7"/>
    <mergeCell ref="K7:M7"/>
    <mergeCell ref="L8:M8"/>
    <mergeCell ref="L9:M9"/>
    <mergeCell ref="I6:J6"/>
    <mergeCell ref="A1:B1"/>
    <mergeCell ref="B6:B9"/>
    <mergeCell ref="C6:D6"/>
    <mergeCell ref="E6:F6"/>
    <mergeCell ref="G6:H6"/>
    <mergeCell ref="K6:M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5" r:id="rId2"/>
  <rowBreaks count="1" manualBreakCount="1">
    <brk id="45" max="14" man="1"/>
  </rowBreaks>
  <drawing r:id="rId1"/>
</worksheet>
</file>

<file path=xl/worksheets/sheet24.xml><?xml version="1.0" encoding="utf-8"?>
<worksheet xmlns="http://schemas.openxmlformats.org/spreadsheetml/2006/main" xmlns:r="http://schemas.openxmlformats.org/officeDocument/2006/relationships">
  <sheetPr>
    <tabColor rgb="FF92D050"/>
  </sheetPr>
  <dimension ref="A1:P53"/>
  <sheetViews>
    <sheetView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B1"/>
    </sheetView>
  </sheetViews>
  <sheetFormatPr defaultColWidth="9.28125" defaultRowHeight="12.75"/>
  <cols>
    <col min="1" max="1" width="2.140625" style="22" customWidth="1"/>
    <col min="2" max="2" width="31.7109375" style="29" customWidth="1"/>
    <col min="3" max="3" width="16.7109375" style="29" bestFit="1" customWidth="1"/>
    <col min="4" max="4" width="13.421875" style="29" customWidth="1"/>
    <col min="5" max="5" width="11.28125" style="29" customWidth="1"/>
    <col min="6" max="6" width="8.421875" style="21" customWidth="1"/>
    <col min="7" max="7" width="0.85546875" style="22" customWidth="1"/>
    <col min="8" max="8" width="13.421875" style="29" customWidth="1"/>
    <col min="9" max="9" width="11.28125" style="29" customWidth="1"/>
    <col min="10" max="10" width="8.421875" style="21" customWidth="1"/>
    <col min="11" max="11" width="0.85546875" style="22" customWidth="1"/>
    <col min="12" max="12" width="28.7109375" style="22" customWidth="1"/>
    <col min="13" max="13" width="2.140625" style="22" customWidth="1"/>
    <col min="14" max="14" width="15.00390625" style="22" bestFit="1" customWidth="1"/>
    <col min="15" max="16384" width="9.28125" style="22" customWidth="1"/>
  </cols>
  <sheetData>
    <row r="1" spans="1:10" s="23" customFormat="1" ht="15" customHeight="1">
      <c r="A1" s="287" t="s">
        <v>8</v>
      </c>
      <c r="B1" s="288"/>
      <c r="C1" s="175"/>
      <c r="D1" s="79"/>
      <c r="E1" s="79"/>
      <c r="F1" s="87"/>
      <c r="H1" s="79"/>
      <c r="I1" s="79"/>
      <c r="J1" s="87"/>
    </row>
    <row r="2" spans="2:10" s="23" customFormat="1" ht="12.75" customHeight="1">
      <c r="B2" s="3"/>
      <c r="C2" s="3"/>
      <c r="D2" s="80"/>
      <c r="E2" s="80"/>
      <c r="F2" s="87"/>
      <c r="H2" s="80"/>
      <c r="I2" s="80"/>
      <c r="J2" s="87"/>
    </row>
    <row r="3" spans="2:13" s="31" customFormat="1" ht="15" customHeight="1">
      <c r="B3" s="217" t="s">
        <v>1105</v>
      </c>
      <c r="C3" s="38"/>
      <c r="D3" s="81"/>
      <c r="E3" s="81"/>
      <c r="F3" s="88"/>
      <c r="G3" s="37"/>
      <c r="H3" s="81"/>
      <c r="I3" s="81"/>
      <c r="J3" s="88"/>
      <c r="K3" s="37"/>
      <c r="L3" s="37"/>
      <c r="M3" s="37"/>
    </row>
    <row r="4" spans="2:13" s="31" customFormat="1" ht="15" customHeight="1" thickBot="1">
      <c r="B4" s="218" t="s">
        <v>1106</v>
      </c>
      <c r="C4" s="215"/>
      <c r="D4" s="216"/>
      <c r="E4" s="216"/>
      <c r="F4" s="216"/>
      <c r="G4" s="215"/>
      <c r="H4" s="216"/>
      <c r="I4" s="216"/>
      <c r="J4" s="216"/>
      <c r="K4" s="215"/>
      <c r="L4" s="215"/>
      <c r="M4" s="38"/>
    </row>
    <row r="5" spans="4:12" s="32" customFormat="1" ht="12.75" customHeight="1" thickTop="1">
      <c r="D5" s="34"/>
      <c r="E5" s="34"/>
      <c r="F5" s="34"/>
      <c r="H5" s="34"/>
      <c r="I5" s="34"/>
      <c r="J5" s="34"/>
      <c r="L5" s="33"/>
    </row>
    <row r="6" spans="2:12" s="32" customFormat="1" ht="15.75" customHeight="1">
      <c r="B6" s="283" t="s">
        <v>503</v>
      </c>
      <c r="C6" s="325" t="s">
        <v>975</v>
      </c>
      <c r="D6" s="340" t="s">
        <v>1009</v>
      </c>
      <c r="E6" s="285"/>
      <c r="F6" s="285"/>
      <c r="G6" s="285"/>
      <c r="H6" s="285"/>
      <c r="I6" s="285"/>
      <c r="J6" s="285"/>
      <c r="K6" s="316"/>
      <c r="L6" s="283" t="s">
        <v>554</v>
      </c>
    </row>
    <row r="7" spans="2:12" s="32" customFormat="1" ht="15.75" customHeight="1">
      <c r="B7" s="295"/>
      <c r="C7" s="299"/>
      <c r="D7" s="341" t="s">
        <v>1008</v>
      </c>
      <c r="E7" s="286"/>
      <c r="F7" s="286"/>
      <c r="G7" s="286"/>
      <c r="H7" s="286"/>
      <c r="I7" s="286"/>
      <c r="J7" s="286"/>
      <c r="K7" s="317"/>
      <c r="L7" s="295"/>
    </row>
    <row r="8" spans="2:12" s="32" customFormat="1" ht="15.75" customHeight="1">
      <c r="B8" s="295"/>
      <c r="C8" s="299"/>
      <c r="D8" s="342" t="s">
        <v>1107</v>
      </c>
      <c r="E8" s="343"/>
      <c r="F8" s="343"/>
      <c r="G8" s="344"/>
      <c r="H8" s="342" t="s">
        <v>1108</v>
      </c>
      <c r="I8" s="343"/>
      <c r="J8" s="343"/>
      <c r="K8" s="344"/>
      <c r="L8" s="295"/>
    </row>
    <row r="9" spans="2:12" s="32" customFormat="1" ht="15.75" customHeight="1">
      <c r="B9" s="295"/>
      <c r="C9" s="299"/>
      <c r="D9" s="345"/>
      <c r="E9" s="346"/>
      <c r="F9" s="346"/>
      <c r="G9" s="347"/>
      <c r="H9" s="345"/>
      <c r="I9" s="346"/>
      <c r="J9" s="346"/>
      <c r="K9" s="347"/>
      <c r="L9" s="295"/>
    </row>
    <row r="10" spans="2:12" s="32" customFormat="1" ht="30.75" customHeight="1">
      <c r="B10" s="295"/>
      <c r="C10" s="299"/>
      <c r="D10" s="181" t="s">
        <v>567</v>
      </c>
      <c r="E10" s="123" t="s">
        <v>569</v>
      </c>
      <c r="F10" s="338" t="s">
        <v>571</v>
      </c>
      <c r="G10" s="339"/>
      <c r="H10" s="207" t="s">
        <v>567</v>
      </c>
      <c r="I10" s="123" t="s">
        <v>569</v>
      </c>
      <c r="J10" s="338" t="s">
        <v>571</v>
      </c>
      <c r="K10" s="339"/>
      <c r="L10" s="295"/>
    </row>
    <row r="11" spans="2:12" s="32" customFormat="1" ht="30.75" customHeight="1">
      <c r="B11" s="284"/>
      <c r="C11" s="326"/>
      <c r="D11" s="182" t="s">
        <v>568</v>
      </c>
      <c r="E11" s="124" t="s">
        <v>570</v>
      </c>
      <c r="F11" s="320" t="s">
        <v>572</v>
      </c>
      <c r="G11" s="328"/>
      <c r="H11" s="208" t="s">
        <v>568</v>
      </c>
      <c r="I11" s="124" t="s">
        <v>570</v>
      </c>
      <c r="J11" s="320" t="s">
        <v>572</v>
      </c>
      <c r="K11" s="328"/>
      <c r="L11" s="284"/>
    </row>
    <row r="12" spans="2:12" s="31" customFormat="1" ht="16.5" customHeight="1">
      <c r="B12" s="42" t="s">
        <v>556</v>
      </c>
      <c r="C12" s="183" t="s">
        <v>976</v>
      </c>
      <c r="D12" s="171">
        <v>44.940000000000005</v>
      </c>
      <c r="E12" s="171">
        <v>2.2600000000000002</v>
      </c>
      <c r="F12" s="187">
        <v>47.2</v>
      </c>
      <c r="G12" s="141"/>
      <c r="H12" s="186">
        <v>48.60483373741995</v>
      </c>
      <c r="I12" s="171">
        <v>2.395272186642269</v>
      </c>
      <c r="J12" s="187">
        <v>51.00010592406222</v>
      </c>
      <c r="K12" s="188"/>
      <c r="L12" s="42" t="s">
        <v>577</v>
      </c>
    </row>
    <row r="13" spans="2:12" s="32" customFormat="1" ht="12.75" customHeight="1">
      <c r="B13" s="41" t="s">
        <v>331</v>
      </c>
      <c r="C13" s="184" t="s">
        <v>976</v>
      </c>
      <c r="D13" s="172">
        <v>24.86</v>
      </c>
      <c r="E13" s="172">
        <v>0.52</v>
      </c>
      <c r="F13" s="115">
        <v>25.380000000000003</v>
      </c>
      <c r="G13" s="114"/>
      <c r="H13" s="189">
        <v>16.085751029277215</v>
      </c>
      <c r="I13" s="172">
        <v>0.34463517840805125</v>
      </c>
      <c r="J13" s="115">
        <v>16.430386207685267</v>
      </c>
      <c r="K13" s="116"/>
      <c r="L13" s="41" t="s">
        <v>412</v>
      </c>
    </row>
    <row r="14" spans="2:12" s="32" customFormat="1" ht="12.75" customHeight="1">
      <c r="B14" s="41" t="s">
        <v>332</v>
      </c>
      <c r="C14" s="184" t="s">
        <v>976</v>
      </c>
      <c r="D14" s="172">
        <v>8.72</v>
      </c>
      <c r="E14" s="172">
        <v>1.4000000000000001</v>
      </c>
      <c r="F14" s="115">
        <v>10.12</v>
      </c>
      <c r="G14" s="114"/>
      <c r="H14" s="189">
        <v>6.052049885635864</v>
      </c>
      <c r="I14" s="172">
        <v>1.4896495882891125</v>
      </c>
      <c r="J14" s="115">
        <v>7.541699473924977</v>
      </c>
      <c r="K14" s="116"/>
      <c r="L14" s="41" t="s">
        <v>413</v>
      </c>
    </row>
    <row r="15" spans="2:12" s="32" customFormat="1" ht="12.75" customHeight="1">
      <c r="B15" s="41" t="s">
        <v>334</v>
      </c>
      <c r="C15" s="184" t="s">
        <v>976</v>
      </c>
      <c r="D15" s="172">
        <v>2.6</v>
      </c>
      <c r="E15" s="172">
        <v>0.08</v>
      </c>
      <c r="F15" s="115">
        <v>2.6799999999999997</v>
      </c>
      <c r="G15" s="114"/>
      <c r="H15" s="189">
        <v>5.5360359103385175</v>
      </c>
      <c r="I15" s="172">
        <v>0.10727264409881063</v>
      </c>
      <c r="J15" s="115">
        <v>5.643308554437328</v>
      </c>
      <c r="K15" s="116"/>
      <c r="L15" s="41" t="s">
        <v>414</v>
      </c>
    </row>
    <row r="16" spans="2:12" s="32" customFormat="1" ht="12.75" customHeight="1">
      <c r="B16" s="41" t="s">
        <v>333</v>
      </c>
      <c r="C16" s="184" t="s">
        <v>976</v>
      </c>
      <c r="D16" s="172">
        <v>8.760000000000002</v>
      </c>
      <c r="E16" s="172">
        <v>0.25999999999999995</v>
      </c>
      <c r="F16" s="115">
        <v>9.02</v>
      </c>
      <c r="G16" s="114"/>
      <c r="H16" s="189">
        <v>20.930996912168347</v>
      </c>
      <c r="I16" s="172">
        <v>0.45371477584629466</v>
      </c>
      <c r="J16" s="115">
        <v>21.38471168801464</v>
      </c>
      <c r="K16" s="116"/>
      <c r="L16" s="41" t="s">
        <v>415</v>
      </c>
    </row>
    <row r="17" spans="2:12" s="31" customFormat="1" ht="16.5" customHeight="1">
      <c r="B17" s="42" t="s">
        <v>557</v>
      </c>
      <c r="C17" s="183" t="s">
        <v>976</v>
      </c>
      <c r="D17" s="171">
        <v>72.04</v>
      </c>
      <c r="E17" s="171">
        <v>27.7</v>
      </c>
      <c r="F17" s="142">
        <v>99.74000000000001</v>
      </c>
      <c r="G17" s="141"/>
      <c r="H17" s="190">
        <v>57.72159057639525</v>
      </c>
      <c r="I17" s="171">
        <v>29.225561299176583</v>
      </c>
      <c r="J17" s="142">
        <v>86.94715187557183</v>
      </c>
      <c r="K17" s="143"/>
      <c r="L17" s="42" t="s">
        <v>563</v>
      </c>
    </row>
    <row r="18" spans="2:12" s="32" customFormat="1" ht="12.75" customHeight="1">
      <c r="B18" s="41" t="s">
        <v>327</v>
      </c>
      <c r="C18" s="184" t="s">
        <v>976</v>
      </c>
      <c r="D18" s="172">
        <v>3.7600000000000002</v>
      </c>
      <c r="E18" s="172">
        <v>2.4800000000000004</v>
      </c>
      <c r="F18" s="115">
        <v>6.24</v>
      </c>
      <c r="G18" s="114"/>
      <c r="H18" s="189">
        <v>3.0932472552607493</v>
      </c>
      <c r="I18" s="172">
        <v>2.1839499085086915</v>
      </c>
      <c r="J18" s="115">
        <v>5.277197163769441</v>
      </c>
      <c r="K18" s="116"/>
      <c r="L18" s="41" t="s">
        <v>408</v>
      </c>
    </row>
    <row r="19" spans="2:12" s="32" customFormat="1" ht="12.75" customHeight="1">
      <c r="B19" s="41" t="s">
        <v>826</v>
      </c>
      <c r="C19" s="184" t="s">
        <v>976</v>
      </c>
      <c r="D19" s="172">
        <v>7.26</v>
      </c>
      <c r="E19" s="172">
        <v>8.02</v>
      </c>
      <c r="F19" s="115">
        <v>15.280000000000001</v>
      </c>
      <c r="G19" s="114"/>
      <c r="H19" s="189">
        <v>3.8559739249771274</v>
      </c>
      <c r="I19" s="172">
        <v>8.154219579139982</v>
      </c>
      <c r="J19" s="115">
        <v>12.010193504117108</v>
      </c>
      <c r="K19" s="116"/>
      <c r="L19" s="41" t="s">
        <v>846</v>
      </c>
    </row>
    <row r="20" spans="2:12" s="32" customFormat="1" ht="12.75" customHeight="1">
      <c r="B20" s="41" t="s">
        <v>344</v>
      </c>
      <c r="C20" s="184" t="s">
        <v>976</v>
      </c>
      <c r="D20" s="172">
        <v>6.94</v>
      </c>
      <c r="E20" s="172">
        <v>4.9399999999999995</v>
      </c>
      <c r="F20" s="115">
        <v>11.88</v>
      </c>
      <c r="G20" s="114"/>
      <c r="H20" s="189">
        <v>6.75299405306496</v>
      </c>
      <c r="I20" s="172">
        <v>6.528791171088747</v>
      </c>
      <c r="J20" s="115">
        <v>13.281785224153705</v>
      </c>
      <c r="K20" s="116"/>
      <c r="L20" s="41" t="s">
        <v>429</v>
      </c>
    </row>
    <row r="21" spans="2:12" s="32" customFormat="1" ht="12.75" customHeight="1">
      <c r="B21" s="41" t="s">
        <v>324</v>
      </c>
      <c r="C21" s="184" t="s">
        <v>976</v>
      </c>
      <c r="D21" s="172">
        <v>24.999999999999996</v>
      </c>
      <c r="E21" s="172">
        <v>0.2</v>
      </c>
      <c r="F21" s="115">
        <v>25.199999999999996</v>
      </c>
      <c r="G21" s="114"/>
      <c r="H21" s="189">
        <v>18.32709263494968</v>
      </c>
      <c r="I21" s="172">
        <v>0.2708058096980787</v>
      </c>
      <c r="J21" s="115">
        <v>18.59789844464776</v>
      </c>
      <c r="K21" s="116"/>
      <c r="L21" s="41" t="s">
        <v>979</v>
      </c>
    </row>
    <row r="22" spans="2:12" s="32" customFormat="1" ht="12.75" customHeight="1">
      <c r="B22" s="41" t="s">
        <v>325</v>
      </c>
      <c r="C22" s="184" t="s">
        <v>976</v>
      </c>
      <c r="D22" s="172">
        <v>12.7</v>
      </c>
      <c r="E22" s="172">
        <v>0.18</v>
      </c>
      <c r="F22" s="115">
        <v>12.88</v>
      </c>
      <c r="G22" s="114"/>
      <c r="H22" s="189">
        <v>11.586236733760293</v>
      </c>
      <c r="I22" s="172">
        <v>0.1679535681610247</v>
      </c>
      <c r="J22" s="115">
        <v>11.754190301921318</v>
      </c>
      <c r="K22" s="116"/>
      <c r="L22" s="41" t="s">
        <v>407</v>
      </c>
    </row>
    <row r="23" spans="2:12" s="32" customFormat="1" ht="12.75" customHeight="1">
      <c r="B23" s="41" t="s">
        <v>828</v>
      </c>
      <c r="C23" s="184" t="s">
        <v>976</v>
      </c>
      <c r="D23" s="172">
        <v>16.380000000000003</v>
      </c>
      <c r="E23" s="172">
        <v>11.88</v>
      </c>
      <c r="F23" s="115">
        <v>28.259999999999998</v>
      </c>
      <c r="G23" s="114"/>
      <c r="H23" s="189">
        <v>14.106045974382434</v>
      </c>
      <c r="I23" s="172">
        <v>11.919841262580054</v>
      </c>
      <c r="J23" s="115">
        <v>26.02588723696249</v>
      </c>
      <c r="K23" s="116"/>
      <c r="L23" s="41" t="s">
        <v>865</v>
      </c>
    </row>
    <row r="24" spans="2:12" s="31" customFormat="1" ht="16.5" customHeight="1">
      <c r="B24" s="42" t="s">
        <v>573</v>
      </c>
      <c r="C24" s="183" t="s">
        <v>976</v>
      </c>
      <c r="D24" s="171">
        <v>105.81999999999998</v>
      </c>
      <c r="E24" s="171">
        <v>13.02</v>
      </c>
      <c r="F24" s="142">
        <v>118.83999999999999</v>
      </c>
      <c r="G24" s="141"/>
      <c r="H24" s="190">
        <v>96.92485576395242</v>
      </c>
      <c r="I24" s="171">
        <v>16.166493297568547</v>
      </c>
      <c r="J24" s="142">
        <v>113.09134906152096</v>
      </c>
      <c r="K24" s="143"/>
      <c r="L24" s="42" t="s">
        <v>501</v>
      </c>
    </row>
    <row r="25" spans="2:12" s="32" customFormat="1" ht="12.75" customHeight="1">
      <c r="B25" s="41" t="s">
        <v>303</v>
      </c>
      <c r="C25" s="184" t="s">
        <v>976</v>
      </c>
      <c r="D25" s="172">
        <v>18.98</v>
      </c>
      <c r="E25" s="172">
        <v>0.9200000000000002</v>
      </c>
      <c r="F25" s="115">
        <v>19.9</v>
      </c>
      <c r="G25" s="114"/>
      <c r="H25" s="189">
        <v>17.632653842634948</v>
      </c>
      <c r="I25" s="172">
        <v>1.0236957913998173</v>
      </c>
      <c r="J25" s="115">
        <v>18.65634963403477</v>
      </c>
      <c r="K25" s="116"/>
      <c r="L25" s="41" t="s">
        <v>385</v>
      </c>
    </row>
    <row r="26" spans="2:12" s="32" customFormat="1" ht="12.75" customHeight="1">
      <c r="B26" s="41" t="s">
        <v>305</v>
      </c>
      <c r="C26" s="184" t="s">
        <v>976</v>
      </c>
      <c r="D26" s="172">
        <v>13.9</v>
      </c>
      <c r="E26" s="172">
        <v>0.2</v>
      </c>
      <c r="F26" s="115">
        <v>14.1</v>
      </c>
      <c r="G26" s="114"/>
      <c r="H26" s="189">
        <v>10.326994510521502</v>
      </c>
      <c r="I26" s="172">
        <v>0.2292676120768527</v>
      </c>
      <c r="J26" s="115">
        <v>10.556262122598353</v>
      </c>
      <c r="K26" s="116"/>
      <c r="L26" s="41" t="s">
        <v>387</v>
      </c>
    </row>
    <row r="27" spans="2:12" s="32" customFormat="1" ht="12.75" customHeight="1">
      <c r="B27" s="41" t="s">
        <v>298</v>
      </c>
      <c r="C27" s="184" t="s">
        <v>976</v>
      </c>
      <c r="D27" s="172">
        <v>72.94</v>
      </c>
      <c r="E27" s="172">
        <v>11.9</v>
      </c>
      <c r="F27" s="115">
        <v>84.84</v>
      </c>
      <c r="G27" s="114"/>
      <c r="H27" s="189">
        <v>68.96520741079597</v>
      </c>
      <c r="I27" s="172">
        <v>14.91352989409188</v>
      </c>
      <c r="J27" s="115">
        <v>83.87873730488786</v>
      </c>
      <c r="K27" s="116"/>
      <c r="L27" s="41" t="s">
        <v>383</v>
      </c>
    </row>
    <row r="28" spans="2:12" s="31" customFormat="1" ht="16.5" customHeight="1">
      <c r="B28" s="42" t="s">
        <v>574</v>
      </c>
      <c r="C28" s="183" t="s">
        <v>976</v>
      </c>
      <c r="D28" s="171">
        <v>0.82</v>
      </c>
      <c r="E28" s="171">
        <v>3.6</v>
      </c>
      <c r="F28" s="142">
        <v>4.42</v>
      </c>
      <c r="G28" s="141"/>
      <c r="H28" s="190">
        <v>0.5942362763037511</v>
      </c>
      <c r="I28" s="171">
        <v>3.72543526989936</v>
      </c>
      <c r="J28" s="142">
        <v>4.319671546203111</v>
      </c>
      <c r="K28" s="143"/>
      <c r="L28" s="42" t="s">
        <v>523</v>
      </c>
    </row>
    <row r="29" spans="2:12" s="31" customFormat="1" ht="16.5" customHeight="1">
      <c r="B29" s="42" t="s">
        <v>575</v>
      </c>
      <c r="C29" s="183" t="s">
        <v>976</v>
      </c>
      <c r="D29" s="171">
        <v>9.3</v>
      </c>
      <c r="E29" s="171">
        <v>10.780000000000001</v>
      </c>
      <c r="F29" s="142">
        <v>20.079999999999995</v>
      </c>
      <c r="G29" s="141"/>
      <c r="H29" s="190">
        <v>15.193453110704485</v>
      </c>
      <c r="I29" s="171">
        <v>12.19313472095151</v>
      </c>
      <c r="J29" s="142">
        <v>27.386587831655998</v>
      </c>
      <c r="K29" s="143"/>
      <c r="L29" s="42" t="s">
        <v>496</v>
      </c>
    </row>
    <row r="30" spans="2:12" s="31" customFormat="1" ht="16.5" customHeight="1">
      <c r="B30" s="42" t="s">
        <v>576</v>
      </c>
      <c r="C30" s="183" t="s">
        <v>976</v>
      </c>
      <c r="D30" s="171">
        <v>4.239999999999999</v>
      </c>
      <c r="E30" s="171">
        <v>0.04</v>
      </c>
      <c r="F30" s="142">
        <v>4.279999999999999</v>
      </c>
      <c r="G30" s="141"/>
      <c r="H30" s="190">
        <v>3.805393641354071</v>
      </c>
      <c r="I30" s="171">
        <v>0.10749451052150047</v>
      </c>
      <c r="J30" s="142">
        <v>3.912888151875572</v>
      </c>
      <c r="K30" s="143"/>
      <c r="L30" s="42" t="s">
        <v>578</v>
      </c>
    </row>
    <row r="31" spans="2:12" s="31" customFormat="1" ht="16.5" customHeight="1">
      <c r="B31" s="42" t="s">
        <v>689</v>
      </c>
      <c r="C31" s="183" t="s">
        <v>977</v>
      </c>
      <c r="D31" s="171">
        <v>84.72</v>
      </c>
      <c r="E31" s="171">
        <v>5.220000000000001</v>
      </c>
      <c r="F31" s="142">
        <v>89.94</v>
      </c>
      <c r="G31" s="141"/>
      <c r="H31" s="190">
        <v>71.98972378401587</v>
      </c>
      <c r="I31" s="171">
        <v>9.205842766566938</v>
      </c>
      <c r="J31" s="142">
        <v>81.19556655058281</v>
      </c>
      <c r="K31" s="143"/>
      <c r="L31" s="42" t="s">
        <v>974</v>
      </c>
    </row>
    <row r="32" spans="2:14" s="31" customFormat="1" ht="16.5" customHeight="1">
      <c r="B32" s="42" t="s">
        <v>690</v>
      </c>
      <c r="C32" s="183" t="s">
        <v>976</v>
      </c>
      <c r="D32" s="171">
        <v>11.419999999999998</v>
      </c>
      <c r="E32" s="171">
        <v>11.86</v>
      </c>
      <c r="F32" s="142">
        <v>23.28</v>
      </c>
      <c r="G32" s="141"/>
      <c r="H32" s="190">
        <v>9.318117215168595</v>
      </c>
      <c r="I32" s="171">
        <v>14.3070219605224</v>
      </c>
      <c r="J32" s="142">
        <v>23.625139175690993</v>
      </c>
      <c r="K32" s="143"/>
      <c r="L32" s="42" t="s">
        <v>692</v>
      </c>
      <c r="N32" s="273"/>
    </row>
    <row r="33" spans="2:12" s="32" customFormat="1" ht="12.75" customHeight="1">
      <c r="B33" s="41" t="s">
        <v>698</v>
      </c>
      <c r="C33" s="184" t="s">
        <v>976</v>
      </c>
      <c r="D33" s="172">
        <v>7.039999999999999</v>
      </c>
      <c r="E33" s="172">
        <v>0</v>
      </c>
      <c r="F33" s="115">
        <v>7.4399999999999995</v>
      </c>
      <c r="G33" s="114"/>
      <c r="H33" s="189">
        <v>5.903005231724742</v>
      </c>
      <c r="I33" s="172">
        <v>0</v>
      </c>
      <c r="J33" s="115">
        <v>5.903005231724742</v>
      </c>
      <c r="K33" s="116"/>
      <c r="L33" s="41" t="s">
        <v>866</v>
      </c>
    </row>
    <row r="34" spans="2:12" s="32" customFormat="1" ht="12.75" customHeight="1">
      <c r="B34" s="41" t="s">
        <v>797</v>
      </c>
      <c r="C34" s="184" t="s">
        <v>976</v>
      </c>
      <c r="D34" s="172">
        <v>4.38</v>
      </c>
      <c r="E34" s="172">
        <v>11.459999999999999</v>
      </c>
      <c r="F34" s="115">
        <v>15.84</v>
      </c>
      <c r="G34" s="114"/>
      <c r="H34" s="189">
        <v>3.4151119834438526</v>
      </c>
      <c r="I34" s="172">
        <v>14.3070219605224</v>
      </c>
      <c r="J34" s="115">
        <v>17.722133943966252</v>
      </c>
      <c r="K34" s="116"/>
      <c r="L34" s="41" t="s">
        <v>867</v>
      </c>
    </row>
    <row r="35" spans="2:12" s="31" customFormat="1" ht="16.5" customHeight="1">
      <c r="B35" s="42" t="s">
        <v>691</v>
      </c>
      <c r="C35" s="183" t="s">
        <v>978</v>
      </c>
      <c r="D35" s="171">
        <v>152.3582</v>
      </c>
      <c r="E35" s="171">
        <v>4.065600000000001</v>
      </c>
      <c r="F35" s="142">
        <v>156.4238</v>
      </c>
      <c r="G35" s="141"/>
      <c r="H35" s="190">
        <v>161.664356293295</v>
      </c>
      <c r="I35" s="171">
        <v>6.300419716376945</v>
      </c>
      <c r="J35" s="142">
        <v>167.96477600967194</v>
      </c>
      <c r="K35" s="143"/>
      <c r="L35" s="42" t="s">
        <v>609</v>
      </c>
    </row>
    <row r="36" spans="2:12" s="31" customFormat="1" ht="16.5" customHeight="1">
      <c r="B36" s="42" t="s">
        <v>682</v>
      </c>
      <c r="C36" s="183" t="s">
        <v>976</v>
      </c>
      <c r="D36" s="171">
        <v>86.42</v>
      </c>
      <c r="E36" s="171">
        <v>17.32</v>
      </c>
      <c r="F36" s="142">
        <v>103.74000000000001</v>
      </c>
      <c r="G36" s="141"/>
      <c r="H36" s="190">
        <v>78.59982026027572</v>
      </c>
      <c r="I36" s="171">
        <v>26.913788197621226</v>
      </c>
      <c r="J36" s="142">
        <v>105.51360845789694</v>
      </c>
      <c r="K36" s="143"/>
      <c r="L36" s="42" t="s">
        <v>686</v>
      </c>
    </row>
    <row r="37" spans="2:12" s="32" customFormat="1" ht="12.75" customHeight="1">
      <c r="B37" s="41" t="s">
        <v>583</v>
      </c>
      <c r="C37" s="184" t="s">
        <v>976</v>
      </c>
      <c r="D37" s="172">
        <v>5.4</v>
      </c>
      <c r="E37" s="172">
        <v>2.12</v>
      </c>
      <c r="F37" s="115">
        <v>7.5200000000000005</v>
      </c>
      <c r="G37" s="114"/>
      <c r="H37" s="189">
        <v>5.787989718435498</v>
      </c>
      <c r="I37" s="172">
        <v>3.8328035224153707</v>
      </c>
      <c r="J37" s="115">
        <v>9.620793240850869</v>
      </c>
      <c r="K37" s="116"/>
      <c r="L37" s="41" t="s">
        <v>598</v>
      </c>
    </row>
    <row r="38" spans="2:12" s="32" customFormat="1" ht="12.75" customHeight="1">
      <c r="B38" s="41" t="s">
        <v>588</v>
      </c>
      <c r="C38" s="184" t="s">
        <v>976</v>
      </c>
      <c r="D38" s="172">
        <v>49.339999999999996</v>
      </c>
      <c r="E38" s="172">
        <v>4.1</v>
      </c>
      <c r="F38" s="115">
        <v>53.44</v>
      </c>
      <c r="G38" s="114"/>
      <c r="H38" s="189">
        <v>42.57792236870997</v>
      </c>
      <c r="I38" s="172">
        <v>6.9585292772186635</v>
      </c>
      <c r="J38" s="115">
        <v>49.536451645928636</v>
      </c>
      <c r="K38" s="116"/>
      <c r="L38" s="41" t="s">
        <v>603</v>
      </c>
    </row>
    <row r="39" spans="2:12" s="32" customFormat="1" ht="12.75" customHeight="1">
      <c r="B39" s="41" t="s">
        <v>831</v>
      </c>
      <c r="C39" s="184" t="s">
        <v>976</v>
      </c>
      <c r="D39" s="172">
        <v>24.32</v>
      </c>
      <c r="E39" s="172">
        <v>9.4</v>
      </c>
      <c r="F39" s="115">
        <v>33.720000000000006</v>
      </c>
      <c r="G39" s="114"/>
      <c r="H39" s="189">
        <v>23.1264529040173</v>
      </c>
      <c r="I39" s="172">
        <v>14.104382891125343</v>
      </c>
      <c r="J39" s="115">
        <v>37.230835795142646</v>
      </c>
      <c r="K39" s="116"/>
      <c r="L39" s="41" t="s">
        <v>850</v>
      </c>
    </row>
    <row r="40" spans="2:12" s="32" customFormat="1" ht="12.75" customHeight="1">
      <c r="B40" s="41" t="s">
        <v>830</v>
      </c>
      <c r="C40" s="184" t="s">
        <v>976</v>
      </c>
      <c r="D40" s="172">
        <v>6.08</v>
      </c>
      <c r="E40" s="172">
        <v>1.6999999999999997</v>
      </c>
      <c r="F40" s="115">
        <v>7.779999999999999</v>
      </c>
      <c r="G40" s="114"/>
      <c r="H40" s="189">
        <v>6.176732431381518</v>
      </c>
      <c r="I40" s="172">
        <v>2.0125882891125344</v>
      </c>
      <c r="J40" s="115">
        <v>8.189320720494052</v>
      </c>
      <c r="K40" s="116"/>
      <c r="L40" s="41" t="s">
        <v>849</v>
      </c>
    </row>
    <row r="41" spans="2:12" s="32" customFormat="1" ht="12.75" customHeight="1">
      <c r="B41" s="41" t="s">
        <v>797</v>
      </c>
      <c r="C41" s="184" t="s">
        <v>976</v>
      </c>
      <c r="D41" s="172">
        <v>1.28</v>
      </c>
      <c r="E41" s="172">
        <v>0</v>
      </c>
      <c r="F41" s="115">
        <v>1.28</v>
      </c>
      <c r="G41" s="114"/>
      <c r="H41" s="189">
        <v>0.9307228377314225</v>
      </c>
      <c r="I41" s="172">
        <v>0.005484217749313815</v>
      </c>
      <c r="J41" s="115">
        <v>0.9362070554807363</v>
      </c>
      <c r="K41" s="116"/>
      <c r="L41" s="41" t="s">
        <v>149</v>
      </c>
    </row>
    <row r="42" spans="2:12" s="31" customFormat="1" ht="16.5" customHeight="1">
      <c r="B42" s="42" t="s">
        <v>868</v>
      </c>
      <c r="C42" s="183" t="s">
        <v>976</v>
      </c>
      <c r="D42" s="171">
        <v>2.96</v>
      </c>
      <c r="E42" s="171">
        <v>10.98</v>
      </c>
      <c r="F42" s="142">
        <v>13.940000000000001</v>
      </c>
      <c r="G42" s="141"/>
      <c r="H42" s="190">
        <v>3.8011896157365053</v>
      </c>
      <c r="I42" s="171">
        <v>11.330968664226898</v>
      </c>
      <c r="J42" s="142">
        <v>14.784316559926808</v>
      </c>
      <c r="K42" s="143"/>
      <c r="L42" s="42" t="s">
        <v>763</v>
      </c>
    </row>
    <row r="43" spans="2:14" s="32" customFormat="1" ht="3" customHeight="1">
      <c r="B43" s="63"/>
      <c r="C43" s="63"/>
      <c r="D43" s="104"/>
      <c r="E43" s="104"/>
      <c r="F43" s="105"/>
      <c r="G43" s="106"/>
      <c r="H43" s="107"/>
      <c r="I43" s="104"/>
      <c r="J43" s="105"/>
      <c r="K43" s="185"/>
      <c r="L43" s="63"/>
      <c r="M43" s="22"/>
      <c r="N43" s="22"/>
    </row>
    <row r="44" spans="2:16" ht="12.75" customHeight="1">
      <c r="B44" s="21"/>
      <c r="C44" s="21"/>
      <c r="D44" s="21"/>
      <c r="E44" s="21"/>
      <c r="G44" s="21"/>
      <c r="H44" s="21"/>
      <c r="I44" s="21"/>
      <c r="K44" s="21"/>
      <c r="M44" s="29"/>
      <c r="N44" s="29"/>
      <c r="O44" s="25"/>
      <c r="P44" s="25"/>
    </row>
    <row r="45" spans="4:14" s="25" customFormat="1" ht="12.75" customHeight="1" thickBot="1">
      <c r="D45" s="82"/>
      <c r="E45" s="82"/>
      <c r="F45" s="82"/>
      <c r="H45" s="82"/>
      <c r="I45" s="82"/>
      <c r="J45" s="82"/>
      <c r="M45" s="22"/>
      <c r="N45" s="22"/>
    </row>
    <row r="46" spans="2:14" s="25" customFormat="1" ht="16.5" customHeight="1" thickTop="1">
      <c r="B46" s="26" t="str">
        <f>+'Περιεχόμενα-Contents'!B27</f>
        <v>(Τελευταία Ενημέρωση/Last update: 07/10/2021)</v>
      </c>
      <c r="C46" s="26"/>
      <c r="D46" s="83"/>
      <c r="E46" s="83"/>
      <c r="F46" s="89"/>
      <c r="G46" s="27"/>
      <c r="H46" s="83"/>
      <c r="I46" s="83"/>
      <c r="J46" s="89"/>
      <c r="K46" s="27"/>
      <c r="L46" s="27"/>
      <c r="M46" s="22"/>
      <c r="N46" s="22"/>
    </row>
    <row r="47" spans="2:14" s="25" customFormat="1" ht="4.5" customHeight="1">
      <c r="B47" s="210"/>
      <c r="C47" s="210"/>
      <c r="D47" s="224"/>
      <c r="E47" s="224"/>
      <c r="F47" s="225"/>
      <c r="G47" s="212"/>
      <c r="H47" s="224"/>
      <c r="I47" s="224"/>
      <c r="J47" s="225"/>
      <c r="K47" s="212"/>
      <c r="L47" s="212"/>
      <c r="M47" s="22"/>
      <c r="N47" s="22"/>
    </row>
    <row r="48" spans="2:16" s="25" customFormat="1" ht="16.5" customHeight="1">
      <c r="B48" s="28" t="str">
        <f>+'Περιεχόμενα-Contents'!B29</f>
        <v>COPYRIGHT © :2021, ΚΥΠΡΙΑΚΗ ΔΗΜΟΚΡΑΤΙΑ, ΣΤΑΤΙΣΤΙΚΗ ΥΠΗΡΕΣΙΑ/REPUBLIC OF CYPRUS, STATISTICAL SERVICE</v>
      </c>
      <c r="C48" s="28"/>
      <c r="D48" s="84"/>
      <c r="E48" s="84"/>
      <c r="F48" s="82"/>
      <c r="H48" s="84"/>
      <c r="I48" s="84"/>
      <c r="J48" s="82"/>
      <c r="M48" s="22"/>
      <c r="N48" s="22"/>
      <c r="O48" s="24"/>
      <c r="P48" s="24"/>
    </row>
    <row r="49" spans="2:16" s="24" customFormat="1" ht="12.75">
      <c r="B49" s="20"/>
      <c r="C49" s="20"/>
      <c r="D49" s="85"/>
      <c r="E49" s="85"/>
      <c r="F49" s="90"/>
      <c r="H49" s="85"/>
      <c r="I49" s="85"/>
      <c r="J49" s="90"/>
      <c r="M49" s="22"/>
      <c r="N49" s="22"/>
      <c r="O49" s="22"/>
      <c r="P49" s="22"/>
    </row>
    <row r="52" spans="15:16" ht="12.75">
      <c r="O52" s="29"/>
      <c r="P52" s="29"/>
    </row>
    <row r="53" spans="1:16" s="29" customFormat="1" ht="12.75">
      <c r="A53" s="22"/>
      <c r="B53" s="30"/>
      <c r="C53" s="30"/>
      <c r="D53" s="86"/>
      <c r="E53" s="86"/>
      <c r="H53" s="86"/>
      <c r="I53" s="86"/>
      <c r="M53" s="22"/>
      <c r="N53" s="22"/>
      <c r="O53" s="22"/>
      <c r="P53" s="22"/>
    </row>
  </sheetData>
  <sheetProtection/>
  <mergeCells count="12">
    <mergeCell ref="D8:G9"/>
    <mergeCell ref="H8:K9"/>
    <mergeCell ref="A1:B1"/>
    <mergeCell ref="B6:B11"/>
    <mergeCell ref="C6:C11"/>
    <mergeCell ref="L6:L11"/>
    <mergeCell ref="F10:G10"/>
    <mergeCell ref="J10:K10"/>
    <mergeCell ref="F11:G11"/>
    <mergeCell ref="J11:K11"/>
    <mergeCell ref="D6:K6"/>
    <mergeCell ref="D7:K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K68"/>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44.57421875" style="29" customWidth="1"/>
    <col min="3" max="7" width="11.140625" style="22" customWidth="1"/>
    <col min="8" max="8" width="0.9921875" style="22" customWidth="1"/>
    <col min="9" max="9" width="39.42187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1063</v>
      </c>
      <c r="C3" s="37"/>
      <c r="D3" s="37"/>
      <c r="E3" s="37"/>
      <c r="F3" s="37"/>
      <c r="G3" s="37"/>
      <c r="H3" s="37"/>
      <c r="I3" s="37"/>
      <c r="J3" s="37"/>
    </row>
    <row r="4" spans="2:10" s="31" customFormat="1" ht="15" customHeight="1" thickBot="1">
      <c r="B4" s="218" t="s">
        <v>1064</v>
      </c>
      <c r="C4" s="215"/>
      <c r="D4" s="215"/>
      <c r="E4" s="215"/>
      <c r="F4" s="215"/>
      <c r="G4" s="215"/>
      <c r="H4" s="215"/>
      <c r="I4" s="215"/>
      <c r="J4" s="38"/>
    </row>
    <row r="5" s="32" customFormat="1" ht="12.75" customHeight="1" thickTop="1">
      <c r="I5" s="33" t="s">
        <v>14</v>
      </c>
    </row>
    <row r="6" spans="2:9" s="32" customFormat="1" ht="15.75" customHeight="1">
      <c r="B6" s="283" t="s">
        <v>11</v>
      </c>
      <c r="C6" s="285">
        <v>2015</v>
      </c>
      <c r="D6" s="285">
        <v>2016</v>
      </c>
      <c r="E6" s="285">
        <v>2017</v>
      </c>
      <c r="F6" s="285">
        <v>2018</v>
      </c>
      <c r="G6" s="285">
        <v>2019</v>
      </c>
      <c r="H6" s="285"/>
      <c r="I6" s="283" t="s">
        <v>12</v>
      </c>
    </row>
    <row r="7" spans="2:9" s="32" customFormat="1" ht="15.75" customHeight="1">
      <c r="B7" s="284"/>
      <c r="C7" s="286"/>
      <c r="D7" s="286"/>
      <c r="E7" s="286"/>
      <c r="F7" s="286"/>
      <c r="G7" s="286"/>
      <c r="H7" s="286"/>
      <c r="I7" s="284"/>
    </row>
    <row r="8" spans="2:9" s="32" customFormat="1" ht="19.5" customHeight="1">
      <c r="B8" s="40" t="s">
        <v>15</v>
      </c>
      <c r="C8" s="44">
        <f>SUM(C9:C18)</f>
        <v>698058.2475882551</v>
      </c>
      <c r="D8" s="44">
        <f>SUM(D9:D18)</f>
        <v>703117.1107438379</v>
      </c>
      <c r="E8" s="44">
        <f>SUM(E9:E18)</f>
        <v>742517.7254016844</v>
      </c>
      <c r="F8" s="44">
        <f>SUM(F9:F18)</f>
        <v>730510.6882206784</v>
      </c>
      <c r="G8" s="44">
        <f>SUM(G9:G18)</f>
        <v>746823.2398122734</v>
      </c>
      <c r="H8" s="44"/>
      <c r="I8" s="42" t="s">
        <v>16</v>
      </c>
    </row>
    <row r="9" spans="2:10" s="32" customFormat="1" ht="15" customHeight="1">
      <c r="B9" s="41" t="s">
        <v>17</v>
      </c>
      <c r="C9" s="36">
        <v>244935.41799488984</v>
      </c>
      <c r="D9" s="36">
        <v>204723.73840441473</v>
      </c>
      <c r="E9" s="36">
        <v>235036.0326345517</v>
      </c>
      <c r="F9" s="36">
        <v>223955.26752657234</v>
      </c>
      <c r="G9" s="36">
        <v>228164.18652092642</v>
      </c>
      <c r="H9" s="36"/>
      <c r="I9" s="41" t="s">
        <v>18</v>
      </c>
      <c r="J9" s="34"/>
    </row>
    <row r="10" spans="2:10" s="32" customFormat="1" ht="15" customHeight="1">
      <c r="B10" s="41" t="s">
        <v>19</v>
      </c>
      <c r="C10" s="36">
        <v>340691.11356070725</v>
      </c>
      <c r="D10" s="36">
        <v>367340.6097857158</v>
      </c>
      <c r="E10" s="36">
        <v>389333.9604534568</v>
      </c>
      <c r="F10" s="36">
        <v>388263.89447025314</v>
      </c>
      <c r="G10" s="36">
        <v>408121.87995018857</v>
      </c>
      <c r="H10" s="36"/>
      <c r="I10" s="41" t="s">
        <v>20</v>
      </c>
      <c r="J10" s="34"/>
    </row>
    <row r="11" spans="2:10" s="32" customFormat="1" ht="15" customHeight="1">
      <c r="B11" s="41" t="s">
        <v>21</v>
      </c>
      <c r="C11" s="36">
        <v>-3274.8521355579196</v>
      </c>
      <c r="D11" s="36">
        <v>7414.717657469389</v>
      </c>
      <c r="E11" s="36">
        <v>6648.721143814999</v>
      </c>
      <c r="F11" s="36">
        <v>6304.161011371831</v>
      </c>
      <c r="G11" s="36">
        <v>4528.834516002785</v>
      </c>
      <c r="H11" s="36"/>
      <c r="I11" s="41" t="s">
        <v>22</v>
      </c>
      <c r="J11" s="34"/>
    </row>
    <row r="12" spans="2:10" s="32" customFormat="1" ht="15" customHeight="1">
      <c r="B12" s="41" t="s">
        <v>23</v>
      </c>
      <c r="C12" s="36">
        <v>1982.1376799999998</v>
      </c>
      <c r="D12" s="36">
        <v>3227.5170000000003</v>
      </c>
      <c r="E12" s="36">
        <v>3479.9616140000003</v>
      </c>
      <c r="F12" s="36">
        <v>2422.3808580799996</v>
      </c>
      <c r="G12" s="36">
        <v>2264.8505937483446</v>
      </c>
      <c r="H12" s="36"/>
      <c r="I12" s="41" t="s">
        <v>24</v>
      </c>
      <c r="J12" s="34"/>
    </row>
    <row r="13" spans="2:10" s="32" customFormat="1" ht="15" customHeight="1">
      <c r="B13" s="41" t="s">
        <v>25</v>
      </c>
      <c r="C13" s="36">
        <v>46768.261999999995</v>
      </c>
      <c r="D13" s="36">
        <v>49520.919</v>
      </c>
      <c r="E13" s="36">
        <v>52895.951653</v>
      </c>
      <c r="F13" s="36">
        <v>52833.785</v>
      </c>
      <c r="G13" s="36">
        <v>57058.172000000006</v>
      </c>
      <c r="H13" s="36"/>
      <c r="I13" s="41" t="s">
        <v>26</v>
      </c>
      <c r="J13" s="34"/>
    </row>
    <row r="14" spans="2:10" s="32" customFormat="1" ht="15" customHeight="1">
      <c r="B14" s="41" t="s">
        <v>27</v>
      </c>
      <c r="C14" s="36">
        <v>17361.986585505</v>
      </c>
      <c r="D14" s="36">
        <v>25054.699946456254</v>
      </c>
      <c r="E14" s="36">
        <v>14885.82092177782</v>
      </c>
      <c r="F14" s="36">
        <v>24526.105777798828</v>
      </c>
      <c r="G14" s="36">
        <v>14757.633807339367</v>
      </c>
      <c r="H14" s="36"/>
      <c r="I14" s="41" t="s">
        <v>28</v>
      </c>
      <c r="J14" s="34"/>
    </row>
    <row r="15" spans="2:10" s="32" customFormat="1" ht="15" customHeight="1">
      <c r="B15" s="41" t="s">
        <v>29</v>
      </c>
      <c r="C15" s="36"/>
      <c r="D15" s="36"/>
      <c r="E15" s="36"/>
      <c r="F15" s="36"/>
      <c r="G15" s="36"/>
      <c r="H15" s="36"/>
      <c r="I15" s="41" t="s">
        <v>30</v>
      </c>
      <c r="J15" s="34"/>
    </row>
    <row r="16" spans="2:10" s="32" customFormat="1" ht="15" customHeight="1">
      <c r="B16" s="41" t="s">
        <v>57</v>
      </c>
      <c r="C16" s="36">
        <v>35615.85661833697</v>
      </c>
      <c r="D16" s="36">
        <v>31217.754148408505</v>
      </c>
      <c r="E16" s="36">
        <v>27163.10266740119</v>
      </c>
      <c r="F16" s="36">
        <v>20984.06420334913</v>
      </c>
      <c r="G16" s="36">
        <v>20424.493035637985</v>
      </c>
      <c r="H16" s="36"/>
      <c r="I16" s="41" t="s">
        <v>58</v>
      </c>
      <c r="J16" s="34"/>
    </row>
    <row r="17" spans="2:10" s="32" customFormat="1" ht="15" customHeight="1">
      <c r="B17" s="41" t="s">
        <v>31</v>
      </c>
      <c r="C17" s="36">
        <v>392.3964</v>
      </c>
      <c r="D17" s="36">
        <v>421.9615017808863</v>
      </c>
      <c r="E17" s="36">
        <v>424.17293900003585</v>
      </c>
      <c r="F17" s="36">
        <v>424.17293900003585</v>
      </c>
      <c r="G17" s="36">
        <v>316.1334321540663</v>
      </c>
      <c r="H17" s="36"/>
      <c r="I17" s="41" t="s">
        <v>32</v>
      </c>
      <c r="J17" s="34"/>
    </row>
    <row r="18" spans="2:10" s="32" customFormat="1" ht="15" customHeight="1">
      <c r="B18" s="41" t="s">
        <v>945</v>
      </c>
      <c r="C18" s="36">
        <v>13585.928884373989</v>
      </c>
      <c r="D18" s="36">
        <v>14195.193299592194</v>
      </c>
      <c r="E18" s="36">
        <v>12650.00137468187</v>
      </c>
      <c r="F18" s="36">
        <v>10796.856434252955</v>
      </c>
      <c r="G18" s="36">
        <v>11187.055956275786</v>
      </c>
      <c r="H18" s="36"/>
      <c r="I18" s="41" t="s">
        <v>59</v>
      </c>
      <c r="J18" s="177"/>
    </row>
    <row r="19" spans="2:10" s="32" customFormat="1" ht="19.5" customHeight="1">
      <c r="B19" s="42" t="s">
        <v>33</v>
      </c>
      <c r="C19" s="44">
        <f>SUM(C20:C33)</f>
        <v>397621.5797980581</v>
      </c>
      <c r="D19" s="44">
        <f>SUM(D20:D33)</f>
        <v>360558.8036908427</v>
      </c>
      <c r="E19" s="44">
        <f>SUM(E20:E33)</f>
        <v>400971.643678407</v>
      </c>
      <c r="F19" s="44">
        <f>SUM(F20:F33)</f>
        <v>415639.8633591508</v>
      </c>
      <c r="G19" s="44">
        <f>SUM(G20:G33)</f>
        <v>400942.1833694108</v>
      </c>
      <c r="H19" s="44"/>
      <c r="I19" s="42" t="s">
        <v>34</v>
      </c>
      <c r="J19" s="34"/>
    </row>
    <row r="20" spans="2:10" s="32" customFormat="1" ht="15" customHeight="1">
      <c r="B20" s="41" t="s">
        <v>35</v>
      </c>
      <c r="C20" s="36">
        <v>209375.6101328</v>
      </c>
      <c r="D20" s="36">
        <v>178109.01885111467</v>
      </c>
      <c r="E20" s="36">
        <v>212695.9227035621</v>
      </c>
      <c r="F20" s="36">
        <v>223572.00639818553</v>
      </c>
      <c r="G20" s="36">
        <v>221387</v>
      </c>
      <c r="H20" s="36"/>
      <c r="I20" s="41" t="s">
        <v>36</v>
      </c>
      <c r="J20" s="34"/>
    </row>
    <row r="21" spans="2:10" s="32" customFormat="1" ht="15" customHeight="1">
      <c r="B21" s="41" t="s">
        <v>37</v>
      </c>
      <c r="C21" s="36">
        <v>18669.27737731125</v>
      </c>
      <c r="D21" s="36">
        <v>16081.360652513338</v>
      </c>
      <c r="E21" s="36">
        <v>17675.607452202174</v>
      </c>
      <c r="F21" s="36">
        <v>19480.823389260728</v>
      </c>
      <c r="G21" s="36">
        <v>19349.384311289512</v>
      </c>
      <c r="H21" s="36"/>
      <c r="I21" s="41" t="s">
        <v>38</v>
      </c>
      <c r="J21" s="34"/>
    </row>
    <row r="22" spans="2:10" s="32" customFormat="1" ht="15" customHeight="1">
      <c r="B22" s="41" t="s">
        <v>39</v>
      </c>
      <c r="C22" s="36"/>
      <c r="D22" s="36"/>
      <c r="E22" s="36"/>
      <c r="F22" s="36"/>
      <c r="G22" s="36"/>
      <c r="H22" s="36"/>
      <c r="I22" s="41" t="s">
        <v>40</v>
      </c>
      <c r="J22" s="34"/>
    </row>
    <row r="23" spans="2:10" s="32" customFormat="1" ht="15" customHeight="1">
      <c r="B23" s="41" t="s">
        <v>41</v>
      </c>
      <c r="C23" s="36">
        <v>18302.11666</v>
      </c>
      <c r="D23" s="36">
        <v>16215.957760000001</v>
      </c>
      <c r="E23" s="36">
        <v>17153.395</v>
      </c>
      <c r="F23" s="36">
        <v>15817.747960124998</v>
      </c>
      <c r="G23" s="36">
        <v>15728.150549545</v>
      </c>
      <c r="H23" s="36"/>
      <c r="I23" s="41" t="s">
        <v>42</v>
      </c>
      <c r="J23" s="34"/>
    </row>
    <row r="24" spans="2:10" s="32" customFormat="1" ht="15" customHeight="1">
      <c r="B24" s="41" t="s">
        <v>60</v>
      </c>
      <c r="C24" s="36">
        <v>988.5311338000001</v>
      </c>
      <c r="D24" s="36">
        <v>990.0508770445418</v>
      </c>
      <c r="E24" s="36">
        <v>1014.137647631404</v>
      </c>
      <c r="F24" s="36">
        <v>1088.4722870596024</v>
      </c>
      <c r="G24" s="36">
        <v>1239.54403061495</v>
      </c>
      <c r="H24" s="36"/>
      <c r="I24" s="41" t="s">
        <v>43</v>
      </c>
      <c r="J24" s="34"/>
    </row>
    <row r="25" spans="2:10" s="32" customFormat="1" ht="15" customHeight="1">
      <c r="B25" s="41" t="s">
        <v>954</v>
      </c>
      <c r="C25" s="36"/>
      <c r="D25" s="36"/>
      <c r="E25" s="36"/>
      <c r="F25" s="36"/>
      <c r="G25" s="36"/>
      <c r="H25" s="36"/>
      <c r="I25" s="41" t="s">
        <v>952</v>
      </c>
      <c r="J25" s="34"/>
    </row>
    <row r="26" spans="2:10" s="32" customFormat="1" ht="15" customHeight="1">
      <c r="B26" s="41" t="s">
        <v>955</v>
      </c>
      <c r="C26" s="36">
        <v>28128.903561620937</v>
      </c>
      <c r="D26" s="36">
        <v>23188.316559942366</v>
      </c>
      <c r="E26" s="36">
        <v>26938.17193136264</v>
      </c>
      <c r="F26" s="36">
        <v>30067.20147703763</v>
      </c>
      <c r="G26" s="36">
        <v>25829.910513048584</v>
      </c>
      <c r="H26" s="36"/>
      <c r="I26" s="41" t="s">
        <v>953</v>
      </c>
      <c r="J26" s="34"/>
    </row>
    <row r="27" spans="2:10" s="32" customFormat="1" ht="15" customHeight="1">
      <c r="B27" s="41" t="s">
        <v>44</v>
      </c>
      <c r="C27" s="36">
        <v>29658.914907916518</v>
      </c>
      <c r="D27" s="36">
        <v>29718.345136603435</v>
      </c>
      <c r="E27" s="36">
        <v>31955.96314862657</v>
      </c>
      <c r="F27" s="36">
        <v>29913.22222301545</v>
      </c>
      <c r="G27" s="36">
        <v>29548.759613819035</v>
      </c>
      <c r="H27" s="36"/>
      <c r="I27" s="41" t="s">
        <v>45</v>
      </c>
      <c r="J27" s="34"/>
    </row>
    <row r="28" spans="2:10" s="32" customFormat="1" ht="15" customHeight="1">
      <c r="B28" s="41" t="s">
        <v>46</v>
      </c>
      <c r="C28" s="36">
        <v>15434.470000000001</v>
      </c>
      <c r="D28" s="36">
        <v>18440.9954</v>
      </c>
      <c r="E28" s="36">
        <v>15017</v>
      </c>
      <c r="F28" s="36">
        <v>17781.54121250946</v>
      </c>
      <c r="G28" s="36">
        <v>18038.273686886623</v>
      </c>
      <c r="H28" s="36"/>
      <c r="I28" s="41" t="s">
        <v>47</v>
      </c>
      <c r="J28" s="34"/>
    </row>
    <row r="29" spans="2:10" s="32" customFormat="1" ht="15" customHeight="1">
      <c r="B29" s="41" t="s">
        <v>61</v>
      </c>
      <c r="C29" s="36">
        <v>17731.91899882942</v>
      </c>
      <c r="D29" s="36">
        <v>12460.841877449062</v>
      </c>
      <c r="E29" s="36">
        <v>12496.093182283534</v>
      </c>
      <c r="F29" s="36">
        <v>8128.16752193072</v>
      </c>
      <c r="G29" s="36">
        <v>6758.577485129624</v>
      </c>
      <c r="H29" s="36"/>
      <c r="I29" s="41" t="s">
        <v>48</v>
      </c>
      <c r="J29" s="34"/>
    </row>
    <row r="30" spans="2:9" s="32" customFormat="1" ht="15" customHeight="1">
      <c r="B30" s="41" t="s">
        <v>49</v>
      </c>
      <c r="C30" s="36">
        <v>954.3966800000001</v>
      </c>
      <c r="D30" s="36">
        <v>1073.7445</v>
      </c>
      <c r="E30" s="36">
        <v>1371.86752</v>
      </c>
      <c r="F30" s="36">
        <v>802.3771999999999</v>
      </c>
      <c r="G30" s="36">
        <v>791.20712</v>
      </c>
      <c r="H30" s="36"/>
      <c r="I30" s="41" t="s">
        <v>50</v>
      </c>
    </row>
    <row r="31" spans="2:10" s="32" customFormat="1" ht="15" customHeight="1">
      <c r="B31" s="41" t="s">
        <v>51</v>
      </c>
      <c r="C31" s="36">
        <v>17654.909820575984</v>
      </c>
      <c r="D31" s="36">
        <v>20182.49017995334</v>
      </c>
      <c r="E31" s="36">
        <v>18714.51309574809</v>
      </c>
      <c r="F31" s="36">
        <v>19877.470978448277</v>
      </c>
      <c r="G31" s="36">
        <v>15937.578486643622</v>
      </c>
      <c r="H31" s="36"/>
      <c r="I31" s="41" t="s">
        <v>52</v>
      </c>
      <c r="J31" s="22"/>
    </row>
    <row r="32" spans="2:10" s="32" customFormat="1" ht="15" customHeight="1">
      <c r="B32" s="41" t="s">
        <v>53</v>
      </c>
      <c r="C32" s="36">
        <v>4857.3560592307695</v>
      </c>
      <c r="D32" s="36">
        <v>6429.1849999999995</v>
      </c>
      <c r="E32" s="36">
        <v>5778.764844000003</v>
      </c>
      <c r="F32" s="36">
        <v>7739.330255692308</v>
      </c>
      <c r="G32" s="36">
        <v>5086.797572433846</v>
      </c>
      <c r="H32" s="36"/>
      <c r="I32" s="41" t="s">
        <v>54</v>
      </c>
      <c r="J32" s="25"/>
    </row>
    <row r="33" spans="2:10" s="35" customFormat="1" ht="15" customHeight="1">
      <c r="B33" s="41" t="s">
        <v>62</v>
      </c>
      <c r="C33" s="36">
        <v>35865.17446597324</v>
      </c>
      <c r="D33" s="36">
        <v>37668.49689622191</v>
      </c>
      <c r="E33" s="36">
        <v>40160.207152990486</v>
      </c>
      <c r="F33" s="36">
        <v>41371.502455886126</v>
      </c>
      <c r="G33" s="36">
        <v>41247</v>
      </c>
      <c r="H33" s="36"/>
      <c r="I33" s="41" t="s">
        <v>63</v>
      </c>
      <c r="J33" s="25"/>
    </row>
    <row r="34" spans="2:10" s="35" customFormat="1" ht="19.5" customHeight="1">
      <c r="B34" s="42" t="s">
        <v>55</v>
      </c>
      <c r="C34" s="44">
        <f>C8-C19</f>
        <v>300436.667790197</v>
      </c>
      <c r="D34" s="44">
        <f>D8-D19</f>
        <v>342558.3070529952</v>
      </c>
      <c r="E34" s="44">
        <f>E8-E19</f>
        <v>341546.0817232774</v>
      </c>
      <c r="F34" s="44">
        <f>F8-F19</f>
        <v>314870.82486152754</v>
      </c>
      <c r="G34" s="44">
        <f>G8-G19</f>
        <v>345881.0564428626</v>
      </c>
      <c r="H34" s="44"/>
      <c r="I34" s="42" t="s">
        <v>56</v>
      </c>
      <c r="J34" s="25"/>
    </row>
    <row r="35" spans="2:10" s="32" customFormat="1" ht="3" customHeight="1">
      <c r="B35" s="43"/>
      <c r="C35" s="45"/>
      <c r="D35" s="45"/>
      <c r="E35" s="45"/>
      <c r="F35" s="45"/>
      <c r="G35" s="45"/>
      <c r="H35" s="45"/>
      <c r="I35" s="39"/>
      <c r="J35" s="24"/>
    </row>
    <row r="36" spans="1:11" s="280" customFormat="1" ht="15.75" customHeight="1">
      <c r="A36" s="276"/>
      <c r="B36" s="277" t="s">
        <v>1117</v>
      </c>
      <c r="C36" s="278"/>
      <c r="D36" s="278"/>
      <c r="E36" s="278"/>
      <c r="F36" s="279"/>
      <c r="G36" s="278"/>
      <c r="H36" s="278"/>
      <c r="I36" s="278"/>
      <c r="J36" s="278"/>
      <c r="K36" s="276"/>
    </row>
    <row r="37" spans="1:11" s="280" customFormat="1" ht="15.75" customHeight="1">
      <c r="A37" s="276"/>
      <c r="B37" s="277" t="s">
        <v>1118</v>
      </c>
      <c r="C37" s="278"/>
      <c r="D37" s="278"/>
      <c r="E37" s="278"/>
      <c r="F37" s="279"/>
      <c r="G37" s="278"/>
      <c r="H37" s="278"/>
      <c r="I37" s="278"/>
      <c r="J37" s="278"/>
      <c r="K37" s="276"/>
    </row>
    <row r="38" s="25" customFormat="1" ht="13.5" thickBot="1">
      <c r="J38" s="22"/>
    </row>
    <row r="39" spans="2:10" s="25" customFormat="1" ht="16.5" customHeight="1" thickTop="1">
      <c r="B39" s="26" t="str">
        <f>+'Περιεχόμενα-Contents'!B27</f>
        <v>(Τελευταία Ενημέρωση/Last update: 07/10/2021)</v>
      </c>
      <c r="C39" s="27"/>
      <c r="D39" s="27"/>
      <c r="E39" s="27"/>
      <c r="F39" s="27"/>
      <c r="G39" s="27"/>
      <c r="H39" s="27"/>
      <c r="I39" s="27"/>
      <c r="J39" s="22"/>
    </row>
    <row r="40" spans="2:10" s="25" customFormat="1" ht="4.5" customHeight="1">
      <c r="B40" s="210"/>
      <c r="C40" s="212"/>
      <c r="D40" s="212"/>
      <c r="E40" s="212"/>
      <c r="F40" s="212"/>
      <c r="G40" s="212"/>
      <c r="H40" s="212"/>
      <c r="I40" s="212"/>
      <c r="J40" s="22"/>
    </row>
    <row r="41" spans="2:10" s="25" customFormat="1" ht="16.5" customHeight="1">
      <c r="B41" s="28" t="str">
        <f>+'Περιεχόμενα-Contents'!B29</f>
        <v>COPYRIGHT © :2021, ΚΥΠΡΙΑΚΗ ΔΗΜΟΚΡΑΤΙΑ, ΣΤΑΤΙΣΤΙΚΗ ΥΠΗΡΕΣΙΑ/REPUBLIC OF CYPRUS, STATISTICAL SERVICE</v>
      </c>
      <c r="J41" s="22"/>
    </row>
    <row r="42" spans="2:10" s="24" customFormat="1" ht="12.75">
      <c r="B42" s="20"/>
      <c r="J42" s="22"/>
    </row>
    <row r="43" spans="3:7" ht="12.75">
      <c r="C43" s="21"/>
      <c r="D43" s="21"/>
      <c r="E43" s="21"/>
      <c r="F43" s="21"/>
      <c r="G43" s="21"/>
    </row>
    <row r="44" spans="3:7" ht="12.75">
      <c r="C44" s="21"/>
      <c r="D44" s="21"/>
      <c r="E44" s="21"/>
      <c r="F44" s="21"/>
      <c r="G44" s="21"/>
    </row>
    <row r="45" spans="3:7" ht="12.75">
      <c r="C45" s="21"/>
      <c r="D45" s="21"/>
      <c r="E45" s="21"/>
      <c r="F45" s="21"/>
      <c r="G45" s="21"/>
    </row>
    <row r="46" spans="1:10" s="29" customFormat="1" ht="12.75">
      <c r="A46" s="22"/>
      <c r="B46" s="30"/>
      <c r="C46" s="21"/>
      <c r="D46" s="21"/>
      <c r="E46" s="21"/>
      <c r="F46" s="21"/>
      <c r="G46" s="21"/>
      <c r="J46" s="22"/>
    </row>
    <row r="47" spans="3:7" ht="12.75">
      <c r="C47" s="21"/>
      <c r="D47" s="21"/>
      <c r="E47" s="21"/>
      <c r="F47" s="21"/>
      <c r="G47" s="21"/>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row r="53" spans="3:7" ht="12.75">
      <c r="C53" s="21"/>
      <c r="D53" s="21"/>
      <c r="E53" s="21"/>
      <c r="F53" s="21"/>
      <c r="G53" s="21"/>
    </row>
    <row r="54" spans="3:8" ht="12.75">
      <c r="C54" s="21"/>
      <c r="D54" s="21"/>
      <c r="E54" s="21"/>
      <c r="F54" s="21"/>
      <c r="G54" s="21"/>
      <c r="H54" s="21"/>
    </row>
    <row r="55" spans="3:8" ht="12.75">
      <c r="C55" s="21"/>
      <c r="D55" s="21"/>
      <c r="E55" s="21"/>
      <c r="F55" s="21"/>
      <c r="G55" s="21"/>
      <c r="H55" s="21"/>
    </row>
    <row r="56" spans="3:8" ht="12.75">
      <c r="C56" s="21"/>
      <c r="D56" s="21"/>
      <c r="E56" s="21"/>
      <c r="F56" s="21"/>
      <c r="G56" s="21"/>
      <c r="H56" s="21"/>
    </row>
    <row r="57" spans="3:8" ht="12.75">
      <c r="C57" s="21"/>
      <c r="D57" s="21"/>
      <c r="E57" s="21"/>
      <c r="F57" s="21"/>
      <c r="G57" s="21"/>
      <c r="H57" s="21"/>
    </row>
    <row r="58" spans="3:8" ht="12.75">
      <c r="C58" s="21"/>
      <c r="D58" s="21"/>
      <c r="E58" s="21"/>
      <c r="F58" s="21"/>
      <c r="G58" s="21"/>
      <c r="H58" s="21"/>
    </row>
    <row r="59" spans="3:7" ht="12.75">
      <c r="C59" s="21"/>
      <c r="D59" s="21"/>
      <c r="E59" s="21"/>
      <c r="F59" s="21"/>
      <c r="G59" s="21"/>
    </row>
    <row r="60" spans="3:7" ht="12.75">
      <c r="C60" s="21"/>
      <c r="D60" s="21"/>
      <c r="E60" s="21"/>
      <c r="F60" s="21"/>
      <c r="G60" s="21"/>
    </row>
    <row r="61" spans="3:7" ht="12.75">
      <c r="C61" s="21"/>
      <c r="D61" s="21"/>
      <c r="E61" s="21"/>
      <c r="F61" s="21"/>
      <c r="G61" s="21"/>
    </row>
    <row r="62" spans="3:7" ht="12.75">
      <c r="C62" s="21"/>
      <c r="D62" s="21"/>
      <c r="E62" s="21"/>
      <c r="F62" s="21"/>
      <c r="G62" s="21"/>
    </row>
    <row r="63" spans="3:7" ht="12.75">
      <c r="C63" s="21"/>
      <c r="D63" s="21"/>
      <c r="E63" s="21"/>
      <c r="F63" s="21"/>
      <c r="G63" s="21"/>
    </row>
    <row r="64" spans="3:7" ht="12.75">
      <c r="C64" s="21"/>
      <c r="D64" s="21"/>
      <c r="E64" s="21"/>
      <c r="F64" s="21"/>
      <c r="G64" s="21"/>
    </row>
    <row r="65" spans="3:7" ht="12.75">
      <c r="C65" s="21"/>
      <c r="D65" s="21"/>
      <c r="E65" s="21"/>
      <c r="F65" s="21"/>
      <c r="G65" s="21"/>
    </row>
    <row r="66" spans="3:7" ht="12.75">
      <c r="C66" s="21"/>
      <c r="D66" s="21"/>
      <c r="E66" s="21"/>
      <c r="F66" s="21"/>
      <c r="G66" s="21"/>
    </row>
    <row r="67" spans="3:7" ht="12.75">
      <c r="C67" s="21"/>
      <c r="D67" s="21"/>
      <c r="E67" s="21"/>
      <c r="F67" s="21"/>
      <c r="G67" s="21"/>
    </row>
    <row r="68" spans="3:7" ht="12.75">
      <c r="C68" s="21"/>
      <c r="D68" s="21"/>
      <c r="E68" s="21"/>
      <c r="F68" s="21"/>
      <c r="G68" s="21"/>
    </row>
  </sheetData>
  <sheetProtection/>
  <mergeCells count="9">
    <mergeCell ref="I6:I7"/>
    <mergeCell ref="G6:G7"/>
    <mergeCell ref="A1:B1"/>
    <mergeCell ref="B6:B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Q35"/>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4.421875" style="29" customWidth="1"/>
    <col min="3" max="5" width="7.00390625" style="22" customWidth="1"/>
    <col min="6" max="7" width="5.140625" style="22" customWidth="1"/>
    <col min="8" max="8" width="0.85546875" style="22" customWidth="1"/>
    <col min="9" max="11" width="6.57421875" style="22" customWidth="1"/>
    <col min="12" max="13" width="5.57421875" style="22" customWidth="1"/>
    <col min="14" max="14" width="0.85546875" style="22" customWidth="1"/>
    <col min="15" max="15" width="38.7109375" style="22" customWidth="1"/>
    <col min="16" max="16" width="2.140625" style="22" customWidth="1"/>
    <col min="17" max="16384" width="9.28125" style="22" customWidth="1"/>
  </cols>
  <sheetData>
    <row r="1" spans="1:2" s="23" customFormat="1" ht="15" customHeight="1">
      <c r="A1" s="287" t="s">
        <v>8</v>
      </c>
      <c r="B1" s="288"/>
    </row>
    <row r="2" s="23" customFormat="1" ht="12.75" customHeight="1">
      <c r="B2" s="3"/>
    </row>
    <row r="3" spans="2:16" s="31" customFormat="1" ht="15" customHeight="1">
      <c r="B3" s="217" t="s">
        <v>1065</v>
      </c>
      <c r="C3" s="37"/>
      <c r="D3" s="37"/>
      <c r="E3" s="37"/>
      <c r="F3" s="37"/>
      <c r="G3" s="37"/>
      <c r="H3" s="37"/>
      <c r="I3" s="37"/>
      <c r="J3" s="37"/>
      <c r="K3" s="37"/>
      <c r="L3" s="37"/>
      <c r="M3" s="37"/>
      <c r="N3" s="37"/>
      <c r="O3" s="37"/>
      <c r="P3" s="37"/>
    </row>
    <row r="4" spans="2:16" s="31" customFormat="1" ht="15" customHeight="1" thickBot="1">
      <c r="B4" s="218" t="s">
        <v>1066</v>
      </c>
      <c r="C4" s="215"/>
      <c r="D4" s="215"/>
      <c r="E4" s="215"/>
      <c r="F4" s="215"/>
      <c r="G4" s="215"/>
      <c r="H4" s="215"/>
      <c r="I4" s="215"/>
      <c r="J4" s="215"/>
      <c r="K4" s="215"/>
      <c r="L4" s="215"/>
      <c r="M4" s="215"/>
      <c r="N4" s="215"/>
      <c r="O4" s="215"/>
      <c r="P4" s="38"/>
    </row>
    <row r="5" spans="15:17" s="32" customFormat="1" ht="12.75" customHeight="1" thickTop="1">
      <c r="O5" s="33"/>
      <c r="Q5" s="240"/>
    </row>
    <row r="6" spans="2:17" s="32" customFormat="1" ht="31.5" customHeight="1">
      <c r="B6" s="283" t="s">
        <v>11</v>
      </c>
      <c r="C6" s="289" t="s">
        <v>1109</v>
      </c>
      <c r="D6" s="290"/>
      <c r="E6" s="290"/>
      <c r="F6" s="290"/>
      <c r="G6" s="290"/>
      <c r="H6" s="291"/>
      <c r="I6" s="289" t="s">
        <v>1110</v>
      </c>
      <c r="J6" s="290"/>
      <c r="K6" s="290"/>
      <c r="L6" s="290"/>
      <c r="M6" s="290"/>
      <c r="N6" s="291"/>
      <c r="O6" s="283" t="s">
        <v>12</v>
      </c>
      <c r="Q6" s="240"/>
    </row>
    <row r="7" spans="2:17" s="32" customFormat="1" ht="15.75" customHeight="1">
      <c r="B7" s="284"/>
      <c r="C7" s="233">
        <v>2015</v>
      </c>
      <c r="D7" s="233">
        <v>2016</v>
      </c>
      <c r="E7" s="198">
        <v>2017</v>
      </c>
      <c r="F7" s="258">
        <v>2018</v>
      </c>
      <c r="G7" s="292">
        <v>2019</v>
      </c>
      <c r="H7" s="292"/>
      <c r="I7" s="197">
        <v>2015</v>
      </c>
      <c r="J7" s="233">
        <v>2016</v>
      </c>
      <c r="K7" s="198">
        <v>2017</v>
      </c>
      <c r="L7" s="258">
        <v>2018</v>
      </c>
      <c r="M7" s="292">
        <v>2019</v>
      </c>
      <c r="N7" s="293"/>
      <c r="O7" s="284"/>
      <c r="Q7" s="240"/>
    </row>
    <row r="8" spans="2:17" s="32" customFormat="1" ht="19.5" customHeight="1">
      <c r="B8" s="40" t="s">
        <v>15</v>
      </c>
      <c r="C8" s="252">
        <v>4.791078293862694</v>
      </c>
      <c r="D8" s="252">
        <v>0.7247050189666648</v>
      </c>
      <c r="E8" s="252">
        <v>5.603705848683438</v>
      </c>
      <c r="F8" s="252">
        <v>-1.6</v>
      </c>
      <c r="G8" s="252">
        <v>2.233033938398332</v>
      </c>
      <c r="H8" s="44"/>
      <c r="I8" s="248">
        <v>7.0198141516101265</v>
      </c>
      <c r="J8" s="252">
        <v>-0.8326507441846598</v>
      </c>
      <c r="K8" s="252">
        <v>3.7523748619949115</v>
      </c>
      <c r="L8" s="252">
        <v>-1.5114783457112146</v>
      </c>
      <c r="M8" s="252">
        <v>1.495872344095317</v>
      </c>
      <c r="N8" s="44"/>
      <c r="O8" s="42" t="s">
        <v>16</v>
      </c>
      <c r="Q8" s="240"/>
    </row>
    <row r="9" spans="2:17" s="32" customFormat="1" ht="15" customHeight="1">
      <c r="B9" s="41" t="s">
        <v>64</v>
      </c>
      <c r="C9" s="117">
        <v>6.646737248590706</v>
      </c>
      <c r="D9" s="117">
        <v>-2.3158416900001755</v>
      </c>
      <c r="E9" s="117">
        <v>9.143314919616996</v>
      </c>
      <c r="F9" s="117">
        <v>-1.9</v>
      </c>
      <c r="G9" s="117">
        <v>3.9</v>
      </c>
      <c r="H9" s="36"/>
      <c r="I9" s="249">
        <v>9.61004214158152</v>
      </c>
      <c r="J9" s="117">
        <v>-4.537326453776136</v>
      </c>
      <c r="K9" s="117">
        <v>6.651660487749589</v>
      </c>
      <c r="L9" s="117">
        <v>-1.1035172052660802</v>
      </c>
      <c r="M9" s="117">
        <v>3.549289287765034</v>
      </c>
      <c r="N9" s="36"/>
      <c r="O9" s="41" t="s">
        <v>71</v>
      </c>
      <c r="P9" s="34"/>
      <c r="Q9" s="240"/>
    </row>
    <row r="10" spans="2:17" s="32" customFormat="1" ht="15" customHeight="1">
      <c r="B10" s="41" t="s">
        <v>65</v>
      </c>
      <c r="C10" s="117">
        <v>17.162475837075487</v>
      </c>
      <c r="D10" s="117">
        <v>-16.41725803465224</v>
      </c>
      <c r="E10" s="117">
        <v>14.806438406403831</v>
      </c>
      <c r="F10" s="117">
        <v>-4.7</v>
      </c>
      <c r="G10" s="117">
        <v>1.8793569987607839</v>
      </c>
      <c r="H10" s="36"/>
      <c r="I10" s="249">
        <v>18.885981853429136</v>
      </c>
      <c r="J10" s="117">
        <v>-18.38371925731873</v>
      </c>
      <c r="K10" s="117">
        <v>11.066459342067049</v>
      </c>
      <c r="L10" s="117">
        <v>-5.908710522993799</v>
      </c>
      <c r="M10" s="117">
        <v>5.339685173391606</v>
      </c>
      <c r="N10" s="36"/>
      <c r="O10" s="41" t="s">
        <v>72</v>
      </c>
      <c r="P10" s="34"/>
      <c r="Q10" s="240"/>
    </row>
    <row r="11" spans="2:17" s="32" customFormat="1" ht="15" customHeight="1">
      <c r="B11" s="41" t="s">
        <v>66</v>
      </c>
      <c r="C11" s="117">
        <v>0.18226786161987807</v>
      </c>
      <c r="D11" s="117">
        <v>7.822187067482744</v>
      </c>
      <c r="E11" s="117">
        <v>5.987181945543818</v>
      </c>
      <c r="F11" s="117">
        <v>-0.27484527215589916</v>
      </c>
      <c r="G11" s="117">
        <v>5.114558876773656</v>
      </c>
      <c r="H11" s="36"/>
      <c r="I11" s="249">
        <v>1.9674833845487516</v>
      </c>
      <c r="J11" s="117">
        <v>8.76374005001579</v>
      </c>
      <c r="K11" s="117">
        <v>3.469270458375351</v>
      </c>
      <c r="L11" s="117">
        <v>2.614615521160446</v>
      </c>
      <c r="M11" s="117">
        <v>2.2664382607854527</v>
      </c>
      <c r="N11" s="36"/>
      <c r="O11" s="41" t="s">
        <v>73</v>
      </c>
      <c r="P11" s="34"/>
      <c r="Q11" s="240"/>
    </row>
    <row r="12" spans="2:17" s="32" customFormat="1" ht="15" customHeight="1">
      <c r="B12" s="41" t="s">
        <v>23</v>
      </c>
      <c r="C12" s="117">
        <v>22.19321989029599</v>
      </c>
      <c r="D12" s="117">
        <v>62.83011178113522</v>
      </c>
      <c r="E12" s="117">
        <v>7.821635455367071</v>
      </c>
      <c r="F12" s="117">
        <v>-30.390586829041975</v>
      </c>
      <c r="G12" s="117">
        <v>-6.503117121579094</v>
      </c>
      <c r="H12" s="36"/>
      <c r="I12" s="249">
        <v>18.688381528155396</v>
      </c>
      <c r="J12" s="117">
        <v>75.69825394692037</v>
      </c>
      <c r="K12" s="117">
        <v>6.342343870759182</v>
      </c>
      <c r="L12" s="117">
        <v>-33.1461538154729</v>
      </c>
      <c r="M12" s="117">
        <v>-8.866396442669567</v>
      </c>
      <c r="N12" s="36"/>
      <c r="O12" s="41" t="s">
        <v>24</v>
      </c>
      <c r="P12" s="34"/>
      <c r="Q12" s="240"/>
    </row>
    <row r="13" spans="2:17" s="32" customFormat="1" ht="15" customHeight="1">
      <c r="B13" s="41" t="s">
        <v>25</v>
      </c>
      <c r="C13" s="117">
        <v>18.31893037128833</v>
      </c>
      <c r="D13" s="117">
        <v>5.8857372121290386</v>
      </c>
      <c r="E13" s="117">
        <v>6.815367568198805</v>
      </c>
      <c r="F13" s="117">
        <v>-0.11752629654497859</v>
      </c>
      <c r="G13" s="117">
        <v>7.99561681980574</v>
      </c>
      <c r="H13" s="36"/>
      <c r="I13" s="249">
        <v>14.876937342050889</v>
      </c>
      <c r="J13" s="117">
        <v>11.665570914034973</v>
      </c>
      <c r="K13" s="117">
        <v>12.593922803452218</v>
      </c>
      <c r="L13" s="117">
        <v>-3.6035901794075786</v>
      </c>
      <c r="M13" s="117">
        <v>4.160262003652471</v>
      </c>
      <c r="N13" s="36"/>
      <c r="O13" s="41" t="s">
        <v>26</v>
      </c>
      <c r="P13" s="34"/>
      <c r="Q13" s="240"/>
    </row>
    <row r="14" spans="2:17" s="32" customFormat="1" ht="15" customHeight="1">
      <c r="B14" s="41" t="s">
        <v>946</v>
      </c>
      <c r="C14" s="117"/>
      <c r="D14" s="117"/>
      <c r="E14" s="117"/>
      <c r="F14" s="117"/>
      <c r="G14" s="117"/>
      <c r="H14" s="36"/>
      <c r="I14" s="249"/>
      <c r="J14" s="117"/>
      <c r="K14" s="117"/>
      <c r="L14" s="117"/>
      <c r="M14" s="117"/>
      <c r="N14" s="36"/>
      <c r="O14" s="41" t="s">
        <v>74</v>
      </c>
      <c r="P14" s="34"/>
      <c r="Q14" s="240"/>
    </row>
    <row r="15" spans="2:17" s="32" customFormat="1" ht="15" customHeight="1">
      <c r="B15" s="41" t="s">
        <v>916</v>
      </c>
      <c r="C15" s="117">
        <v>10.576127094409959</v>
      </c>
      <c r="D15" s="117">
        <v>-12.348720169948358</v>
      </c>
      <c r="E15" s="117">
        <v>-12.988286927149195</v>
      </c>
      <c r="F15" s="117">
        <v>-22.74791116357855</v>
      </c>
      <c r="G15" s="117">
        <v>-2.6666481873508396</v>
      </c>
      <c r="H15" s="36"/>
      <c r="I15" s="249">
        <v>11.386241617780101</v>
      </c>
      <c r="J15" s="117">
        <v>-10.514632221245845</v>
      </c>
      <c r="K15" s="117">
        <v>-13.259593028113992</v>
      </c>
      <c r="L15" s="117">
        <v>-30.988617013896867</v>
      </c>
      <c r="M15" s="117">
        <v>-13.823543763199364</v>
      </c>
      <c r="N15" s="36"/>
      <c r="O15" s="41" t="s">
        <v>917</v>
      </c>
      <c r="P15" s="34"/>
      <c r="Q15" s="240"/>
    </row>
    <row r="16" spans="2:17" s="31" customFormat="1" ht="19.5" customHeight="1">
      <c r="B16" s="42" t="s">
        <v>67</v>
      </c>
      <c r="C16" s="253">
        <v>5.419583352176827</v>
      </c>
      <c r="D16" s="253">
        <v>-9.321117864387196</v>
      </c>
      <c r="E16" s="253">
        <v>11.208390857158456</v>
      </c>
      <c r="F16" s="253">
        <v>3.6581688286185354</v>
      </c>
      <c r="G16" s="253">
        <v>-3.5</v>
      </c>
      <c r="H16" s="49"/>
      <c r="I16" s="250">
        <v>18.518733692623446</v>
      </c>
      <c r="J16" s="253">
        <v>-2.9659190767670096</v>
      </c>
      <c r="K16" s="253">
        <v>5.37873945389451</v>
      </c>
      <c r="L16" s="253">
        <v>-0.5141041084222198</v>
      </c>
      <c r="M16" s="253">
        <v>0.5</v>
      </c>
      <c r="N16" s="49"/>
      <c r="O16" s="42" t="s">
        <v>75</v>
      </c>
      <c r="P16" s="51"/>
      <c r="Q16" s="241"/>
    </row>
    <row r="17" spans="2:17" s="32" customFormat="1" ht="15" customHeight="1">
      <c r="B17" s="41" t="s">
        <v>35</v>
      </c>
      <c r="C17" s="117">
        <v>16.88537639187593</v>
      </c>
      <c r="D17" s="117">
        <v>-14.93325381206243</v>
      </c>
      <c r="E17" s="117">
        <v>19.418951423992414</v>
      </c>
      <c r="F17" s="117">
        <v>5.11344249404424</v>
      </c>
      <c r="G17" s="117">
        <v>-1</v>
      </c>
      <c r="H17" s="36"/>
      <c r="I17" s="249">
        <v>44.164849119553764</v>
      </c>
      <c r="J17" s="117">
        <v>-6.805402315528908</v>
      </c>
      <c r="K17" s="117">
        <v>7.579681688246032</v>
      </c>
      <c r="L17" s="117">
        <v>-0.01694711975459562</v>
      </c>
      <c r="M17" s="117">
        <v>4.2</v>
      </c>
      <c r="N17" s="36"/>
      <c r="O17" s="41" t="s">
        <v>36</v>
      </c>
      <c r="P17" s="34"/>
      <c r="Q17" s="240"/>
    </row>
    <row r="18" spans="2:17" s="32" customFormat="1" ht="15" customHeight="1">
      <c r="B18" s="41" t="s">
        <v>37</v>
      </c>
      <c r="C18" s="117">
        <v>6.34404948290479</v>
      </c>
      <c r="D18" s="117">
        <v>-13.861900878622135</v>
      </c>
      <c r="E18" s="117">
        <v>9.913631278704461</v>
      </c>
      <c r="F18" s="117">
        <v>10.213034782200058</v>
      </c>
      <c r="G18" s="117">
        <v>-0.674710073822693</v>
      </c>
      <c r="H18" s="36"/>
      <c r="I18" s="249">
        <v>5.986473794151714</v>
      </c>
      <c r="J18" s="117">
        <v>-2.689616115481841</v>
      </c>
      <c r="K18" s="117">
        <v>5.370238589136211</v>
      </c>
      <c r="L18" s="117">
        <v>-1.5076586205343245</v>
      </c>
      <c r="M18" s="117">
        <v>7.571129411168642</v>
      </c>
      <c r="N18" s="36"/>
      <c r="O18" s="41" t="s">
        <v>38</v>
      </c>
      <c r="P18" s="34"/>
      <c r="Q18" s="240"/>
    </row>
    <row r="19" spans="2:17" s="32" customFormat="1" ht="15" customHeight="1">
      <c r="B19" s="41" t="s">
        <v>68</v>
      </c>
      <c r="C19" s="254">
        <v>-2.158295445726399</v>
      </c>
      <c r="D19" s="254">
        <v>-11.39845701322285</v>
      </c>
      <c r="E19" s="254">
        <v>5.780955117633457</v>
      </c>
      <c r="F19" s="254">
        <v>-7.786487980222001</v>
      </c>
      <c r="G19" s="254">
        <v>-0.566435947809163</v>
      </c>
      <c r="H19" s="52"/>
      <c r="I19" s="251">
        <v>8.006555906016244</v>
      </c>
      <c r="J19" s="254">
        <v>-5.8672970835746625</v>
      </c>
      <c r="K19" s="254">
        <v>14.98713349390519</v>
      </c>
      <c r="L19" s="254">
        <v>-4.350230148968692</v>
      </c>
      <c r="M19" s="254">
        <v>-5.650320385043372</v>
      </c>
      <c r="N19" s="52"/>
      <c r="O19" s="41" t="s">
        <v>76</v>
      </c>
      <c r="P19" s="34"/>
      <c r="Q19" s="240"/>
    </row>
    <row r="20" spans="2:17" s="32" customFormat="1" ht="15" customHeight="1">
      <c r="B20" s="41" t="s">
        <v>954</v>
      </c>
      <c r="C20" s="117"/>
      <c r="D20" s="117"/>
      <c r="E20" s="117"/>
      <c r="F20" s="117"/>
      <c r="G20" s="117"/>
      <c r="H20" s="36"/>
      <c r="I20" s="249"/>
      <c r="J20" s="117"/>
      <c r="K20" s="117"/>
      <c r="L20" s="117"/>
      <c r="M20" s="117"/>
      <c r="N20" s="36"/>
      <c r="O20" s="41" t="s">
        <v>952</v>
      </c>
      <c r="P20" s="34"/>
      <c r="Q20" s="240"/>
    </row>
    <row r="21" spans="2:17" s="32" customFormat="1" ht="15" customHeight="1">
      <c r="B21" s="41" t="s">
        <v>955</v>
      </c>
      <c r="C21" s="117">
        <v>-15.458846521076385</v>
      </c>
      <c r="D21" s="117">
        <v>-17.564093782949662</v>
      </c>
      <c r="E21" s="117">
        <v>16.17131352216452</v>
      </c>
      <c r="F21" s="117">
        <v>11.615597204025674</v>
      </c>
      <c r="G21" s="117">
        <v>-14.092734793509376</v>
      </c>
      <c r="H21" s="36"/>
      <c r="I21" s="249">
        <v>-0.5766972601645382</v>
      </c>
      <c r="J21" s="117">
        <v>-8.622319475032569</v>
      </c>
      <c r="K21" s="117">
        <v>5.491716492020782</v>
      </c>
      <c r="L21" s="117">
        <v>1.02899013182427</v>
      </c>
      <c r="M21" s="117">
        <v>-13.298091026473923</v>
      </c>
      <c r="N21" s="36"/>
      <c r="O21" s="41" t="s">
        <v>953</v>
      </c>
      <c r="P21" s="34"/>
      <c r="Q21" s="240"/>
    </row>
    <row r="22" spans="2:17" s="32" customFormat="1" ht="15" customHeight="1">
      <c r="B22" s="41" t="s">
        <v>70</v>
      </c>
      <c r="C22" s="117">
        <v>-17.759338987777127</v>
      </c>
      <c r="D22" s="117">
        <v>0.20037897162263896</v>
      </c>
      <c r="E22" s="117">
        <v>7.529416600210048</v>
      </c>
      <c r="F22" s="117">
        <v>-6.392362252110417</v>
      </c>
      <c r="G22" s="117">
        <v>-1.2183996978967881</v>
      </c>
      <c r="H22" s="36"/>
      <c r="I22" s="249">
        <v>-3.9135990878198856</v>
      </c>
      <c r="J22" s="117">
        <v>2.4743888411287385</v>
      </c>
      <c r="K22" s="117">
        <v>6.416611513146342</v>
      </c>
      <c r="L22" s="117">
        <v>-7.541096383197066</v>
      </c>
      <c r="M22" s="117">
        <v>-1.198388631388303</v>
      </c>
      <c r="N22" s="36"/>
      <c r="O22" s="41" t="s">
        <v>45</v>
      </c>
      <c r="P22" s="34"/>
      <c r="Q22" s="240"/>
    </row>
    <row r="23" spans="2:17" s="32" customFormat="1" ht="15" customHeight="1">
      <c r="B23" s="41" t="s">
        <v>46</v>
      </c>
      <c r="C23" s="117">
        <v>-4.245129470800146</v>
      </c>
      <c r="D23" s="117">
        <v>19.479291481988035</v>
      </c>
      <c r="E23" s="117">
        <v>-18.567302500384553</v>
      </c>
      <c r="F23" s="117">
        <v>18.409410751211695</v>
      </c>
      <c r="G23" s="117">
        <v>1.4438145226497667</v>
      </c>
      <c r="H23" s="36"/>
      <c r="I23" s="249">
        <v>-7.35391977560772</v>
      </c>
      <c r="J23" s="117">
        <v>14.631077151682682</v>
      </c>
      <c r="K23" s="117">
        <v>-6.515779009453626</v>
      </c>
      <c r="L23" s="117">
        <v>14.201365423966482</v>
      </c>
      <c r="M23" s="117">
        <v>5.633120439671924</v>
      </c>
      <c r="N23" s="36"/>
      <c r="O23" s="41" t="s">
        <v>47</v>
      </c>
      <c r="P23" s="34"/>
      <c r="Q23" s="240"/>
    </row>
    <row r="24" spans="2:17" s="32" customFormat="1" ht="15" customHeight="1">
      <c r="B24" s="41" t="s">
        <v>61</v>
      </c>
      <c r="C24" s="117">
        <v>14.559385043006156</v>
      </c>
      <c r="D24" s="117">
        <v>-29.72648996269569</v>
      </c>
      <c r="E24" s="117">
        <v>0.2828966548260814</v>
      </c>
      <c r="F24" s="117">
        <v>-34.9543300985102</v>
      </c>
      <c r="G24" s="117">
        <v>-16.849923837147628</v>
      </c>
      <c r="H24" s="36"/>
      <c r="I24" s="249">
        <v>10.124151804750635</v>
      </c>
      <c r="J24" s="117">
        <v>-33.12227308079011</v>
      </c>
      <c r="K24" s="117">
        <v>-0.20567254001750968</v>
      </c>
      <c r="L24" s="117">
        <v>-34.4807818714716</v>
      </c>
      <c r="M24" s="117">
        <v>-15.228322395572857</v>
      </c>
      <c r="N24" s="36"/>
      <c r="O24" s="41" t="s">
        <v>48</v>
      </c>
      <c r="P24" s="34"/>
      <c r="Q24" s="240"/>
    </row>
    <row r="25" spans="2:17" s="31" customFormat="1" ht="19.5" customHeight="1">
      <c r="B25" s="42" t="s">
        <v>69</v>
      </c>
      <c r="C25" s="253">
        <v>3.9706975657002985</v>
      </c>
      <c r="D25" s="253">
        <v>14.020139276811872</v>
      </c>
      <c r="E25" s="253">
        <v>-0.2954899381731213</v>
      </c>
      <c r="F25" s="253">
        <v>-7.810148700010943</v>
      </c>
      <c r="G25" s="253">
        <v>9.8</v>
      </c>
      <c r="H25" s="49"/>
      <c r="I25" s="250">
        <v>-2.7721177242887585</v>
      </c>
      <c r="J25" s="253">
        <v>1.3817336434894356</v>
      </c>
      <c r="K25" s="253">
        <v>2.136565879284169</v>
      </c>
      <c r="L25" s="253">
        <v>-2.533833995193535</v>
      </c>
      <c r="M25" s="253">
        <v>2.5</v>
      </c>
      <c r="N25" s="49"/>
      <c r="O25" s="42" t="s">
        <v>56</v>
      </c>
      <c r="P25" s="51"/>
      <c r="Q25" s="241"/>
    </row>
    <row r="26" spans="2:17" s="32" customFormat="1" ht="3" customHeight="1">
      <c r="B26" s="43"/>
      <c r="C26" s="54"/>
      <c r="D26" s="54"/>
      <c r="E26" s="54"/>
      <c r="F26" s="54"/>
      <c r="G26" s="54"/>
      <c r="H26" s="45"/>
      <c r="I26" s="55"/>
      <c r="J26" s="54"/>
      <c r="K26" s="54"/>
      <c r="L26" s="54"/>
      <c r="M26" s="54"/>
      <c r="N26" s="45"/>
      <c r="O26" s="39"/>
      <c r="P26" s="22"/>
      <c r="Q26" s="242"/>
    </row>
    <row r="27" spans="1:11" s="280" customFormat="1" ht="15.75" customHeight="1">
      <c r="A27" s="276"/>
      <c r="B27" s="277" t="s">
        <v>1117</v>
      </c>
      <c r="C27" s="278"/>
      <c r="D27" s="278"/>
      <c r="E27" s="278"/>
      <c r="F27" s="279"/>
      <c r="G27" s="278"/>
      <c r="H27" s="278"/>
      <c r="I27" s="278"/>
      <c r="J27" s="278"/>
      <c r="K27" s="276"/>
    </row>
    <row r="28" spans="1:11" s="280" customFormat="1" ht="15.75" customHeight="1">
      <c r="A28" s="276"/>
      <c r="B28" s="277" t="s">
        <v>1118</v>
      </c>
      <c r="C28" s="278"/>
      <c r="D28" s="278"/>
      <c r="E28" s="278"/>
      <c r="F28" s="279"/>
      <c r="G28" s="278"/>
      <c r="H28" s="278"/>
      <c r="I28" s="278"/>
      <c r="J28" s="278"/>
      <c r="K28" s="276"/>
    </row>
    <row r="29" s="25" customFormat="1" ht="13.5" thickBot="1">
      <c r="Q29" s="243"/>
    </row>
    <row r="30" spans="2:17" s="25" customFormat="1" ht="16.5" customHeight="1" thickTop="1">
      <c r="B30" s="26" t="str">
        <f>+'Περιεχόμενα-Contents'!B27</f>
        <v>(Τελευταία Ενημέρωση/Last update: 07/10/2021)</v>
      </c>
      <c r="C30" s="27"/>
      <c r="D30" s="27"/>
      <c r="E30" s="27"/>
      <c r="F30" s="27"/>
      <c r="G30" s="27"/>
      <c r="H30" s="27"/>
      <c r="I30" s="27"/>
      <c r="J30" s="27"/>
      <c r="K30" s="27"/>
      <c r="L30" s="27"/>
      <c r="M30" s="27"/>
      <c r="N30" s="27"/>
      <c r="O30" s="27"/>
      <c r="Q30" s="243"/>
    </row>
    <row r="31" spans="2:17" s="25" customFormat="1" ht="4.5" customHeight="1">
      <c r="B31" s="210"/>
      <c r="C31" s="212"/>
      <c r="D31" s="212"/>
      <c r="E31" s="212"/>
      <c r="F31" s="212"/>
      <c r="G31" s="212"/>
      <c r="H31" s="212"/>
      <c r="I31" s="212"/>
      <c r="J31" s="212"/>
      <c r="K31" s="212"/>
      <c r="L31" s="212"/>
      <c r="M31" s="212"/>
      <c r="N31" s="212"/>
      <c r="O31" s="212"/>
      <c r="Q31" s="243"/>
    </row>
    <row r="32" spans="2:17" s="25" customFormat="1" ht="16.5" customHeight="1">
      <c r="B32" s="28" t="str">
        <f>+'Περιεχόμενα-Contents'!B29</f>
        <v>COPYRIGHT © :2021, ΚΥΠΡΙΑΚΗ ΔΗΜΟΚΡΑΤΙΑ, ΣΤΑΤΙΣΤΙΚΗ ΥΠΗΡΕΣΙΑ/REPUBLIC OF CYPRUS, STATISTICAL SERVICE</v>
      </c>
      <c r="P32" s="24"/>
      <c r="Q32" s="244"/>
    </row>
    <row r="33" spans="2:17" s="24" customFormat="1" ht="12.75">
      <c r="B33" s="20"/>
      <c r="P33" s="22"/>
      <c r="Q33" s="242"/>
    </row>
    <row r="34" ht="12.75">
      <c r="Q34" s="242"/>
    </row>
    <row r="35" ht="12.75">
      <c r="Q35" s="242"/>
    </row>
  </sheetData>
  <sheetProtection/>
  <mergeCells count="7">
    <mergeCell ref="A1:B1"/>
    <mergeCell ref="B6:B7"/>
    <mergeCell ref="O6:O7"/>
    <mergeCell ref="C6:H6"/>
    <mergeCell ref="I6:N6"/>
    <mergeCell ref="G7:H7"/>
    <mergeCell ref="M7:N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M58"/>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0.00390625" style="29" customWidth="1"/>
    <col min="3" max="7" width="9.28125" style="22" customWidth="1"/>
    <col min="8" max="8" width="0.85546875" style="22" customWidth="1"/>
    <col min="9" max="9" width="43.5742187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1067</v>
      </c>
      <c r="C3" s="37"/>
      <c r="D3" s="37"/>
      <c r="E3" s="37"/>
      <c r="F3" s="37"/>
      <c r="G3" s="37"/>
      <c r="H3" s="37"/>
      <c r="I3" s="37"/>
      <c r="J3" s="37"/>
    </row>
    <row r="4" spans="2:10" s="31" customFormat="1" ht="15" customHeight="1" thickBot="1">
      <c r="B4" s="218" t="s">
        <v>1068</v>
      </c>
      <c r="C4" s="215"/>
      <c r="D4" s="215"/>
      <c r="E4" s="215"/>
      <c r="F4" s="215"/>
      <c r="G4" s="215"/>
      <c r="H4" s="215"/>
      <c r="I4" s="215"/>
      <c r="J4" s="38"/>
    </row>
    <row r="5" s="32" customFormat="1" ht="12.75" customHeight="1" thickTop="1">
      <c r="I5" s="33"/>
    </row>
    <row r="6" spans="2:9" s="32" customFormat="1" ht="11.25" customHeight="1">
      <c r="B6" s="283" t="s">
        <v>89</v>
      </c>
      <c r="C6" s="285">
        <v>2015</v>
      </c>
      <c r="D6" s="285">
        <v>2016</v>
      </c>
      <c r="E6" s="285">
        <v>2017</v>
      </c>
      <c r="F6" s="285">
        <v>2018</v>
      </c>
      <c r="G6" s="285">
        <v>2019</v>
      </c>
      <c r="H6" s="285"/>
      <c r="I6" s="283" t="s">
        <v>90</v>
      </c>
    </row>
    <row r="7" spans="2:9" s="32" customFormat="1" ht="11.25" customHeight="1">
      <c r="B7" s="284"/>
      <c r="C7" s="286"/>
      <c r="D7" s="286"/>
      <c r="E7" s="286"/>
      <c r="F7" s="286"/>
      <c r="G7" s="286"/>
      <c r="H7" s="286"/>
      <c r="I7" s="284"/>
    </row>
    <row r="8" spans="2:9" s="31" customFormat="1" ht="16.5" customHeight="1">
      <c r="B8" s="40" t="s">
        <v>100</v>
      </c>
      <c r="C8" s="113"/>
      <c r="D8" s="113"/>
      <c r="E8" s="113"/>
      <c r="F8" s="113"/>
      <c r="G8" s="113"/>
      <c r="H8" s="113"/>
      <c r="I8" s="59" t="s">
        <v>91</v>
      </c>
    </row>
    <row r="9" spans="2:9" s="32" customFormat="1" ht="12.75" customHeight="1">
      <c r="B9" s="58" t="s">
        <v>77</v>
      </c>
      <c r="C9" s="61">
        <v>244935</v>
      </c>
      <c r="D9" s="61">
        <v>204723.73840441473</v>
      </c>
      <c r="E9" s="61">
        <v>235036</v>
      </c>
      <c r="F9" s="61">
        <v>223955.26752657234</v>
      </c>
      <c r="G9" s="61">
        <v>228164.18652092642</v>
      </c>
      <c r="H9" s="113"/>
      <c r="I9" s="58" t="s">
        <v>83</v>
      </c>
    </row>
    <row r="10" spans="2:9" s="32" customFormat="1" ht="12.75" customHeight="1">
      <c r="B10" s="58" t="s">
        <v>78</v>
      </c>
      <c r="C10" s="61">
        <v>142024</v>
      </c>
      <c r="D10" s="61">
        <v>106862.02796778904</v>
      </c>
      <c r="E10" s="61">
        <v>134580</v>
      </c>
      <c r="F10" s="61">
        <v>120528.07403800427</v>
      </c>
      <c r="G10" s="61">
        <v>126617.63732046506</v>
      </c>
      <c r="H10" s="113"/>
      <c r="I10" s="58" t="s">
        <v>84</v>
      </c>
    </row>
    <row r="11" spans="2:12" s="32" customFormat="1" ht="12.75" customHeight="1">
      <c r="B11" s="58" t="s">
        <v>96</v>
      </c>
      <c r="C11" s="62">
        <v>57.98436319839958</v>
      </c>
      <c r="D11" s="62">
        <v>52.19816167907797</v>
      </c>
      <c r="E11" s="62">
        <v>57.25931346687316</v>
      </c>
      <c r="F11" s="62">
        <f>+F10/F9*100</f>
        <v>53.817923270638666</v>
      </c>
      <c r="G11" s="62">
        <v>55.49408925701499</v>
      </c>
      <c r="H11" s="113"/>
      <c r="I11" s="58" t="s">
        <v>97</v>
      </c>
      <c r="L11" s="31"/>
    </row>
    <row r="12" spans="2:12" s="31" customFormat="1" ht="16.5" customHeight="1">
      <c r="B12" s="59" t="s">
        <v>93</v>
      </c>
      <c r="C12" s="60"/>
      <c r="D12" s="60"/>
      <c r="E12" s="60"/>
      <c r="F12" s="60"/>
      <c r="G12" s="60"/>
      <c r="H12" s="113"/>
      <c r="I12" s="59" t="s">
        <v>92</v>
      </c>
      <c r="J12" s="32"/>
      <c r="K12" s="32"/>
      <c r="L12" s="32"/>
    </row>
    <row r="13" spans="2:11" s="32" customFormat="1" ht="12.75" customHeight="1">
      <c r="B13" s="58" t="s">
        <v>77</v>
      </c>
      <c r="C13" s="61">
        <v>337416</v>
      </c>
      <c r="D13" s="61">
        <v>374755.3274431852</v>
      </c>
      <c r="E13" s="61">
        <v>395983</v>
      </c>
      <c r="F13" s="61">
        <v>394568.05548162496</v>
      </c>
      <c r="G13" s="61">
        <v>412650.71446619136</v>
      </c>
      <c r="H13" s="113"/>
      <c r="I13" s="58" t="s">
        <v>83</v>
      </c>
      <c r="J13" s="31"/>
      <c r="K13" s="31"/>
    </row>
    <row r="14" spans="2:9" s="32" customFormat="1" ht="12.75" customHeight="1">
      <c r="B14" s="58" t="s">
        <v>78</v>
      </c>
      <c r="C14" s="61">
        <v>96946</v>
      </c>
      <c r="D14" s="61">
        <v>166612.16804596284</v>
      </c>
      <c r="E14" s="61">
        <v>148040</v>
      </c>
      <c r="F14" s="61">
        <v>132254.50352160772</v>
      </c>
      <c r="G14" s="61">
        <v>154315</v>
      </c>
      <c r="H14" s="113"/>
      <c r="I14" s="58" t="s">
        <v>84</v>
      </c>
    </row>
    <row r="15" spans="2:9" s="32" customFormat="1" ht="12.75" customHeight="1">
      <c r="B15" s="58" t="s">
        <v>96</v>
      </c>
      <c r="C15" s="62">
        <v>28.73189178936387</v>
      </c>
      <c r="D15" s="62">
        <v>44.45891915204917</v>
      </c>
      <c r="E15" s="62">
        <v>37.38544331448572</v>
      </c>
      <c r="F15" s="62">
        <f>+F14/F13*100</f>
        <v>33.51880662517719</v>
      </c>
      <c r="G15" s="62">
        <v>37.4</v>
      </c>
      <c r="H15" s="113"/>
      <c r="I15" s="58" t="s">
        <v>97</v>
      </c>
    </row>
    <row r="16" spans="2:12" s="31" customFormat="1" ht="16.5" customHeight="1">
      <c r="B16" s="59" t="s">
        <v>79</v>
      </c>
      <c r="C16" s="61"/>
      <c r="D16" s="61"/>
      <c r="E16" s="61"/>
      <c r="F16" s="61"/>
      <c r="G16" s="61"/>
      <c r="H16" s="113"/>
      <c r="I16" s="59" t="s">
        <v>85</v>
      </c>
      <c r="J16" s="32"/>
      <c r="K16" s="32"/>
      <c r="L16" s="32"/>
    </row>
    <row r="17" spans="2:9" s="32" customFormat="1" ht="12.75" customHeight="1">
      <c r="B17" s="58" t="s">
        <v>77</v>
      </c>
      <c r="C17" s="61">
        <v>1982</v>
      </c>
      <c r="D17" s="61">
        <v>3227.5170000000003</v>
      </c>
      <c r="E17" s="61">
        <v>3480</v>
      </c>
      <c r="F17" s="61">
        <v>2422.3808580799996</v>
      </c>
      <c r="G17" s="61">
        <v>2264.8505937483446</v>
      </c>
      <c r="H17" s="113"/>
      <c r="I17" s="58" t="s">
        <v>83</v>
      </c>
    </row>
    <row r="18" spans="2:12" s="32" customFormat="1" ht="12.75" customHeight="1">
      <c r="B18" s="58" t="s">
        <v>78</v>
      </c>
      <c r="C18" s="61">
        <v>1028</v>
      </c>
      <c r="D18" s="61">
        <v>2153.7725</v>
      </c>
      <c r="E18" s="61">
        <v>2108</v>
      </c>
      <c r="F18" s="61">
        <v>1620.0036580799997</v>
      </c>
      <c r="G18" s="61">
        <v>1473.6434737483446</v>
      </c>
      <c r="H18" s="113"/>
      <c r="I18" s="58" t="s">
        <v>84</v>
      </c>
      <c r="L18" s="31"/>
    </row>
    <row r="19" spans="2:9" s="32" customFormat="1" ht="12.75" customHeight="1">
      <c r="B19" s="58" t="s">
        <v>96</v>
      </c>
      <c r="C19" s="62">
        <v>51.86680121089808</v>
      </c>
      <c r="D19" s="62">
        <v>66.7315617547483</v>
      </c>
      <c r="E19" s="62">
        <v>60.57471264367816</v>
      </c>
      <c r="F19" s="62">
        <f>+F18/F17*100</f>
        <v>66.8765050993686</v>
      </c>
      <c r="G19" s="62">
        <v>65.06581395770807</v>
      </c>
      <c r="H19" s="113"/>
      <c r="I19" s="58" t="s">
        <v>97</v>
      </c>
    </row>
    <row r="20" spans="2:12" s="31" customFormat="1" ht="16.5" customHeight="1">
      <c r="B20" s="59" t="s">
        <v>80</v>
      </c>
      <c r="C20" s="61"/>
      <c r="D20" s="61"/>
      <c r="E20" s="61"/>
      <c r="F20" s="61"/>
      <c r="G20" s="61"/>
      <c r="H20" s="113"/>
      <c r="I20" s="59" t="s">
        <v>86</v>
      </c>
      <c r="J20" s="32"/>
      <c r="K20" s="32"/>
      <c r="L20" s="32"/>
    </row>
    <row r="21" spans="2:12" s="32" customFormat="1" ht="12.75" customHeight="1">
      <c r="B21" s="58" t="s">
        <v>77</v>
      </c>
      <c r="C21" s="61">
        <v>46768</v>
      </c>
      <c r="D21" s="61">
        <v>49521</v>
      </c>
      <c r="E21" s="61">
        <v>52896</v>
      </c>
      <c r="F21" s="61">
        <v>52833.785</v>
      </c>
      <c r="G21" s="61">
        <v>57058.172000000006</v>
      </c>
      <c r="H21" s="113"/>
      <c r="I21" s="58" t="s">
        <v>83</v>
      </c>
      <c r="J21" s="31"/>
      <c r="K21" s="31"/>
      <c r="L21" s="31"/>
    </row>
    <row r="22" spans="2:9" s="32" customFormat="1" ht="12.75" customHeight="1">
      <c r="B22" s="58" t="s">
        <v>78</v>
      </c>
      <c r="C22" s="61">
        <v>29113.4</v>
      </c>
      <c r="D22" s="61">
        <v>29338</v>
      </c>
      <c r="E22" s="61">
        <v>34181</v>
      </c>
      <c r="F22" s="61">
        <v>32956.31402155173</v>
      </c>
      <c r="G22" s="61">
        <v>41120.59351335638</v>
      </c>
      <c r="H22" s="113"/>
      <c r="I22" s="58" t="s">
        <v>84</v>
      </c>
    </row>
    <row r="23" spans="2:11" s="32" customFormat="1" ht="12.75" customHeight="1">
      <c r="B23" s="58" t="s">
        <v>96</v>
      </c>
      <c r="C23" s="62">
        <v>62.25068422853233</v>
      </c>
      <c r="D23" s="62">
        <v>59.24355324003958</v>
      </c>
      <c r="E23" s="62">
        <v>64.61925287356321</v>
      </c>
      <c r="F23" s="62">
        <f>+F22/F21*100</f>
        <v>62.377348171348544</v>
      </c>
      <c r="G23" s="62">
        <v>72.06784247023613</v>
      </c>
      <c r="H23" s="113"/>
      <c r="I23" s="58" t="s">
        <v>97</v>
      </c>
      <c r="J23" s="31"/>
      <c r="K23" s="31"/>
    </row>
    <row r="24" spans="2:11" s="31" customFormat="1" ht="16.5" customHeight="1">
      <c r="B24" s="59" t="s">
        <v>81</v>
      </c>
      <c r="C24" s="62"/>
      <c r="D24" s="62"/>
      <c r="E24" s="62"/>
      <c r="F24" s="62"/>
      <c r="G24" s="62"/>
      <c r="H24" s="113"/>
      <c r="I24" s="59" t="s">
        <v>87</v>
      </c>
      <c r="J24" s="32"/>
      <c r="K24" s="32"/>
    </row>
    <row r="25" spans="2:9" s="32" customFormat="1" ht="12.75" customHeight="1">
      <c r="B25" s="58" t="s">
        <v>77</v>
      </c>
      <c r="C25" s="61">
        <v>17362</v>
      </c>
      <c r="D25" s="61">
        <v>25054.699946456254</v>
      </c>
      <c r="E25" s="61">
        <v>14886</v>
      </c>
      <c r="F25" s="61">
        <v>24526.105777798828</v>
      </c>
      <c r="G25" s="61">
        <v>14757.633807339367</v>
      </c>
      <c r="H25" s="113"/>
      <c r="I25" s="58" t="s">
        <v>83</v>
      </c>
    </row>
    <row r="26" spans="2:11" s="32" customFormat="1" ht="12.75" customHeight="1">
      <c r="B26" s="58" t="s">
        <v>78</v>
      </c>
      <c r="C26" s="61">
        <v>12505.4</v>
      </c>
      <c r="D26" s="61">
        <v>18625.514946456256</v>
      </c>
      <c r="E26" s="61">
        <v>9107</v>
      </c>
      <c r="F26" s="61">
        <v>16786.77552210652</v>
      </c>
      <c r="G26" s="61">
        <v>9670.83623490552</v>
      </c>
      <c r="H26" s="113"/>
      <c r="I26" s="58" t="s">
        <v>84</v>
      </c>
      <c r="J26" s="31"/>
      <c r="K26" s="31"/>
    </row>
    <row r="27" spans="2:12" s="32" customFormat="1" ht="12.75" customHeight="1">
      <c r="B27" s="58" t="s">
        <v>96</v>
      </c>
      <c r="C27" s="62">
        <v>72.02741619629074</v>
      </c>
      <c r="D27" s="62">
        <v>74.33940532618773</v>
      </c>
      <c r="E27" s="62">
        <v>61.178288324600295</v>
      </c>
      <c r="F27" s="62">
        <f>+F26/F25*100</f>
        <v>68.44452060262256</v>
      </c>
      <c r="G27" s="62">
        <v>65.53107605974037</v>
      </c>
      <c r="H27" s="113"/>
      <c r="I27" s="58" t="s">
        <v>97</v>
      </c>
      <c r="L27" s="31"/>
    </row>
    <row r="28" spans="2:12" s="31" customFormat="1" ht="16.5" customHeight="1">
      <c r="B28" s="59" t="s">
        <v>95</v>
      </c>
      <c r="C28" s="61"/>
      <c r="D28" s="61"/>
      <c r="E28" s="61"/>
      <c r="F28" s="61"/>
      <c r="G28" s="61"/>
      <c r="H28" s="113"/>
      <c r="I28" s="59" t="s">
        <v>94</v>
      </c>
      <c r="J28" s="32"/>
      <c r="K28" s="32"/>
      <c r="L28" s="32"/>
    </row>
    <row r="29" spans="2:11" s="32" customFormat="1" ht="12.75" customHeight="1">
      <c r="B29" s="58" t="s">
        <v>77</v>
      </c>
      <c r="C29" s="61">
        <v>36008.4</v>
      </c>
      <c r="D29" s="61">
        <v>31640</v>
      </c>
      <c r="E29" s="61">
        <v>27587</v>
      </c>
      <c r="F29" s="61">
        <v>21408.237142349168</v>
      </c>
      <c r="G29" s="61">
        <v>20740.62646779205</v>
      </c>
      <c r="H29" s="113"/>
      <c r="I29" s="58" t="s">
        <v>83</v>
      </c>
      <c r="J29" s="25"/>
      <c r="K29" s="25"/>
    </row>
    <row r="30" spans="2:11" s="32" customFormat="1" ht="12.75" customHeight="1">
      <c r="B30" s="58" t="s">
        <v>78</v>
      </c>
      <c r="C30" s="61">
        <v>18276</v>
      </c>
      <c r="D30" s="61">
        <v>19179</v>
      </c>
      <c r="E30" s="61">
        <v>15091</v>
      </c>
      <c r="F30" s="61">
        <v>13280.069620418448</v>
      </c>
      <c r="G30" s="61">
        <v>13982.048982662429</v>
      </c>
      <c r="H30" s="113"/>
      <c r="I30" s="58" t="s">
        <v>84</v>
      </c>
      <c r="J30" s="25"/>
      <c r="K30" s="25"/>
    </row>
    <row r="31" spans="2:11" s="32" customFormat="1" ht="12.75" customHeight="1">
      <c r="B31" s="58" t="s">
        <v>96</v>
      </c>
      <c r="C31" s="62">
        <v>50.7548238744293</v>
      </c>
      <c r="D31" s="62">
        <v>60.61630847029077</v>
      </c>
      <c r="E31" s="62">
        <v>54.70330228005945</v>
      </c>
      <c r="F31" s="62">
        <f>+F30/F29*100</f>
        <v>62.03252295887638</v>
      </c>
      <c r="G31" s="62">
        <v>67.41382187454674</v>
      </c>
      <c r="H31" s="113"/>
      <c r="I31" s="58" t="s">
        <v>97</v>
      </c>
      <c r="J31" s="25"/>
      <c r="K31" s="25"/>
    </row>
    <row r="32" spans="2:12" s="31" customFormat="1" ht="16.5" customHeight="1">
      <c r="B32" s="59" t="s">
        <v>947</v>
      </c>
      <c r="C32" s="61"/>
      <c r="D32" s="61"/>
      <c r="E32" s="61"/>
      <c r="F32" s="61"/>
      <c r="G32" s="61"/>
      <c r="H32" s="113"/>
      <c r="I32" s="59" t="s">
        <v>948</v>
      </c>
      <c r="J32" s="22"/>
      <c r="K32" s="22"/>
      <c r="L32" s="32"/>
    </row>
    <row r="33" spans="2:11" s="32" customFormat="1" ht="12.75" customHeight="1">
      <c r="B33" s="58" t="s">
        <v>77</v>
      </c>
      <c r="C33" s="61">
        <v>13586.4</v>
      </c>
      <c r="D33" s="61">
        <v>14195</v>
      </c>
      <c r="E33" s="61">
        <v>12650</v>
      </c>
      <c r="F33" s="61">
        <v>10796.856434252955</v>
      </c>
      <c r="G33" s="61">
        <v>11187.055956275786</v>
      </c>
      <c r="H33" s="113"/>
      <c r="I33" s="58" t="s">
        <v>83</v>
      </c>
      <c r="J33" s="22"/>
      <c r="K33" s="22"/>
    </row>
    <row r="34" spans="2:12" s="32" customFormat="1" ht="12.75" customHeight="1">
      <c r="B34" s="58" t="s">
        <v>78</v>
      </c>
      <c r="C34" s="61">
        <v>544</v>
      </c>
      <c r="D34" s="61">
        <v>-212</v>
      </c>
      <c r="E34" s="61">
        <v>-1561</v>
      </c>
      <c r="F34" s="61">
        <v>-2554.9155201403028</v>
      </c>
      <c r="G34" s="61">
        <v>-1299</v>
      </c>
      <c r="H34" s="113"/>
      <c r="I34" s="58" t="s">
        <v>84</v>
      </c>
      <c r="J34" s="22"/>
      <c r="K34" s="22"/>
      <c r="L34" s="22"/>
    </row>
    <row r="35" spans="2:12" s="32" customFormat="1" ht="12.75" customHeight="1">
      <c r="B35" s="58" t="s">
        <v>96</v>
      </c>
      <c r="C35" s="62">
        <v>4.004004004004004</v>
      </c>
      <c r="D35" s="62">
        <v>-1.4934836209933076</v>
      </c>
      <c r="E35" s="62">
        <v>-12.339920948616601</v>
      </c>
      <c r="F35" s="62">
        <f>+F34/F33*100</f>
        <v>-23.663512946554057</v>
      </c>
      <c r="G35" s="62">
        <v>-11.6</v>
      </c>
      <c r="H35" s="113"/>
      <c r="I35" s="58" t="s">
        <v>97</v>
      </c>
      <c r="J35" s="29"/>
      <c r="K35" s="29"/>
      <c r="L35" s="25"/>
    </row>
    <row r="36" spans="2:12" s="31" customFormat="1" ht="16.5" customHeight="1">
      <c r="B36" s="59" t="s">
        <v>82</v>
      </c>
      <c r="C36" s="62"/>
      <c r="D36" s="62"/>
      <c r="E36" s="62"/>
      <c r="F36" s="62"/>
      <c r="G36" s="62"/>
      <c r="H36" s="113"/>
      <c r="I36" s="59" t="s">
        <v>88</v>
      </c>
      <c r="J36" s="29"/>
      <c r="K36" s="29"/>
      <c r="L36" s="25"/>
    </row>
    <row r="37" spans="2:12" s="32" customFormat="1" ht="12.75" customHeight="1">
      <c r="B37" s="58" t="s">
        <v>77</v>
      </c>
      <c r="C37" s="61">
        <v>698057.8</v>
      </c>
      <c r="D37" s="61">
        <v>703117.2827940562</v>
      </c>
      <c r="E37" s="61">
        <v>742518</v>
      </c>
      <c r="F37" s="61">
        <f>+F9+F13+F17+F21+F25+F29+F33</f>
        <v>730510.6882206782</v>
      </c>
      <c r="G37" s="61">
        <f>+G9+G13+G17+G21+G25+G29+G33</f>
        <v>746823.2398122734</v>
      </c>
      <c r="H37" s="113"/>
      <c r="I37" s="58" t="s">
        <v>83</v>
      </c>
      <c r="J37" s="29"/>
      <c r="K37" s="29"/>
      <c r="L37" s="25"/>
    </row>
    <row r="38" spans="2:12" s="32" customFormat="1" ht="12.75" customHeight="1">
      <c r="B38" s="58" t="s">
        <v>78</v>
      </c>
      <c r="C38" s="61">
        <v>300436.80000000005</v>
      </c>
      <c r="D38" s="61">
        <v>342558.48346020817</v>
      </c>
      <c r="E38" s="61">
        <v>341546</v>
      </c>
      <c r="F38" s="61">
        <f>+F10+F14+F18+F22+F26+F30+F34</f>
        <v>314870.82486162835</v>
      </c>
      <c r="G38" s="61">
        <f>+G10+G14+G18+G22+G26+G30+G34</f>
        <v>345880.7595251378</v>
      </c>
      <c r="H38" s="113"/>
      <c r="I38" s="58" t="s">
        <v>84</v>
      </c>
      <c r="J38" s="29"/>
      <c r="K38" s="29"/>
      <c r="L38" s="25"/>
    </row>
    <row r="39" spans="2:12" s="32" customFormat="1" ht="12.75" customHeight="1">
      <c r="B39" s="58" t="s">
        <v>96</v>
      </c>
      <c r="C39" s="62">
        <v>43.03895751899055</v>
      </c>
      <c r="D39" s="62">
        <v>48.71996348872908</v>
      </c>
      <c r="E39" s="62">
        <v>45.99834616803902</v>
      </c>
      <c r="F39" s="62">
        <f>+F38/F37*100</f>
        <v>43.10283613078496</v>
      </c>
      <c r="G39" s="62">
        <f>+G38/G37*100</f>
        <v>46.313604222075455</v>
      </c>
      <c r="H39" s="113"/>
      <c r="I39" s="58" t="s">
        <v>97</v>
      </c>
      <c r="J39" s="29"/>
      <c r="K39" s="29"/>
      <c r="L39" s="25"/>
    </row>
    <row r="40" spans="2:13" s="32" customFormat="1" ht="3" customHeight="1">
      <c r="B40" s="43"/>
      <c r="C40" s="54"/>
      <c r="D40" s="54">
        <v>14</v>
      </c>
      <c r="E40" s="54">
        <v>-0.3</v>
      </c>
      <c r="F40" s="54"/>
      <c r="G40" s="54"/>
      <c r="H40" s="45"/>
      <c r="I40" s="39"/>
      <c r="J40" s="29"/>
      <c r="K40" s="29"/>
      <c r="L40" s="25"/>
      <c r="M40" s="22"/>
    </row>
    <row r="41" spans="2:13" ht="4.5" customHeight="1">
      <c r="B41" s="21"/>
      <c r="C41" s="21"/>
      <c r="D41" s="21"/>
      <c r="E41" s="21"/>
      <c r="F41" s="21"/>
      <c r="G41" s="21"/>
      <c r="H41" s="21"/>
      <c r="J41" s="29"/>
      <c r="K41" s="29"/>
      <c r="L41" s="25"/>
      <c r="M41" s="25"/>
    </row>
    <row r="42" spans="2:13" ht="12.75" customHeight="1">
      <c r="B42" s="21" t="s">
        <v>98</v>
      </c>
      <c r="C42" s="21"/>
      <c r="D42" s="21"/>
      <c r="E42" s="21"/>
      <c r="F42" s="21"/>
      <c r="G42" s="21"/>
      <c r="H42" s="21"/>
      <c r="L42" s="25"/>
      <c r="M42" s="25"/>
    </row>
    <row r="43" spans="2:13" ht="12.75" customHeight="1">
      <c r="B43" s="21" t="s">
        <v>99</v>
      </c>
      <c r="C43" s="21"/>
      <c r="D43" s="21"/>
      <c r="E43" s="21"/>
      <c r="F43" s="21"/>
      <c r="G43" s="21"/>
      <c r="H43" s="21"/>
      <c r="L43" s="82"/>
      <c r="M43" s="25"/>
    </row>
    <row r="44" spans="2:13" ht="12.75" customHeight="1">
      <c r="B44" s="21" t="s">
        <v>101</v>
      </c>
      <c r="C44" s="21"/>
      <c r="D44" s="21"/>
      <c r="E44" s="21"/>
      <c r="F44" s="21"/>
      <c r="G44" s="21"/>
      <c r="H44" s="21"/>
      <c r="L44" s="25"/>
      <c r="M44" s="25"/>
    </row>
    <row r="45" spans="2:13" ht="12.75" customHeight="1">
      <c r="B45" s="21" t="s">
        <v>102</v>
      </c>
      <c r="C45" s="21"/>
      <c r="D45" s="21"/>
      <c r="E45" s="21"/>
      <c r="F45" s="21"/>
      <c r="G45" s="21"/>
      <c r="H45" s="21"/>
      <c r="L45" s="25"/>
      <c r="M45" s="25"/>
    </row>
    <row r="46" spans="2:13" ht="12.75" customHeight="1">
      <c r="B46" s="21" t="s">
        <v>950</v>
      </c>
      <c r="C46" s="21"/>
      <c r="D46" s="21"/>
      <c r="E46" s="21"/>
      <c r="F46" s="21"/>
      <c r="G46" s="21"/>
      <c r="H46" s="21"/>
      <c r="L46" s="25"/>
      <c r="M46" s="25"/>
    </row>
    <row r="47" spans="2:13" ht="12.75" customHeight="1">
      <c r="B47" s="21" t="s">
        <v>949</v>
      </c>
      <c r="C47" s="21"/>
      <c r="D47" s="21"/>
      <c r="E47" s="21"/>
      <c r="F47" s="21"/>
      <c r="G47" s="21"/>
      <c r="H47" s="21"/>
      <c r="L47" s="25"/>
      <c r="M47" s="25"/>
    </row>
    <row r="48" spans="1:11" s="280" customFormat="1" ht="15.75" customHeight="1">
      <c r="A48" s="276"/>
      <c r="B48" s="277" t="s">
        <v>1117</v>
      </c>
      <c r="C48" s="278"/>
      <c r="D48" s="278"/>
      <c r="E48" s="278"/>
      <c r="F48" s="279"/>
      <c r="G48" s="278"/>
      <c r="H48" s="278"/>
      <c r="I48" s="278"/>
      <c r="J48" s="278"/>
      <c r="K48" s="276"/>
    </row>
    <row r="49" spans="1:11" s="280" customFormat="1" ht="15.75" customHeight="1">
      <c r="A49" s="276"/>
      <c r="B49" s="277" t="s">
        <v>1118</v>
      </c>
      <c r="C49" s="278"/>
      <c r="D49" s="278"/>
      <c r="E49" s="278"/>
      <c r="F49" s="279"/>
      <c r="G49" s="278"/>
      <c r="H49" s="278"/>
      <c r="I49" s="278"/>
      <c r="J49" s="278"/>
      <c r="K49" s="276"/>
    </row>
    <row r="50" spans="10:12" s="25" customFormat="1" ht="13.5" thickBot="1">
      <c r="J50" s="22"/>
      <c r="K50" s="22"/>
      <c r="L50" s="22"/>
    </row>
    <row r="51" spans="2:12" s="25" customFormat="1" ht="16.5" customHeight="1" thickTop="1">
      <c r="B51" s="26" t="str">
        <f>+'Περιεχόμενα-Contents'!B27</f>
        <v>(Τελευταία Ενημέρωση/Last update: 07/10/2021)</v>
      </c>
      <c r="C51" s="27"/>
      <c r="D51" s="27"/>
      <c r="E51" s="27"/>
      <c r="F51" s="27"/>
      <c r="G51" s="27"/>
      <c r="H51" s="27"/>
      <c r="I51" s="27"/>
      <c r="J51" s="22"/>
      <c r="K51" s="22"/>
      <c r="L51" s="22"/>
    </row>
    <row r="52" spans="2:12" s="25" customFormat="1" ht="4.5" customHeight="1">
      <c r="B52" s="210"/>
      <c r="C52" s="212"/>
      <c r="D52" s="212"/>
      <c r="E52" s="212"/>
      <c r="F52" s="212"/>
      <c r="G52" s="212"/>
      <c r="H52" s="212"/>
      <c r="I52" s="212"/>
      <c r="J52" s="22"/>
      <c r="K52" s="22"/>
      <c r="L52" s="22"/>
    </row>
    <row r="53" spans="2:13" s="25" customFormat="1" ht="16.5" customHeight="1">
      <c r="B53" s="28" t="str">
        <f>+'Περιεχόμενα-Contents'!B29</f>
        <v>COPYRIGHT © :2021, ΚΥΠΡΙΑΚΗ ΔΗΜΟΚΡΑΤΙΑ, ΣΤΑΤΙΣΤΙΚΗ ΥΠΗΡΕΣΙΑ/REPUBLIC OF CYPRUS, STATISTICAL SERVICE</v>
      </c>
      <c r="J53" s="22"/>
      <c r="K53" s="22"/>
      <c r="L53" s="22"/>
      <c r="M53" s="24"/>
    </row>
    <row r="54" spans="2:13" s="24" customFormat="1" ht="12.75">
      <c r="B54" s="20"/>
      <c r="J54" s="22"/>
      <c r="K54" s="22"/>
      <c r="L54" s="22"/>
      <c r="M54" s="22"/>
    </row>
    <row r="57" ht="12.75">
      <c r="M57" s="29"/>
    </row>
    <row r="58" spans="1:13" s="29" customFormat="1" ht="12.75">
      <c r="A58" s="22"/>
      <c r="B58" s="30"/>
      <c r="J58" s="22"/>
      <c r="K58" s="22"/>
      <c r="L58" s="22"/>
      <c r="M58" s="22"/>
    </row>
  </sheetData>
  <sheetProtection/>
  <mergeCells count="9">
    <mergeCell ref="A1:B1"/>
    <mergeCell ref="B6:B7"/>
    <mergeCell ref="I6:I7"/>
    <mergeCell ref="G6:G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O35"/>
  <sheetViews>
    <sheetView zoomScaleSheetLayoutView="80" zoomScalePageLayoutView="0" workbookViewId="0" topLeftCell="A1">
      <selection activeCell="A1" sqref="A1:C1"/>
    </sheetView>
  </sheetViews>
  <sheetFormatPr defaultColWidth="9.28125" defaultRowHeight="12.75"/>
  <cols>
    <col min="1" max="1" width="2.140625" style="22" customWidth="1"/>
    <col min="2" max="2" width="8.57421875" style="29" customWidth="1"/>
    <col min="3" max="3" width="20.421875" style="22" customWidth="1"/>
    <col min="4" max="4" width="28.421875" style="22" customWidth="1"/>
    <col min="5" max="5" width="14.00390625" style="22" customWidth="1"/>
    <col min="6" max="6" width="14.7109375" style="22" customWidth="1"/>
    <col min="7" max="7" width="16.57421875" style="22" customWidth="1"/>
    <col min="8" max="8" width="9.8515625" style="22" customWidth="1"/>
    <col min="9" max="9" width="11.57421875" style="22" customWidth="1"/>
    <col min="10" max="10" width="13.7109375" style="22" customWidth="1"/>
    <col min="11" max="11" width="0.85546875" style="22" customWidth="1"/>
    <col min="12" max="12" width="2.140625" style="22" customWidth="1"/>
    <col min="13" max="16384" width="9.28125" style="22" customWidth="1"/>
  </cols>
  <sheetData>
    <row r="1" spans="1:3" s="23" customFormat="1" ht="15" customHeight="1">
      <c r="A1" s="287" t="s">
        <v>8</v>
      </c>
      <c r="B1" s="287"/>
      <c r="C1" s="294"/>
    </row>
    <row r="2" s="23" customFormat="1" ht="12.75" customHeight="1">
      <c r="B2" s="3"/>
    </row>
    <row r="3" spans="2:12" s="31" customFormat="1" ht="15" customHeight="1">
      <c r="B3" s="217" t="s">
        <v>1069</v>
      </c>
      <c r="C3" s="37"/>
      <c r="D3" s="37"/>
      <c r="E3" s="37"/>
      <c r="F3" s="37"/>
      <c r="G3" s="37"/>
      <c r="H3" s="37"/>
      <c r="I3" s="37"/>
      <c r="J3" s="37"/>
      <c r="K3" s="37"/>
      <c r="L3" s="37"/>
    </row>
    <row r="4" spans="2:12" s="31" customFormat="1" ht="15" customHeight="1" thickBot="1">
      <c r="B4" s="218" t="s">
        <v>1070</v>
      </c>
      <c r="C4" s="215"/>
      <c r="D4" s="215"/>
      <c r="E4" s="215"/>
      <c r="F4" s="215"/>
      <c r="G4" s="215"/>
      <c r="H4" s="215"/>
      <c r="I4" s="215"/>
      <c r="J4" s="215"/>
      <c r="K4" s="215"/>
      <c r="L4" s="38"/>
    </row>
    <row r="5" s="32" customFormat="1" ht="22.5" customHeight="1" thickTop="1">
      <c r="K5" s="33" t="s">
        <v>764</v>
      </c>
    </row>
    <row r="6" spans="2:11" s="32" customFormat="1" ht="15.75" customHeight="1">
      <c r="B6" s="283" t="s">
        <v>766</v>
      </c>
      <c r="C6" s="296" t="s">
        <v>980</v>
      </c>
      <c r="D6" s="302" t="s">
        <v>987</v>
      </c>
      <c r="E6" s="303"/>
      <c r="F6" s="296" t="s">
        <v>981</v>
      </c>
      <c r="G6" s="296" t="s">
        <v>982</v>
      </c>
      <c r="H6" s="302" t="s">
        <v>983</v>
      </c>
      <c r="I6" s="296" t="s">
        <v>984</v>
      </c>
      <c r="J6" s="302" t="s">
        <v>985</v>
      </c>
      <c r="K6" s="309"/>
    </row>
    <row r="7" spans="2:11" s="32" customFormat="1" ht="15.75" customHeight="1">
      <c r="B7" s="295"/>
      <c r="C7" s="297"/>
      <c r="D7" s="304"/>
      <c r="E7" s="305"/>
      <c r="F7" s="297"/>
      <c r="G7" s="297"/>
      <c r="H7" s="315"/>
      <c r="I7" s="297"/>
      <c r="J7" s="310"/>
      <c r="K7" s="311"/>
    </row>
    <row r="8" spans="2:11" s="32" customFormat="1" ht="15.75" customHeight="1">
      <c r="B8" s="295"/>
      <c r="C8" s="297"/>
      <c r="D8" s="306" t="s">
        <v>767</v>
      </c>
      <c r="E8" s="306" t="s">
        <v>252</v>
      </c>
      <c r="F8" s="297"/>
      <c r="G8" s="297"/>
      <c r="H8" s="315"/>
      <c r="I8" s="297"/>
      <c r="J8" s="310"/>
      <c r="K8" s="311"/>
    </row>
    <row r="9" spans="2:11" s="32" customFormat="1" ht="15.75" customHeight="1">
      <c r="B9" s="295" t="s">
        <v>765</v>
      </c>
      <c r="C9" s="299" t="s">
        <v>986</v>
      </c>
      <c r="D9" s="307"/>
      <c r="E9" s="307"/>
      <c r="F9" s="297" t="s">
        <v>988</v>
      </c>
      <c r="G9" s="297" t="s">
        <v>989</v>
      </c>
      <c r="H9" s="315" t="s">
        <v>990</v>
      </c>
      <c r="I9" s="297" t="s">
        <v>991</v>
      </c>
      <c r="J9" s="312" t="s">
        <v>992</v>
      </c>
      <c r="K9" s="311"/>
    </row>
    <row r="10" spans="2:11" s="32" customFormat="1" ht="15.75" customHeight="1">
      <c r="B10" s="295"/>
      <c r="C10" s="300"/>
      <c r="D10" s="307" t="s">
        <v>768</v>
      </c>
      <c r="E10" s="307" t="s">
        <v>258</v>
      </c>
      <c r="F10" s="297"/>
      <c r="G10" s="297"/>
      <c r="H10" s="315"/>
      <c r="I10" s="297"/>
      <c r="J10" s="310"/>
      <c r="K10" s="311"/>
    </row>
    <row r="11" spans="2:11" s="32" customFormat="1" ht="15.75" customHeight="1">
      <c r="B11" s="284"/>
      <c r="C11" s="301"/>
      <c r="D11" s="308"/>
      <c r="E11" s="308"/>
      <c r="F11" s="298"/>
      <c r="G11" s="298"/>
      <c r="H11" s="304"/>
      <c r="I11" s="298"/>
      <c r="J11" s="313"/>
      <c r="K11" s="314"/>
    </row>
    <row r="12" spans="1:11" s="31" customFormat="1" ht="16.5" customHeight="1">
      <c r="A12" s="32"/>
      <c r="B12" s="40">
        <v>2019</v>
      </c>
      <c r="C12" s="131">
        <v>345.881</v>
      </c>
      <c r="D12" s="132">
        <v>175.898</v>
      </c>
      <c r="E12" s="130">
        <v>98.13</v>
      </c>
      <c r="F12" s="130">
        <v>15.289901497964987</v>
      </c>
      <c r="G12" s="130">
        <v>-66.59571212000002</v>
      </c>
      <c r="H12" s="130">
        <v>10.1</v>
      </c>
      <c r="I12" s="130">
        <v>4.2</v>
      </c>
      <c r="J12" s="130">
        <f>+C12-D12-E12-F12-G12-H12-I12</f>
        <v>108.85881062203501</v>
      </c>
      <c r="K12" s="76"/>
    </row>
    <row r="13" spans="1:11" s="31" customFormat="1" ht="16.5" customHeight="1">
      <c r="A13" s="32"/>
      <c r="B13" s="42">
        <v>2018</v>
      </c>
      <c r="C13" s="131">
        <v>314.870824861528</v>
      </c>
      <c r="D13" s="132">
        <v>165.325127795461</v>
      </c>
      <c r="E13" s="130">
        <v>91.1770818234463</v>
      </c>
      <c r="F13" s="130">
        <v>15.219186644021008</v>
      </c>
      <c r="G13" s="130">
        <v>-56.75228827027807</v>
      </c>
      <c r="H13" s="130">
        <v>11.226555321111059</v>
      </c>
      <c r="I13" s="130">
        <v>4.92431829386439</v>
      </c>
      <c r="J13" s="130">
        <f>+C13-D13-E13-F13-G13-H13-I13</f>
        <v>83.7508432539023</v>
      </c>
      <c r="K13" s="76"/>
    </row>
    <row r="14" spans="1:11" s="31" customFormat="1" ht="16.5" customHeight="1">
      <c r="A14" s="32"/>
      <c r="B14" s="42">
        <v>2017</v>
      </c>
      <c r="C14" s="131">
        <v>341.546</v>
      </c>
      <c r="D14" s="132">
        <v>180.925484388</v>
      </c>
      <c r="E14" s="130">
        <v>93.8159094438</v>
      </c>
      <c r="F14" s="130">
        <v>15.312345867620888</v>
      </c>
      <c r="G14" s="130">
        <v>-52.3046943</v>
      </c>
      <c r="H14" s="130">
        <v>9.749448578842918</v>
      </c>
      <c r="I14" s="130">
        <v>6.451419982550345</v>
      </c>
      <c r="J14" s="130">
        <f>+C14-D14-E14-F14-G14-H14-I14</f>
        <v>87.59608603918585</v>
      </c>
      <c r="K14" s="76"/>
    </row>
    <row r="15" spans="2:11" s="32" customFormat="1" ht="16.5" customHeight="1">
      <c r="B15" s="42">
        <v>2016</v>
      </c>
      <c r="C15" s="131">
        <v>342.558</v>
      </c>
      <c r="D15" s="132">
        <v>198.037536</v>
      </c>
      <c r="E15" s="130">
        <v>96.639786</v>
      </c>
      <c r="F15" s="130">
        <v>15.603207345766695</v>
      </c>
      <c r="G15" s="130">
        <v>-54.38476147</v>
      </c>
      <c r="H15" s="130">
        <v>8.626063867520346</v>
      </c>
      <c r="I15" s="130">
        <v>6.948074770741146</v>
      </c>
      <c r="J15" s="130">
        <f aca="true" t="shared" si="0" ref="J15:J21">+C15-D15-E15-F15-G15-H15-I15</f>
        <v>71.08809348597183</v>
      </c>
      <c r="K15" s="77"/>
    </row>
    <row r="16" spans="2:11" s="32" customFormat="1" ht="16.5" customHeight="1">
      <c r="B16" s="42">
        <v>2015</v>
      </c>
      <c r="C16" s="131">
        <v>300.437</v>
      </c>
      <c r="D16" s="132">
        <v>199.17</v>
      </c>
      <c r="E16" s="130">
        <v>90.775</v>
      </c>
      <c r="F16" s="130">
        <v>16</v>
      </c>
      <c r="G16" s="130">
        <v>-69.42838422999999</v>
      </c>
      <c r="H16" s="130">
        <v>10.3</v>
      </c>
      <c r="I16" s="130">
        <v>7.9</v>
      </c>
      <c r="J16" s="130">
        <f t="shared" si="0"/>
        <v>45.720384230000015</v>
      </c>
      <c r="K16" s="77"/>
    </row>
    <row r="17" spans="2:11" s="32" customFormat="1" ht="16.5" customHeight="1">
      <c r="B17" s="42">
        <v>2014</v>
      </c>
      <c r="C17" s="131">
        <v>288.963</v>
      </c>
      <c r="D17" s="132">
        <v>216.1</v>
      </c>
      <c r="E17" s="130">
        <v>95.7</v>
      </c>
      <c r="F17" s="130">
        <v>16.4</v>
      </c>
      <c r="G17" s="130">
        <v>-56.809977780000004</v>
      </c>
      <c r="H17" s="130">
        <v>8.3</v>
      </c>
      <c r="I17" s="130">
        <v>7.7</v>
      </c>
      <c r="J17" s="130">
        <f t="shared" si="0"/>
        <v>1.5729777800000297</v>
      </c>
      <c r="K17" s="77"/>
    </row>
    <row r="18" spans="2:11" s="32" customFormat="1" ht="16.5" customHeight="1">
      <c r="B18" s="42">
        <v>2013</v>
      </c>
      <c r="C18" s="131">
        <v>341.382</v>
      </c>
      <c r="D18" s="132">
        <v>226.8</v>
      </c>
      <c r="E18" s="130">
        <v>121.7</v>
      </c>
      <c r="F18" s="130">
        <v>16.9</v>
      </c>
      <c r="G18" s="130">
        <v>-70.19146919</v>
      </c>
      <c r="H18" s="130">
        <v>8.5</v>
      </c>
      <c r="I18" s="130">
        <v>8</v>
      </c>
      <c r="J18" s="130">
        <f>+C18-D18-E18-F18-G18-H18-I18</f>
        <v>29.67346919</v>
      </c>
      <c r="K18" s="77"/>
    </row>
    <row r="19" spans="2:11" s="32" customFormat="1" ht="16.5" customHeight="1">
      <c r="B19" s="42">
        <v>2012</v>
      </c>
      <c r="C19" s="131">
        <v>363.197</v>
      </c>
      <c r="D19" s="132">
        <v>238.7</v>
      </c>
      <c r="E19" s="130">
        <v>128.1</v>
      </c>
      <c r="F19" s="130">
        <v>17.6</v>
      </c>
      <c r="G19" s="130">
        <v>-54.97680556</v>
      </c>
      <c r="H19" s="130">
        <v>8.1</v>
      </c>
      <c r="I19" s="130">
        <v>9.1</v>
      </c>
      <c r="J19" s="130">
        <f t="shared" si="0"/>
        <v>16.573805560000018</v>
      </c>
      <c r="K19" s="77"/>
    </row>
    <row r="20" spans="2:11" s="32" customFormat="1" ht="16.5" customHeight="1">
      <c r="B20" s="42">
        <v>2011</v>
      </c>
      <c r="C20" s="131">
        <v>392.277</v>
      </c>
      <c r="D20" s="132">
        <v>241.3</v>
      </c>
      <c r="E20" s="130">
        <v>121.2</v>
      </c>
      <c r="F20" s="130">
        <v>18.5</v>
      </c>
      <c r="G20" s="130">
        <v>-50.213140720000006</v>
      </c>
      <c r="H20" s="130">
        <v>9.6</v>
      </c>
      <c r="I20" s="130">
        <v>10.5</v>
      </c>
      <c r="J20" s="130">
        <f t="shared" si="0"/>
        <v>41.39014071999998</v>
      </c>
      <c r="K20" s="77"/>
    </row>
    <row r="21" spans="1:11" s="32" customFormat="1" ht="16.5" customHeight="1">
      <c r="A21" s="31"/>
      <c r="B21" s="229">
        <v>2010</v>
      </c>
      <c r="C21" s="131">
        <v>379.657</v>
      </c>
      <c r="D21" s="132">
        <v>224.6</v>
      </c>
      <c r="E21" s="130">
        <v>109.1</v>
      </c>
      <c r="F21" s="130">
        <v>18.4</v>
      </c>
      <c r="G21" s="130">
        <v>-31.42722402</v>
      </c>
      <c r="H21" s="130">
        <v>9.7</v>
      </c>
      <c r="I21" s="130">
        <v>10.1</v>
      </c>
      <c r="J21" s="130">
        <f t="shared" si="0"/>
        <v>39.184224019999995</v>
      </c>
      <c r="K21" s="77"/>
    </row>
    <row r="22" spans="2:13" s="32" customFormat="1" ht="3" customHeight="1">
      <c r="B22" s="63"/>
      <c r="C22" s="64"/>
      <c r="D22" s="64"/>
      <c r="E22" s="64"/>
      <c r="F22" s="64"/>
      <c r="G22" s="64"/>
      <c r="H22" s="64"/>
      <c r="I22" s="64"/>
      <c r="J22" s="64"/>
      <c r="K22" s="112"/>
      <c r="L22" s="22"/>
      <c r="M22" s="22"/>
    </row>
    <row r="23" spans="2:10" ht="4.5" customHeight="1">
      <c r="B23" s="21"/>
      <c r="C23" s="21"/>
      <c r="D23" s="21"/>
      <c r="E23" s="21"/>
      <c r="G23" s="29"/>
      <c r="H23" s="29"/>
      <c r="I23" s="25"/>
      <c r="J23" s="25"/>
    </row>
    <row r="24" spans="2:10" ht="15" customHeight="1">
      <c r="B24" s="21" t="s">
        <v>891</v>
      </c>
      <c r="C24" s="21"/>
      <c r="D24" s="21"/>
      <c r="E24" s="21"/>
      <c r="G24" s="29"/>
      <c r="H24" s="29"/>
      <c r="I24" s="25"/>
      <c r="J24" s="25"/>
    </row>
    <row r="25" spans="2:10" ht="15" customHeight="1">
      <c r="B25" s="21" t="s">
        <v>951</v>
      </c>
      <c r="C25" s="21"/>
      <c r="D25" s="21"/>
      <c r="E25" s="21"/>
      <c r="G25" s="29"/>
      <c r="H25" s="29"/>
      <c r="I25" s="25"/>
      <c r="J25" s="25"/>
    </row>
    <row r="26" spans="2:10" ht="15" customHeight="1">
      <c r="B26" s="21" t="s">
        <v>919</v>
      </c>
      <c r="C26" s="21"/>
      <c r="D26" s="21"/>
      <c r="E26" s="21"/>
      <c r="G26" s="29"/>
      <c r="H26" s="29"/>
      <c r="I26" s="25"/>
      <c r="J26" s="25"/>
    </row>
    <row r="27" spans="2:10" ht="12.75" customHeight="1">
      <c r="B27" s="21" t="s">
        <v>920</v>
      </c>
      <c r="C27" s="21"/>
      <c r="D27" s="21"/>
      <c r="E27" s="21"/>
      <c r="G27" s="29"/>
      <c r="H27" s="29"/>
      <c r="I27" s="25"/>
      <c r="J27" s="25"/>
    </row>
    <row r="28" spans="2:10" ht="15" customHeight="1">
      <c r="B28" s="21" t="s">
        <v>921</v>
      </c>
      <c r="C28" s="21"/>
      <c r="D28" s="21"/>
      <c r="E28" s="21"/>
      <c r="G28" s="29"/>
      <c r="H28" s="29"/>
      <c r="I28" s="25"/>
      <c r="J28" s="25"/>
    </row>
    <row r="29" spans="2:10" ht="12.75" customHeight="1">
      <c r="B29" s="21" t="s">
        <v>922</v>
      </c>
      <c r="C29" s="21"/>
      <c r="D29" s="21"/>
      <c r="E29" s="21"/>
      <c r="G29" s="29"/>
      <c r="H29" s="29"/>
      <c r="I29" s="25"/>
      <c r="J29" s="25"/>
    </row>
    <row r="30" spans="1:11" s="280" customFormat="1" ht="15.75" customHeight="1">
      <c r="A30" s="276"/>
      <c r="B30" s="277" t="s">
        <v>1117</v>
      </c>
      <c r="C30" s="278"/>
      <c r="D30" s="278"/>
      <c r="E30" s="278"/>
      <c r="F30" s="279"/>
      <c r="G30" s="278"/>
      <c r="H30" s="278"/>
      <c r="I30" s="278"/>
      <c r="J30" s="278"/>
      <c r="K30" s="276"/>
    </row>
    <row r="31" spans="1:11" s="280" customFormat="1" ht="15.75" customHeight="1">
      <c r="A31" s="276"/>
      <c r="B31" s="277" t="s">
        <v>1118</v>
      </c>
      <c r="C31" s="278"/>
      <c r="D31" s="278"/>
      <c r="E31" s="278"/>
      <c r="F31" s="279"/>
      <c r="G31" s="278"/>
      <c r="H31" s="278"/>
      <c r="I31" s="278"/>
      <c r="J31" s="278"/>
      <c r="K31" s="276"/>
    </row>
    <row r="32" spans="12:13" s="25" customFormat="1" ht="13.5" thickBot="1">
      <c r="L32" s="22"/>
      <c r="M32" s="22"/>
    </row>
    <row r="33" spans="2:13" s="25" customFormat="1" ht="16.5" customHeight="1" thickTop="1">
      <c r="B33" s="26" t="str">
        <f>+'Περιεχόμενα-Contents'!B27</f>
        <v>(Τελευταία Ενημέρωση/Last update: 07/10/2021)</v>
      </c>
      <c r="C33" s="27"/>
      <c r="D33" s="27"/>
      <c r="E33" s="27"/>
      <c r="F33" s="27"/>
      <c r="G33" s="27"/>
      <c r="H33" s="27"/>
      <c r="I33" s="27"/>
      <c r="J33" s="27"/>
      <c r="K33" s="27"/>
      <c r="L33" s="22"/>
      <c r="M33" s="22"/>
    </row>
    <row r="34" spans="2:13" s="25" customFormat="1" ht="4.5" customHeight="1">
      <c r="B34" s="210"/>
      <c r="C34" s="212"/>
      <c r="D34" s="212"/>
      <c r="E34" s="212"/>
      <c r="F34" s="212"/>
      <c r="G34" s="212"/>
      <c r="H34" s="212"/>
      <c r="I34" s="212"/>
      <c r="J34" s="212"/>
      <c r="K34" s="212"/>
      <c r="L34" s="22"/>
      <c r="M34" s="22"/>
    </row>
    <row r="35" spans="2:15" s="25" customFormat="1" ht="16.5" customHeight="1">
      <c r="B35" s="28" t="str">
        <f>+'Περιεχόμενα-Contents'!B29</f>
        <v>COPYRIGHT © :2021, ΚΥΠΡΙΑΚΗ ΔΗΜΟΚΡΑΤΙΑ, ΣΤΑΤΙΣΤΙΚΗ ΥΠΗΡΕΣΙΑ/REPUBLIC OF CYPRUS, STATISTICAL SERVICE</v>
      </c>
      <c r="L35" s="22"/>
      <c r="M35" s="22"/>
      <c r="N35" s="24"/>
      <c r="O35" s="24"/>
    </row>
  </sheetData>
  <sheetProtection/>
  <mergeCells count="20">
    <mergeCell ref="E8:E9"/>
    <mergeCell ref="E10:E11"/>
    <mergeCell ref="F6:F8"/>
    <mergeCell ref="F9:F11"/>
    <mergeCell ref="J6:K8"/>
    <mergeCell ref="J9:K11"/>
    <mergeCell ref="I6:I8"/>
    <mergeCell ref="I9:I11"/>
    <mergeCell ref="H6:H8"/>
    <mergeCell ref="H9:H11"/>
    <mergeCell ref="A1:C1"/>
    <mergeCell ref="B6:B8"/>
    <mergeCell ref="B9:B11"/>
    <mergeCell ref="G6:G8"/>
    <mergeCell ref="G9:G11"/>
    <mergeCell ref="C6:C8"/>
    <mergeCell ref="C9:C11"/>
    <mergeCell ref="D6:E7"/>
    <mergeCell ref="D8:D9"/>
    <mergeCell ref="D10:D1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M90"/>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4.57421875" style="29" customWidth="1"/>
    <col min="3" max="4" width="9.8515625" style="22" customWidth="1"/>
    <col min="5" max="7" width="9.00390625" style="22" customWidth="1"/>
    <col min="8" max="8" width="0.85546875" style="22" customWidth="1"/>
    <col min="9" max="9" width="50.14062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1071</v>
      </c>
      <c r="C3" s="37"/>
      <c r="D3" s="37"/>
      <c r="E3" s="37"/>
      <c r="F3" s="37"/>
      <c r="G3" s="37"/>
      <c r="H3" s="37"/>
      <c r="I3" s="37"/>
      <c r="J3" s="37"/>
    </row>
    <row r="4" spans="2:10" s="31" customFormat="1" ht="15" customHeight="1" thickBot="1">
      <c r="B4" s="218" t="s">
        <v>1072</v>
      </c>
      <c r="C4" s="215"/>
      <c r="D4" s="215"/>
      <c r="E4" s="215"/>
      <c r="F4" s="215"/>
      <c r="G4" s="215"/>
      <c r="H4" s="215"/>
      <c r="I4" s="215"/>
      <c r="J4" s="38"/>
    </row>
    <row r="5" s="32" customFormat="1" ht="18.75" customHeight="1" thickTop="1">
      <c r="I5" s="33" t="s">
        <v>14</v>
      </c>
    </row>
    <row r="6" spans="2:9" s="32" customFormat="1" ht="15.75" customHeight="1">
      <c r="B6" s="283" t="s">
        <v>104</v>
      </c>
      <c r="C6" s="285">
        <v>2015</v>
      </c>
      <c r="D6" s="285">
        <v>2016</v>
      </c>
      <c r="E6" s="285">
        <v>2017</v>
      </c>
      <c r="F6" s="285">
        <v>2018</v>
      </c>
      <c r="G6" s="285">
        <v>2019</v>
      </c>
      <c r="H6" s="285"/>
      <c r="I6" s="283" t="s">
        <v>103</v>
      </c>
    </row>
    <row r="7" spans="2:9" s="32" customFormat="1" ht="15.75" customHeight="1">
      <c r="B7" s="284"/>
      <c r="C7" s="286"/>
      <c r="D7" s="286"/>
      <c r="E7" s="286"/>
      <c r="F7" s="286"/>
      <c r="G7" s="286"/>
      <c r="H7" s="286"/>
      <c r="I7" s="284"/>
    </row>
    <row r="8" spans="2:9" s="31" customFormat="1" ht="16.5" customHeight="1">
      <c r="B8" s="40" t="s">
        <v>105</v>
      </c>
      <c r="C8" s="70">
        <v>209375.6</v>
      </c>
      <c r="D8" s="70">
        <v>178109.01870051472</v>
      </c>
      <c r="E8" s="70">
        <v>212695.91907606952</v>
      </c>
      <c r="F8" s="70">
        <v>223572.00639818553</v>
      </c>
      <c r="G8" s="70">
        <v>221386.5331853901</v>
      </c>
      <c r="H8" s="68"/>
      <c r="I8" s="42" t="s">
        <v>144</v>
      </c>
    </row>
    <row r="9" spans="2:9" s="32" customFormat="1" ht="12.75" customHeight="1">
      <c r="B9" s="41" t="s">
        <v>106</v>
      </c>
      <c r="C9" s="67">
        <v>32889.5</v>
      </c>
      <c r="D9" s="67">
        <v>29882.022466999995</v>
      </c>
      <c r="E9" s="67">
        <v>26848.06895</v>
      </c>
      <c r="F9" s="67">
        <v>25849.5660848</v>
      </c>
      <c r="G9" s="67">
        <v>24416.551179</v>
      </c>
      <c r="H9" s="69"/>
      <c r="I9" s="41" t="s">
        <v>145</v>
      </c>
    </row>
    <row r="10" spans="2:9" s="32" customFormat="1" ht="12.75" customHeight="1">
      <c r="B10" s="41" t="s">
        <v>186</v>
      </c>
      <c r="C10" s="67">
        <v>3964.4</v>
      </c>
      <c r="D10" s="67">
        <v>1897.5696731340977</v>
      </c>
      <c r="E10" s="67">
        <v>1660.32747637808</v>
      </c>
      <c r="F10" s="67">
        <v>1939.0124975698752</v>
      </c>
      <c r="G10" s="67">
        <v>1808.9411434567999</v>
      </c>
      <c r="H10" s="69"/>
      <c r="I10" s="41" t="s">
        <v>146</v>
      </c>
    </row>
    <row r="11" spans="2:9" s="32" customFormat="1" ht="12.75" customHeight="1">
      <c r="B11" s="41" t="s">
        <v>107</v>
      </c>
      <c r="C11" s="67">
        <v>37586.6</v>
      </c>
      <c r="D11" s="67">
        <v>39454.210333999996</v>
      </c>
      <c r="E11" s="67">
        <v>31682.93805</v>
      </c>
      <c r="F11" s="67">
        <v>34762.0483386</v>
      </c>
      <c r="G11" s="67">
        <v>48887.11517900001</v>
      </c>
      <c r="H11" s="69"/>
      <c r="I11" s="41" t="s">
        <v>147</v>
      </c>
    </row>
    <row r="12" spans="2:9" s="32" customFormat="1" ht="12.75" customHeight="1">
      <c r="B12" s="41" t="s">
        <v>187</v>
      </c>
      <c r="C12" s="67">
        <v>45332.5</v>
      </c>
      <c r="D12" s="67">
        <v>36967.097277</v>
      </c>
      <c r="E12" s="67">
        <v>30698.444092000005</v>
      </c>
      <c r="F12" s="67">
        <v>33125.9187564</v>
      </c>
      <c r="G12" s="67">
        <v>35488.83296000001</v>
      </c>
      <c r="H12" s="69"/>
      <c r="I12" s="41" t="s">
        <v>148</v>
      </c>
    </row>
    <row r="13" spans="2:9" s="32" customFormat="1" ht="12.75" customHeight="1">
      <c r="B13" s="41" t="s">
        <v>108</v>
      </c>
      <c r="C13" s="67">
        <v>31853.5</v>
      </c>
      <c r="D13" s="67">
        <v>14233.2215285806</v>
      </c>
      <c r="E13" s="67">
        <v>29671.67979169146</v>
      </c>
      <c r="F13" s="67">
        <v>34264.53737748914</v>
      </c>
      <c r="G13" s="67">
        <v>33765.12370323332</v>
      </c>
      <c r="H13" s="69"/>
      <c r="I13" s="41" t="s">
        <v>377</v>
      </c>
    </row>
    <row r="14" spans="2:9" s="32" customFormat="1" ht="12.75" customHeight="1">
      <c r="B14" s="41" t="s">
        <v>188</v>
      </c>
      <c r="C14" s="67">
        <v>4858.9</v>
      </c>
      <c r="D14" s="67">
        <v>12514.609720799997</v>
      </c>
      <c r="E14" s="67">
        <v>17395.377536</v>
      </c>
      <c r="F14" s="67">
        <v>6236.765832</v>
      </c>
      <c r="G14" s="67">
        <v>11776.209343205997</v>
      </c>
      <c r="H14" s="69"/>
      <c r="I14" s="41" t="s">
        <v>189</v>
      </c>
    </row>
    <row r="15" spans="2:13" s="32" customFormat="1" ht="12.75" customHeight="1">
      <c r="B15" s="41" t="s">
        <v>190</v>
      </c>
      <c r="C15" s="67">
        <v>42057.2</v>
      </c>
      <c r="D15" s="67">
        <v>34283.000700000004</v>
      </c>
      <c r="E15" s="67">
        <v>67811.18318</v>
      </c>
      <c r="F15" s="67">
        <v>80485.21226649999</v>
      </c>
      <c r="G15" s="67">
        <v>57397.945569999996</v>
      </c>
      <c r="H15" s="69"/>
      <c r="I15" s="41" t="s">
        <v>1136</v>
      </c>
      <c r="J15" s="31"/>
      <c r="K15" s="31"/>
      <c r="L15" s="31"/>
      <c r="M15" s="31"/>
    </row>
    <row r="16" spans="2:9" s="32" customFormat="1" ht="12.75" customHeight="1">
      <c r="B16" s="41" t="s">
        <v>191</v>
      </c>
      <c r="C16" s="67">
        <v>10833.00000000003</v>
      </c>
      <c r="D16" s="67">
        <v>8877.287</v>
      </c>
      <c r="E16" s="67">
        <v>6927.9</v>
      </c>
      <c r="F16" s="67">
        <v>6908.945244826503</v>
      </c>
      <c r="G16" s="67">
        <f>G8-SUM(G9:G15)</f>
        <v>7845.814107493992</v>
      </c>
      <c r="H16" s="69"/>
      <c r="I16" s="41" t="s">
        <v>192</v>
      </c>
    </row>
    <row r="17" spans="2:13" s="31" customFormat="1" ht="16.5" customHeight="1">
      <c r="B17" s="42" t="s">
        <v>109</v>
      </c>
      <c r="C17" s="70">
        <v>18669.3</v>
      </c>
      <c r="D17" s="70">
        <v>16081.360652513338</v>
      </c>
      <c r="E17" s="70">
        <v>17675.607452202174</v>
      </c>
      <c r="F17" s="70">
        <v>19480.823389260728</v>
      </c>
      <c r="G17" s="70">
        <v>19349.384311289512</v>
      </c>
      <c r="H17" s="68"/>
      <c r="I17" s="42" t="s">
        <v>150</v>
      </c>
      <c r="J17" s="32"/>
      <c r="K17" s="32"/>
      <c r="L17" s="32"/>
      <c r="M17" s="32"/>
    </row>
    <row r="18" spans="2:9" s="32" customFormat="1" ht="12.75" customHeight="1">
      <c r="B18" s="71" t="s">
        <v>193</v>
      </c>
      <c r="C18" s="67">
        <v>2635.9</v>
      </c>
      <c r="D18" s="67">
        <v>2382.0804550000003</v>
      </c>
      <c r="E18" s="67">
        <v>2458.849675</v>
      </c>
      <c r="F18" s="67">
        <v>3136.0666385737213</v>
      </c>
      <c r="G18" s="67">
        <v>3041.098365499932</v>
      </c>
      <c r="H18" s="69"/>
      <c r="I18" s="71" t="s">
        <v>199</v>
      </c>
    </row>
    <row r="19" spans="2:9" s="32" customFormat="1" ht="12.75" customHeight="1">
      <c r="B19" s="71" t="s">
        <v>194</v>
      </c>
      <c r="C19" s="67">
        <v>5493.2</v>
      </c>
      <c r="D19" s="67">
        <v>3380.2068675</v>
      </c>
      <c r="E19" s="67">
        <v>2738.0197279999998</v>
      </c>
      <c r="F19" s="67">
        <v>3323.1386522906223</v>
      </c>
      <c r="G19" s="67">
        <v>2583.1720562619366</v>
      </c>
      <c r="H19" s="69"/>
      <c r="I19" s="71" t="s">
        <v>200</v>
      </c>
    </row>
    <row r="20" spans="2:9" s="32" customFormat="1" ht="12.75" customHeight="1">
      <c r="B20" s="71" t="s">
        <v>195</v>
      </c>
      <c r="C20" s="67">
        <v>3444.1</v>
      </c>
      <c r="D20" s="67">
        <v>1572.40576</v>
      </c>
      <c r="E20" s="67">
        <v>1193.025925</v>
      </c>
      <c r="F20" s="67">
        <v>1013.0481497499999</v>
      </c>
      <c r="G20" s="67">
        <v>3681.624</v>
      </c>
      <c r="H20" s="69"/>
      <c r="I20" s="71" t="s">
        <v>201</v>
      </c>
    </row>
    <row r="21" spans="2:9" s="32" customFormat="1" ht="12.75" customHeight="1">
      <c r="B21" s="71" t="s">
        <v>196</v>
      </c>
      <c r="C21" s="67">
        <v>70.2</v>
      </c>
      <c r="D21" s="67">
        <v>56.51030000000001</v>
      </c>
      <c r="E21" s="67">
        <v>51.165896507428286</v>
      </c>
      <c r="F21" s="67">
        <v>53.978307448453606</v>
      </c>
      <c r="G21" s="67">
        <v>12.14325</v>
      </c>
      <c r="H21" s="69"/>
      <c r="I21" s="71" t="s">
        <v>202</v>
      </c>
    </row>
    <row r="22" spans="2:13" s="32" customFormat="1" ht="12.75" customHeight="1">
      <c r="B22" s="71" t="s">
        <v>197</v>
      </c>
      <c r="C22" s="67">
        <v>143.9</v>
      </c>
      <c r="D22" s="67">
        <v>197.56548</v>
      </c>
      <c r="E22" s="67">
        <v>216.3475926</v>
      </c>
      <c r="F22" s="67">
        <v>395.06168872052694</v>
      </c>
      <c r="G22" s="67">
        <v>300.34777162525916</v>
      </c>
      <c r="H22" s="69"/>
      <c r="I22" s="71" t="s">
        <v>203</v>
      </c>
      <c r="J22" s="31"/>
      <c r="K22" s="31"/>
      <c r="L22" s="31"/>
      <c r="M22" s="31"/>
    </row>
    <row r="23" spans="2:9" s="32" customFormat="1" ht="12.75" customHeight="1">
      <c r="B23" s="71" t="s">
        <v>198</v>
      </c>
      <c r="C23" s="67">
        <v>6881.999999999998</v>
      </c>
      <c r="D23" s="67">
        <v>8492.591790013339</v>
      </c>
      <c r="E23" s="67">
        <v>11018.198635094745</v>
      </c>
      <c r="F23" s="67">
        <f>F17-SUM(F18:F22)</f>
        <v>11559.529952477404</v>
      </c>
      <c r="G23" s="67">
        <f>G17-SUM(G18:G22)</f>
        <v>9730.998867902385</v>
      </c>
      <c r="H23" s="69"/>
      <c r="I23" s="71" t="s">
        <v>204</v>
      </c>
    </row>
    <row r="24" spans="2:13" s="31" customFormat="1" ht="16.5" customHeight="1">
      <c r="B24" s="42" t="s">
        <v>110</v>
      </c>
      <c r="C24" s="70">
        <v>19290.600000000002</v>
      </c>
      <c r="D24" s="70">
        <v>17205.882749999997</v>
      </c>
      <c r="E24" s="70">
        <v>18167.541647631402</v>
      </c>
      <c r="F24" s="70">
        <v>16906.2202471846</v>
      </c>
      <c r="G24" s="70">
        <v>16967.69458015995</v>
      </c>
      <c r="H24" s="68"/>
      <c r="I24" s="42" t="s">
        <v>151</v>
      </c>
      <c r="J24" s="34"/>
      <c r="K24" s="32"/>
      <c r="L24" s="32"/>
      <c r="M24" s="32"/>
    </row>
    <row r="25" spans="2:9" s="32" customFormat="1" ht="12.75" customHeight="1">
      <c r="B25" s="41" t="s">
        <v>111</v>
      </c>
      <c r="C25" s="67">
        <v>18302.100000000002</v>
      </c>
      <c r="D25" s="67">
        <v>16215.782749999998</v>
      </c>
      <c r="E25" s="67">
        <v>17153.404</v>
      </c>
      <c r="F25" s="67">
        <v>15817.747960124998</v>
      </c>
      <c r="G25" s="67">
        <v>15728.150549545002</v>
      </c>
      <c r="H25" s="69"/>
      <c r="I25" s="41" t="s">
        <v>152</v>
      </c>
    </row>
    <row r="26" spans="2:9" s="32" customFormat="1" ht="12.75" customHeight="1">
      <c r="B26" s="71" t="s">
        <v>207</v>
      </c>
      <c r="C26" s="67">
        <v>412.7</v>
      </c>
      <c r="D26" s="67">
        <v>166.0485</v>
      </c>
      <c r="E26" s="67">
        <v>251.98</v>
      </c>
      <c r="F26" s="67">
        <v>179.031713</v>
      </c>
      <c r="G26" s="67">
        <v>355.167327</v>
      </c>
      <c r="H26" s="69"/>
      <c r="I26" s="71" t="s">
        <v>208</v>
      </c>
    </row>
    <row r="27" spans="2:9" s="32" customFormat="1" ht="12.75" customHeight="1">
      <c r="B27" s="71" t="s">
        <v>206</v>
      </c>
      <c r="C27" s="67">
        <v>311</v>
      </c>
      <c r="D27" s="67">
        <v>176.71660999999997</v>
      </c>
      <c r="E27" s="67">
        <v>163.8</v>
      </c>
      <c r="F27" s="67">
        <v>164.98915</v>
      </c>
      <c r="G27" s="67">
        <v>166.4799915</v>
      </c>
      <c r="H27" s="69"/>
      <c r="I27" s="71" t="s">
        <v>209</v>
      </c>
    </row>
    <row r="28" spans="2:9" s="32" customFormat="1" ht="12.75" customHeight="1">
      <c r="B28" s="71" t="s">
        <v>205</v>
      </c>
      <c r="C28" s="67">
        <v>169.2</v>
      </c>
      <c r="D28" s="67">
        <v>114.80042</v>
      </c>
      <c r="E28" s="67">
        <v>194.171</v>
      </c>
      <c r="F28" s="67">
        <v>130.3715983</v>
      </c>
      <c r="G28" s="67">
        <v>176.812119</v>
      </c>
      <c r="H28" s="69"/>
      <c r="I28" s="71" t="s">
        <v>210</v>
      </c>
    </row>
    <row r="29" spans="2:13" s="32" customFormat="1" ht="12.75" customHeight="1">
      <c r="B29" s="71" t="s">
        <v>212</v>
      </c>
      <c r="C29" s="67">
        <v>804.7</v>
      </c>
      <c r="D29" s="67">
        <v>812.3225</v>
      </c>
      <c r="E29" s="67">
        <v>467.386</v>
      </c>
      <c r="F29" s="67">
        <v>505.7834095</v>
      </c>
      <c r="G29" s="67">
        <v>684.76186684</v>
      </c>
      <c r="H29" s="69"/>
      <c r="I29" s="71" t="s">
        <v>211</v>
      </c>
      <c r="J29" s="31"/>
      <c r="K29" s="31"/>
      <c r="L29" s="31"/>
      <c r="M29" s="31"/>
    </row>
    <row r="30" spans="2:13" s="32" customFormat="1" ht="12.75" customHeight="1">
      <c r="B30" s="71" t="s">
        <v>213</v>
      </c>
      <c r="C30" s="67">
        <v>88.6</v>
      </c>
      <c r="D30" s="67">
        <v>116.70372</v>
      </c>
      <c r="E30" s="67">
        <v>108.135</v>
      </c>
      <c r="F30" s="67">
        <v>100.40191</v>
      </c>
      <c r="G30" s="67">
        <v>95.48432000000001</v>
      </c>
      <c r="H30" s="69"/>
      <c r="I30" s="71" t="s">
        <v>214</v>
      </c>
      <c r="J30" s="31"/>
      <c r="K30" s="31"/>
      <c r="L30" s="31"/>
      <c r="M30" s="31"/>
    </row>
    <row r="31" spans="2:13" s="32" customFormat="1" ht="12.75" customHeight="1">
      <c r="B31" s="71" t="s">
        <v>1135</v>
      </c>
      <c r="C31" s="67">
        <v>39.9</v>
      </c>
      <c r="D31" s="67">
        <v>48.891</v>
      </c>
      <c r="E31" s="67">
        <v>23.792</v>
      </c>
      <c r="F31" s="67">
        <v>82.64961</v>
      </c>
      <c r="G31" s="67">
        <v>91.19212300000001</v>
      </c>
      <c r="H31" s="69"/>
      <c r="I31" s="71" t="s">
        <v>215</v>
      </c>
      <c r="J31" s="31"/>
      <c r="K31" s="31"/>
      <c r="L31" s="31"/>
      <c r="M31" s="31"/>
    </row>
    <row r="32" spans="2:13" s="32" customFormat="1" ht="12.75" customHeight="1">
      <c r="B32" s="71" t="s">
        <v>112</v>
      </c>
      <c r="C32" s="67">
        <v>12847.7</v>
      </c>
      <c r="D32" s="67">
        <v>11154.099999999999</v>
      </c>
      <c r="E32" s="67">
        <v>12585.45</v>
      </c>
      <c r="F32" s="67">
        <v>10105.355179099999</v>
      </c>
      <c r="G32" s="67">
        <v>10039.735197000002</v>
      </c>
      <c r="H32" s="69"/>
      <c r="I32" s="71" t="s">
        <v>153</v>
      </c>
      <c r="J32" s="31"/>
      <c r="K32" s="31"/>
      <c r="L32" s="31"/>
      <c r="M32" s="31"/>
    </row>
    <row r="33" spans="2:9" s="31" customFormat="1" ht="12.75" customHeight="1">
      <c r="B33" s="71" t="s">
        <v>216</v>
      </c>
      <c r="C33" s="67">
        <v>3628.3</v>
      </c>
      <c r="D33" s="67">
        <v>3626.2000000000003</v>
      </c>
      <c r="E33" s="67">
        <v>3358.69</v>
      </c>
      <c r="F33" s="67">
        <v>4549.165390225</v>
      </c>
      <c r="G33" s="67">
        <v>4118.517605204999</v>
      </c>
      <c r="H33" s="68"/>
      <c r="I33" s="71" t="s">
        <v>217</v>
      </c>
    </row>
    <row r="34" spans="2:9" s="31" customFormat="1" ht="12.75" customHeight="1">
      <c r="B34" s="41" t="s">
        <v>1134</v>
      </c>
      <c r="C34" s="67">
        <v>988.5</v>
      </c>
      <c r="D34" s="67">
        <v>990.1</v>
      </c>
      <c r="E34" s="67">
        <v>1014.137647631404</v>
      </c>
      <c r="F34" s="67">
        <v>1088.4722870596024</v>
      </c>
      <c r="G34" s="67">
        <v>1239.54403061495</v>
      </c>
      <c r="H34" s="68"/>
      <c r="I34" s="41" t="s">
        <v>154</v>
      </c>
    </row>
    <row r="35" spans="2:9" s="31" customFormat="1" ht="16.5" customHeight="1">
      <c r="B35" s="42" t="s">
        <v>956</v>
      </c>
      <c r="C35" s="70"/>
      <c r="D35" s="70"/>
      <c r="E35" s="70"/>
      <c r="F35" s="70"/>
      <c r="G35" s="70"/>
      <c r="H35" s="68"/>
      <c r="I35" s="42" t="s">
        <v>959</v>
      </c>
    </row>
    <row r="36" spans="2:9" s="31" customFormat="1" ht="12.75" customHeight="1">
      <c r="B36" s="42" t="s">
        <v>957</v>
      </c>
      <c r="C36" s="70">
        <v>28128.9</v>
      </c>
      <c r="D36" s="70">
        <v>23188.293021941914</v>
      </c>
      <c r="E36" s="70">
        <v>26938.17193136264</v>
      </c>
      <c r="F36" s="70">
        <v>30067.20147703763</v>
      </c>
      <c r="G36" s="70">
        <v>25829.910513048584</v>
      </c>
      <c r="H36" s="68"/>
      <c r="I36" s="42" t="s">
        <v>960</v>
      </c>
    </row>
    <row r="37" spans="2:9" s="31" customFormat="1" ht="12.75" customHeight="1">
      <c r="B37" s="41" t="s">
        <v>219</v>
      </c>
      <c r="C37" s="67">
        <v>14940.2</v>
      </c>
      <c r="D37" s="67">
        <v>15033.593021941915</v>
      </c>
      <c r="E37" s="67">
        <v>18808.007535656412</v>
      </c>
      <c r="F37" s="67">
        <v>19256.12989755275</v>
      </c>
      <c r="G37" s="67">
        <v>18230.326041478093</v>
      </c>
      <c r="H37" s="68"/>
      <c r="I37" s="41" t="s">
        <v>220</v>
      </c>
    </row>
    <row r="38" spans="2:9" s="31" customFormat="1" ht="12.75" customHeight="1">
      <c r="B38" s="41" t="s">
        <v>113</v>
      </c>
      <c r="C38" s="67">
        <v>1241.5</v>
      </c>
      <c r="D38" s="67">
        <v>1181.4</v>
      </c>
      <c r="E38" s="67">
        <v>947.4413559957025</v>
      </c>
      <c r="F38" s="67">
        <v>883.5397772140916</v>
      </c>
      <c r="G38" s="67">
        <v>586.2472999558366</v>
      </c>
      <c r="H38" s="68"/>
      <c r="I38" s="41" t="s">
        <v>155</v>
      </c>
    </row>
    <row r="39" spans="2:9" s="31" customFormat="1" ht="12.75" customHeight="1">
      <c r="B39" s="41" t="s">
        <v>958</v>
      </c>
      <c r="C39" s="67">
        <v>10953.8</v>
      </c>
      <c r="D39" s="67">
        <v>6219.5</v>
      </c>
      <c r="E39" s="67">
        <v>6367.032839710525</v>
      </c>
      <c r="F39" s="67">
        <v>9000.016902270787</v>
      </c>
      <c r="G39" s="67">
        <v>6208.405771614652</v>
      </c>
      <c r="H39" s="68"/>
      <c r="I39" s="41" t="s">
        <v>221</v>
      </c>
    </row>
    <row r="40" spans="2:9" s="31" customFormat="1" ht="12.75" customHeight="1">
      <c r="B40" s="41" t="s">
        <v>114</v>
      </c>
      <c r="C40" s="67">
        <v>993.4</v>
      </c>
      <c r="D40" s="67">
        <v>753.8</v>
      </c>
      <c r="E40" s="67">
        <v>815.6902000000001</v>
      </c>
      <c r="F40" s="67">
        <v>927.5149</v>
      </c>
      <c r="G40" s="67">
        <v>804.9314</v>
      </c>
      <c r="H40" s="68"/>
      <c r="I40" s="41" t="s">
        <v>156</v>
      </c>
    </row>
    <row r="41" spans="2:9" s="31" customFormat="1" ht="16.5" customHeight="1">
      <c r="B41" s="42" t="s">
        <v>115</v>
      </c>
      <c r="C41" s="70">
        <v>29658.9</v>
      </c>
      <c r="D41" s="70">
        <v>29718.399999999998</v>
      </c>
      <c r="E41" s="70">
        <v>31955.96314862657</v>
      </c>
      <c r="F41" s="70">
        <v>29913.22222301545</v>
      </c>
      <c r="G41" s="70">
        <v>29548.759613819035</v>
      </c>
      <c r="H41" s="68"/>
      <c r="I41" s="42" t="s">
        <v>157</v>
      </c>
    </row>
    <row r="42" spans="2:9" s="31" customFormat="1" ht="12.75" customHeight="1">
      <c r="B42" s="41" t="s">
        <v>116</v>
      </c>
      <c r="C42" s="67">
        <v>106.6</v>
      </c>
      <c r="D42" s="67">
        <v>109.3</v>
      </c>
      <c r="E42" s="67">
        <v>136.57382493039333</v>
      </c>
      <c r="F42" s="67">
        <v>136.55948467877565</v>
      </c>
      <c r="G42" s="67">
        <v>145.91839720127174</v>
      </c>
      <c r="H42" s="68"/>
      <c r="I42" s="41" t="s">
        <v>158</v>
      </c>
    </row>
    <row r="43" spans="2:9" s="31" customFormat="1" ht="12.75" customHeight="1">
      <c r="B43" s="41" t="s">
        <v>117</v>
      </c>
      <c r="C43" s="67">
        <v>14315.1</v>
      </c>
      <c r="D43" s="67">
        <v>12107.4</v>
      </c>
      <c r="E43" s="67">
        <v>16574.2244</v>
      </c>
      <c r="F43" s="67">
        <v>18943.691744400003</v>
      </c>
      <c r="G43" s="67">
        <v>18095.4024</v>
      </c>
      <c r="H43" s="68"/>
      <c r="I43" s="41" t="s">
        <v>159</v>
      </c>
    </row>
    <row r="44" spans="2:9" s="31" customFormat="1" ht="12.75" customHeight="1">
      <c r="B44" s="41" t="s">
        <v>118</v>
      </c>
      <c r="C44" s="67">
        <v>821.9</v>
      </c>
      <c r="D44" s="67">
        <v>1085.9</v>
      </c>
      <c r="E44" s="67">
        <v>1125.5120936961775</v>
      </c>
      <c r="F44" s="67">
        <v>1317.715793936674</v>
      </c>
      <c r="G44" s="67">
        <v>770.82429661776</v>
      </c>
      <c r="H44" s="68"/>
      <c r="I44" s="41" t="s">
        <v>160</v>
      </c>
    </row>
    <row r="45" spans="2:9" s="31" customFormat="1" ht="12.75" customHeight="1">
      <c r="B45" s="41" t="s">
        <v>119</v>
      </c>
      <c r="C45" s="67">
        <v>14415.3</v>
      </c>
      <c r="D45" s="67">
        <v>16415.8</v>
      </c>
      <c r="E45" s="67">
        <v>14119.652829999999</v>
      </c>
      <c r="F45" s="67">
        <v>9515.2552</v>
      </c>
      <c r="G45" s="67">
        <v>10536.614520000003</v>
      </c>
      <c r="H45" s="68"/>
      <c r="I45" s="41" t="s">
        <v>161</v>
      </c>
    </row>
    <row r="46" spans="2:9" s="31" customFormat="1" ht="16.5" customHeight="1">
      <c r="B46" s="42" t="s">
        <v>120</v>
      </c>
      <c r="C46" s="70">
        <v>15434.4</v>
      </c>
      <c r="D46" s="70">
        <v>18441</v>
      </c>
      <c r="E46" s="70">
        <v>15017</v>
      </c>
      <c r="F46" s="70">
        <v>17781.54121250946</v>
      </c>
      <c r="G46" s="70">
        <v>18038.273686886623</v>
      </c>
      <c r="H46" s="68"/>
      <c r="I46" s="42" t="s">
        <v>162</v>
      </c>
    </row>
    <row r="47" spans="2:9" s="31" customFormat="1" ht="12.75" customHeight="1">
      <c r="B47" s="41" t="s">
        <v>121</v>
      </c>
      <c r="C47" s="67">
        <v>5761</v>
      </c>
      <c r="D47" s="67">
        <v>6752.3</v>
      </c>
      <c r="E47" s="67">
        <v>5530.193</v>
      </c>
      <c r="F47" s="67">
        <v>6611.71059266891</v>
      </c>
      <c r="G47" s="67">
        <v>6794.982283783824</v>
      </c>
      <c r="H47" s="68"/>
      <c r="I47" s="41" t="s">
        <v>163</v>
      </c>
    </row>
    <row r="48" spans="2:9" s="31" customFormat="1" ht="12.75" customHeight="1">
      <c r="B48" s="41" t="s">
        <v>122</v>
      </c>
      <c r="C48" s="67">
        <v>4747.7</v>
      </c>
      <c r="D48" s="67">
        <v>5404.4</v>
      </c>
      <c r="E48" s="67">
        <v>3766.318</v>
      </c>
      <c r="F48" s="67">
        <v>4705.73050983334</v>
      </c>
      <c r="G48" s="67">
        <v>5136.3124249388</v>
      </c>
      <c r="H48" s="68"/>
      <c r="I48" s="41" t="s">
        <v>164</v>
      </c>
    </row>
    <row r="49" spans="2:9" s="31" customFormat="1" ht="12.75" customHeight="1">
      <c r="B49" s="41" t="s">
        <v>123</v>
      </c>
      <c r="C49" s="67">
        <v>2571.5</v>
      </c>
      <c r="D49" s="67">
        <v>3176.8</v>
      </c>
      <c r="E49" s="67">
        <v>3149.099</v>
      </c>
      <c r="F49" s="67">
        <v>3319.7009505431</v>
      </c>
      <c r="G49" s="67">
        <v>3436.2237064396245</v>
      </c>
      <c r="H49" s="68"/>
      <c r="I49" s="41" t="s">
        <v>165</v>
      </c>
    </row>
    <row r="50" spans="2:9" s="31" customFormat="1" ht="12.75" customHeight="1">
      <c r="B50" s="41" t="s">
        <v>124</v>
      </c>
      <c r="C50" s="67">
        <v>474.9</v>
      </c>
      <c r="D50" s="67">
        <v>725.6</v>
      </c>
      <c r="E50" s="67">
        <v>593.122</v>
      </c>
      <c r="F50" s="67">
        <v>877.017359575112</v>
      </c>
      <c r="G50" s="67">
        <v>852.2641685965001</v>
      </c>
      <c r="H50" s="68"/>
      <c r="I50" s="41" t="s">
        <v>166</v>
      </c>
    </row>
    <row r="51" spans="2:9" s="31" customFormat="1" ht="12.75" customHeight="1">
      <c r="B51" s="41" t="s">
        <v>222</v>
      </c>
      <c r="C51" s="67">
        <v>1879.3</v>
      </c>
      <c r="D51" s="67">
        <v>2381.9</v>
      </c>
      <c r="E51" s="67">
        <v>1978.268</v>
      </c>
      <c r="F51" s="67">
        <v>2267.381799889</v>
      </c>
      <c r="G51" s="67">
        <v>1818.4911031278748</v>
      </c>
      <c r="H51" s="68"/>
      <c r="I51" s="41" t="s">
        <v>149</v>
      </c>
    </row>
    <row r="52" spans="2:9" s="31" customFormat="1" ht="16.5" customHeight="1">
      <c r="B52" s="42" t="s">
        <v>223</v>
      </c>
      <c r="C52" s="70">
        <v>17731.8</v>
      </c>
      <c r="D52" s="70">
        <v>12460.841388112725</v>
      </c>
      <c r="E52" s="70">
        <v>12496.092737193103</v>
      </c>
      <c r="F52" s="70">
        <v>8128.16752193072</v>
      </c>
      <c r="G52" s="70">
        <v>6758.577485129624</v>
      </c>
      <c r="H52" s="68"/>
      <c r="I52" s="42" t="s">
        <v>224</v>
      </c>
    </row>
    <row r="53" spans="2:9" s="31" customFormat="1" ht="12.75" customHeight="1">
      <c r="B53" s="41" t="s">
        <v>125</v>
      </c>
      <c r="C53" s="67">
        <v>797.1999999999999</v>
      </c>
      <c r="D53" s="67">
        <v>1039.029</v>
      </c>
      <c r="E53" s="67">
        <v>876.72</v>
      </c>
      <c r="F53" s="67">
        <v>769.5189533818309</v>
      </c>
      <c r="G53" s="67">
        <v>903.792426635599</v>
      </c>
      <c r="H53" s="68"/>
      <c r="I53" s="41" t="s">
        <v>167</v>
      </c>
    </row>
    <row r="54" spans="2:9" s="31" customFormat="1" ht="12.75" customHeight="1">
      <c r="B54" s="41" t="s">
        <v>126</v>
      </c>
      <c r="C54" s="67">
        <v>15927.8</v>
      </c>
      <c r="D54" s="67">
        <v>10693.466491602705</v>
      </c>
      <c r="E54" s="67">
        <v>10940.085106904336</v>
      </c>
      <c r="F54" s="67">
        <v>6922.9885359740865</v>
      </c>
      <c r="G54" s="67">
        <v>5510.242819577491</v>
      </c>
      <c r="H54" s="68"/>
      <c r="I54" s="41" t="s">
        <v>168</v>
      </c>
    </row>
    <row r="55" spans="2:9" s="31" customFormat="1" ht="12.75" customHeight="1">
      <c r="B55" s="41" t="s">
        <v>225</v>
      </c>
      <c r="C55" s="67">
        <v>1006.8</v>
      </c>
      <c r="D55" s="67">
        <v>728.3458965100205</v>
      </c>
      <c r="E55" s="67">
        <v>679.2876302887668</v>
      </c>
      <c r="F55" s="67">
        <v>435.66003257480224</v>
      </c>
      <c r="G55" s="67">
        <v>344.54223891653356</v>
      </c>
      <c r="H55" s="68"/>
      <c r="I55" s="41" t="s">
        <v>169</v>
      </c>
    </row>
    <row r="56" spans="2:9" s="31" customFormat="1" ht="16.5" customHeight="1">
      <c r="B56" s="42" t="s">
        <v>127</v>
      </c>
      <c r="C56" s="70">
        <v>954.4</v>
      </c>
      <c r="D56" s="70">
        <v>1074</v>
      </c>
      <c r="E56" s="70">
        <v>1372</v>
      </c>
      <c r="F56" s="70">
        <v>802.3771999999999</v>
      </c>
      <c r="G56" s="70">
        <v>791.20712</v>
      </c>
      <c r="H56" s="68"/>
      <c r="I56" s="42" t="s">
        <v>170</v>
      </c>
    </row>
    <row r="57" spans="2:9" s="31" customFormat="1" ht="16.5" customHeight="1">
      <c r="B57" s="42" t="s">
        <v>128</v>
      </c>
      <c r="C57" s="70">
        <v>17654.9</v>
      </c>
      <c r="D57" s="70">
        <v>20182.49017995334</v>
      </c>
      <c r="E57" s="70">
        <v>18714.51309574809</v>
      </c>
      <c r="F57" s="70">
        <v>19877.470978448277</v>
      </c>
      <c r="G57" s="70">
        <v>15937.578486643622</v>
      </c>
      <c r="H57" s="68"/>
      <c r="I57" s="42" t="s">
        <v>171</v>
      </c>
    </row>
    <row r="58" spans="2:9" s="31" customFormat="1" ht="16.5" customHeight="1">
      <c r="B58" s="42" t="s">
        <v>129</v>
      </c>
      <c r="C58" s="70">
        <v>4857.4</v>
      </c>
      <c r="D58" s="70">
        <v>6429.1849999999995</v>
      </c>
      <c r="E58" s="70">
        <v>5778.764843999999</v>
      </c>
      <c r="F58" s="70">
        <v>7739.330255692308</v>
      </c>
      <c r="G58" s="70">
        <v>5086.797572433846</v>
      </c>
      <c r="H58" s="68"/>
      <c r="I58" s="42" t="s">
        <v>172</v>
      </c>
    </row>
    <row r="59" spans="2:9" s="31" customFormat="1" ht="16.5" customHeight="1">
      <c r="B59" s="42" t="s">
        <v>130</v>
      </c>
      <c r="C59" s="70">
        <v>35865.4</v>
      </c>
      <c r="D59" s="70">
        <v>37668.49689622193</v>
      </c>
      <c r="E59" s="70">
        <v>40160.207152990486</v>
      </c>
      <c r="F59" s="70">
        <v>41371.502455886126</v>
      </c>
      <c r="G59" s="70">
        <f>SUM(G60:G78)</f>
        <v>41247.49459162957</v>
      </c>
      <c r="H59" s="68"/>
      <c r="I59" s="42" t="s">
        <v>173</v>
      </c>
    </row>
    <row r="60" spans="2:9" s="31" customFormat="1" ht="12.75" customHeight="1">
      <c r="B60" s="41" t="s">
        <v>131</v>
      </c>
      <c r="C60" s="67">
        <v>4117.6</v>
      </c>
      <c r="D60" s="67">
        <v>4069.798</v>
      </c>
      <c r="E60" s="67">
        <v>4196.431</v>
      </c>
      <c r="F60" s="67">
        <v>4104.453</v>
      </c>
      <c r="G60" s="67">
        <v>2991.1000000000004</v>
      </c>
      <c r="H60" s="68"/>
      <c r="I60" s="41" t="s">
        <v>174</v>
      </c>
    </row>
    <row r="61" spans="2:9" s="31" customFormat="1" ht="12.75" customHeight="1">
      <c r="B61" s="41" t="s">
        <v>226</v>
      </c>
      <c r="C61" s="67">
        <v>571.2</v>
      </c>
      <c r="D61" s="67">
        <v>605.4355889999999</v>
      </c>
      <c r="E61" s="67">
        <v>563.6605333589999</v>
      </c>
      <c r="F61" s="67">
        <v>497.7105599743969</v>
      </c>
      <c r="G61" s="67">
        <v>472.82492249613864</v>
      </c>
      <c r="H61" s="68"/>
      <c r="I61" s="41" t="s">
        <v>227</v>
      </c>
    </row>
    <row r="62" spans="2:9" s="31" customFormat="1" ht="12.75" customHeight="1">
      <c r="B62" s="41" t="s">
        <v>132</v>
      </c>
      <c r="C62" s="67">
        <v>4330.6</v>
      </c>
      <c r="D62" s="67">
        <v>4590.4638780000005</v>
      </c>
      <c r="E62" s="67">
        <v>4191.613195770001</v>
      </c>
      <c r="F62" s="67">
        <v>4246.17908715</v>
      </c>
      <c r="G62" s="67">
        <v>4276.49347125</v>
      </c>
      <c r="H62" s="68"/>
      <c r="I62" s="41" t="s">
        <v>175</v>
      </c>
    </row>
    <row r="63" spans="2:9" s="31" customFormat="1" ht="12.75" customHeight="1">
      <c r="B63" s="41" t="s">
        <v>228</v>
      </c>
      <c r="C63" s="67">
        <v>1723.2</v>
      </c>
      <c r="D63" s="67">
        <v>1562.415561795011</v>
      </c>
      <c r="E63" s="67">
        <v>1936.8949976864862</v>
      </c>
      <c r="F63" s="67">
        <v>1915.5210281390775</v>
      </c>
      <c r="G63" s="67">
        <v>1983.5084107957048</v>
      </c>
      <c r="H63" s="68"/>
      <c r="I63" s="41" t="s">
        <v>229</v>
      </c>
    </row>
    <row r="64" spans="2:9" s="31" customFormat="1" ht="12.75" customHeight="1">
      <c r="B64" s="41" t="s">
        <v>133</v>
      </c>
      <c r="C64" s="67">
        <v>219</v>
      </c>
      <c r="D64" s="67">
        <v>221.65704398653605</v>
      </c>
      <c r="E64" s="67">
        <v>303.4343398034641</v>
      </c>
      <c r="F64" s="67">
        <v>474.9447595437539</v>
      </c>
      <c r="G64" s="67">
        <v>453.67696316406006</v>
      </c>
      <c r="H64" s="68"/>
      <c r="I64" s="41" t="s">
        <v>176</v>
      </c>
    </row>
    <row r="65" spans="2:9" s="31" customFormat="1" ht="12.75" customHeight="1">
      <c r="B65" s="41" t="s">
        <v>134</v>
      </c>
      <c r="C65" s="67"/>
      <c r="D65" s="67"/>
      <c r="E65" s="67"/>
      <c r="F65" s="67"/>
      <c r="G65" s="67"/>
      <c r="H65" s="68"/>
      <c r="I65" s="41" t="s">
        <v>231</v>
      </c>
    </row>
    <row r="66" spans="2:13" s="31" customFormat="1" ht="12.75" customHeight="1">
      <c r="B66" s="41" t="s">
        <v>230</v>
      </c>
      <c r="C66" s="67">
        <v>1833.7</v>
      </c>
      <c r="D66" s="67">
        <v>1304.54291</v>
      </c>
      <c r="E66" s="67">
        <v>1393.259477497369</v>
      </c>
      <c r="F66" s="67">
        <v>1360.7530916847763</v>
      </c>
      <c r="G66" s="67">
        <v>1383.019095624547</v>
      </c>
      <c r="H66" s="68"/>
      <c r="I66" s="41" t="s">
        <v>232</v>
      </c>
      <c r="J66" s="22"/>
      <c r="K66" s="22"/>
      <c r="L66" s="32"/>
      <c r="M66" s="32"/>
    </row>
    <row r="67" spans="2:11" s="31" customFormat="1" ht="12.75" customHeight="1">
      <c r="B67" s="41" t="s">
        <v>135</v>
      </c>
      <c r="C67" s="67">
        <v>909.5</v>
      </c>
      <c r="D67" s="67">
        <v>895.8839571000001</v>
      </c>
      <c r="E67" s="67">
        <v>898.976348424</v>
      </c>
      <c r="F67" s="67">
        <v>914.5292577300002</v>
      </c>
      <c r="G67" s="67">
        <v>922.2602360400001</v>
      </c>
      <c r="H67" s="68"/>
      <c r="I67" s="41" t="s">
        <v>177</v>
      </c>
      <c r="J67" s="65"/>
      <c r="K67" s="65"/>
    </row>
    <row r="68" spans="2:13" s="31" customFormat="1" ht="12.75" customHeight="1">
      <c r="B68" s="41" t="s">
        <v>136</v>
      </c>
      <c r="C68" s="67">
        <v>184.6</v>
      </c>
      <c r="D68" s="67">
        <v>187.44081052128004</v>
      </c>
      <c r="E68" s="67">
        <v>188.84369392642893</v>
      </c>
      <c r="F68" s="67">
        <v>189.61863797712002</v>
      </c>
      <c r="G68" s="67">
        <v>196.02292719048</v>
      </c>
      <c r="H68" s="68"/>
      <c r="I68" s="41" t="s">
        <v>178</v>
      </c>
      <c r="J68" s="29"/>
      <c r="K68" s="29"/>
      <c r="L68" s="25"/>
      <c r="M68" s="25"/>
    </row>
    <row r="69" spans="2:13" s="31" customFormat="1" ht="12.75" customHeight="1">
      <c r="B69" s="41" t="s">
        <v>961</v>
      </c>
      <c r="C69" s="67">
        <v>8924.1</v>
      </c>
      <c r="D69" s="67">
        <v>10337.874299592195</v>
      </c>
      <c r="E69" s="67">
        <v>10015.002414519104</v>
      </c>
      <c r="F69" s="67">
        <v>9247.318954393257</v>
      </c>
      <c r="G69" s="67">
        <v>9494.823841404033</v>
      </c>
      <c r="H69" s="68"/>
      <c r="I69" s="41" t="s">
        <v>962</v>
      </c>
      <c r="J69" s="22"/>
      <c r="K69" s="22"/>
      <c r="L69" s="25"/>
      <c r="M69" s="25"/>
    </row>
    <row r="70" spans="2:13" s="31" customFormat="1" ht="12.75" customHeight="1">
      <c r="B70" s="41" t="s">
        <v>137</v>
      </c>
      <c r="C70" s="67">
        <v>1505.8</v>
      </c>
      <c r="D70" s="67">
        <v>1467.0262399999997</v>
      </c>
      <c r="E70" s="67">
        <v>1581.130294583334</v>
      </c>
      <c r="F70" s="67">
        <v>1482.219558562499</v>
      </c>
      <c r="G70" s="67">
        <v>1648.0231834805984</v>
      </c>
      <c r="H70" s="68"/>
      <c r="I70" s="41" t="s">
        <v>179</v>
      </c>
      <c r="J70" s="22"/>
      <c r="K70" s="22"/>
      <c r="L70" s="25"/>
      <c r="M70" s="25"/>
    </row>
    <row r="71" spans="2:13" s="31" customFormat="1" ht="12.75" customHeight="1">
      <c r="B71" s="41" t="s">
        <v>138</v>
      </c>
      <c r="C71" s="67">
        <v>391.7</v>
      </c>
      <c r="D71" s="67">
        <v>441.40425</v>
      </c>
      <c r="E71" s="67">
        <v>405.8565</v>
      </c>
      <c r="F71" s="67">
        <v>458.8647</v>
      </c>
      <c r="G71" s="67">
        <v>751.37265</v>
      </c>
      <c r="H71" s="68"/>
      <c r="I71" s="41" t="s">
        <v>180</v>
      </c>
      <c r="J71" s="22"/>
      <c r="K71" s="22"/>
      <c r="L71" s="24"/>
      <c r="M71" s="24"/>
    </row>
    <row r="72" spans="2:13" s="31" customFormat="1" ht="12.75" customHeight="1">
      <c r="B72" s="41" t="s">
        <v>139</v>
      </c>
      <c r="C72" s="67">
        <v>1921.6</v>
      </c>
      <c r="D72" s="67">
        <v>1781.8058999999998</v>
      </c>
      <c r="E72" s="67">
        <v>2049.1407999999997</v>
      </c>
      <c r="F72" s="67">
        <v>2115.3446999999996</v>
      </c>
      <c r="G72" s="67">
        <v>2372.4785</v>
      </c>
      <c r="H72" s="68"/>
      <c r="I72" s="41" t="s">
        <v>181</v>
      </c>
      <c r="J72" s="22"/>
      <c r="K72" s="22"/>
      <c r="L72" s="22"/>
      <c r="M72" s="22"/>
    </row>
    <row r="73" spans="2:13" s="31" customFormat="1" ht="12.75" customHeight="1">
      <c r="B73" s="41" t="s">
        <v>140</v>
      </c>
      <c r="C73" s="67">
        <v>3761.4</v>
      </c>
      <c r="D73" s="67">
        <v>4793.967965</v>
      </c>
      <c r="E73" s="67">
        <v>6487.15381</v>
      </c>
      <c r="F73" s="67">
        <v>8182.0071100000005</v>
      </c>
      <c r="G73" s="272">
        <v>7977.8436200000015</v>
      </c>
      <c r="H73" s="68"/>
      <c r="I73" s="41" t="s">
        <v>182</v>
      </c>
      <c r="J73" s="22"/>
      <c r="K73" s="22"/>
      <c r="L73" s="22"/>
      <c r="M73" s="22"/>
    </row>
    <row r="74" spans="2:13" s="31" customFormat="1" ht="12.75" customHeight="1">
      <c r="B74" s="41" t="s">
        <v>141</v>
      </c>
      <c r="C74" s="67"/>
      <c r="D74" s="67"/>
      <c r="E74" s="67"/>
      <c r="F74" s="67"/>
      <c r="G74" s="67"/>
      <c r="H74" s="68"/>
      <c r="I74" s="41" t="s">
        <v>183</v>
      </c>
      <c r="J74" s="22"/>
      <c r="K74" s="22"/>
      <c r="L74" s="22"/>
      <c r="M74" s="22"/>
    </row>
    <row r="75" spans="2:13" s="31" customFormat="1" ht="12.75" customHeight="1">
      <c r="B75" s="71" t="s">
        <v>233</v>
      </c>
      <c r="C75" s="67">
        <v>3073.2</v>
      </c>
      <c r="D75" s="67">
        <v>2876.8494225779</v>
      </c>
      <c r="E75" s="67">
        <v>3040.3451914926995</v>
      </c>
      <c r="F75" s="67">
        <v>3215.8265524895996</v>
      </c>
      <c r="G75" s="67">
        <v>3001.9298322552</v>
      </c>
      <c r="H75" s="68"/>
      <c r="I75" s="71" t="s">
        <v>236</v>
      </c>
      <c r="J75" s="22"/>
      <c r="K75" s="22"/>
      <c r="L75" s="29"/>
      <c r="M75" s="29"/>
    </row>
    <row r="76" spans="2:13" s="31" customFormat="1" ht="12.75" customHeight="1">
      <c r="B76" s="71" t="s">
        <v>234</v>
      </c>
      <c r="C76" s="67">
        <v>979.6</v>
      </c>
      <c r="D76" s="67">
        <v>1065.8167001088002</v>
      </c>
      <c r="E76" s="67">
        <v>1187.2884563712003</v>
      </c>
      <c r="F76" s="67">
        <v>1239.207836064</v>
      </c>
      <c r="G76" s="67">
        <v>1304.8417688832</v>
      </c>
      <c r="H76" s="68"/>
      <c r="I76" s="71" t="s">
        <v>237</v>
      </c>
      <c r="J76" s="22"/>
      <c r="K76" s="22"/>
      <c r="L76" s="22"/>
      <c r="M76" s="22"/>
    </row>
    <row r="77" spans="2:13" s="31" customFormat="1" ht="12.75" customHeight="1">
      <c r="B77" s="71" t="s">
        <v>235</v>
      </c>
      <c r="C77" s="67">
        <v>960.2</v>
      </c>
      <c r="D77" s="67">
        <v>1067.3183685402</v>
      </c>
      <c r="E77" s="67">
        <v>1141.8270995574</v>
      </c>
      <c r="F77" s="67">
        <v>1219.876690947646</v>
      </c>
      <c r="G77" s="67">
        <v>1317.4091235456037</v>
      </c>
      <c r="H77" s="68"/>
      <c r="I77" s="71" t="s">
        <v>238</v>
      </c>
      <c r="J77" s="22"/>
      <c r="K77" s="22"/>
      <c r="L77" s="22"/>
      <c r="M77" s="22"/>
    </row>
    <row r="78" spans="2:13" s="31" customFormat="1" ht="12.75" customHeight="1">
      <c r="B78" s="41" t="s">
        <v>142</v>
      </c>
      <c r="C78" s="67">
        <v>458.4</v>
      </c>
      <c r="D78" s="67">
        <v>398.796</v>
      </c>
      <c r="E78" s="67">
        <v>579.349</v>
      </c>
      <c r="F78" s="67">
        <v>507.12693123</v>
      </c>
      <c r="G78" s="67">
        <v>699.8660454999999</v>
      </c>
      <c r="H78" s="68"/>
      <c r="I78" s="41" t="s">
        <v>184</v>
      </c>
      <c r="J78" s="22"/>
      <c r="K78" s="22"/>
      <c r="L78" s="22"/>
      <c r="M78" s="22"/>
    </row>
    <row r="79" spans="2:13" s="32" customFormat="1" ht="3" customHeight="1">
      <c r="B79" s="58"/>
      <c r="C79" s="61"/>
      <c r="D79" s="61"/>
      <c r="E79" s="61"/>
      <c r="F79" s="61"/>
      <c r="G79" s="61"/>
      <c r="H79" s="56"/>
      <c r="I79" s="58"/>
      <c r="J79" s="22"/>
      <c r="K79" s="22"/>
      <c r="L79" s="22"/>
      <c r="M79" s="22"/>
    </row>
    <row r="80" spans="2:13" s="31" customFormat="1" ht="31.5" customHeight="1">
      <c r="B80" s="98" t="s">
        <v>143</v>
      </c>
      <c r="C80" s="99">
        <f>+C8+C17+C24+C36+C41+C46+C52+C56+C57+C58+C59</f>
        <v>397621.60000000015</v>
      </c>
      <c r="D80" s="99">
        <f>+D8+D17+D24+D36+D41+D46+D52+D56+D57+D58+D59</f>
        <v>360558.968589258</v>
      </c>
      <c r="E80" s="99">
        <f>+E8+E17+E24+E36+E41+E46+E52+E56+E57+E58+E59</f>
        <v>400971.781085824</v>
      </c>
      <c r="F80" s="99">
        <f>+F8+F17+F24+F36+F41+F46+F52+F56+F57+F58+F59</f>
        <v>415639.86335915077</v>
      </c>
      <c r="G80" s="99">
        <f>+G8+G17+G24+G36+G41+G46+G52+G56+G57+G58+G59</f>
        <v>400942.21114643046</v>
      </c>
      <c r="H80" s="48"/>
      <c r="I80" s="98" t="s">
        <v>185</v>
      </c>
      <c r="J80" s="22"/>
      <c r="K80" s="22"/>
      <c r="L80" s="22"/>
      <c r="M80" s="22"/>
    </row>
    <row r="81" spans="2:8" ht="13.5" customHeight="1">
      <c r="B81" s="21"/>
      <c r="C81" s="21"/>
      <c r="D81" s="21"/>
      <c r="E81" s="21"/>
      <c r="F81" s="21"/>
      <c r="G81" s="21"/>
      <c r="H81" s="21"/>
    </row>
    <row r="82" spans="10:13" s="25" customFormat="1" ht="13.5" thickBot="1">
      <c r="J82" s="22"/>
      <c r="K82" s="22"/>
      <c r="L82" s="22"/>
      <c r="M82" s="22"/>
    </row>
    <row r="83" spans="2:13" s="25" customFormat="1" ht="16.5" customHeight="1" thickTop="1">
      <c r="B83" s="26" t="str">
        <f>+'Περιεχόμενα-Contents'!B27</f>
        <v>(Τελευταία Ενημέρωση/Last update: 07/10/2021)</v>
      </c>
      <c r="C83" s="27"/>
      <c r="D83" s="27"/>
      <c r="E83" s="27"/>
      <c r="F83" s="27"/>
      <c r="G83" s="27"/>
      <c r="H83" s="27"/>
      <c r="I83" s="27"/>
      <c r="J83" s="22"/>
      <c r="K83" s="22"/>
      <c r="L83" s="22"/>
      <c r="M83" s="22"/>
    </row>
    <row r="84" spans="2:13" s="25" customFormat="1" ht="4.5" customHeight="1">
      <c r="B84" s="210"/>
      <c r="C84" s="212"/>
      <c r="D84" s="212"/>
      <c r="E84" s="212"/>
      <c r="F84" s="212"/>
      <c r="G84" s="212"/>
      <c r="H84" s="212"/>
      <c r="I84" s="212"/>
      <c r="J84" s="22"/>
      <c r="K84" s="22"/>
      <c r="L84" s="22"/>
      <c r="M84" s="22"/>
    </row>
    <row r="85" spans="2:13" s="25" customFormat="1" ht="16.5" customHeight="1">
      <c r="B85" s="28" t="str">
        <f>+'Περιεχόμενα-Contents'!B29</f>
        <v>COPYRIGHT © :2021, ΚΥΠΡΙΑΚΗ ΔΗΜΟΚΡΑΤΙΑ, ΣΤΑΤΙΣΤΙΚΗ ΥΠΗΡΕΣΙΑ/REPUBLIC OF CYPRUS, STATISTICAL SERVICE</v>
      </c>
      <c r="J85" s="22"/>
      <c r="K85" s="22"/>
      <c r="L85" s="22"/>
      <c r="M85" s="22"/>
    </row>
    <row r="86" spans="2:13" s="24" customFormat="1" ht="12.75">
      <c r="B86" s="20"/>
      <c r="J86" s="22"/>
      <c r="K86" s="22"/>
      <c r="L86" s="22"/>
      <c r="M86" s="22"/>
    </row>
    <row r="90" spans="1:13" s="29" customFormat="1" ht="12.75">
      <c r="A90" s="22"/>
      <c r="B90" s="30"/>
      <c r="J90" s="22"/>
      <c r="K90" s="22"/>
      <c r="L90" s="22"/>
      <c r="M90" s="22"/>
    </row>
  </sheetData>
  <sheetProtection/>
  <mergeCells count="9">
    <mergeCell ref="I6:I7"/>
    <mergeCell ref="A1:B1"/>
    <mergeCell ref="B6:B7"/>
    <mergeCell ref="G6:G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1" r:id="rId2"/>
  <rowBreaks count="1" manualBreakCount="1">
    <brk id="45" max="9" man="1"/>
  </rowBreaks>
  <drawing r:id="rId1"/>
</worksheet>
</file>

<file path=xl/worksheets/sheet8.xml><?xml version="1.0" encoding="utf-8"?>
<worksheet xmlns="http://schemas.openxmlformats.org/spreadsheetml/2006/main" xmlns:r="http://schemas.openxmlformats.org/officeDocument/2006/relationships">
  <sheetPr>
    <tabColor rgb="FF92D050"/>
  </sheetPr>
  <dimension ref="A1:M28"/>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51.140625" style="29" customWidth="1"/>
    <col min="3" max="4" width="8.00390625" style="22" customWidth="1"/>
    <col min="5" max="7" width="8.140625" style="22" customWidth="1"/>
    <col min="8" max="8" width="0.85546875" style="22" customWidth="1"/>
    <col min="9" max="9" width="51.2812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1073</v>
      </c>
      <c r="C3" s="37"/>
      <c r="D3" s="37"/>
      <c r="E3" s="37"/>
      <c r="F3" s="37"/>
      <c r="G3" s="37"/>
      <c r="H3" s="37"/>
      <c r="I3" s="37"/>
      <c r="J3" s="37"/>
    </row>
    <row r="4" spans="2:10" s="31" customFormat="1" ht="15" customHeight="1" thickBot="1">
      <c r="B4" s="218" t="s">
        <v>1074</v>
      </c>
      <c r="C4" s="215"/>
      <c r="D4" s="215"/>
      <c r="E4" s="215"/>
      <c r="F4" s="215"/>
      <c r="G4" s="215"/>
      <c r="H4" s="215"/>
      <c r="I4" s="215"/>
      <c r="J4" s="38"/>
    </row>
    <row r="5" s="32" customFormat="1" ht="12.75" customHeight="1" thickTop="1">
      <c r="I5" s="33" t="s">
        <v>14</v>
      </c>
    </row>
    <row r="6" spans="2:9" s="32" customFormat="1" ht="15.75" customHeight="1">
      <c r="B6" s="283" t="s">
        <v>104</v>
      </c>
      <c r="C6" s="285">
        <v>2015</v>
      </c>
      <c r="D6" s="285">
        <v>2016</v>
      </c>
      <c r="E6" s="285">
        <v>2017</v>
      </c>
      <c r="F6" s="285">
        <v>2018</v>
      </c>
      <c r="G6" s="285">
        <v>2019</v>
      </c>
      <c r="H6" s="316"/>
      <c r="I6" s="283" t="s">
        <v>103</v>
      </c>
    </row>
    <row r="7" spans="2:9" s="32" customFormat="1" ht="15.75" customHeight="1">
      <c r="B7" s="284"/>
      <c r="C7" s="286"/>
      <c r="D7" s="286"/>
      <c r="E7" s="286"/>
      <c r="F7" s="286"/>
      <c r="G7" s="286"/>
      <c r="H7" s="317"/>
      <c r="I7" s="284"/>
    </row>
    <row r="8" spans="2:9" s="31" customFormat="1" ht="19.5" customHeight="1">
      <c r="B8" s="40" t="s">
        <v>239</v>
      </c>
      <c r="C8" s="53"/>
      <c r="D8" s="53"/>
      <c r="E8" s="53"/>
      <c r="F8" s="53"/>
      <c r="G8" s="53"/>
      <c r="H8" s="44"/>
      <c r="I8" s="42" t="s">
        <v>245</v>
      </c>
    </row>
    <row r="9" spans="2:10" s="32" customFormat="1" ht="15" customHeight="1">
      <c r="B9" s="41" t="s">
        <v>240</v>
      </c>
      <c r="C9" s="72">
        <v>4373</v>
      </c>
      <c r="D9" s="72">
        <v>4385</v>
      </c>
      <c r="E9" s="72">
        <v>4415</v>
      </c>
      <c r="F9" s="72">
        <v>4547.651883729954</v>
      </c>
      <c r="G9" s="72">
        <v>4503.671883083291</v>
      </c>
      <c r="H9" s="36"/>
      <c r="I9" s="41" t="s">
        <v>246</v>
      </c>
      <c r="J9" s="34"/>
    </row>
    <row r="10" spans="2:10" s="32" customFormat="1" ht="15" customHeight="1">
      <c r="B10" s="41" t="s">
        <v>241</v>
      </c>
      <c r="C10" s="72">
        <v>1352</v>
      </c>
      <c r="D10" s="72">
        <v>1437</v>
      </c>
      <c r="E10" s="72">
        <v>1627</v>
      </c>
      <c r="F10" s="72">
        <v>1862.468395991972</v>
      </c>
      <c r="G10" s="72">
        <v>1967.058636169839</v>
      </c>
      <c r="H10" s="36"/>
      <c r="I10" s="41" t="s">
        <v>963</v>
      </c>
      <c r="J10" s="34"/>
    </row>
    <row r="11" spans="2:12" s="31" customFormat="1" ht="19.5" customHeight="1">
      <c r="B11" s="42" t="s">
        <v>81</v>
      </c>
      <c r="C11" s="74"/>
      <c r="D11" s="74"/>
      <c r="E11" s="74"/>
      <c r="F11" s="74"/>
      <c r="G11" s="74"/>
      <c r="H11" s="49"/>
      <c r="I11" s="42" t="s">
        <v>87</v>
      </c>
      <c r="J11" s="34"/>
      <c r="K11" s="32"/>
      <c r="L11" s="32"/>
    </row>
    <row r="12" spans="2:12" s="32" customFormat="1" ht="15" customHeight="1">
      <c r="B12" s="41" t="s">
        <v>242</v>
      </c>
      <c r="C12" s="72">
        <v>3380.66</v>
      </c>
      <c r="D12" s="72">
        <v>3237</v>
      </c>
      <c r="E12" s="72">
        <v>3340.27</v>
      </c>
      <c r="F12" s="72">
        <v>3247.208</v>
      </c>
      <c r="G12" s="72">
        <v>3206.938</v>
      </c>
      <c r="H12" s="36"/>
      <c r="I12" s="41" t="s">
        <v>247</v>
      </c>
      <c r="J12" s="51"/>
      <c r="K12" s="31"/>
      <c r="L12" s="31"/>
    </row>
    <row r="13" spans="2:10" s="31" customFormat="1" ht="19.5" customHeight="1">
      <c r="B13" s="42" t="s">
        <v>80</v>
      </c>
      <c r="C13" s="74"/>
      <c r="D13" s="74"/>
      <c r="E13" s="74"/>
      <c r="F13" s="74"/>
      <c r="G13" s="74"/>
      <c r="H13" s="49"/>
      <c r="I13" s="42" t="s">
        <v>248</v>
      </c>
      <c r="J13" s="51"/>
    </row>
    <row r="14" spans="2:10" s="32" customFormat="1" ht="15" customHeight="1">
      <c r="B14" s="41" t="s">
        <v>243</v>
      </c>
      <c r="C14" s="72">
        <v>136.56756</v>
      </c>
      <c r="D14" s="72">
        <v>120.6</v>
      </c>
      <c r="E14" s="72">
        <v>176.277</v>
      </c>
      <c r="F14" s="72">
        <v>198.65795</v>
      </c>
      <c r="G14" s="72">
        <v>182.578658</v>
      </c>
      <c r="H14" s="36"/>
      <c r="I14" s="41" t="s">
        <v>915</v>
      </c>
      <c r="J14" s="34"/>
    </row>
    <row r="15" spans="2:11" s="31" customFormat="1" ht="19.5" customHeight="1">
      <c r="B15" s="42" t="s">
        <v>244</v>
      </c>
      <c r="C15" s="44"/>
      <c r="D15" s="44"/>
      <c r="E15" s="44"/>
      <c r="F15" s="44"/>
      <c r="G15" s="44"/>
      <c r="H15" s="44"/>
      <c r="I15" s="42" t="s">
        <v>85</v>
      </c>
      <c r="J15" s="65"/>
      <c r="K15" s="65"/>
    </row>
    <row r="16" spans="2:12" s="32" customFormat="1" ht="15" customHeight="1">
      <c r="B16" s="41" t="s">
        <v>964</v>
      </c>
      <c r="C16" s="72">
        <v>41.2334</v>
      </c>
      <c r="D16" s="72">
        <v>44.3</v>
      </c>
      <c r="E16" s="72">
        <v>44.573</v>
      </c>
      <c r="F16" s="72">
        <v>43.76237</v>
      </c>
      <c r="G16" s="72">
        <v>32.61582</v>
      </c>
      <c r="H16" s="36"/>
      <c r="I16" s="125" t="s">
        <v>965</v>
      </c>
      <c r="J16" s="25"/>
      <c r="K16" s="25"/>
      <c r="L16" s="25"/>
    </row>
    <row r="17" spans="2:13" s="32" customFormat="1" ht="3" customHeight="1">
      <c r="B17" s="43"/>
      <c r="C17" s="54"/>
      <c r="D17" s="54">
        <v>14</v>
      </c>
      <c r="E17" s="54">
        <v>-0.3</v>
      </c>
      <c r="F17" s="54">
        <v>-0.3</v>
      </c>
      <c r="G17" s="54">
        <v>-0.3</v>
      </c>
      <c r="H17" s="45"/>
      <c r="I17" s="39"/>
      <c r="J17" s="25"/>
      <c r="K17" s="25"/>
      <c r="L17" s="25"/>
      <c r="M17" s="22"/>
    </row>
    <row r="18" spans="2:12" s="31" customFormat="1" ht="31.5" customHeight="1">
      <c r="B18" s="98" t="s">
        <v>143</v>
      </c>
      <c r="C18" s="99">
        <f>SUM(C8:C16)</f>
        <v>9283.460959999999</v>
      </c>
      <c r="D18" s="99">
        <f>SUM(D8:D16)</f>
        <v>9223.9</v>
      </c>
      <c r="E18" s="99">
        <f>SUM(E8:E16)</f>
        <v>9603.12</v>
      </c>
      <c r="F18" s="99">
        <f>SUM(F8:F16)</f>
        <v>9899.748599721926</v>
      </c>
      <c r="G18" s="99">
        <f>SUM(G8:G16)</f>
        <v>9892.86299725313</v>
      </c>
      <c r="H18" s="198"/>
      <c r="I18" s="98" t="s">
        <v>185</v>
      </c>
      <c r="J18" s="25"/>
      <c r="K18" s="25"/>
      <c r="L18" s="25"/>
    </row>
    <row r="19" spans="2:13" ht="12.75">
      <c r="B19" s="21"/>
      <c r="C19" s="21"/>
      <c r="D19" s="21"/>
      <c r="E19" s="21"/>
      <c r="F19" s="21"/>
      <c r="G19" s="21"/>
      <c r="H19" s="21"/>
      <c r="J19" s="25"/>
      <c r="K19" s="25"/>
      <c r="L19" s="25"/>
      <c r="M19" s="25"/>
    </row>
    <row r="20" spans="10:12" s="25" customFormat="1" ht="13.5" thickBot="1">
      <c r="J20" s="24"/>
      <c r="K20" s="24"/>
      <c r="L20" s="24"/>
    </row>
    <row r="21" spans="2:12" s="25" customFormat="1" ht="16.5" customHeight="1" thickTop="1">
      <c r="B21" s="26" t="str">
        <f>+'Περιεχόμενα-Contents'!B27</f>
        <v>(Τελευταία Ενημέρωση/Last update: 07/10/2021)</v>
      </c>
      <c r="C21" s="27"/>
      <c r="D21" s="27"/>
      <c r="E21" s="27"/>
      <c r="F21" s="27"/>
      <c r="G21" s="27"/>
      <c r="H21" s="27"/>
      <c r="I21" s="27"/>
      <c r="J21" s="22"/>
      <c r="K21" s="22"/>
      <c r="L21" s="22"/>
    </row>
    <row r="22" spans="2:12" s="25" customFormat="1" ht="4.5" customHeight="1">
      <c r="B22" s="210"/>
      <c r="C22" s="212"/>
      <c r="D22" s="212"/>
      <c r="E22" s="212"/>
      <c r="F22" s="212"/>
      <c r="G22" s="212"/>
      <c r="H22" s="212"/>
      <c r="I22" s="212"/>
      <c r="J22" s="22"/>
      <c r="K22" s="22"/>
      <c r="L22" s="22"/>
    </row>
    <row r="23" spans="2:13" s="25" customFormat="1" ht="16.5" customHeight="1">
      <c r="B23" s="28" t="str">
        <f>+'Περιεχόμενα-Contents'!B29</f>
        <v>COPYRIGHT © :2021, ΚΥΠΡΙΑΚΗ ΔΗΜΟΚΡΑΤΙΑ, ΣΤΑΤΙΣΤΙΚΗ ΥΠΗΡΕΣΙΑ/REPUBLIC OF CYPRUS, STATISTICAL SERVICE</v>
      </c>
      <c r="J23" s="22"/>
      <c r="K23" s="22"/>
      <c r="L23" s="22"/>
      <c r="M23" s="24"/>
    </row>
    <row r="24" spans="2:13" s="24" customFormat="1" ht="12.75">
      <c r="B24" s="20"/>
      <c r="J24" s="29"/>
      <c r="K24" s="29"/>
      <c r="L24" s="29"/>
      <c r="M24" s="22"/>
    </row>
    <row r="27" ht="12.75">
      <c r="M27" s="29"/>
    </row>
    <row r="28" spans="1:13" s="29" customFormat="1" ht="12.75">
      <c r="A28" s="22"/>
      <c r="B28" s="30"/>
      <c r="J28" s="22"/>
      <c r="K28" s="22"/>
      <c r="L28" s="22"/>
      <c r="M28" s="22"/>
    </row>
  </sheetData>
  <sheetProtection/>
  <mergeCells count="8">
    <mergeCell ref="G6:H7"/>
    <mergeCell ref="A1:B1"/>
    <mergeCell ref="B6:B7"/>
    <mergeCell ref="I6:I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M46"/>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38.28125" style="29" customWidth="1"/>
    <col min="3" max="4" width="9.8515625" style="22" customWidth="1"/>
    <col min="5" max="7" width="9.00390625" style="22" customWidth="1"/>
    <col min="8" max="8" width="0.85546875" style="22" customWidth="1"/>
    <col min="9" max="9" width="37.8515625" style="22" customWidth="1"/>
    <col min="10" max="10" width="2.140625" style="22" customWidth="1"/>
    <col min="11" max="16384" width="9.28125" style="22" customWidth="1"/>
  </cols>
  <sheetData>
    <row r="1" spans="1:2" s="23" customFormat="1" ht="15" customHeight="1">
      <c r="A1" s="287" t="s">
        <v>8</v>
      </c>
      <c r="B1" s="288"/>
    </row>
    <row r="2" s="23" customFormat="1" ht="12.75" customHeight="1">
      <c r="B2" s="3"/>
    </row>
    <row r="3" spans="2:10" s="31" customFormat="1" ht="15" customHeight="1">
      <c r="B3" s="217" t="s">
        <v>1075</v>
      </c>
      <c r="C3" s="37"/>
      <c r="D3" s="37"/>
      <c r="E3" s="37"/>
      <c r="F3" s="37"/>
      <c r="G3" s="37"/>
      <c r="H3" s="37"/>
      <c r="I3" s="37"/>
      <c r="J3" s="37"/>
    </row>
    <row r="4" spans="2:10" s="31" customFormat="1" ht="15" customHeight="1" thickBot="1">
      <c r="B4" s="218" t="s">
        <v>1076</v>
      </c>
      <c r="C4" s="215"/>
      <c r="D4" s="215"/>
      <c r="E4" s="215"/>
      <c r="F4" s="215"/>
      <c r="G4" s="215"/>
      <c r="H4" s="215"/>
      <c r="I4" s="215"/>
      <c r="J4" s="38"/>
    </row>
    <row r="5" s="32" customFormat="1" ht="12.75" customHeight="1" thickTop="1">
      <c r="I5" s="33"/>
    </row>
    <row r="6" spans="2:9" s="32" customFormat="1" ht="15.75" customHeight="1">
      <c r="B6" s="283" t="s">
        <v>89</v>
      </c>
      <c r="C6" s="285">
        <v>2015</v>
      </c>
      <c r="D6" s="285">
        <v>2016</v>
      </c>
      <c r="E6" s="285">
        <v>2017</v>
      </c>
      <c r="F6" s="285">
        <v>2018</v>
      </c>
      <c r="G6" s="285">
        <v>2019</v>
      </c>
      <c r="H6" s="285"/>
      <c r="I6" s="283" t="s">
        <v>90</v>
      </c>
    </row>
    <row r="7" spans="2:9" s="32" customFormat="1" ht="15.75" customHeight="1">
      <c r="B7" s="284"/>
      <c r="C7" s="286"/>
      <c r="D7" s="286"/>
      <c r="E7" s="286"/>
      <c r="F7" s="286"/>
      <c r="G7" s="286"/>
      <c r="H7" s="286"/>
      <c r="I7" s="284"/>
    </row>
    <row r="8" spans="2:9" s="31" customFormat="1" ht="19.5" customHeight="1">
      <c r="B8" s="42" t="s">
        <v>255</v>
      </c>
      <c r="C8" s="70">
        <v>14196</v>
      </c>
      <c r="D8" s="70">
        <v>16680</v>
      </c>
      <c r="E8" s="70">
        <v>16043</v>
      </c>
      <c r="F8" s="70">
        <v>14913.208232280002</v>
      </c>
      <c r="G8" s="70">
        <f>+G9+G12</f>
        <v>15353</v>
      </c>
      <c r="H8" s="68"/>
      <c r="I8" s="42" t="s">
        <v>262</v>
      </c>
    </row>
    <row r="9" spans="2:9" s="32" customFormat="1" ht="15" customHeight="1">
      <c r="B9" s="41" t="s">
        <v>249</v>
      </c>
      <c r="C9" s="67">
        <v>10008.92</v>
      </c>
      <c r="D9" s="67">
        <v>11196</v>
      </c>
      <c r="E9" s="67">
        <v>10759</v>
      </c>
      <c r="F9" s="67">
        <v>9580.2095142</v>
      </c>
      <c r="G9" s="67">
        <f>+G10+G11</f>
        <v>9916</v>
      </c>
      <c r="H9" s="69"/>
      <c r="I9" s="41" t="s">
        <v>261</v>
      </c>
    </row>
    <row r="10" spans="2:9" s="32" customFormat="1" ht="15" customHeight="1">
      <c r="B10" s="71" t="s">
        <v>250</v>
      </c>
      <c r="C10" s="67">
        <v>6177.400000000001</v>
      </c>
      <c r="D10" s="67">
        <v>8143</v>
      </c>
      <c r="E10" s="67">
        <v>7825</v>
      </c>
      <c r="F10" s="67">
        <v>6967.81404735</v>
      </c>
      <c r="G10" s="67">
        <v>7212</v>
      </c>
      <c r="H10" s="69"/>
      <c r="I10" s="71" t="s">
        <v>256</v>
      </c>
    </row>
    <row r="11" spans="2:9" s="32" customFormat="1" ht="15" customHeight="1">
      <c r="B11" s="71" t="s">
        <v>251</v>
      </c>
      <c r="C11" s="67">
        <v>3831.52</v>
      </c>
      <c r="D11" s="67">
        <v>3053</v>
      </c>
      <c r="E11" s="67">
        <v>2934</v>
      </c>
      <c r="F11" s="67">
        <v>2612.3954668499996</v>
      </c>
      <c r="G11" s="67">
        <v>2704</v>
      </c>
      <c r="H11" s="69"/>
      <c r="I11" s="71" t="s">
        <v>257</v>
      </c>
    </row>
    <row r="12" spans="2:9" s="32" customFormat="1" ht="15" customHeight="1">
      <c r="B12" s="41" t="s">
        <v>252</v>
      </c>
      <c r="C12" s="67">
        <v>4187.08</v>
      </c>
      <c r="D12" s="67">
        <v>5484</v>
      </c>
      <c r="E12" s="67">
        <v>5284</v>
      </c>
      <c r="F12" s="67">
        <v>5332.998718080001</v>
      </c>
      <c r="G12" s="67">
        <f>+G13+G14</f>
        <v>5437</v>
      </c>
      <c r="H12" s="69"/>
      <c r="I12" s="41" t="s">
        <v>258</v>
      </c>
    </row>
    <row r="13" spans="2:9" s="32" customFormat="1" ht="15" customHeight="1">
      <c r="B13" s="71" t="s">
        <v>250</v>
      </c>
      <c r="C13" s="67">
        <v>3042.6000000000004</v>
      </c>
      <c r="D13" s="67">
        <v>4442</v>
      </c>
      <c r="E13" s="67">
        <v>4280</v>
      </c>
      <c r="F13" s="67">
        <v>4319.6900630400005</v>
      </c>
      <c r="G13" s="67">
        <v>4404</v>
      </c>
      <c r="H13" s="69"/>
      <c r="I13" s="71" t="s">
        <v>256</v>
      </c>
    </row>
    <row r="14" spans="2:9" s="32" customFormat="1" ht="15" customHeight="1">
      <c r="B14" s="71" t="s">
        <v>251</v>
      </c>
      <c r="C14" s="67">
        <v>1144.48</v>
      </c>
      <c r="D14" s="67">
        <v>1042</v>
      </c>
      <c r="E14" s="67">
        <v>1004</v>
      </c>
      <c r="F14" s="67">
        <v>1013.3086550400001</v>
      </c>
      <c r="G14" s="67">
        <v>1033</v>
      </c>
      <c r="H14" s="69"/>
      <c r="I14" s="71" t="s">
        <v>257</v>
      </c>
    </row>
    <row r="15" spans="2:9" s="31" customFormat="1" ht="19.5" customHeight="1">
      <c r="B15" s="42" t="s">
        <v>253</v>
      </c>
      <c r="C15" s="70">
        <v>387.03999999999996</v>
      </c>
      <c r="D15" s="70">
        <v>404.981</v>
      </c>
      <c r="E15" s="70">
        <v>399</v>
      </c>
      <c r="F15" s="70">
        <v>239.78025</v>
      </c>
      <c r="G15" s="70">
        <f>+G16+G19</f>
        <v>245</v>
      </c>
      <c r="H15" s="68"/>
      <c r="I15" s="42" t="s">
        <v>259</v>
      </c>
    </row>
    <row r="16" spans="2:9" s="31" customFormat="1" ht="15" customHeight="1">
      <c r="B16" s="41" t="s">
        <v>249</v>
      </c>
      <c r="C16" s="67">
        <v>79.05999999999999</v>
      </c>
      <c r="D16" s="67">
        <v>77</v>
      </c>
      <c r="E16" s="67">
        <v>76</v>
      </c>
      <c r="F16" s="67">
        <v>45.58785</v>
      </c>
      <c r="G16" s="67">
        <f>+G17+G18</f>
        <v>47</v>
      </c>
      <c r="H16" s="68"/>
      <c r="I16" s="41" t="s">
        <v>261</v>
      </c>
    </row>
    <row r="17" spans="2:9" s="32" customFormat="1" ht="15" customHeight="1">
      <c r="B17" s="71" t="s">
        <v>250</v>
      </c>
      <c r="C17" s="67">
        <v>55.459999999999994</v>
      </c>
      <c r="D17" s="67">
        <v>54</v>
      </c>
      <c r="E17" s="67">
        <v>53</v>
      </c>
      <c r="F17" s="67">
        <v>31.9707</v>
      </c>
      <c r="G17" s="67">
        <v>33</v>
      </c>
      <c r="H17" s="69"/>
      <c r="I17" s="71" t="s">
        <v>256</v>
      </c>
    </row>
    <row r="18" spans="2:9" s="32" customFormat="1" ht="15" customHeight="1">
      <c r="B18" s="71" t="s">
        <v>251</v>
      </c>
      <c r="C18" s="67">
        <v>23.599999999999998</v>
      </c>
      <c r="D18" s="67">
        <v>23</v>
      </c>
      <c r="E18" s="67">
        <v>23</v>
      </c>
      <c r="F18" s="67">
        <v>13.61715</v>
      </c>
      <c r="G18" s="67">
        <v>14</v>
      </c>
      <c r="H18" s="69"/>
      <c r="I18" s="71" t="s">
        <v>257</v>
      </c>
    </row>
    <row r="19" spans="2:9" s="32" customFormat="1" ht="15" customHeight="1">
      <c r="B19" s="41" t="s">
        <v>252</v>
      </c>
      <c r="C19" s="67">
        <v>307.97999999999996</v>
      </c>
      <c r="D19" s="67">
        <v>327.981</v>
      </c>
      <c r="E19" s="67">
        <v>323</v>
      </c>
      <c r="F19" s="67">
        <v>194.1924</v>
      </c>
      <c r="G19" s="67">
        <f>+G20+G21</f>
        <v>198</v>
      </c>
      <c r="H19" s="69"/>
      <c r="I19" s="41" t="s">
        <v>258</v>
      </c>
    </row>
    <row r="20" spans="2:9" s="32" customFormat="1" ht="15" customHeight="1">
      <c r="B20" s="71" t="s">
        <v>250</v>
      </c>
      <c r="C20" s="67">
        <v>261.96</v>
      </c>
      <c r="D20" s="67">
        <v>275.058</v>
      </c>
      <c r="E20" s="67">
        <v>271</v>
      </c>
      <c r="F20" s="67">
        <v>162.81375</v>
      </c>
      <c r="G20" s="67">
        <v>166</v>
      </c>
      <c r="H20" s="69"/>
      <c r="I20" s="71" t="s">
        <v>256</v>
      </c>
    </row>
    <row r="21" spans="2:9" s="32" customFormat="1" ht="15" customHeight="1">
      <c r="B21" s="71" t="s">
        <v>251</v>
      </c>
      <c r="C21" s="67">
        <v>46.019999999999996</v>
      </c>
      <c r="D21" s="67">
        <v>52.922999999999995</v>
      </c>
      <c r="E21" s="67">
        <v>52</v>
      </c>
      <c r="F21" s="67">
        <v>31.378649999999993</v>
      </c>
      <c r="G21" s="67">
        <v>32</v>
      </c>
      <c r="H21" s="69"/>
      <c r="I21" s="71" t="s">
        <v>257</v>
      </c>
    </row>
    <row r="22" spans="2:9" s="31" customFormat="1" ht="19.5" customHeight="1">
      <c r="B22" s="42" t="s">
        <v>80</v>
      </c>
      <c r="C22" s="70">
        <v>1223</v>
      </c>
      <c r="D22" s="70">
        <v>1174</v>
      </c>
      <c r="E22" s="70">
        <v>1151</v>
      </c>
      <c r="F22" s="70">
        <v>1157</v>
      </c>
      <c r="G22" s="70">
        <f>+G23+G26</f>
        <v>1228</v>
      </c>
      <c r="H22" s="68"/>
      <c r="I22" s="42" t="s">
        <v>248</v>
      </c>
    </row>
    <row r="23" spans="2:9" s="31" customFormat="1" ht="15" customHeight="1">
      <c r="B23" s="41" t="s">
        <v>249</v>
      </c>
      <c r="C23" s="67">
        <v>840</v>
      </c>
      <c r="D23" s="67">
        <v>780</v>
      </c>
      <c r="E23" s="67">
        <v>779</v>
      </c>
      <c r="F23" s="67">
        <v>785</v>
      </c>
      <c r="G23" s="67">
        <f>+G24+G25</f>
        <v>775</v>
      </c>
      <c r="H23" s="68"/>
      <c r="I23" s="41" t="s">
        <v>261</v>
      </c>
    </row>
    <row r="24" spans="2:9" s="32" customFormat="1" ht="15" customHeight="1">
      <c r="B24" s="71" t="s">
        <v>250</v>
      </c>
      <c r="C24" s="67">
        <v>836</v>
      </c>
      <c r="D24" s="67">
        <v>776</v>
      </c>
      <c r="E24" s="67">
        <v>775</v>
      </c>
      <c r="F24" s="67">
        <v>781</v>
      </c>
      <c r="G24" s="67">
        <v>770</v>
      </c>
      <c r="H24" s="69"/>
      <c r="I24" s="71" t="s">
        <v>256</v>
      </c>
    </row>
    <row r="25" spans="2:9" s="32" customFormat="1" ht="15" customHeight="1">
      <c r="B25" s="71" t="s">
        <v>251</v>
      </c>
      <c r="C25" s="67">
        <v>4</v>
      </c>
      <c r="D25" s="67">
        <v>4</v>
      </c>
      <c r="E25" s="67">
        <v>4</v>
      </c>
      <c r="F25" s="67">
        <v>4</v>
      </c>
      <c r="G25" s="67">
        <v>5</v>
      </c>
      <c r="H25" s="69"/>
      <c r="I25" s="71" t="s">
        <v>257</v>
      </c>
    </row>
    <row r="26" spans="2:9" s="32" customFormat="1" ht="15" customHeight="1">
      <c r="B26" s="41" t="s">
        <v>252</v>
      </c>
      <c r="C26" s="67">
        <v>383</v>
      </c>
      <c r="D26" s="67">
        <v>394</v>
      </c>
      <c r="E26" s="67">
        <v>372</v>
      </c>
      <c r="F26" s="67">
        <v>372</v>
      </c>
      <c r="G26" s="67">
        <f>+G27+G28</f>
        <v>453</v>
      </c>
      <c r="H26" s="69"/>
      <c r="I26" s="41" t="s">
        <v>258</v>
      </c>
    </row>
    <row r="27" spans="2:9" s="32" customFormat="1" ht="15" customHeight="1">
      <c r="B27" s="71" t="s">
        <v>250</v>
      </c>
      <c r="C27" s="67">
        <v>383</v>
      </c>
      <c r="D27" s="67">
        <v>380</v>
      </c>
      <c r="E27" s="67">
        <v>371</v>
      </c>
      <c r="F27" s="67">
        <v>371</v>
      </c>
      <c r="G27" s="67">
        <v>452</v>
      </c>
      <c r="H27" s="69"/>
      <c r="I27" s="71" t="s">
        <v>256</v>
      </c>
    </row>
    <row r="28" spans="2:9" s="32" customFormat="1" ht="15" customHeight="1">
      <c r="B28" s="71" t="s">
        <v>251</v>
      </c>
      <c r="C28" s="67">
        <v>0</v>
      </c>
      <c r="D28" s="67">
        <v>14</v>
      </c>
      <c r="E28" s="67">
        <v>1</v>
      </c>
      <c r="F28" s="67">
        <v>1</v>
      </c>
      <c r="G28" s="67">
        <v>1</v>
      </c>
      <c r="H28" s="69"/>
      <c r="I28" s="71" t="s">
        <v>257</v>
      </c>
    </row>
    <row r="29" spans="2:9" s="31" customFormat="1" ht="19.5" customHeight="1">
      <c r="B29" s="42" t="s">
        <v>254</v>
      </c>
      <c r="C29" s="70">
        <v>15806.04</v>
      </c>
      <c r="D29" s="70">
        <v>18258.981</v>
      </c>
      <c r="E29" s="70">
        <v>17593</v>
      </c>
      <c r="F29" s="70">
        <v>16309.988482280001</v>
      </c>
      <c r="G29" s="70">
        <f aca="true" t="shared" si="0" ref="G29:G35">+G8+G15+G22</f>
        <v>16826</v>
      </c>
      <c r="H29" s="68"/>
      <c r="I29" s="42" t="s">
        <v>260</v>
      </c>
    </row>
    <row r="30" spans="2:9" s="32" customFormat="1" ht="15" customHeight="1">
      <c r="B30" s="41" t="s">
        <v>249</v>
      </c>
      <c r="C30" s="67">
        <v>10927.98</v>
      </c>
      <c r="D30" s="67">
        <v>12053</v>
      </c>
      <c r="E30" s="67">
        <v>11614</v>
      </c>
      <c r="F30" s="67">
        <v>10410.7973642</v>
      </c>
      <c r="G30" s="67">
        <f t="shared" si="0"/>
        <v>10738</v>
      </c>
      <c r="H30" s="69"/>
      <c r="I30" s="41" t="s">
        <v>261</v>
      </c>
    </row>
    <row r="31" spans="2:9" s="32" customFormat="1" ht="15" customHeight="1">
      <c r="B31" s="71" t="s">
        <v>250</v>
      </c>
      <c r="C31" s="67">
        <v>7068.860000000001</v>
      </c>
      <c r="D31" s="67">
        <v>8973</v>
      </c>
      <c r="E31" s="67">
        <v>8653</v>
      </c>
      <c r="F31" s="67">
        <v>7780.78474735</v>
      </c>
      <c r="G31" s="67">
        <f t="shared" si="0"/>
        <v>8015</v>
      </c>
      <c r="H31" s="69"/>
      <c r="I31" s="71" t="s">
        <v>256</v>
      </c>
    </row>
    <row r="32" spans="2:9" s="31" customFormat="1" ht="15" customHeight="1">
      <c r="B32" s="71" t="s">
        <v>251</v>
      </c>
      <c r="C32" s="67">
        <v>3859.12</v>
      </c>
      <c r="D32" s="67">
        <v>3080</v>
      </c>
      <c r="E32" s="67">
        <v>2961</v>
      </c>
      <c r="F32" s="67">
        <v>2630.0126168499996</v>
      </c>
      <c r="G32" s="67">
        <f t="shared" si="0"/>
        <v>2723</v>
      </c>
      <c r="H32" s="68"/>
      <c r="I32" s="71" t="s">
        <v>257</v>
      </c>
    </row>
    <row r="33" spans="2:9" s="31" customFormat="1" ht="15" customHeight="1">
      <c r="B33" s="41" t="s">
        <v>252</v>
      </c>
      <c r="C33" s="67">
        <v>4878.06</v>
      </c>
      <c r="D33" s="67">
        <v>6205.981</v>
      </c>
      <c r="E33" s="67">
        <v>5979</v>
      </c>
      <c r="F33" s="67">
        <v>5899.191118080001</v>
      </c>
      <c r="G33" s="67">
        <f t="shared" si="0"/>
        <v>6088</v>
      </c>
      <c r="H33" s="68"/>
      <c r="I33" s="41" t="s">
        <v>258</v>
      </c>
    </row>
    <row r="34" spans="2:9" s="31" customFormat="1" ht="15" customHeight="1">
      <c r="B34" s="71" t="s">
        <v>250</v>
      </c>
      <c r="C34" s="67">
        <v>3687.5600000000004</v>
      </c>
      <c r="D34" s="67">
        <v>5097.058</v>
      </c>
      <c r="E34" s="67">
        <v>4922</v>
      </c>
      <c r="F34" s="67">
        <v>4853.503813040001</v>
      </c>
      <c r="G34" s="67">
        <f t="shared" si="0"/>
        <v>5022</v>
      </c>
      <c r="H34" s="68"/>
      <c r="I34" s="71" t="s">
        <v>256</v>
      </c>
    </row>
    <row r="35" spans="2:9" s="31" customFormat="1" ht="15" customHeight="1">
      <c r="B35" s="71" t="s">
        <v>251</v>
      </c>
      <c r="C35" s="67">
        <v>1190.5</v>
      </c>
      <c r="D35" s="67">
        <v>1108.923</v>
      </c>
      <c r="E35" s="67">
        <v>1057</v>
      </c>
      <c r="F35" s="67">
        <v>1045.68730504</v>
      </c>
      <c r="G35" s="67">
        <f t="shared" si="0"/>
        <v>1066</v>
      </c>
      <c r="H35" s="68"/>
      <c r="I35" s="71" t="s">
        <v>257</v>
      </c>
    </row>
    <row r="36" spans="2:11" s="32" customFormat="1" ht="3" customHeight="1">
      <c r="B36" s="63"/>
      <c r="C36" s="64"/>
      <c r="D36" s="64"/>
      <c r="E36" s="64"/>
      <c r="F36" s="64"/>
      <c r="G36" s="64"/>
      <c r="H36" s="46"/>
      <c r="I36" s="63"/>
      <c r="J36" s="22"/>
      <c r="K36" s="22"/>
    </row>
    <row r="37" spans="2:13" ht="10.5" customHeight="1">
      <c r="B37" s="21"/>
      <c r="C37" s="21"/>
      <c r="D37" s="21"/>
      <c r="E37" s="21"/>
      <c r="F37" s="21"/>
      <c r="G37" s="21"/>
      <c r="H37" s="21"/>
      <c r="J37" s="29"/>
      <c r="K37" s="29"/>
      <c r="L37" s="25"/>
      <c r="M37" s="25"/>
    </row>
    <row r="38" spans="10:11" s="25" customFormat="1" ht="12.75" customHeight="1" thickBot="1">
      <c r="J38" s="22"/>
      <c r="K38" s="22"/>
    </row>
    <row r="39" spans="2:11" s="25" customFormat="1" ht="16.5" customHeight="1" thickTop="1">
      <c r="B39" s="26" t="str">
        <f>+'Περιεχόμενα-Contents'!B27</f>
        <v>(Τελευταία Ενημέρωση/Last update: 07/10/2021)</v>
      </c>
      <c r="C39" s="27"/>
      <c r="D39" s="27"/>
      <c r="E39" s="27"/>
      <c r="F39" s="27"/>
      <c r="G39" s="27"/>
      <c r="H39" s="27"/>
      <c r="I39" s="27"/>
      <c r="J39" s="22"/>
      <c r="K39" s="22"/>
    </row>
    <row r="40" spans="2:11" s="25" customFormat="1" ht="4.5" customHeight="1">
      <c r="B40" s="210"/>
      <c r="C40" s="212"/>
      <c r="D40" s="212"/>
      <c r="E40" s="212"/>
      <c r="F40" s="212"/>
      <c r="G40" s="212"/>
      <c r="H40" s="212"/>
      <c r="I40" s="212"/>
      <c r="J40" s="22"/>
      <c r="K40" s="22"/>
    </row>
    <row r="41" spans="2:13" s="25" customFormat="1" ht="16.5" customHeight="1">
      <c r="B41" s="28" t="str">
        <f>+'Περιεχόμενα-Contents'!B29</f>
        <v>COPYRIGHT © :2021, ΚΥΠΡΙΑΚΗ ΔΗΜΟΚΡΑΤΙΑ, ΣΤΑΤΙΣΤΙΚΗ ΥΠΗΡΕΣΙΑ/REPUBLIC OF CYPRUS, STATISTICAL SERVICE</v>
      </c>
      <c r="J41" s="22"/>
      <c r="K41" s="22"/>
      <c r="L41" s="24"/>
      <c r="M41" s="24"/>
    </row>
    <row r="42" spans="2:13" s="24" customFormat="1" ht="12.75">
      <c r="B42" s="20"/>
      <c r="J42" s="22"/>
      <c r="K42" s="22"/>
      <c r="L42" s="22"/>
      <c r="M42" s="22"/>
    </row>
    <row r="45" spans="12:13" ht="12.75">
      <c r="L45" s="29"/>
      <c r="M45" s="29"/>
    </row>
    <row r="46" spans="1:13" s="29" customFormat="1" ht="12.75">
      <c r="A46" s="22"/>
      <c r="B46" s="30"/>
      <c r="J46" s="22"/>
      <c r="K46" s="22"/>
      <c r="L46" s="22"/>
      <c r="M46" s="22"/>
    </row>
  </sheetData>
  <sheetProtection/>
  <mergeCells count="9">
    <mergeCell ref="I6:I7"/>
    <mergeCell ref="A1:B1"/>
    <mergeCell ref="B6:B7"/>
    <mergeCell ref="G6:G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2022-03-24T07:21:01Z</cp:lastPrinted>
  <dcterms:created xsi:type="dcterms:W3CDTF">2017-09-21T11:34:35Z</dcterms:created>
  <dcterms:modified xsi:type="dcterms:W3CDTF">2022-03-24T10:58:24Z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