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12" activeTab="0"/>
  </bookViews>
  <sheets>
    <sheet name="Περιεχόμενα-Contents" sheetId="1" r:id="rId1"/>
    <sheet name="Μεθοδ. Σημείωμα-Method. Note"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definedNames>
    <definedName name="_xlnm.Print_Area" localSheetId="2">'1'!$A$1:$J$41</definedName>
    <definedName name="_xlnm.Print_Area" localSheetId="11">'10'!$A$1:$J$38</definedName>
    <definedName name="_xlnm.Print_Area" localSheetId="12">'11'!$A$1:$J$65</definedName>
    <definedName name="_xlnm.Print_Area" localSheetId="13">'12'!$A$1:$H$57</definedName>
    <definedName name="_xlnm.Print_Area" localSheetId="14">'13'!$A$1:$H$30</definedName>
    <definedName name="_xlnm.Print_Area" localSheetId="15">'14'!$A$1:$I$43</definedName>
    <definedName name="_xlnm.Print_Area" localSheetId="16">'15'!$A$1:$I$40</definedName>
    <definedName name="_xlnm.Print_Area" localSheetId="17">'16'!$A$1:$O$31</definedName>
    <definedName name="_xlnm.Print_Area" localSheetId="18">'17'!$A$1:$H$31</definedName>
    <definedName name="_xlnm.Print_Area" localSheetId="19">'18'!$A$1:$G$29</definedName>
    <definedName name="_xlnm.Print_Area" localSheetId="20">'19'!$A$1:$G$28</definedName>
    <definedName name="_xlnm.Print_Area" localSheetId="3">'2'!$A$1:$P$32</definedName>
    <definedName name="_xlnm.Print_Area" localSheetId="21">'20'!$A$1:$J$36</definedName>
    <definedName name="_xlnm.Print_Area" localSheetId="22">'21'!$A$1:$O$79</definedName>
    <definedName name="_xlnm.Print_Area" localSheetId="23">'22'!$A$1:$M$49</definedName>
    <definedName name="_xlnm.Print_Area" localSheetId="4">'3'!$A$1:$J$53</definedName>
    <definedName name="_xlnm.Print_Area" localSheetId="5">'4'!$A$1:$L$37</definedName>
    <definedName name="_xlnm.Print_Area" localSheetId="6">'5'!$A$1:$J$86</definedName>
    <definedName name="_xlnm.Print_Area" localSheetId="7">'6'!$A$1:$J$23</definedName>
    <definedName name="_xlnm.Print_Area" localSheetId="8">'7'!$A$1:$J$45</definedName>
    <definedName name="_xlnm.Print_Area" localSheetId="9">'8'!$A$1:$I$105</definedName>
    <definedName name="_xlnm.Print_Area" localSheetId="10">'9'!$A$1:$O$24</definedName>
    <definedName name="_xlnm.Print_Area" localSheetId="1">'Μεθοδ. Σημείωμα-Method. Note'!$A$1:$D$77</definedName>
    <definedName name="_xlnm.Print_Area" localSheetId="0">'Περιεχόμενα-Contents'!$B$1:$D$29</definedName>
    <definedName name="_xlnm.Print_Titles" localSheetId="2">'1'!$11:$12</definedName>
    <definedName name="_xlnm.Print_Titles" localSheetId="11">'10'!$11:$12</definedName>
    <definedName name="_xlnm.Print_Titles" localSheetId="12">'11'!$6:$8</definedName>
    <definedName name="_xlnm.Print_Titles" localSheetId="3">'2'!$11:$12</definedName>
    <definedName name="_xlnm.Print_Titles" localSheetId="21">'20'!$10:$11</definedName>
    <definedName name="_xlnm.Print_Titles" localSheetId="22">'21'!$6:$9</definedName>
    <definedName name="_xlnm.Print_Titles" localSheetId="6">'5'!$6:$7</definedName>
    <definedName name="_xlnm.Print_Titles" localSheetId="7">'6'!$10:$11</definedName>
    <definedName name="_xlnm.Print_Titles" localSheetId="9">'8'!$6:$8</definedName>
  </definedNames>
  <calcPr fullCalcOnLoad="1"/>
</workbook>
</file>

<file path=xl/sharedStrings.xml><?xml version="1.0" encoding="utf-8"?>
<sst xmlns="http://schemas.openxmlformats.org/spreadsheetml/2006/main" count="2024" uniqueCount="1166">
  <si>
    <t>ΜΕΘΟΔΟΛΟΓΙΚΟ ΣΗΜΕΙΩΜΑ</t>
  </si>
  <si>
    <t>METHODOLOGICAL NOTE</t>
  </si>
  <si>
    <t>Ορισμοί που χρησιμοποιούνται</t>
  </si>
  <si>
    <t>Definitions of terms used</t>
  </si>
  <si>
    <t>Reference period</t>
  </si>
  <si>
    <t>ΠΕΡΙΕΧΟΜΕΝΑ</t>
  </si>
  <si>
    <t>CONTENTS</t>
  </si>
  <si>
    <t xml:space="preserve">Πίνακας Table </t>
  </si>
  <si>
    <t>Περιεχόμενα - Contents</t>
  </si>
  <si>
    <t>Εμπιστευτικότητα των αποτελεσμάτων</t>
  </si>
  <si>
    <t>Confidentiality of results</t>
  </si>
  <si>
    <t>EΣOΔA/ΔAΠANEΣ</t>
  </si>
  <si>
    <t>OUTPUT/INPUTS</t>
  </si>
  <si>
    <t>Symbols used</t>
  </si>
  <si>
    <t>(€000´s)</t>
  </si>
  <si>
    <t>AΚAΘAPIΣTH ΠAPAΓΩΓH</t>
  </si>
  <si>
    <t>GROSS OUTPUT</t>
  </si>
  <si>
    <t>Φυτική παραγωγή</t>
  </si>
  <si>
    <t>Crop production</t>
  </si>
  <si>
    <t>Zωική παραγωγή</t>
  </si>
  <si>
    <t>Livestock production</t>
  </si>
  <si>
    <t>Mεταβολή ζωικού κεφαλαίου</t>
  </si>
  <si>
    <t>Changes in animal stocks</t>
  </si>
  <si>
    <t>Δάση</t>
  </si>
  <si>
    <t>Forestry</t>
  </si>
  <si>
    <t>Αλιεία</t>
  </si>
  <si>
    <t>Fishing</t>
  </si>
  <si>
    <t>Κυνήγι</t>
  </si>
  <si>
    <t>Hunting</t>
  </si>
  <si>
    <t>Δευτερογενή προϊόντα:</t>
  </si>
  <si>
    <t>Ancillary production:</t>
  </si>
  <si>
    <t xml:space="preserve">   Καυσόξυλα</t>
  </si>
  <si>
    <t xml:space="preserve">   Firewood</t>
  </si>
  <si>
    <t>ΕΝΔΙΑΜΕΣΗ ΑΝΑΛΩΣΗ</t>
  </si>
  <si>
    <t>INTERMEDIATE INPUTS</t>
  </si>
  <si>
    <t>Zωοτροφές</t>
  </si>
  <si>
    <t>Feeding stuff</t>
  </si>
  <si>
    <t>Σπόροι</t>
  </si>
  <si>
    <t>Seeds</t>
  </si>
  <si>
    <t>Λιπάσματα:</t>
  </si>
  <si>
    <t>Fertilizers:</t>
  </si>
  <si>
    <t xml:space="preserve">   Xημικά</t>
  </si>
  <si>
    <t xml:space="preserve">   Chemical</t>
  </si>
  <si>
    <t xml:space="preserve">   Animal manure</t>
  </si>
  <si>
    <t>'Eξοδα άρδευσης</t>
  </si>
  <si>
    <t>Irrigation costs</t>
  </si>
  <si>
    <t>Φυτοφάρμακα</t>
  </si>
  <si>
    <t>Pesticides</t>
  </si>
  <si>
    <t>Ancillary production costs</t>
  </si>
  <si>
    <t>'Eξοδα δασών</t>
  </si>
  <si>
    <t>Forestry costs</t>
  </si>
  <si>
    <t>Έξοδα αλιείας</t>
  </si>
  <si>
    <t>Fishing costs</t>
  </si>
  <si>
    <t>'Eξοδα κυνηγίου</t>
  </si>
  <si>
    <t>Hunting costs</t>
  </si>
  <si>
    <t xml:space="preserve">ΠPOΣTIΘEMENH AΞIA </t>
  </si>
  <si>
    <t xml:space="preserve">VALUE ADDED </t>
  </si>
  <si>
    <t xml:space="preserve">   Γαλακτοκομικά και αμπελουργικά προϊόντα</t>
  </si>
  <si>
    <t xml:space="preserve">   Milk and grape products</t>
  </si>
  <si>
    <t>Own account fixed capital formation</t>
  </si>
  <si>
    <t xml:space="preserve">   Ζωική κοπριά</t>
  </si>
  <si>
    <t>Έξοδα παραγωγής δευτερογενών προϊόντων</t>
  </si>
  <si>
    <t>Άλλα έξοδα (διοικητικά, μεταφορικά κλπ.)</t>
  </si>
  <si>
    <t>Other costs (administrative, transport, etc.)</t>
  </si>
  <si>
    <t>Γεωργία και κτηνοτροφία</t>
  </si>
  <si>
    <t xml:space="preserve">  Φυτική παραγωγή</t>
  </si>
  <si>
    <t xml:space="preserve">  Zωική παραγωγή</t>
  </si>
  <si>
    <t xml:space="preserve">ΕΝΔΙΑΜΕΣΗ ΑΝΑΛΩΣΗ </t>
  </si>
  <si>
    <t>Λιπάσματα (χημικά)</t>
  </si>
  <si>
    <t>ΠPOΣTIΘEMENH AΞIA</t>
  </si>
  <si>
    <t>Έξοδα άρδευσης</t>
  </si>
  <si>
    <t>Agriculture and livestock</t>
  </si>
  <si>
    <t xml:space="preserve">  Crop production</t>
  </si>
  <si>
    <t xml:space="preserve">  Livestock production</t>
  </si>
  <si>
    <t>Ancillary production</t>
  </si>
  <si>
    <t xml:space="preserve">INTERMEDIATE INPUTS </t>
  </si>
  <si>
    <t>Fertilizers (chemical)</t>
  </si>
  <si>
    <t>Aκαθάριστη παραγωγή (€000´s)</t>
  </si>
  <si>
    <t>Προστιθέμενη αξία (€000´s)</t>
  </si>
  <si>
    <t xml:space="preserve">ΔAΣH </t>
  </si>
  <si>
    <t>ΑΛΙΕΙΑ</t>
  </si>
  <si>
    <t>ΚYNHΓI</t>
  </si>
  <si>
    <t>ΣYNOΛO ΓEΩPΓIΚOY TOMEA</t>
  </si>
  <si>
    <t>Gross output (€000´s)</t>
  </si>
  <si>
    <t>Value added (€000´s)</t>
  </si>
  <si>
    <t>FORESTRY</t>
  </si>
  <si>
    <t xml:space="preserve">FISHING </t>
  </si>
  <si>
    <t>HUNTING</t>
  </si>
  <si>
    <t>TOTAL AGRICULTURAL SECTOR</t>
  </si>
  <si>
    <t>ΥΠΟΤΟΜΕΑΣ</t>
  </si>
  <si>
    <t>SUB-SECTOR</t>
  </si>
  <si>
    <r>
      <t>CROP PRODUCTION</t>
    </r>
    <r>
      <rPr>
        <b/>
        <vertAlign val="superscript"/>
        <sz val="10"/>
        <rFont val="Arial"/>
        <family val="2"/>
      </rPr>
      <t>(1)</t>
    </r>
  </si>
  <si>
    <r>
      <t>LIVESTOCK</t>
    </r>
    <r>
      <rPr>
        <b/>
        <vertAlign val="superscript"/>
        <sz val="10"/>
        <rFont val="Arial"/>
        <family val="2"/>
      </rPr>
      <t>(2)</t>
    </r>
  </si>
  <si>
    <r>
      <t>ΚTHNOTPOΦIA</t>
    </r>
    <r>
      <rPr>
        <b/>
        <vertAlign val="superscript"/>
        <sz val="10"/>
        <rFont val="Arial"/>
        <family val="2"/>
      </rPr>
      <t>(2)</t>
    </r>
  </si>
  <si>
    <r>
      <t>ANCILLARY PRODUCTION</t>
    </r>
    <r>
      <rPr>
        <b/>
        <vertAlign val="superscript"/>
        <sz val="10"/>
        <rFont val="Arial"/>
        <family val="2"/>
      </rPr>
      <t>(3)</t>
    </r>
  </si>
  <si>
    <r>
      <t>ΔEYTEPOΓENH ΠPOΪΟNTA</t>
    </r>
    <r>
      <rPr>
        <b/>
        <vertAlign val="superscript"/>
        <sz val="10"/>
        <rFont val="Arial"/>
        <family val="2"/>
      </rPr>
      <t>(3)</t>
    </r>
  </si>
  <si>
    <t>% προστιθέμενης αξίας στην ακαθάριστη παραγωγή</t>
  </si>
  <si>
    <t>% of value added to gross output</t>
  </si>
  <si>
    <r>
      <rPr>
        <vertAlign val="superscript"/>
        <sz val="10"/>
        <rFont val="Arial"/>
        <family val="2"/>
      </rPr>
      <t>(1)</t>
    </r>
    <r>
      <rPr>
        <sz val="10"/>
        <rFont val="Arial"/>
        <family val="2"/>
      </rPr>
      <t xml:space="preserve"> Γεωργικά προϊόντα και φυτά</t>
    </r>
  </si>
  <si>
    <r>
      <rPr>
        <vertAlign val="superscript"/>
        <sz val="10"/>
        <rFont val="Arial"/>
        <family val="2"/>
      </rPr>
      <t>(1)</t>
    </r>
    <r>
      <rPr>
        <sz val="10"/>
        <rFont val="Arial"/>
        <family val="2"/>
      </rPr>
      <t xml:space="preserve"> Crop and plant production</t>
    </r>
  </si>
  <si>
    <r>
      <t>ΦYTIΚH ΠAPAΓΩΓH</t>
    </r>
    <r>
      <rPr>
        <b/>
        <vertAlign val="superscript"/>
        <sz val="10"/>
        <rFont val="Arial"/>
        <family val="2"/>
      </rPr>
      <t>(1)</t>
    </r>
  </si>
  <si>
    <r>
      <rPr>
        <vertAlign val="superscript"/>
        <sz val="10"/>
        <rFont val="Arial"/>
        <family val="2"/>
      </rPr>
      <t>(2)</t>
    </r>
    <r>
      <rPr>
        <sz val="10"/>
        <rFont val="Arial"/>
        <family val="2"/>
      </rPr>
      <t xml:space="preserve"> Κτηνοτροφικά προϊόντα και μεταβολή ζωικού κεφαλαίου</t>
    </r>
  </si>
  <si>
    <r>
      <rPr>
        <vertAlign val="superscript"/>
        <sz val="10"/>
        <rFont val="Arial"/>
        <family val="2"/>
      </rPr>
      <t>(2)</t>
    </r>
    <r>
      <rPr>
        <sz val="10"/>
        <rFont val="Arial"/>
        <family val="2"/>
      </rPr>
      <t xml:space="preserve"> Livestock products and change in animal stocks</t>
    </r>
  </si>
  <si>
    <t>TYPE</t>
  </si>
  <si>
    <t>ΕΙΔΟΣ</t>
  </si>
  <si>
    <t>ZΩOTPOΦEΣ</t>
  </si>
  <si>
    <t>Κριθάρι</t>
  </si>
  <si>
    <t>Aραβόσιτος</t>
  </si>
  <si>
    <t>Xλωρό χόρτο</t>
  </si>
  <si>
    <t>ΣΠOPOI</t>
  </si>
  <si>
    <t>ΛIΠAΣMATA</t>
  </si>
  <si>
    <t>Xημικά</t>
  </si>
  <si>
    <t>Mικτά λιπάσματα</t>
  </si>
  <si>
    <t>Eλαστικά</t>
  </si>
  <si>
    <t>Eργαλεία και άλλα σκεύη</t>
  </si>
  <si>
    <t>EΞOΔA APΔEYΣHΣ</t>
  </si>
  <si>
    <t>Καύσιμα</t>
  </si>
  <si>
    <t>Hλεκτρισμός</t>
  </si>
  <si>
    <t>Aνταλλακτικά και επιδιορθώσεις</t>
  </si>
  <si>
    <t>Aγορά νερού (από φράγματα)</t>
  </si>
  <si>
    <t>ΦYTOΦAPMAΚA</t>
  </si>
  <si>
    <t>Eντομοκτόνα</t>
  </si>
  <si>
    <t>Mυκητοκτόνα</t>
  </si>
  <si>
    <t>Zιζανιοκτόνα</t>
  </si>
  <si>
    <t>Aκαρεοκτόνα</t>
  </si>
  <si>
    <t>Aξία σταφυλιών</t>
  </si>
  <si>
    <t>Aξία γάλακτος</t>
  </si>
  <si>
    <t>ΕΝΔΙΑΜΕΣΗ ΑΝΑΛΩΣΗ ΔAΣΩN</t>
  </si>
  <si>
    <t>ΕΝΔΙΑΜΕΣΗ ΑΝΑΛΩΣΗ ΑΛΙΕΙΑΣ</t>
  </si>
  <si>
    <t>ΕΝΔΙΑΜΕΣΗ ΑΝΑΛΩΣΗ ΚYNHΓIOY</t>
  </si>
  <si>
    <t>ΔΙΑΦΟΡΑ EΞOΔA</t>
  </si>
  <si>
    <t>Aσφάλιστρα γεωργικών προϊόντων</t>
  </si>
  <si>
    <t>Aσφάλιστρα οχημάτων</t>
  </si>
  <si>
    <t>Aποθήκευση προϊόντων</t>
  </si>
  <si>
    <t>Διοικητικά έξοδα</t>
  </si>
  <si>
    <t>Συντήρηση και επιδιόρθωση υποστατικών</t>
  </si>
  <si>
    <t>Eνοίκια για υποστατικά και μηχανήματα</t>
  </si>
  <si>
    <t>Aυγά εκκόλαψης</t>
  </si>
  <si>
    <t>Eισαγόμενοι νεοσσοί πουλερικών</t>
  </si>
  <si>
    <t>'Eξοδα μελισσοκομίας</t>
  </si>
  <si>
    <t>Κτηνιατρικές υπηρεσίες και φάρμακα</t>
  </si>
  <si>
    <t>Mεταφορικά έξοδα:</t>
  </si>
  <si>
    <t>Φυτόχωμα</t>
  </si>
  <si>
    <t>ΣΥΝΟΛΟ</t>
  </si>
  <si>
    <t>FEEDING STUFF</t>
  </si>
  <si>
    <t>Barley</t>
  </si>
  <si>
    <t>Straw</t>
  </si>
  <si>
    <t>Maize</t>
  </si>
  <si>
    <t>Oil seed cakes</t>
  </si>
  <si>
    <t>Other</t>
  </si>
  <si>
    <t>SEEDS</t>
  </si>
  <si>
    <t>FERTILIZERS</t>
  </si>
  <si>
    <t>Chemical</t>
  </si>
  <si>
    <t>Mixed fertilizers</t>
  </si>
  <si>
    <t>Animal manure</t>
  </si>
  <si>
    <t>Tyres and tubes</t>
  </si>
  <si>
    <t>Hand tools &amp; other implements</t>
  </si>
  <si>
    <t>IRRIGATION COSTS</t>
  </si>
  <si>
    <t>Fuels</t>
  </si>
  <si>
    <t>Electricity</t>
  </si>
  <si>
    <t>Spare parts and repairs</t>
  </si>
  <si>
    <t>Purchase of water (from dams)</t>
  </si>
  <si>
    <t>PESTICIDES</t>
  </si>
  <si>
    <t>Insecticides</t>
  </si>
  <si>
    <t>Fungicides</t>
  </si>
  <si>
    <t>Herbicides</t>
  </si>
  <si>
    <t>Acaricides</t>
  </si>
  <si>
    <t>Cost of grapes</t>
  </si>
  <si>
    <t>Cost of milk</t>
  </si>
  <si>
    <t>Other costs</t>
  </si>
  <si>
    <t>FORESTRY INTERMEDIATE INPUTS</t>
  </si>
  <si>
    <t>FISHING INTERMEDIATE INPUTS</t>
  </si>
  <si>
    <t>HUNTING INTERMEDIATE INPUTS</t>
  </si>
  <si>
    <t>MISCELLANEOUS COSTS</t>
  </si>
  <si>
    <t>Vehicles insurance</t>
  </si>
  <si>
    <t>Storage of products</t>
  </si>
  <si>
    <t>Repairs and maintenance of buildings</t>
  </si>
  <si>
    <t>Rents paid for buildings and machinery</t>
  </si>
  <si>
    <t>Eggs used for hatching</t>
  </si>
  <si>
    <t>Imported day-old chicks</t>
  </si>
  <si>
    <t>Honey production costs</t>
  </si>
  <si>
    <t>Veterinary services and medicine</t>
  </si>
  <si>
    <t>Transport costs:</t>
  </si>
  <si>
    <t>Plants soil</t>
  </si>
  <si>
    <t xml:space="preserve">TOTAL </t>
  </si>
  <si>
    <t>Άχυρο</t>
  </si>
  <si>
    <t>Πίττες, σποράλευρα (σογιάλευρο κλπ.)</t>
  </si>
  <si>
    <t>Yπολείμματα ειδών διατροφής και άλλα παρασκευάσματα</t>
  </si>
  <si>
    <t>Food wastes and prepared animal feed n.e.s.</t>
  </si>
  <si>
    <t>Σύνθετες ζωοτροφές εγχώριας βιομηχανικής παρασκευής</t>
  </si>
  <si>
    <t>Άλλες ζωοτροφές</t>
  </si>
  <si>
    <t>Other feeding stuff</t>
  </si>
  <si>
    <t>για σιτάρι</t>
  </si>
  <si>
    <t>για κριθάρι</t>
  </si>
  <si>
    <t>για πατάτες</t>
  </si>
  <si>
    <t>για φασόλια</t>
  </si>
  <si>
    <t>για βίκο</t>
  </si>
  <si>
    <t>για άλλα προϊόντα</t>
  </si>
  <si>
    <t>for wheat</t>
  </si>
  <si>
    <t>for barley</t>
  </si>
  <si>
    <t>for potatoes</t>
  </si>
  <si>
    <t>for haricot beans</t>
  </si>
  <si>
    <t>for vicos</t>
  </si>
  <si>
    <t>for other crops</t>
  </si>
  <si>
    <t>Aσβεστούχος Nιτρική Aμμωνία (26-0-0)</t>
  </si>
  <si>
    <t>Oυρία (46-0-0)</t>
  </si>
  <si>
    <t>Θειϊκή Aμμωνία (21-0-0)</t>
  </si>
  <si>
    <t>Sulphate of ammonium (21-0-0)</t>
  </si>
  <si>
    <t>Urea (46-0-0)</t>
  </si>
  <si>
    <t>Calcium Ammonium Nitrate (26-0-0)</t>
  </si>
  <si>
    <t>Ammonium Nitrate (33/34-0-0)</t>
  </si>
  <si>
    <t>Nιτρική Aμμωνία (33/34-0-0)</t>
  </si>
  <si>
    <t>Tριπλό Yπερφωσφορικό (0-46/48-0)</t>
  </si>
  <si>
    <t>Triple Superphosphate (0-46/48-0)</t>
  </si>
  <si>
    <t>Potassium Sulphate (0-0-48/52)</t>
  </si>
  <si>
    <t>Άλλα λιπάσματα (υγρά, κρυσταλλικά κλπ.)</t>
  </si>
  <si>
    <t>Other fertilizers (liquid, crystallic etc.)</t>
  </si>
  <si>
    <t>Κοπριά</t>
  </si>
  <si>
    <t>Καύσιμα, λιπαντικά και ηλεκτρισμός που καταναλώθηκε</t>
  </si>
  <si>
    <t>Fuels, lubricants and electricity consumed</t>
  </si>
  <si>
    <t>Repairs of agricultural machinery and equipment</t>
  </si>
  <si>
    <t>Άλλα</t>
  </si>
  <si>
    <t>ΕΝΔΙΑΜΕΣΗ ΑΝΑΛΩΣΗ ΔEYTEPOΓENΩN ΠPOΪΟNTΩN</t>
  </si>
  <si>
    <t>ANCILLARY INTERMEDIATE INPUTS</t>
  </si>
  <si>
    <t>Άλλα έξοδα</t>
  </si>
  <si>
    <t>Aσφάλιστρα υποστατικών και μηχανημάτων</t>
  </si>
  <si>
    <t>Insurance for buildings and machinery</t>
  </si>
  <si>
    <t>Yλικά συσκευασίας και άλλα συναφή υλικά</t>
  </si>
  <si>
    <t>Packing materials and other materials and tools used</t>
  </si>
  <si>
    <t>(τηλεφωνικά, λογιστικά, τραπεζικά κλπ.)</t>
  </si>
  <si>
    <t>Administrative expenses</t>
  </si>
  <si>
    <t>(telephone, accounting, bank charges, etc.)</t>
  </si>
  <si>
    <t>Καύσιμα και λιπαντικά</t>
  </si>
  <si>
    <t>Eπισκευές και ανταλλακτικά</t>
  </si>
  <si>
    <t>Mεταφορές από άλλους</t>
  </si>
  <si>
    <t>Fuels and lubricants</t>
  </si>
  <si>
    <t>Repairs and spare parts</t>
  </si>
  <si>
    <t>Transport provided by others</t>
  </si>
  <si>
    <t>ΓEΩPΓIA</t>
  </si>
  <si>
    <t xml:space="preserve">Άδειες κυκλοφορίας οχημάτων </t>
  </si>
  <si>
    <t>Άλλοι φόροι (Κτηματικοί, Δημοτικοί, Επαγγελματικοί κλπ.)</t>
  </si>
  <si>
    <t>Άδειες κατοχής όπλων</t>
  </si>
  <si>
    <t>Επαγγελματικοί φόροι, άδειες ασυρμάτων και άλλα τέλη</t>
  </si>
  <si>
    <t>ΔAΣH</t>
  </si>
  <si>
    <t>AGRICULTURE</t>
  </si>
  <si>
    <t>Motor vehicles licences</t>
  </si>
  <si>
    <t>Firearms licences</t>
  </si>
  <si>
    <t>FISHING</t>
  </si>
  <si>
    <t>Άντρες</t>
  </si>
  <si>
    <t>Γυναίκες</t>
  </si>
  <si>
    <t>Μισθωτοί</t>
  </si>
  <si>
    <t xml:space="preserve">ΔΑΣΗ </t>
  </si>
  <si>
    <t xml:space="preserve">ΣYNOΛO 
</t>
  </si>
  <si>
    <t>Males</t>
  </si>
  <si>
    <t>Females</t>
  </si>
  <si>
    <t>Employees</t>
  </si>
  <si>
    <t xml:space="preserve">FORESTRY </t>
  </si>
  <si>
    <t xml:space="preserve">TOTAL 
</t>
  </si>
  <si>
    <t>Holders and family members</t>
  </si>
  <si>
    <t>Παραγωγή
(τόνοι)</t>
  </si>
  <si>
    <t>Τιμή
παραγωγού
(€/τόνο)</t>
  </si>
  <si>
    <t>Area
(hectares)</t>
  </si>
  <si>
    <t>Value of
production
(€)</t>
  </si>
  <si>
    <t>Έκταση
(εκτάρια)</t>
  </si>
  <si>
    <t>Αξία
παραγωγής
(€)</t>
  </si>
  <si>
    <t>ΛAXANIΚA &amp; ΠEΠONOEIΔH</t>
  </si>
  <si>
    <t>ANΘH ΚAI ΦYTA</t>
  </si>
  <si>
    <t>Προϊόντα φυτωρίων</t>
  </si>
  <si>
    <t>FIELD CROPS</t>
  </si>
  <si>
    <t>VEGETABLES &amp; MELONS</t>
  </si>
  <si>
    <t>FRUITS AND TREE CROPS</t>
  </si>
  <si>
    <t xml:space="preserve">FLOWERS AND PLANTS </t>
  </si>
  <si>
    <t>Flowers</t>
  </si>
  <si>
    <t>Nurseries' products</t>
  </si>
  <si>
    <t>ΦYTA MEΓAΛHΣ ΚAΛΛIEPΓEIAΣ</t>
  </si>
  <si>
    <t>Σιτηρά</t>
  </si>
  <si>
    <t>Σιτάρι</t>
  </si>
  <si>
    <t>Σιφωνάρι</t>
  </si>
  <si>
    <t>Τριτικάλε</t>
  </si>
  <si>
    <t>Κουκιά φρέσκα</t>
  </si>
  <si>
    <t>Κουκιά ξηρά</t>
  </si>
  <si>
    <t>Λουβιά φρέσκα</t>
  </si>
  <si>
    <t>Λουβιά ξηρά</t>
  </si>
  <si>
    <t>Pεβύθια</t>
  </si>
  <si>
    <t>Φακή</t>
  </si>
  <si>
    <t>Λουβάνα</t>
  </si>
  <si>
    <t>Bιομηχανικά φυτά</t>
  </si>
  <si>
    <t>Σησάμι</t>
  </si>
  <si>
    <t>Φυστίκια</t>
  </si>
  <si>
    <t>Κτηνοτροφικά φυτά</t>
  </si>
  <si>
    <t>Bίκος</t>
  </si>
  <si>
    <t>Για βόσκηση</t>
  </si>
  <si>
    <t>Για σανό</t>
  </si>
  <si>
    <t>Πατάτες</t>
  </si>
  <si>
    <t>Άλλα λαχανικά</t>
  </si>
  <si>
    <t>Όσπρια</t>
  </si>
  <si>
    <t>Για κατανάλωση</t>
  </si>
  <si>
    <t>Για σπόρο</t>
  </si>
  <si>
    <t>Καρόττα</t>
  </si>
  <si>
    <t>Tομάτες</t>
  </si>
  <si>
    <t>Κολοκάσι</t>
  </si>
  <si>
    <t>Aγγουράκια</t>
  </si>
  <si>
    <t>Φασόλια φρέσκα</t>
  </si>
  <si>
    <t>Φασόλια ξηρά</t>
  </si>
  <si>
    <t>Κραμπιά</t>
  </si>
  <si>
    <t>Κρεμύδια ξηρά</t>
  </si>
  <si>
    <t>Κονάρι</t>
  </si>
  <si>
    <t>Κρεμύδια φρέσκα (1000 δέσμες)</t>
  </si>
  <si>
    <t>Aγγινάρες</t>
  </si>
  <si>
    <t>Κουνουπίδια</t>
  </si>
  <si>
    <t>Κολοκυθάκια</t>
  </si>
  <si>
    <t>Mελιντζάνες</t>
  </si>
  <si>
    <t>Παντζάρια</t>
  </si>
  <si>
    <t>Σέλινα (1000 δέσμες)</t>
  </si>
  <si>
    <t>Mπάμιες</t>
  </si>
  <si>
    <t>Πιπέρια</t>
  </si>
  <si>
    <t>Mπιζέλια</t>
  </si>
  <si>
    <t>Mανιτάρια</t>
  </si>
  <si>
    <t>Άλλα χορταρικά (1000 δέσμες)</t>
  </si>
  <si>
    <t>Πεπονοειδή</t>
  </si>
  <si>
    <t>Καρπούζια</t>
  </si>
  <si>
    <t>Πεπόνια</t>
  </si>
  <si>
    <t>ΦPOYTA ΚAI ΔENΔPΩΔEIΣ ΚAΛΛIEPΓEIEΣ</t>
  </si>
  <si>
    <t>Σταφύλια</t>
  </si>
  <si>
    <t xml:space="preserve">Oινοποιήσιμα </t>
  </si>
  <si>
    <t>Eπιτραπέζια</t>
  </si>
  <si>
    <t>Eσπεριδοειδή</t>
  </si>
  <si>
    <t>Πορτοκάλια</t>
  </si>
  <si>
    <t>Λεμόνια</t>
  </si>
  <si>
    <t>Mανταρίνια</t>
  </si>
  <si>
    <t>Γκρέϊπφρουτ</t>
  </si>
  <si>
    <t>Φρέσκα φρούτα</t>
  </si>
  <si>
    <t xml:space="preserve">Mήλα </t>
  </si>
  <si>
    <t xml:space="preserve">Aχλάδια </t>
  </si>
  <si>
    <t>Κυδώνια</t>
  </si>
  <si>
    <t>Xρυσόμηλα και καϊσιά</t>
  </si>
  <si>
    <t>Κεράσια</t>
  </si>
  <si>
    <t>Pόδια</t>
  </si>
  <si>
    <t>Φράουλες</t>
  </si>
  <si>
    <t>Σύκα</t>
  </si>
  <si>
    <t>Mπανάνες</t>
  </si>
  <si>
    <t>Mέσπιλα</t>
  </si>
  <si>
    <t>Aβοκάτο</t>
  </si>
  <si>
    <t xml:space="preserve">Aκτινίδια </t>
  </si>
  <si>
    <t>Άλλα τροπικά φρούτα</t>
  </si>
  <si>
    <t>Ξηροί καρποί</t>
  </si>
  <si>
    <t>Aμύγδαλα</t>
  </si>
  <si>
    <t>Καρύδια</t>
  </si>
  <si>
    <t>Φουντούκια</t>
  </si>
  <si>
    <t>Xαλεπιανά</t>
  </si>
  <si>
    <t>Άλλες δενδρώδεις καλλιέργειες</t>
  </si>
  <si>
    <t>Eλιές</t>
  </si>
  <si>
    <t>Xαρούπια</t>
  </si>
  <si>
    <t>Άνθη</t>
  </si>
  <si>
    <t>(σπορόφυτα, δενδρύλια και καλλωπιστικά)</t>
  </si>
  <si>
    <t>(seedlings and ornamental plants)</t>
  </si>
  <si>
    <t>Cereals</t>
  </si>
  <si>
    <t>Wheat</t>
  </si>
  <si>
    <t>Oats</t>
  </si>
  <si>
    <t>Triticale</t>
  </si>
  <si>
    <t>Legumes</t>
  </si>
  <si>
    <t>Broadbeans fresh</t>
  </si>
  <si>
    <t>Broadbeans dry</t>
  </si>
  <si>
    <t>Cowpeas fresh</t>
  </si>
  <si>
    <t>Cowpeas dry</t>
  </si>
  <si>
    <t>Chickpeas</t>
  </si>
  <si>
    <t>Lentils</t>
  </si>
  <si>
    <t>Louvana</t>
  </si>
  <si>
    <t>Industrial crops</t>
  </si>
  <si>
    <t>Sesame</t>
  </si>
  <si>
    <t>Groundnuts</t>
  </si>
  <si>
    <t>Fodder crops</t>
  </si>
  <si>
    <t>Vicos</t>
  </si>
  <si>
    <t>Green fodder</t>
  </si>
  <si>
    <t>For grazing</t>
  </si>
  <si>
    <t>For hay</t>
  </si>
  <si>
    <t>Potatoes</t>
  </si>
  <si>
    <t>Seed potatoes</t>
  </si>
  <si>
    <t>Food potatoes</t>
  </si>
  <si>
    <t>Other vegetables</t>
  </si>
  <si>
    <t>Carrots</t>
  </si>
  <si>
    <t>Tomatoes</t>
  </si>
  <si>
    <t>Colocase</t>
  </si>
  <si>
    <t>Cucumbers</t>
  </si>
  <si>
    <t>Haricot beans fresh</t>
  </si>
  <si>
    <t>Kolokassi</t>
  </si>
  <si>
    <t>Haricot beans dry</t>
  </si>
  <si>
    <t>Cabbages</t>
  </si>
  <si>
    <t>Onions</t>
  </si>
  <si>
    <t>Onion sets</t>
  </si>
  <si>
    <t>Onions fresh (1000 bundles)</t>
  </si>
  <si>
    <t>Artichokes</t>
  </si>
  <si>
    <t>Cauliflower</t>
  </si>
  <si>
    <t>Marrows</t>
  </si>
  <si>
    <t>Eggplants</t>
  </si>
  <si>
    <t>Beetroots</t>
  </si>
  <si>
    <t>Celery (1000 bundles)</t>
  </si>
  <si>
    <t>Okra</t>
  </si>
  <si>
    <t>Pepper</t>
  </si>
  <si>
    <t>Peas fresh</t>
  </si>
  <si>
    <t>Mushrooms</t>
  </si>
  <si>
    <t>Other leafy vegetables (1000 bundles)</t>
  </si>
  <si>
    <t>Melons</t>
  </si>
  <si>
    <t>Sweet melons</t>
  </si>
  <si>
    <t>Grapes</t>
  </si>
  <si>
    <t>Wine Grapes</t>
  </si>
  <si>
    <t>Table Grapes</t>
  </si>
  <si>
    <t>Citrus</t>
  </si>
  <si>
    <t>Oranges</t>
  </si>
  <si>
    <t>Lemons</t>
  </si>
  <si>
    <t>Grapefruit</t>
  </si>
  <si>
    <t>Mandarins</t>
  </si>
  <si>
    <t>Fresh fruit</t>
  </si>
  <si>
    <t xml:space="preserve">Apples </t>
  </si>
  <si>
    <t xml:space="preserve">Pears </t>
  </si>
  <si>
    <t>Quinces</t>
  </si>
  <si>
    <t>Pοδάκινα και νεκταρίνια</t>
  </si>
  <si>
    <t>Apricots and kaisha</t>
  </si>
  <si>
    <t>Peaches and nectarines</t>
  </si>
  <si>
    <t>Cherries</t>
  </si>
  <si>
    <t>Plums</t>
  </si>
  <si>
    <t>Δαμασκηνοειδή</t>
  </si>
  <si>
    <t>Pomegranates</t>
  </si>
  <si>
    <t>Strawberries</t>
  </si>
  <si>
    <t>Figs</t>
  </si>
  <si>
    <t>Bananas</t>
  </si>
  <si>
    <t>Loquats</t>
  </si>
  <si>
    <t>Avocado</t>
  </si>
  <si>
    <t xml:space="preserve">Kiwi </t>
  </si>
  <si>
    <t>Other tropical fruits</t>
  </si>
  <si>
    <t>Nuts</t>
  </si>
  <si>
    <t>Almonds</t>
  </si>
  <si>
    <t>Walnuts</t>
  </si>
  <si>
    <t>Hazelnuts</t>
  </si>
  <si>
    <t>Pistachio</t>
  </si>
  <si>
    <t>Other tree crops</t>
  </si>
  <si>
    <t>Olives</t>
  </si>
  <si>
    <t>Carobs</t>
  </si>
  <si>
    <t>ΧΩΡΕΣ ΠΡΟΟΡΙΣΜΟΥ</t>
  </si>
  <si>
    <t>COUNTRIES OF DESTINATION</t>
  </si>
  <si>
    <t>Ασία</t>
  </si>
  <si>
    <t>Αμερική</t>
  </si>
  <si>
    <t>Αφρική</t>
  </si>
  <si>
    <t>E.U. countries</t>
  </si>
  <si>
    <t>Asia</t>
  </si>
  <si>
    <t>America</t>
  </si>
  <si>
    <t>Africa</t>
  </si>
  <si>
    <t>Xώρες Eυρωπαϊκής 'Eνωσης</t>
  </si>
  <si>
    <t xml:space="preserve">Ποσοστιαία κατανομή - Percentage distribution </t>
  </si>
  <si>
    <t>(%)</t>
  </si>
  <si>
    <t>Ποσότητα
(τόνοι)</t>
  </si>
  <si>
    <t>ΠOPTOΚAΛIA</t>
  </si>
  <si>
    <t xml:space="preserve">  Hνωμένο Bασίλειο</t>
  </si>
  <si>
    <t xml:space="preserve">  Aυστρία</t>
  </si>
  <si>
    <t xml:space="preserve">  Ιταλία</t>
  </si>
  <si>
    <t xml:space="preserve">  Tσέχικη Δημοκρατία         </t>
  </si>
  <si>
    <t xml:space="preserve">  Σουηδία</t>
  </si>
  <si>
    <t xml:space="preserve">  Ελλάδα</t>
  </si>
  <si>
    <t xml:space="preserve">  Άλλες χώρες</t>
  </si>
  <si>
    <t>ΛEMONIA</t>
  </si>
  <si>
    <t xml:space="preserve">  Πολωνία</t>
  </si>
  <si>
    <t xml:space="preserve">  Bέλγιο</t>
  </si>
  <si>
    <t xml:space="preserve">  Γαλλία</t>
  </si>
  <si>
    <t xml:space="preserve">  Γερμανία</t>
  </si>
  <si>
    <t xml:space="preserve">  Iταλία</t>
  </si>
  <si>
    <t xml:space="preserve">  Kροατία</t>
  </si>
  <si>
    <t xml:space="preserve">  Oλλανδία</t>
  </si>
  <si>
    <t xml:space="preserve">  Βέλγιο</t>
  </si>
  <si>
    <t>ΜΑΝΤΑΡΙΝΙΑ</t>
  </si>
  <si>
    <t xml:space="preserve">  Ηνωμένο Βασίλειο</t>
  </si>
  <si>
    <t>ΠATATEΣ</t>
  </si>
  <si>
    <t xml:space="preserve">  Iρλανδία</t>
  </si>
  <si>
    <t xml:space="preserve">  Nορβηγία</t>
  </si>
  <si>
    <t xml:space="preserve">  Ισπανία</t>
  </si>
  <si>
    <t>ΛAXANIΚA</t>
  </si>
  <si>
    <t>ORANGES</t>
  </si>
  <si>
    <t xml:space="preserve">  United Kingdom</t>
  </si>
  <si>
    <t xml:space="preserve">  Austria</t>
  </si>
  <si>
    <t xml:space="preserve">  Italy</t>
  </si>
  <si>
    <t xml:space="preserve">  Czech Republic       </t>
  </si>
  <si>
    <t xml:space="preserve">  Sweden</t>
  </si>
  <si>
    <t xml:space="preserve">  Greece</t>
  </si>
  <si>
    <t xml:space="preserve">  Other countries</t>
  </si>
  <si>
    <t xml:space="preserve">LEMONS </t>
  </si>
  <si>
    <t xml:space="preserve">  Poland</t>
  </si>
  <si>
    <t xml:space="preserve">  Belgium</t>
  </si>
  <si>
    <t>GRAPEFRUIT</t>
  </si>
  <si>
    <t xml:space="preserve">  France</t>
  </si>
  <si>
    <t xml:space="preserve">  Germany</t>
  </si>
  <si>
    <t xml:space="preserve">  Croatia</t>
  </si>
  <si>
    <t xml:space="preserve">  Netherlands</t>
  </si>
  <si>
    <t>MANDARINES</t>
  </si>
  <si>
    <t>POTATOES</t>
  </si>
  <si>
    <t xml:space="preserve">  Ireland</t>
  </si>
  <si>
    <t xml:space="preserve">  Norway</t>
  </si>
  <si>
    <t xml:space="preserve">  Belgium </t>
  </si>
  <si>
    <t xml:space="preserve">  Spain</t>
  </si>
  <si>
    <t>VEGETABLES</t>
  </si>
  <si>
    <t>ΓΚPEΪΠΦPOYT</t>
  </si>
  <si>
    <t>ΠΡΟΪΟΝ</t>
  </si>
  <si>
    <t>Ποσότητα
σπόρου
(κιλά)</t>
  </si>
  <si>
    <t>Τιμή
σπόρου
(€/κιλό)</t>
  </si>
  <si>
    <t>Price
of seed
(€/kg)</t>
  </si>
  <si>
    <t>Value of
seeds
(€)</t>
  </si>
  <si>
    <t>Αξία
σπόρων
(€)</t>
  </si>
  <si>
    <t>ΣITHPA</t>
  </si>
  <si>
    <t>OΣΠPIA</t>
  </si>
  <si>
    <t>Κουκκιά</t>
  </si>
  <si>
    <t>Λουβιά</t>
  </si>
  <si>
    <t>BIOMHXANIΚA ΦYTA</t>
  </si>
  <si>
    <t>ΚTHNOTPOΦIΚA ΦYTA</t>
  </si>
  <si>
    <t>Tριφύλλι</t>
  </si>
  <si>
    <t>ΛAXANIΚA ΚΑΙ ΠEΠONOEIΔH</t>
  </si>
  <si>
    <t>Φασόλια</t>
  </si>
  <si>
    <t>Κρεμμύδια</t>
  </si>
  <si>
    <t>Σέλινα</t>
  </si>
  <si>
    <t>AΛΛA ΠPOΪONTA</t>
  </si>
  <si>
    <t>ΣΠOPOΦYTA</t>
  </si>
  <si>
    <t>CEREALS</t>
  </si>
  <si>
    <t>LEGUMES</t>
  </si>
  <si>
    <t>Broadbeans</t>
  </si>
  <si>
    <t>Cowpeas</t>
  </si>
  <si>
    <t>INDUSTRIAL CROPS</t>
  </si>
  <si>
    <t>FODDER CROPS</t>
  </si>
  <si>
    <t>Lucerne/Berseem</t>
  </si>
  <si>
    <t>VEGETABLES AND MELONS</t>
  </si>
  <si>
    <t>Haricot beans</t>
  </si>
  <si>
    <t>Celery</t>
  </si>
  <si>
    <t>Okhra</t>
  </si>
  <si>
    <t>OTHER CROPS</t>
  </si>
  <si>
    <t xml:space="preserve">SEEDLINGS </t>
  </si>
  <si>
    <t>Quantity
of seed
(kg)</t>
  </si>
  <si>
    <t>Τιμή
(€/σάκκο)</t>
  </si>
  <si>
    <t>Price
(€/bag)</t>
  </si>
  <si>
    <t>Αξία
λιπασμάτων
(€)</t>
  </si>
  <si>
    <t>Value of
fertilizers
(€)</t>
  </si>
  <si>
    <t xml:space="preserve">   (13-0-46)</t>
  </si>
  <si>
    <t xml:space="preserve">   (20-20-0)</t>
  </si>
  <si>
    <t xml:space="preserve">   (20-10-10)</t>
  </si>
  <si>
    <t xml:space="preserve">   (14-22-9)</t>
  </si>
  <si>
    <t>Κρυσταλλικά λιπάσματα</t>
  </si>
  <si>
    <t>Yγρά λιπάσματα</t>
  </si>
  <si>
    <t>Oργανικά και άλλα</t>
  </si>
  <si>
    <t xml:space="preserve">   Other mixed fertilizers</t>
  </si>
  <si>
    <t>Crystallic fertilizers</t>
  </si>
  <si>
    <t>Liquid fertilizers</t>
  </si>
  <si>
    <t>Organic etc.</t>
  </si>
  <si>
    <t>Nιτρική Aμμωνία (33/34,5-0-0)</t>
  </si>
  <si>
    <t>Ammonium Nitrate (33/34,5-0-0)</t>
  </si>
  <si>
    <t xml:space="preserve">   Άλλα μικτά λιπάσματα</t>
  </si>
  <si>
    <t>PRODUCT</t>
  </si>
  <si>
    <t>ΣΤΑΦΥΛΙΑ</t>
  </si>
  <si>
    <t>ΕΣΠΕΡΙΔΟΕΙΔΗ</t>
  </si>
  <si>
    <t>ΦΡΟΥΤΑ</t>
  </si>
  <si>
    <t xml:space="preserve">ΞΗΡΟΙ ΚΑΡΠΟΙ </t>
  </si>
  <si>
    <t xml:space="preserve">EΛΙΕΣ </t>
  </si>
  <si>
    <t xml:space="preserve">XΑΡΟΥΠΙΑ </t>
  </si>
  <si>
    <t>GRAPES</t>
  </si>
  <si>
    <t>CITRUS</t>
  </si>
  <si>
    <t>FRESH FRUITS</t>
  </si>
  <si>
    <t xml:space="preserve">NUTS </t>
  </si>
  <si>
    <t xml:space="preserve">OLIVES </t>
  </si>
  <si>
    <t xml:space="preserve">CAROBS </t>
  </si>
  <si>
    <t>Εισαγωγές</t>
  </si>
  <si>
    <t>Imports</t>
  </si>
  <si>
    <t>Σύνολο</t>
  </si>
  <si>
    <t>Total</t>
  </si>
  <si>
    <t>ΛΑΧΑΝΙΚΑ</t>
  </si>
  <si>
    <t>ΟΣΠΡΙΑ</t>
  </si>
  <si>
    <t>ΠΑΤΑΤΕΣ</t>
  </si>
  <si>
    <t>ΕΛΙΕΣ</t>
  </si>
  <si>
    <t>CITRUS FRUIT</t>
  </si>
  <si>
    <t>OLIVES</t>
  </si>
  <si>
    <t>Zώα που σφάγηκαν
(αριθμός)</t>
  </si>
  <si>
    <t>Animals slaughtered
(number)</t>
  </si>
  <si>
    <t>KΡΕΑΣ</t>
  </si>
  <si>
    <t>Zώα που σφάγηκαν</t>
  </si>
  <si>
    <t>Bοδινό</t>
  </si>
  <si>
    <t>Πρόβειο</t>
  </si>
  <si>
    <t>Aρνίσιο</t>
  </si>
  <si>
    <t>Aιγινό</t>
  </si>
  <si>
    <t>Eριφίου</t>
  </si>
  <si>
    <t>Xοιρινό</t>
  </si>
  <si>
    <t>Κουνελιών</t>
  </si>
  <si>
    <t>Zώα που εξάχθηκαν (ζωντανά)</t>
  </si>
  <si>
    <t>Aγελάδες</t>
  </si>
  <si>
    <t>ΓAΛA</t>
  </si>
  <si>
    <t>Aγελαδινό</t>
  </si>
  <si>
    <t>AYΓA</t>
  </si>
  <si>
    <t>Mέλι</t>
  </si>
  <si>
    <t>ΜΕΑΤ</t>
  </si>
  <si>
    <t>Animals slaughtered</t>
  </si>
  <si>
    <t>Beef</t>
  </si>
  <si>
    <t>Mutton</t>
  </si>
  <si>
    <t>Lamb</t>
  </si>
  <si>
    <t>Goats</t>
  </si>
  <si>
    <t>Kids</t>
  </si>
  <si>
    <t>Pork</t>
  </si>
  <si>
    <t>Rabbits</t>
  </si>
  <si>
    <t>Animals exported (live)</t>
  </si>
  <si>
    <t>MILK</t>
  </si>
  <si>
    <t>Cows</t>
  </si>
  <si>
    <t>Sheep</t>
  </si>
  <si>
    <t>EGGS</t>
  </si>
  <si>
    <t>OTHER PRODUCTS</t>
  </si>
  <si>
    <t>Honey</t>
  </si>
  <si>
    <t>Manure</t>
  </si>
  <si>
    <r>
      <t>Πουλερικών</t>
    </r>
    <r>
      <rPr>
        <vertAlign val="superscript"/>
        <sz val="10"/>
        <rFont val="Arial"/>
        <family val="2"/>
      </rPr>
      <t>(1)</t>
    </r>
  </si>
  <si>
    <r>
      <t>Άλλα πτηνά</t>
    </r>
    <r>
      <rPr>
        <vertAlign val="superscript"/>
        <sz val="10"/>
        <rFont val="Arial"/>
        <family val="2"/>
      </rPr>
      <t>(2)</t>
    </r>
  </si>
  <si>
    <r>
      <t>Poultry</t>
    </r>
    <r>
      <rPr>
        <vertAlign val="superscript"/>
        <sz val="10"/>
        <rFont val="Arial"/>
        <family val="2"/>
      </rPr>
      <t>(1)</t>
    </r>
  </si>
  <si>
    <r>
      <t>Other birds</t>
    </r>
    <r>
      <rPr>
        <vertAlign val="superscript"/>
        <sz val="10"/>
        <rFont val="Arial"/>
        <family val="2"/>
      </rPr>
      <t>(2)</t>
    </r>
  </si>
  <si>
    <r>
      <rPr>
        <vertAlign val="superscript"/>
        <sz val="10"/>
        <rFont val="Arial"/>
        <family val="2"/>
      </rPr>
      <t>(2)</t>
    </r>
    <r>
      <rPr>
        <sz val="10"/>
        <rFont val="Arial"/>
        <family val="2"/>
      </rPr>
      <t xml:space="preserve"> Περιλαμβάνει ορτύκια και περιστέρια.</t>
    </r>
  </si>
  <si>
    <r>
      <rPr>
        <vertAlign val="superscript"/>
        <sz val="10"/>
        <rFont val="Arial"/>
        <family val="2"/>
      </rPr>
      <t>(2)</t>
    </r>
    <r>
      <rPr>
        <sz val="10"/>
        <rFont val="Arial"/>
        <family val="2"/>
      </rPr>
      <t xml:space="preserve"> Includes quails and pigeons.</t>
    </r>
  </si>
  <si>
    <t>TYPE OF ANIMAL</t>
  </si>
  <si>
    <t>ΕΙΔΟΣ ZΩOY</t>
  </si>
  <si>
    <t>BOOEIΔH</t>
  </si>
  <si>
    <t>Zώα γαλακτοφόρου φυλής:</t>
  </si>
  <si>
    <t>Zώα εγχώριας φυλής</t>
  </si>
  <si>
    <t>XOIPOI</t>
  </si>
  <si>
    <t>Γουρούνες</t>
  </si>
  <si>
    <t>Κάπροι</t>
  </si>
  <si>
    <t>Xοιρίδια:</t>
  </si>
  <si>
    <t>ΠPOBATA</t>
  </si>
  <si>
    <t>Κάτω των 6 μηνών</t>
  </si>
  <si>
    <t>AIΓEΣ</t>
  </si>
  <si>
    <t>ΠOYΛEPIΚA</t>
  </si>
  <si>
    <t>CATTLE</t>
  </si>
  <si>
    <t>Dairy breed cattle:</t>
  </si>
  <si>
    <t>PIGS</t>
  </si>
  <si>
    <t>Sows</t>
  </si>
  <si>
    <t>Boars</t>
  </si>
  <si>
    <t>Piglets:</t>
  </si>
  <si>
    <t>SHEEP</t>
  </si>
  <si>
    <t>Under 6 months</t>
  </si>
  <si>
    <t>Over 6 months</t>
  </si>
  <si>
    <t>GOATS</t>
  </si>
  <si>
    <t>POULTRY</t>
  </si>
  <si>
    <t>Αριθμός ζώων στο
τέλος του χρόνου                                                                                                    Number of animals
at the end of year</t>
  </si>
  <si>
    <t>Μεταβολή
ζωικού κεφαλαίου
(αριθμός)</t>
  </si>
  <si>
    <t>Change in stock
(number)</t>
  </si>
  <si>
    <t xml:space="preserve">Αξία μεταβολής
ζωικού κεφαλαίου
(€)
</t>
  </si>
  <si>
    <t>Value of
change in stock
(€)</t>
  </si>
  <si>
    <t>Mοσχίδες</t>
  </si>
  <si>
    <t xml:space="preserve">Tαύροι </t>
  </si>
  <si>
    <t>Δαμάλια (&lt;1 χρόνου)</t>
  </si>
  <si>
    <t>Θηλάζοντα</t>
  </si>
  <si>
    <t>Απογαλακτισμένα (&lt;20 κιλά)</t>
  </si>
  <si>
    <t>20-49 κιλά</t>
  </si>
  <si>
    <t>50-79 κιλά</t>
  </si>
  <si>
    <t>80-99 κιλά</t>
  </si>
  <si>
    <t>100 κιλά και άνω</t>
  </si>
  <si>
    <t>Άνω των 6 μηνών</t>
  </si>
  <si>
    <t>Heifers</t>
  </si>
  <si>
    <t xml:space="preserve">Bulls </t>
  </si>
  <si>
    <t>Calves (&lt; 1 year)</t>
  </si>
  <si>
    <t>Suckling</t>
  </si>
  <si>
    <t>20-49 kg</t>
  </si>
  <si>
    <t>50-79 kg</t>
  </si>
  <si>
    <t>80-99 kg</t>
  </si>
  <si>
    <t>100 kg and over</t>
  </si>
  <si>
    <t>Πίτερα</t>
  </si>
  <si>
    <t>Bran</t>
  </si>
  <si>
    <t xml:space="preserve">Green fodder </t>
  </si>
  <si>
    <t>Other feeds</t>
  </si>
  <si>
    <t>Αξία παραγωγής
(€)</t>
  </si>
  <si>
    <t>Value of production
(€)</t>
  </si>
  <si>
    <t>Τιμή
(€/τόνο)</t>
  </si>
  <si>
    <t>Αξία ζωοτροφών
(€)</t>
  </si>
  <si>
    <t>Value of feeds
(€)</t>
  </si>
  <si>
    <t>Oil seed cakes (soya etc.)</t>
  </si>
  <si>
    <t>Διάφορα υπολείμματα ειδών διατροφής</t>
  </si>
  <si>
    <t>και άλλα παρασκευάσματα</t>
  </si>
  <si>
    <t>Σύνθετες ζωοτροφές βιομηχανικής</t>
  </si>
  <si>
    <t xml:space="preserve">εγχώριας παρασκευής </t>
  </si>
  <si>
    <t>Food wastes and</t>
  </si>
  <si>
    <t>prepared animal
 feed</t>
  </si>
  <si>
    <t>ΚΡΕΑΣ</t>
  </si>
  <si>
    <t>ΓΑΛΑ</t>
  </si>
  <si>
    <t xml:space="preserve">ΑΥΓΑ </t>
  </si>
  <si>
    <t>ΑΛΛΑ ΚΤΗΝΟΤΡΟΦΙΚΑ</t>
  </si>
  <si>
    <t>MEAT</t>
  </si>
  <si>
    <t xml:space="preserve">EGGS </t>
  </si>
  <si>
    <t>OTHER LIVESTOCK</t>
  </si>
  <si>
    <t>ΓΑΛΑ (ΠΑΣΤΕΡΙΩΜΕΝΟ)</t>
  </si>
  <si>
    <t>ΤΥΡΙΑ</t>
  </si>
  <si>
    <t>ΑΥΓΑ</t>
  </si>
  <si>
    <t>CHEESE</t>
  </si>
  <si>
    <t>Τιμή παραγωγού
(€/τόνο)</t>
  </si>
  <si>
    <t>AMΠEΛOYPΓIΚA ΠPOΪONTA</t>
  </si>
  <si>
    <t>Σταφίδες</t>
  </si>
  <si>
    <t>Zιβανία</t>
  </si>
  <si>
    <t>Άλλα (κρασί, ξύδι)</t>
  </si>
  <si>
    <t>Xαλλούμι</t>
  </si>
  <si>
    <t>Aναρή</t>
  </si>
  <si>
    <t>Άλλα προϊόντα (τραχανάς, γιαούρτι)</t>
  </si>
  <si>
    <t>GRAPE PRODUCTS</t>
  </si>
  <si>
    <t>Raisins</t>
  </si>
  <si>
    <t>Zivania</t>
  </si>
  <si>
    <t>Other grape products (wine, vinegar)</t>
  </si>
  <si>
    <t>Halloumi cheese</t>
  </si>
  <si>
    <t>Anari</t>
  </si>
  <si>
    <t>Other milk products (trachanas, yogurt)</t>
  </si>
  <si>
    <t>Σταφύλια για:</t>
  </si>
  <si>
    <t>Άλλα υλικά</t>
  </si>
  <si>
    <t>Grapes used for:</t>
  </si>
  <si>
    <t>Milk used for dairy products</t>
  </si>
  <si>
    <t>ΓAΛAΚTOΚOMIΚA ΠPOΪONTA</t>
  </si>
  <si>
    <t>DAIRY PRODUCTS</t>
  </si>
  <si>
    <t>Άλλα προϊόντα</t>
  </si>
  <si>
    <t>Other products</t>
  </si>
  <si>
    <t>Other materials</t>
  </si>
  <si>
    <t>Καυσόξυλα</t>
  </si>
  <si>
    <t>Firewood</t>
  </si>
  <si>
    <t>Ξυλεία (m³)</t>
  </si>
  <si>
    <t>Aναδάσωση και δασοκομία</t>
  </si>
  <si>
    <t>IΔIΩTIΚOΣ TOMEAΣ</t>
  </si>
  <si>
    <t xml:space="preserve">Καυσόξυλα </t>
  </si>
  <si>
    <t>Κάρβουνα (τόνοι)</t>
  </si>
  <si>
    <t>Καύσιμα, επιδιορθώσεις, ενοικίαση</t>
  </si>
  <si>
    <t>ΚYBEPNHTIΚOΣ TOMEAΣ</t>
  </si>
  <si>
    <t>GOVERNMENT SECTOR</t>
  </si>
  <si>
    <t>δένδρα και άλλα δασικά προϊόντα</t>
  </si>
  <si>
    <t>μηχανημάτων και άλλα έξοδα υλοτομίας:</t>
  </si>
  <si>
    <t>Κυβερνητικός Τομέας</t>
  </si>
  <si>
    <t>Iδιωτικός Τομέας</t>
  </si>
  <si>
    <t>ΘAΛAΣΣIA AΛIEIA</t>
  </si>
  <si>
    <t>Καύσιμα και ηλεκτρισμός</t>
  </si>
  <si>
    <t>SEA FISHERY</t>
  </si>
  <si>
    <t>Fuel and electricity</t>
  </si>
  <si>
    <t>Timber (m³)</t>
  </si>
  <si>
    <t>Fuel wood, seeds, plants, christmas</t>
  </si>
  <si>
    <t>trees and other forest products</t>
  </si>
  <si>
    <t>Reforestation and silviculture</t>
  </si>
  <si>
    <t>PRIVATE SECTOR</t>
  </si>
  <si>
    <t xml:space="preserve">Fuel wood </t>
  </si>
  <si>
    <t>Charcoal (tons)</t>
  </si>
  <si>
    <t xml:space="preserve">Fuels, repairs, hiring of machinery and </t>
  </si>
  <si>
    <t>other costs of felling and logging:</t>
  </si>
  <si>
    <t>Government Sector</t>
  </si>
  <si>
    <t>Private Sector</t>
  </si>
  <si>
    <t>Παράκτια αλιεία</t>
  </si>
  <si>
    <t>Aλιεία με τράτες</t>
  </si>
  <si>
    <t>ΘAΛAΣΣIA IXΘYOKAΛΛIEPΓEIA</t>
  </si>
  <si>
    <t>Inshore fishery</t>
  </si>
  <si>
    <t>Trawl fishery</t>
  </si>
  <si>
    <t>MARINE AQUACULTURE</t>
  </si>
  <si>
    <t>IXΘYOKAΛΛIEPΓEIA ΓΛYKOY NEPOY</t>
  </si>
  <si>
    <t>INLAND WATERS AQUACULTURE</t>
  </si>
  <si>
    <t>Πέστροφα</t>
  </si>
  <si>
    <t>Fish</t>
  </si>
  <si>
    <t>Fry</t>
  </si>
  <si>
    <t>Shrimp</t>
  </si>
  <si>
    <t>Trout</t>
  </si>
  <si>
    <t>Eπιδιορθώσεις σκαφών και υποστατικών</t>
  </si>
  <si>
    <t>Repairs of boats and buildings</t>
  </si>
  <si>
    <t>Fish fresh,
 chilled or frozen</t>
  </si>
  <si>
    <t>(€mn)</t>
  </si>
  <si>
    <t>YEAR</t>
  </si>
  <si>
    <t>ΕΤΟΣ</t>
  </si>
  <si>
    <r>
      <t>Γεωργοί και μέλη οικογένειας
(τεκμαρτά ημερομίσθια)</t>
    </r>
    <r>
      <rPr>
        <b/>
        <vertAlign val="superscript"/>
        <sz val="10"/>
        <rFont val="Arial"/>
        <family val="2"/>
      </rPr>
      <t>(1)</t>
    </r>
  </si>
  <si>
    <r>
      <t>Farmers and unpaid family
members (imputed wages)</t>
    </r>
    <r>
      <rPr>
        <b/>
        <vertAlign val="superscript"/>
        <sz val="10"/>
        <rFont val="Arial"/>
        <family val="2"/>
      </rPr>
      <t>(1)</t>
    </r>
  </si>
  <si>
    <t>Αξία
(€000´s)</t>
  </si>
  <si>
    <t>Λαχανικά</t>
  </si>
  <si>
    <t>Mandarines</t>
  </si>
  <si>
    <t xml:space="preserve">Grapes </t>
  </si>
  <si>
    <t>Vegetables</t>
  </si>
  <si>
    <t>Ψάρια</t>
  </si>
  <si>
    <t>Γόνος</t>
  </si>
  <si>
    <t>Γαρίδες</t>
  </si>
  <si>
    <t>FISH SPECIES</t>
  </si>
  <si>
    <t>ΕΙΔΗ ΨΑΡΙΩΝ</t>
  </si>
  <si>
    <t>Mαρίδες</t>
  </si>
  <si>
    <t>Γόπες</t>
  </si>
  <si>
    <t>Στρίλια</t>
  </si>
  <si>
    <t>Mπαρπούνια</t>
  </si>
  <si>
    <t>Oκταπόδια</t>
  </si>
  <si>
    <t>Σουπιές και καλαμάρια</t>
  </si>
  <si>
    <t>Oρφοί, βλάχοι, σφυρίδες</t>
  </si>
  <si>
    <t>Σοργοί</t>
  </si>
  <si>
    <t>Λιθρίνια</t>
  </si>
  <si>
    <t>Φατσούκλια</t>
  </si>
  <si>
    <t>Φαγκριά</t>
  </si>
  <si>
    <t>Συναγρίδες</t>
  </si>
  <si>
    <t>Mινέρια</t>
  </si>
  <si>
    <t>Παλαμίδες</t>
  </si>
  <si>
    <t>Σκάροι</t>
  </si>
  <si>
    <t>Ξιφίες</t>
  </si>
  <si>
    <t>Mένουλες</t>
  </si>
  <si>
    <t>Άλλα είδη</t>
  </si>
  <si>
    <t>Λαυράκια, τσιπούρες κλπ.</t>
  </si>
  <si>
    <t>Πέστροφες</t>
  </si>
  <si>
    <t>IXΘYOKAΛΛIEPΓEIA</t>
  </si>
  <si>
    <t xml:space="preserve">Picarel </t>
  </si>
  <si>
    <t>Bogne</t>
  </si>
  <si>
    <t xml:space="preserve">Striped mullet </t>
  </si>
  <si>
    <t xml:space="preserve">Red mullet </t>
  </si>
  <si>
    <t xml:space="preserve">Octopuses </t>
  </si>
  <si>
    <t>Cuttlefish and Squid</t>
  </si>
  <si>
    <t xml:space="preserve">White seabream </t>
  </si>
  <si>
    <t xml:space="preserve">Common pandora </t>
  </si>
  <si>
    <t>Axillary seabream</t>
  </si>
  <si>
    <t>Common seabream</t>
  </si>
  <si>
    <t>Common dentex</t>
  </si>
  <si>
    <t>Greater amberjack</t>
  </si>
  <si>
    <t>Little tuna</t>
  </si>
  <si>
    <t>Parrot fish</t>
  </si>
  <si>
    <t xml:space="preserve">Swordfish </t>
  </si>
  <si>
    <t>Blotched picarel</t>
  </si>
  <si>
    <t>Seabass, gilt-head seabream etc.</t>
  </si>
  <si>
    <t xml:space="preserve">Rainbow trout </t>
  </si>
  <si>
    <t>AQUACULTURE</t>
  </si>
  <si>
    <t>Dusky groupers, groupers, white groupers</t>
  </si>
  <si>
    <t>ΦYTIΚH ΠAPAΓΩΓH</t>
  </si>
  <si>
    <t>ΦΥΤΑ ΜΕΓΑΛΗΣ ΚΑΛΛΙΕΡΓΕΙΑΣ</t>
  </si>
  <si>
    <t>ΛΑΧΑΝΙΚΑ ΚΑΙ ΠΕΠΟΝΟΕΙΔΗ</t>
  </si>
  <si>
    <t>Oινοποιήσιμα</t>
  </si>
  <si>
    <t>Mήλα</t>
  </si>
  <si>
    <t>Aχλάδια</t>
  </si>
  <si>
    <t>Άλλα φρούτα</t>
  </si>
  <si>
    <t>ZΩIΚH ΠAPAΓΩΓH</t>
  </si>
  <si>
    <t>Aιγοπρόβειο</t>
  </si>
  <si>
    <t>Πουλερικών</t>
  </si>
  <si>
    <t>ΔEYTEPOΓENH ΠPOΪONTA</t>
  </si>
  <si>
    <t>Άλλα γαλακτοκομικά και αμπελουργικά προϊόντα</t>
  </si>
  <si>
    <t>ANCILLARY PRODUCTION</t>
  </si>
  <si>
    <t>CROP PRODUCTION</t>
  </si>
  <si>
    <t xml:space="preserve">Wheat    </t>
  </si>
  <si>
    <t xml:space="preserve">Barley   </t>
  </si>
  <si>
    <t>Industrial Crops</t>
  </si>
  <si>
    <t>Fodder Crops</t>
  </si>
  <si>
    <t xml:space="preserve">Potatoes     </t>
  </si>
  <si>
    <t xml:space="preserve">Carrots     </t>
  </si>
  <si>
    <t xml:space="preserve">Beetroots  </t>
  </si>
  <si>
    <t>Wine grapes</t>
  </si>
  <si>
    <t>Table grapes</t>
  </si>
  <si>
    <t>Apples</t>
  </si>
  <si>
    <t>Pears</t>
  </si>
  <si>
    <t>Other fruit</t>
  </si>
  <si>
    <t>Sheep and Goat</t>
  </si>
  <si>
    <t>Poultry</t>
  </si>
  <si>
    <t>Other meat</t>
  </si>
  <si>
    <r>
      <t>FLOWERS AND PLANTS</t>
    </r>
    <r>
      <rPr>
        <b/>
        <vertAlign val="superscript"/>
        <sz val="10"/>
        <rFont val="Arial"/>
        <family val="2"/>
      </rPr>
      <t>(1)</t>
    </r>
  </si>
  <si>
    <t>LIVESTOCK PRODUCTION</t>
  </si>
  <si>
    <t>Other milk and grape products</t>
  </si>
  <si>
    <r>
      <rPr>
        <vertAlign val="superscript"/>
        <sz val="10"/>
        <rFont val="Arial"/>
        <family val="2"/>
      </rPr>
      <t>(1)</t>
    </r>
    <r>
      <rPr>
        <sz val="10"/>
        <rFont val="Arial"/>
        <family val="2"/>
      </rPr>
      <t xml:space="preserve"> Μέρος της παραγωγής (δενδρύλια) αποτελεί στοιχείο των κεφαλαιουχικών επενδύσεων.</t>
    </r>
  </si>
  <si>
    <r>
      <rPr>
        <vertAlign val="superscript"/>
        <sz val="10"/>
        <rFont val="Arial"/>
        <family val="2"/>
      </rPr>
      <t>(2)</t>
    </r>
    <r>
      <rPr>
        <sz val="10"/>
        <rFont val="Arial"/>
        <family val="2"/>
      </rPr>
      <t xml:space="preserve"> Μέρος του οποίου εντάσσεται στις κεφαλαιουχικές επενδύσεις (ζώα αναπαραγωγής) και μέρος στη μεταβολή αποθεμάτων.</t>
    </r>
  </si>
  <si>
    <r>
      <rPr>
        <b/>
        <u val="single"/>
        <sz val="10"/>
        <color indexed="12"/>
        <rFont val="Arial"/>
        <family val="2"/>
      </rPr>
      <t>ΜΕΤΑΒΟΛΗ ΖΩΙΚΟΥ ΚΕΦΑΛΑΙΟΥ</t>
    </r>
    <r>
      <rPr>
        <b/>
        <vertAlign val="superscript"/>
        <sz val="10"/>
        <color indexed="12"/>
        <rFont val="Arial"/>
        <family val="2"/>
      </rPr>
      <t>(2)</t>
    </r>
  </si>
  <si>
    <r>
      <rPr>
        <b/>
        <u val="single"/>
        <sz val="10"/>
        <color indexed="12"/>
        <rFont val="Arial"/>
        <family val="2"/>
      </rPr>
      <t>CHANGE IN ANIMAL STOCK</t>
    </r>
    <r>
      <rPr>
        <b/>
        <vertAlign val="superscript"/>
        <sz val="10"/>
        <color indexed="12"/>
        <rFont val="Arial"/>
        <family val="2"/>
      </rPr>
      <t>(2)</t>
    </r>
  </si>
  <si>
    <r>
      <rPr>
        <vertAlign val="superscript"/>
        <sz val="10"/>
        <rFont val="Arial"/>
        <family val="2"/>
      </rPr>
      <t>(1)</t>
    </r>
    <r>
      <rPr>
        <sz val="10"/>
        <rFont val="Arial"/>
        <family val="2"/>
      </rPr>
      <t xml:space="preserve"> Part of output (tree plants) is an element of fixed capital formation.</t>
    </r>
  </si>
  <si>
    <r>
      <rPr>
        <vertAlign val="superscript"/>
        <sz val="10"/>
        <rFont val="Arial"/>
        <family val="2"/>
      </rPr>
      <t>(2)</t>
    </r>
    <r>
      <rPr>
        <sz val="10"/>
        <rFont val="Arial"/>
        <family val="2"/>
      </rPr>
      <t xml:space="preserve"> Part of which is an element of fixed capital formation (breeding stock) and part is change in stocks.</t>
    </r>
  </si>
  <si>
    <r>
      <t>ΔAΣH</t>
    </r>
    <r>
      <rPr>
        <b/>
        <vertAlign val="superscript"/>
        <sz val="10"/>
        <color indexed="12"/>
        <rFont val="Arial"/>
        <family val="2"/>
      </rPr>
      <t>(3)</t>
    </r>
  </si>
  <si>
    <r>
      <t>FORESTRY</t>
    </r>
    <r>
      <rPr>
        <b/>
        <vertAlign val="superscript"/>
        <sz val="10"/>
        <color indexed="12"/>
        <rFont val="Arial"/>
        <family val="2"/>
      </rPr>
      <t>(3)</t>
    </r>
  </si>
  <si>
    <t>Other fruits</t>
  </si>
  <si>
    <t>Halloumi</t>
  </si>
  <si>
    <t>Other types</t>
  </si>
  <si>
    <t>Ψάρια φρέσκα και κατεψυγμένα</t>
  </si>
  <si>
    <t>ΓΕΩΡΓΙΚΕΣ ΣΤΑΤΙΣΤΙΚΕΣ</t>
  </si>
  <si>
    <t>AGRICULTURAL STATISTICS</t>
  </si>
  <si>
    <t>Πηγές στοιχείων και μεθόδοι</t>
  </si>
  <si>
    <t>Η περίοδος αναφοράς των στοιχείων που συλλέγονται είναι το ημερολογιακό έτος και η καλλιεργητική περίοδος του έτους αναφοράς.</t>
  </si>
  <si>
    <r>
      <rPr>
        <b/>
        <sz val="10"/>
        <rFont val="Arial"/>
        <family val="2"/>
      </rPr>
      <t>Προστιθέμενη αξία του τομέα σε τιμές αγοράς:</t>
    </r>
    <r>
      <rPr>
        <sz val="10"/>
        <rFont val="Arial"/>
        <family val="2"/>
      </rPr>
      <t xml:space="preserve"> Προκύπτει μετά την αφαίρεση της ενδιάμεσης ανάλωσης από την ακαθάριστη αξία παραγωγής. </t>
    </r>
  </si>
  <si>
    <r>
      <rPr>
        <b/>
        <sz val="10"/>
        <rFont val="Arial"/>
        <family val="2"/>
      </rPr>
      <t>Εκτάσεις προϊόντων:</t>
    </r>
    <r>
      <rPr>
        <sz val="10"/>
        <rFont val="Arial"/>
        <family val="2"/>
      </rPr>
      <t xml:space="preserve"> Είναι οι εκτάσεις που φυτεύτηκαν και θερίστηκαν ή με σκοπό να θεριστούν κατά το έτος αναφοράς. Το άθροισμα των εκτάσεων των καλλιεργειών μπορεί να είναι μεγαλύτερο από τη πραγματική έκταση γης λόγω της διαδοχικής φύτευσης προϊόντων (π.χ. στην περίπτωση των πατατών και λαχανικών που η ίδια έκταση γης φυτεύεται πέραν από μια φορά το χρόνο), όπως επίσης και λόγω των μικτών καλλιεργειών.</t>
    </r>
  </si>
  <si>
    <r>
      <rPr>
        <b/>
        <sz val="10"/>
        <rFont val="Arial"/>
        <family val="2"/>
      </rPr>
      <t>Έμμεσοι φόροι:</t>
    </r>
    <r>
      <rPr>
        <sz val="10"/>
        <rFont val="Arial"/>
        <family val="2"/>
      </rPr>
      <t xml:space="preserve"> Περιλαμβάνουν τέλη που πληρώνουν οι παραγωγοί για αγροφυλακή, αρδευτικές διευκολύνσεις που παρέχονται από τις χωρητικές αρχές, άδειες οχημάτων, δημοτικούς φόρους, επαγγελματικούς και κτηματικούς φόρους, άδειες κατοχής όπλων και παρόμοιους φόρους για την αλιεία και την εκμετάλλευση δασών.</t>
    </r>
  </si>
  <si>
    <t>Συστήματα ταξινόμησης</t>
  </si>
  <si>
    <t>Μονάδες μέτρησης</t>
  </si>
  <si>
    <t>Χρήση συμβόλων</t>
  </si>
  <si>
    <t xml:space="preserve">            0 = Μηδέν ή λιγότερο από το μισό της μονάδας που δίνεται </t>
  </si>
  <si>
    <t xml:space="preserve">          εκ. = Εκατομμύρια</t>
  </si>
  <si>
    <t xml:space="preserve">            € = Ευρώ</t>
  </si>
  <si>
    <t xml:space="preserve">     000΄s = Χιλιάδες</t>
  </si>
  <si>
    <t>Source of data and methods</t>
  </si>
  <si>
    <t>Περίοδος αναφοράς</t>
  </si>
  <si>
    <t>The reference period for the data collected is the calendar year and the cultivating period of the reference year.</t>
  </si>
  <si>
    <t>Classification systems</t>
  </si>
  <si>
    <t>Units of measurement</t>
  </si>
  <si>
    <t xml:space="preserve">                 0 = Nil or less than half the final digit shown</t>
  </si>
  <si>
    <t xml:space="preserve">             mn. = Million</t>
  </si>
  <si>
    <t xml:space="preserve">                 € = Euro</t>
  </si>
  <si>
    <r>
      <rPr>
        <vertAlign val="superscript"/>
        <sz val="10"/>
        <rFont val="Arial"/>
        <family val="2"/>
      </rPr>
      <t>(1)</t>
    </r>
    <r>
      <rPr>
        <sz val="10"/>
        <rFont val="Arial"/>
        <family val="2"/>
      </rPr>
      <t xml:space="preserve"> Tα τεκμαρτά ημερομίσθια των γεωργών και μελών της οικογένειας υπολογίζονται με βάση τα αντίστοιχα των μισθωτών εργατών.</t>
    </r>
  </si>
  <si>
    <t xml:space="preserve">           ... = Μη διαθέσιμα στοιχεία</t>
  </si>
  <si>
    <t xml:space="preserve">        n.a. = Δεν εφαρμόζεται</t>
  </si>
  <si>
    <t xml:space="preserve">             n.a. = Not applicable</t>
  </si>
  <si>
    <t xml:space="preserve">                ... = Not available</t>
  </si>
  <si>
    <t>n.a.</t>
  </si>
  <si>
    <t xml:space="preserve">             - = Αρνητικό σημείο</t>
  </si>
  <si>
    <t xml:space="preserve">          000΄s = Thousand</t>
  </si>
  <si>
    <t xml:space="preserve">           GDP = Gross Domestic Product</t>
  </si>
  <si>
    <t>Οι πηγές πληροφοριών και στοιχείων για τον καταρτισμό των ετήσιων στατιστικών για το γεωργικό τομέα περιλαμβάνουν ετήσιες δειγματοληπτικές έρευνες, ετήσιες και μηνιαίες επισκοπήσεις, διοικητικής φύσεως έντυπα και στοιχεία άλλων Κυβερνητικών Τμημάτων, καθώς και ειδικές έρευνες για την εμπορία και τις τιμές των γεωργικών προϊόντων και υλικών παραγωγής. Περιληπτική περιγραφή των διαφόρων πηγών και στοιχείων που συλλέγονται δίδεται πιο κάτω:</t>
  </si>
  <si>
    <r>
      <rPr>
        <b/>
        <sz val="10"/>
        <rFont val="Arial"/>
        <family val="2"/>
      </rPr>
      <t>Πάγιες κεφαλαιουχικές επενδύσεις:</t>
    </r>
    <r>
      <rPr>
        <sz val="10"/>
        <rFont val="Arial"/>
        <family val="2"/>
      </rPr>
      <t xml:space="preserve"> Αναφέρονται στις δαπάνες των γεωργών και της Κυβέρνησης για κεφαλαιουχικά αγαθά, κατά τη διάρκεια του έτους. Οι επενδύσεις στο γεωργικό τομέα, αφορούν κυρίως νέα υποστατικά, υδατοφράκτες, αγροτικούς δρόμους, εγγειοβελτιωτικά έργα, γεωτρήσεις, συστήματα άρδευσης, αναδασώσεις, γεωργικά μηχανήματα και εξοπλισμό, οχήματα, δαπάνες για ανάπτυξη νέων δενδρωδών φυτειών, μεταβολή ζώων αναπαραγωγής κλπ.</t>
    </r>
  </si>
  <si>
    <t>The data sources for the compilation of the annual statistics of the agricultural sector comprise of annual sample surveys, annual and monthly inquiries, administrative records of various other Government Departments and special inquiries on the marketing and prices of agricultural products and on the inputs used. A brief description of the various sources and types of data collected is given below:</t>
  </si>
  <si>
    <r>
      <rPr>
        <b/>
        <sz val="10"/>
        <rFont val="Arial"/>
        <family val="2"/>
      </rPr>
      <t>Gross output:</t>
    </r>
    <r>
      <rPr>
        <sz val="10"/>
        <rFont val="Arial"/>
        <family val="2"/>
      </rPr>
      <t xml:space="preserve"> Is the value of agricultural products and other ancillary output produced during a calendar year irrespective of whether these products are sold to others, consumed, held as stock, or used for further processing by farmers. Producers’ prices (farm gate prices) are used for the valuation of gross output.</t>
    </r>
  </si>
  <si>
    <r>
      <rPr>
        <b/>
        <sz val="10"/>
        <rFont val="Arial"/>
        <family val="2"/>
      </rPr>
      <t>Crop areas:</t>
    </r>
    <r>
      <rPr>
        <sz val="10"/>
        <rFont val="Arial"/>
        <family val="2"/>
      </rPr>
      <t xml:space="preserve"> Refer to areas planted and harvested or intended to be harvested during the reference year. The sum of crop areas may be larger than the actual land area due to successive cropping or interplant crops e.g. in the case of potatoes or some other vegetables, which are grown more than once during the year or planted between rows of other crops.</t>
    </r>
  </si>
  <si>
    <r>
      <rPr>
        <b/>
        <sz val="10"/>
        <rFont val="Arial"/>
        <family val="2"/>
      </rPr>
      <t>Indirect taxes:</t>
    </r>
    <r>
      <rPr>
        <sz val="10"/>
        <rFont val="Arial"/>
        <family val="2"/>
      </rPr>
      <t xml:space="preserve"> Include fees paid by producers for irrigation facilities provided by village authorities, fees for the payment of rural constables, motor-vehicles licences, municipality taxes, professional and property taxes, firearms licences and similar taxes for fishing and forestry.</t>
    </r>
  </si>
  <si>
    <r>
      <rPr>
        <b/>
        <sz val="10"/>
        <rFont val="Arial"/>
        <family val="2"/>
      </rPr>
      <t>Fixed capital formation:</t>
    </r>
    <r>
      <rPr>
        <sz val="10"/>
        <rFont val="Arial"/>
        <family val="2"/>
      </rPr>
      <t xml:space="preserve"> Refers to the expenditure by private agricultural holdings and by the public sector for the acquisition of capital assets, net of sales of similar second-hand or scrapped goods. The investments in the agricultural sector relate mainly to non-residential buildings, major repairs to existing buildings, other construction works (dams, roads etc.) and improvement, boreholes, irrigation systems, expenditure on new tree plantations development, reforestation, machinery and transport equipment and changes in animal breeding stock.</t>
    </r>
  </si>
  <si>
    <r>
      <rPr>
        <b/>
        <sz val="10"/>
        <rFont val="Arial"/>
        <family val="2"/>
      </rPr>
      <t>Permanent employees:</t>
    </r>
    <r>
      <rPr>
        <sz val="10"/>
        <rFont val="Arial"/>
        <family val="2"/>
      </rPr>
      <t xml:space="preserve"> They are considered as the persons who work on the holding for a pay on a regular basis every week even if for a few hours only. </t>
    </r>
  </si>
  <si>
    <t>The data, concepts and form of economic accounts of agriculture are based on the manual of the Economic Accounts for Agriculture and Forestry (Rev.1.1) and  the Statistical Classification of Economic Activities, NACE Rev. 2, of the EU.</t>
  </si>
  <si>
    <t xml:space="preserve">Aξία - Value </t>
  </si>
  <si>
    <t>(f.o.b. €000´s)</t>
  </si>
  <si>
    <t>Value - f.o.b.
(€000´s)</t>
  </si>
  <si>
    <t>Professional taxes, radiotelephony licences and other fees</t>
  </si>
  <si>
    <t>(γαλακτοκομικά &amp; αμπελουργικά προϊόντα)</t>
  </si>
  <si>
    <t>(milk &amp; grape products)</t>
  </si>
  <si>
    <r>
      <rPr>
        <b/>
        <sz val="10"/>
        <rFont val="Arial"/>
        <family val="2"/>
      </rPr>
      <t>Ενδιάμεση ανάλωση:</t>
    </r>
    <r>
      <rPr>
        <sz val="10"/>
        <rFont val="Arial"/>
        <family val="2"/>
      </rPr>
      <t xml:space="preserve"> Είναι η αξία υλικών και υπηρεσιών που χρησιμοποιούνται στην παραγωγική διαδικασία (σπόροι, λιπάσματα, ζωοτροφές, φυτοφάρμακα, καύσιμα, διοικητικά έξοδα κλπ.). Αυτά υπολογίζονται σε τιμές που κοστίζουν στους γεωργούς δηλ. σε τιμή αγοράς.</t>
    </r>
  </si>
  <si>
    <r>
      <rPr>
        <vertAlign val="superscript"/>
        <sz val="10"/>
        <rFont val="Arial"/>
        <family val="2"/>
      </rPr>
      <t>(2)</t>
    </r>
    <r>
      <rPr>
        <sz val="10"/>
        <rFont val="Arial"/>
        <family val="2"/>
      </rPr>
      <t xml:space="preserve"> Είναι το υπόλοιπο από την προστιθέμενη αξία αφού αφαιρεθούν όλα τα άλλα (καθορισμένα) εισοδήματα συντελεστών. Περιλαμβάνει τεκμαρτούς τόκους </t>
    </r>
  </si>
  <si>
    <t xml:space="preserve">    ιδίων κεφαλαίων, τεκμαρτά ενοίκια και άλλη αμοιβή για την επιχειρηματική δραστηριότητα.</t>
  </si>
  <si>
    <r>
      <rPr>
        <vertAlign val="superscript"/>
        <sz val="10"/>
        <rFont val="Arial"/>
        <family val="2"/>
      </rPr>
      <t>(2)</t>
    </r>
    <r>
      <rPr>
        <sz val="10"/>
        <rFont val="Arial"/>
        <family val="2"/>
      </rPr>
      <t xml:space="preserve"> It is derived as a residual after deducting all the other (specified) components from the total value added. It consists of imputed interest on own capital used,</t>
    </r>
  </si>
  <si>
    <t xml:space="preserve">    imputed rents and other compensations for the entrepreneurial functions.</t>
  </si>
  <si>
    <t>προϊόντων</t>
  </si>
  <si>
    <t xml:space="preserve">Γάλα για παραγωγή γαλακτοκομικών </t>
  </si>
  <si>
    <t>ΕΙΔΟΣ ΛΙΠΑΣΜΑΤΟΣ</t>
  </si>
  <si>
    <t>TYPE OF FERTILIZER</t>
  </si>
  <si>
    <r>
      <rPr>
        <b/>
        <sz val="10"/>
        <rFont val="Arial"/>
        <family val="2"/>
      </rPr>
      <t>Intermediate inputs:</t>
    </r>
    <r>
      <rPr>
        <sz val="10"/>
        <rFont val="Arial"/>
        <family val="2"/>
      </rPr>
      <t xml:space="preserve"> Refer to the value of goods and services used for the agricultural production. The valuation of input items (seeds, fertilisers, feeding stuff, pesticides, fuels, administrative costs etc.) is at cost to farmers (purchasers’ prices).</t>
    </r>
  </si>
  <si>
    <r>
      <rPr>
        <b/>
        <sz val="10"/>
        <rFont val="Arial"/>
        <family val="2"/>
      </rPr>
      <t>Value added of the sector at market prices:</t>
    </r>
    <r>
      <rPr>
        <sz val="10"/>
        <rFont val="Arial"/>
        <family val="2"/>
      </rPr>
      <t xml:space="preserve"> It's the difference between the value of gross output and the value of intermediate inputs used for the agricultural production. </t>
    </r>
  </si>
  <si>
    <r>
      <rPr>
        <b/>
        <sz val="10"/>
        <rFont val="Arial"/>
        <family val="2"/>
      </rPr>
      <t>Value added at factor cost:</t>
    </r>
    <r>
      <rPr>
        <sz val="10"/>
        <rFont val="Arial"/>
        <family val="2"/>
      </rPr>
      <t xml:space="preserve"> It is derived from Value added at market prices by subtracting indirect taxes and adding subsidies. It consists of labour costs (wages of employees and imputed wages for farmers and family members), depreciation, interest on loans, and operating surplus.</t>
    </r>
  </si>
  <si>
    <r>
      <rPr>
        <b/>
        <sz val="10"/>
        <rFont val="Arial"/>
        <family val="2"/>
      </rPr>
      <t>Producers’ prices:</t>
    </r>
    <r>
      <rPr>
        <sz val="10"/>
        <rFont val="Arial"/>
        <family val="2"/>
      </rPr>
      <t xml:space="preserve"> They are farm-gate prices received (actual or imputed) by farmers. For each product an overall weighted average price is computed by weighting the different producers’ prices at the various levels of distribution (exports, urban markets, local industries etc.) with the corresponding quantities.</t>
    </r>
  </si>
  <si>
    <t xml:space="preserve">                 - = Negative sign</t>
  </si>
  <si>
    <t xml:space="preserve">    Τόνος = Μετρικός τόνος</t>
  </si>
  <si>
    <t xml:space="preserve">       ΑΕΠ = Ακαθάριστο Εγχώριο Προϊόν</t>
  </si>
  <si>
    <r>
      <rPr>
        <b/>
        <sz val="10"/>
        <rFont val="Arial"/>
        <family val="2"/>
      </rPr>
      <t>(c) Annual surveys on input materials,</t>
    </r>
    <r>
      <rPr>
        <sz val="10"/>
        <rFont val="Arial"/>
        <family val="2"/>
      </rPr>
      <t xml:space="preserve"> which are held in order to collect data on seeds, tree plants, fertilizers, pesticides, feeding stuff, veterinary medicines and other agricultural inputs. The data relate to sales (in quantity and value terms) and are collected from enterprises by mailing questionnaires.</t>
    </r>
  </si>
  <si>
    <r>
      <rPr>
        <b/>
        <sz val="10"/>
        <rFont val="Arial"/>
        <family val="2"/>
      </rPr>
      <t>(γ) Ετήσιες έρευνες για τα υλικά παραγωγής</t>
    </r>
    <r>
      <rPr>
        <sz val="10"/>
        <rFont val="Arial"/>
        <family val="2"/>
      </rPr>
      <t xml:space="preserve">, στις οποίες συλλέγονται στοιχεία για τις πωλήσεις (ποσότητες και τιμές) σπόρων, λιπασμάτων, φυτοφαρμάκων, ζωοτροφών, κτηνιατρικών φαρμάκων και άλλων γεωργικών ειδών από επιχειρήσεις μέσω έντυπων ερωτηματολογίων που αποστέλλονται ταχυδρομικώς.  </t>
    </r>
  </si>
  <si>
    <r>
      <rPr>
        <b/>
        <sz val="10"/>
        <rFont val="Arial"/>
        <family val="2"/>
      </rPr>
      <t>(e) Other sources and data used</t>
    </r>
    <r>
      <rPr>
        <sz val="10"/>
        <rFont val="Arial"/>
        <family val="2"/>
      </rPr>
      <t xml:space="preserve"> include, among others, imports and exports statistics, sales of industrial products and other inquiries.</t>
    </r>
  </si>
  <si>
    <r>
      <rPr>
        <b/>
        <sz val="10"/>
        <rFont val="Arial"/>
        <family val="2"/>
      </rPr>
      <t>(ε) Άλλες πηγές και στοιχεία</t>
    </r>
    <r>
      <rPr>
        <sz val="10"/>
        <rFont val="Arial"/>
        <family val="2"/>
      </rPr>
      <t xml:space="preserve"> που χρησιμοποιούνται, μεταξύ άλλων, είναι οι στατιστικές εισαγωγών και εξαγωγών, πωλήσεις βιομηχανικών προϊόντων και άλλα στοιχεία.</t>
    </r>
  </si>
  <si>
    <r>
      <rPr>
        <b/>
        <sz val="10"/>
        <rFont val="Arial"/>
        <family val="2"/>
      </rPr>
      <t>Προστιθέμενη αξία σε τιμές συντελεστών παραγωγής:</t>
    </r>
    <r>
      <rPr>
        <sz val="10"/>
        <rFont val="Arial"/>
        <family val="2"/>
      </rPr>
      <t xml:space="preserve"> Προκύπτει αφού αφαιρεθούν από την προστιθέμενη αξία σε τιμές αγοράς οι έμμεσοι φόροι και προστεθούν οι επιχορηγήσεις. Περιλαμβάνει τα εργατικά (ημερομίσθια εργατών και τεκμαρτούς μισθούς γεωργών και μελών της οικογένειας), τις αποσβέσεις, τους τόκους δανείων και το επιχειρηματικό πλεόνασμα.</t>
    </r>
  </si>
  <si>
    <r>
      <rPr>
        <b/>
        <sz val="10"/>
        <rFont val="Arial"/>
        <family val="2"/>
      </rPr>
      <t>Τιμές παραγωγού:</t>
    </r>
    <r>
      <rPr>
        <sz val="10"/>
        <rFont val="Arial"/>
        <family val="2"/>
      </rPr>
      <t xml:space="preserve"> Είναι οι πραγματικές ή τεκμαρτές τιμές των προϊόντων στον τόπο παραγωγής. Για κάθε προϊόν υπολογίζεται τιμή με βάση το σταθμισμένο μέσο όρο των τιμών που παίρνουν οι παραγωγοί κατά τη διάθεση των προϊόντων στις διάφορες αγορές (εξαγωγές, δημοτικές αγορές, βιομηχανίες κλπ.). Ως συντελεστές στάθμισης των διαφορετικών τιμών χρησιμοποιούνται οι αντίστοιχες ποσότητες που διατίθενται.</t>
    </r>
  </si>
  <si>
    <t>Σχηματισμός παγίου κεφαλαίου για ιδία χρήση</t>
  </si>
  <si>
    <t>Δευτερογενή προϊόντα</t>
  </si>
  <si>
    <t>ΣΧΗΜΑΤΙΣΜΟΣ ΠΑΓΙΟΥ ΚΕΦΑΛΑΙΟΥ ΓΙΑ ΙΔΙΑ ΧΡΗΣΗ</t>
  </si>
  <si>
    <t>OWN ACCOUNT FIXED CAPITAL FORMATION</t>
  </si>
  <si>
    <r>
      <rPr>
        <vertAlign val="superscript"/>
        <sz val="10"/>
        <rFont val="Arial"/>
        <family val="2"/>
      </rPr>
      <t>(3)</t>
    </r>
    <r>
      <rPr>
        <sz val="10"/>
        <rFont val="Arial"/>
        <family val="2"/>
      </rPr>
      <t xml:space="preserve"> Milk and grape products (halloumi cheese, wine, zivania etc.)</t>
    </r>
  </si>
  <si>
    <r>
      <rPr>
        <vertAlign val="superscript"/>
        <sz val="10"/>
        <rFont val="Arial"/>
        <family val="2"/>
      </rPr>
      <t>(3)</t>
    </r>
    <r>
      <rPr>
        <sz val="10"/>
        <rFont val="Arial"/>
        <family val="2"/>
      </rPr>
      <t xml:space="preserve"> Γαλακτοκομικά και αμπελουργικά προϊόντα (χαλλούμι, κρασί, ζιβανία κλπ.)</t>
    </r>
  </si>
  <si>
    <r>
      <rPr>
        <vertAlign val="superscript"/>
        <sz val="10"/>
        <rFont val="Arial"/>
        <family val="2"/>
      </rPr>
      <t>(1)</t>
    </r>
    <r>
      <rPr>
        <sz val="10"/>
        <rFont val="Arial"/>
        <family val="2"/>
      </rPr>
      <t xml:space="preserve"> The imputed wages of farmers and unpaid family members are estimated on the basis of corresponding labour costs of paid employees.</t>
    </r>
  </si>
  <si>
    <t xml:space="preserve">Electricity, fuels &amp; lubricants, repairs and </t>
  </si>
  <si>
    <t>maintenance of machinery and equipment</t>
  </si>
  <si>
    <t xml:space="preserve">Ηλεκτρισμός, καύσιμα &amp; λιπαντικά, συντήρηση και </t>
  </si>
  <si>
    <t>επιδιόρθωση μηχανημάτων και εξοπλισμού</t>
  </si>
  <si>
    <t>ΗΛΕΚΤΡΙΣΜΟΣ, ΚΑΥΣΙΜΑ &amp; ΛΙΠΑΝΤΙΚΑ, ΣΥΝΤΗΡΗΣΗ ΚΑΙ</t>
  </si>
  <si>
    <t>ΕΠΙΔΙΟΡΘΩΣΗ ΜΗΧΑΝΗΜΑΤΩΝ ΚΑΙ ΕΞΟΠΛΙΣΜΟΥ</t>
  </si>
  <si>
    <t>Eπιδιορθώσεις γεωργικών μηχανημάτων και εξοπλισμού</t>
  </si>
  <si>
    <t>ELECTRICITY, FUELS &amp; LUBRICANTS, REPAIRS AND</t>
  </si>
  <si>
    <t>MAINTENANCE OF MACHINERY AND EQUIPMENT</t>
  </si>
  <si>
    <t>Yλικά για το σχηματισμό παγίου κεφαλαίου ιδίας χρήσης</t>
  </si>
  <si>
    <t>Materials for own account fixed capital formation</t>
  </si>
  <si>
    <t>Other taxes (Property, Municipal, Professional etc.)</t>
  </si>
  <si>
    <t>Άδειες κοπής ξύλων και άλλα τέλη</t>
  </si>
  <si>
    <t>Wood cutting licences and other fees</t>
  </si>
  <si>
    <t>Ωκεανία</t>
  </si>
  <si>
    <t>Oceania</t>
  </si>
  <si>
    <r>
      <rPr>
        <vertAlign val="superscript"/>
        <sz val="10"/>
        <rFont val="Arial"/>
        <family val="2"/>
      </rPr>
      <t>(1)</t>
    </r>
    <r>
      <rPr>
        <sz val="10"/>
        <rFont val="Arial"/>
        <family val="2"/>
      </rPr>
      <t xml:space="preserve"> Includes broilers &amp; hens, turkeys, ducks and geese.</t>
    </r>
  </si>
  <si>
    <r>
      <rPr>
        <vertAlign val="superscript"/>
        <sz val="10"/>
        <rFont val="Arial"/>
        <family val="2"/>
      </rPr>
      <t>(1)</t>
    </r>
    <r>
      <rPr>
        <sz val="10"/>
        <rFont val="Arial"/>
        <family val="2"/>
      </rPr>
      <t xml:space="preserve"> Περιλαμβάνει κοτόπουλα &amp; όρνιθες, γαλοπούλες, πάπιες και χήνες.</t>
    </r>
  </si>
  <si>
    <r>
      <t>ΑΝΘΗ ΚΑΙ ΦΥΤΑ</t>
    </r>
    <r>
      <rPr>
        <b/>
        <vertAlign val="superscript"/>
        <sz val="10"/>
        <rFont val="Arial"/>
        <family val="2"/>
      </rPr>
      <t>(1)</t>
    </r>
  </si>
  <si>
    <r>
      <rPr>
        <vertAlign val="superscript"/>
        <sz val="10"/>
        <rFont val="Arial"/>
        <family val="2"/>
      </rPr>
      <t>(3)</t>
    </r>
    <r>
      <rPr>
        <sz val="10"/>
        <rFont val="Arial"/>
        <family val="2"/>
      </rPr>
      <t xml:space="preserve"> Part of output (i.e. reforestation) is an element of fixed capital formation.</t>
    </r>
  </si>
  <si>
    <t xml:space="preserve">MILK (PASTEURISED) </t>
  </si>
  <si>
    <t>Μονάδα
μέτρησης
Unit of
quantity</t>
  </si>
  <si>
    <t xml:space="preserve"> Κιλά/Kg</t>
  </si>
  <si>
    <t>Λίτρα/Litres</t>
  </si>
  <si>
    <t xml:space="preserve"> Aριθμός/Number</t>
  </si>
  <si>
    <t>Watermelons</t>
  </si>
  <si>
    <t xml:space="preserve">ΠΡΟΣΤΙΘΕΜΕΝΗ ΑΞΙΑ
ΣΕ ΤΡΕΧΟΥΣΕΣ ΤΙΜΕΣ
</t>
  </si>
  <si>
    <t>ΑΠΟΣΒΕΣΕΙΣ</t>
  </si>
  <si>
    <t>ΕΜΜΕΣΟΙ ΦΟΡΟΙ
ΜΕΙΟΝ
ΕΠΙΧΟΡΗΓΗΣΕΙΣ</t>
  </si>
  <si>
    <t>ΕΝΟΙΚΙΑ 
ΓΗΣ</t>
  </si>
  <si>
    <t>ΤΟΚΟΙ
ΔΑΝΕΙΩΝ</t>
  </si>
  <si>
    <r>
      <t>ΕΝΑΠΟΜΕΝΟΝ
ΠΛΕΟΝΑΣΜΑ</t>
    </r>
    <r>
      <rPr>
        <b/>
        <vertAlign val="superscript"/>
        <sz val="10"/>
        <color indexed="12"/>
        <rFont val="Arial"/>
        <family val="2"/>
      </rPr>
      <t>(2)</t>
    </r>
  </si>
  <si>
    <t xml:space="preserve">VALUE ADDED AT 
CURRENT PRICES
</t>
  </si>
  <si>
    <t>ΕΡΓΑΤΙΚΑ
LABOUR COST</t>
  </si>
  <si>
    <t>DEPRECIATION</t>
  </si>
  <si>
    <t xml:space="preserve">INDIRECT TAXES
LESS                    
SUBSIDIES
</t>
  </si>
  <si>
    <t>RENT ON
LAND</t>
  </si>
  <si>
    <t>INTEREST ON
LOANS</t>
  </si>
  <si>
    <r>
      <t>RESIDUAL OPERATING
SURPLUS</t>
    </r>
    <r>
      <rPr>
        <b/>
        <vertAlign val="superscript"/>
        <sz val="10"/>
        <color indexed="12"/>
        <rFont val="Arial"/>
        <family val="2"/>
      </rPr>
      <t>(2)</t>
    </r>
  </si>
  <si>
    <t>EΙΣΑΓΩΓΕΣ (τόνοι)</t>
  </si>
  <si>
    <t>EΞΑΓΩΓΕΣ
(τόνοι)</t>
  </si>
  <si>
    <t>ΓΙΑ ΣΠΟΡΑ
(τόνοι)</t>
  </si>
  <si>
    <t>ΧΡΗΣΗ ΑΠΟ
ΒΙΟΜΗΧΑΝΙΕΣ
(τόνοι)</t>
  </si>
  <si>
    <t>ΧΡΗΣΗ ΩΣ ΖΩΟΤΡΟΦΕΣ
USED AS FEEDING STUFF</t>
  </si>
  <si>
    <t>ΣΥΝΟΛΟ ΠΑΡΑΓΩΓΗΣ</t>
  </si>
  <si>
    <t>ΕΞΑΓΩΓΕΣ</t>
  </si>
  <si>
    <t>ΚΡΑΤΗΣΕΙΣ ΓΙΑ ΣΠΟΡΑ, ΖΩΟΤΡΟΦΗ</t>
  </si>
  <si>
    <t>ΠΩΛΗΣΕΙΣ ΣΕ
ΒΙΟΜΗΧΑΝΙΕΣ</t>
  </si>
  <si>
    <t>TOTAL PRODUCTION</t>
  </si>
  <si>
    <t>EXPORTS</t>
  </si>
  <si>
    <t>RETAINED FOR 
INPUTS</t>
  </si>
  <si>
    <t>FINAL CONSUMPTION</t>
  </si>
  <si>
    <t>ΑVERAGE CONSUMPTION</t>
  </si>
  <si>
    <t>MΕΣΗ ΚΑΤΑΝΑΛΩΣΗ</t>
  </si>
  <si>
    <t>Ποσότητα
σπόρου
(σάκκοι 50 κιλών)</t>
  </si>
  <si>
    <t>Quantity
of seed
(bags of 50 kg)</t>
  </si>
  <si>
    <t>Κουνουπίδια και μπρόκολα</t>
  </si>
  <si>
    <t>Cauliflower and broccoli</t>
  </si>
  <si>
    <t>Πρόβατα</t>
  </si>
  <si>
    <t xml:space="preserve">  Canada</t>
  </si>
  <si>
    <t xml:space="preserve">  Καναδάς</t>
  </si>
  <si>
    <t>ΣΕ ΤΡΕΧΟΥΣΕΣ ΤΙΜΕΣ
AT CURRENT PRICES</t>
  </si>
  <si>
    <t>ΣΕ ΣΤΑΘΕΡΕΣ ΤΙΜΕΣ ΤΟΥ 2010
AT CONSTANT 2010 PRICES</t>
  </si>
  <si>
    <t>Other fodder crops</t>
  </si>
  <si>
    <t>Άλλα κτηνοτροφικά φυτά</t>
  </si>
  <si>
    <t>Δέρματα</t>
  </si>
  <si>
    <t>Hides and skins</t>
  </si>
  <si>
    <t>ΠΑΡΑΓΩΓΗ
PRODUCTION</t>
  </si>
  <si>
    <t xml:space="preserve">Tριπλό Yπερφοσφωρικό (0-46/48-0) </t>
  </si>
  <si>
    <r>
      <rPr>
        <vertAlign val="superscript"/>
        <sz val="10"/>
        <color indexed="12"/>
        <rFont val="Arial"/>
        <family val="2"/>
      </rPr>
      <t>r</t>
    </r>
    <r>
      <rPr>
        <sz val="10"/>
        <color indexed="12"/>
        <rFont val="Arial"/>
        <family val="2"/>
      </rPr>
      <t xml:space="preserve"> αναθεωρημένα στοιχεία</t>
    </r>
  </si>
  <si>
    <r>
      <rPr>
        <vertAlign val="superscript"/>
        <sz val="10"/>
        <color indexed="12"/>
        <rFont val="Arial"/>
        <family val="2"/>
      </rPr>
      <t>r</t>
    </r>
    <r>
      <rPr>
        <sz val="10"/>
        <color indexed="12"/>
        <rFont val="Arial"/>
        <family val="2"/>
      </rPr>
      <t xml:space="preserve"> revised data</t>
    </r>
  </si>
  <si>
    <r>
      <rPr>
        <b/>
        <sz val="10"/>
        <rFont val="Arial"/>
        <family val="2"/>
      </rPr>
      <t>(α) Έρευνα Διάρθρωσης Γεωργικών και Κτηνοτροφικών Εκμεταλλεύσεων</t>
    </r>
    <r>
      <rPr>
        <sz val="10"/>
        <rFont val="Arial"/>
        <family val="2"/>
      </rPr>
      <t xml:space="preserve">, η οποία διεξάγεται κάθε τρία χρόνια δειγματοληπτικά και κάθε δέκα χρόνια απογραφικά με σκοπό τη συλλογή λεπτομερών στοιχείων για τη διάρθρωση των γεωργικών εκμεταλλεύσεων. Επίσης αποτελεί σημαντική πηγή στοιχείων και χρησιμοποιείται για την ενημέρωση και βελτίωση των ετήσιων δειγματοληπτικών ερευνών.
</t>
    </r>
  </si>
  <si>
    <r>
      <rPr>
        <b/>
        <sz val="10"/>
        <rFont val="Arial"/>
        <family val="2"/>
      </rPr>
      <t>(a) The Farm Structure Survey,</t>
    </r>
    <r>
      <rPr>
        <sz val="10"/>
        <rFont val="Arial"/>
        <family val="2"/>
      </rPr>
      <t xml:space="preserve"> which</t>
    </r>
    <r>
      <rPr>
        <b/>
        <sz val="10"/>
        <rFont val="Arial"/>
        <family val="2"/>
      </rPr>
      <t xml:space="preserve"> </t>
    </r>
    <r>
      <rPr>
        <sz val="10"/>
        <rFont val="Arial"/>
        <family val="2"/>
      </rPr>
      <t>is conducted every three years as a sample survey and every ten years as a census and aims at obtaining detailed data on the structure of agricultural holdings. It also constitutes an important source of data that is utilized for the updating and improvements of the annual sample surveys.</t>
    </r>
  </si>
  <si>
    <t xml:space="preserve">Σύμφωνα με τις πρόνοιες του περί Επίσημων Στατιστικών Νόμου του 2021 (Ν. 25(Ι)/2021) ο οποίος παρέχει τη νομική βάση για την ανάπτυξη, παραγωγή και διάδοση των επίσημων στατιστικών στην Κύπρο, όλα τα στοιχεία που συλλέγονται τηρούνται ως εμπιστευτικά και χρησιμοποιούνται αποκλειστικά και μόνο για στατιστικούς σκοπούς. </t>
  </si>
  <si>
    <t>In compliance with the provisions of the Official Statistics Law of 2021 (Law No. 25(I)/2021) which provides the legal basis for the development, production and dissemination of official statistics in Cyprus, all data collected are treated as confidential and used solely for statistical purposes.</t>
  </si>
  <si>
    <r>
      <rPr>
        <b/>
        <sz val="10"/>
        <rFont val="Arial"/>
        <family val="2"/>
      </rPr>
      <t>Τακτικοί εργάτες και υπάλληλοι:</t>
    </r>
    <r>
      <rPr>
        <sz val="10"/>
        <rFont val="Arial"/>
        <family val="2"/>
      </rPr>
      <t xml:space="preserve"> Είναι τα άτομα που εργάζονται στη γεωργία έναντι αμοιβής τακτικά όλες τις εβδομάδες ανεξάρτητα από τις ώρες εργασίας κάθε εβδομάδα.</t>
    </r>
  </si>
  <si>
    <t>Τα στοιχεία, οι έννοιες και η παρουσίαση των οικονομικών λογαριασμών του γεωργικού τομέα βασίζονται στο εγχειρίδιο Οικονομικών Λογαριασμών Γεωργίας και Δασοκομίας (Αναθ. 1.1.) και στην Στατιστική Ταξινόμηση Οικονομικών Δραστηριοτήτων, NACE Αναθ. 2, της ΕΕ.</t>
  </si>
  <si>
    <r>
      <rPr>
        <b/>
        <sz val="10"/>
        <rFont val="Arial"/>
        <family val="2"/>
      </rPr>
      <t>Έκταση</t>
    </r>
    <r>
      <rPr>
        <sz val="10"/>
        <rFont val="Arial"/>
        <family val="2"/>
      </rPr>
      <t xml:space="preserve">
1 εκτάριο = 10.000 τετραγωνικά μέτρα
               = 10 δεκάρια
               = 7,475 σκάλες 
</t>
    </r>
    <r>
      <rPr>
        <b/>
        <sz val="10"/>
        <rFont val="Arial"/>
        <family val="2"/>
      </rPr>
      <t>Βάρος</t>
    </r>
    <r>
      <rPr>
        <sz val="10"/>
        <rFont val="Arial"/>
        <family val="2"/>
      </rPr>
      <t xml:space="preserve">
1 τόνος = 1.000 κιλά</t>
    </r>
  </si>
  <si>
    <r>
      <rPr>
        <b/>
        <sz val="10"/>
        <rFont val="Arial"/>
        <family val="2"/>
      </rPr>
      <t>Area</t>
    </r>
    <r>
      <rPr>
        <sz val="10"/>
        <rFont val="Arial"/>
        <family val="2"/>
      </rPr>
      <t xml:space="preserve">
1 hectare (ha) = 10.000 square metres
                     = 10 decares
                     = 7,475 donums 
</t>
    </r>
    <r>
      <rPr>
        <b/>
        <sz val="10"/>
        <rFont val="Arial"/>
        <family val="2"/>
      </rPr>
      <t>Weight</t>
    </r>
    <r>
      <rPr>
        <sz val="10"/>
        <rFont val="Arial"/>
        <family val="2"/>
      </rPr>
      <t xml:space="preserve">
1 tonne = 1.000 kg
</t>
    </r>
  </si>
  <si>
    <t xml:space="preserve">          Tonne = Metric ton</t>
  </si>
  <si>
    <t>Production
(tonnes)</t>
  </si>
  <si>
    <t>Producer´s
price
(€/tonne)</t>
  </si>
  <si>
    <t>Quantity
(tonnes)</t>
  </si>
  <si>
    <t>PRODUCT/COUNTRY OF DESTINATION</t>
  </si>
  <si>
    <t>ΠΡΟΪΟΝ/ΧΩΡΑ ΠΡΟΟΡΙΣΜΟΥ</t>
  </si>
  <si>
    <t xml:space="preserve">Θειϊκό Κάλλιο (0-0-48/52) </t>
  </si>
  <si>
    <t>Local cattle</t>
  </si>
  <si>
    <t>Weaning (&lt;20 kg)</t>
  </si>
  <si>
    <t>IMPORTS
(tonnes)</t>
  </si>
  <si>
    <t>EXPORTS
(tonnes)</t>
  </si>
  <si>
    <t>USED AS SEEDS
(tonnes)</t>
  </si>
  <si>
    <t>USED BY FACTORIES
(tonnes)</t>
  </si>
  <si>
    <t>Price
(€/tonne)</t>
  </si>
  <si>
    <t>Producer`s price
(€/tonne)</t>
  </si>
  <si>
    <t xml:space="preserve">Καυσόξυλα, σπόροι, φυτά, χριστουγεννιάτικα </t>
  </si>
  <si>
    <t>(τόνοι - tonnes)</t>
  </si>
  <si>
    <t>ΤΕΛΙΚΗ ΚΑΤΑΝΑΛΩΣΗ</t>
  </si>
  <si>
    <r>
      <rPr>
        <vertAlign val="superscript"/>
        <sz val="10"/>
        <rFont val="Arial"/>
        <family val="2"/>
      </rPr>
      <t>(3)</t>
    </r>
    <r>
      <rPr>
        <sz val="10"/>
        <rFont val="Arial"/>
        <family val="2"/>
      </rPr>
      <t xml:space="preserve"> Μέρος της παραγωγής (δηλ. αναδασώσεις) αποτελεί στοιχείο των κεφαλαιουχικών επενδύσεων. </t>
    </r>
  </si>
  <si>
    <t xml:space="preserve">Compound feeds </t>
  </si>
  <si>
    <t>locally produced</t>
  </si>
  <si>
    <t>Value
(€000´s)</t>
  </si>
  <si>
    <t>Αξία
(€000’ς)</t>
  </si>
  <si>
    <t>Green Fodder</t>
  </si>
  <si>
    <t>Compound feeds sold by feeding stuff factories</t>
  </si>
  <si>
    <t>Θειϊκό Κάλλι (0-0-48/52)</t>
  </si>
  <si>
    <t>Άλλες χώρες</t>
  </si>
  <si>
    <t>Other countries</t>
  </si>
  <si>
    <r>
      <rPr>
        <b/>
        <sz val="10"/>
        <rFont val="Arial"/>
        <family val="2"/>
      </rPr>
      <t>Εποχικοί εργάτες:</t>
    </r>
    <r>
      <rPr>
        <sz val="10"/>
        <rFont val="Arial"/>
        <family val="2"/>
      </rPr>
      <t xml:space="preserve"> Είναι οι μισθωτοί που απασχολούνται προσωρινά πάνω σε εντελώς έκτακτη ή και εποχική βάση για διάφορες γεωργικές εργασίες. Για τα έτη πριν το 2020, η μετατροπή τους σε πλήρως απασχολούμενα άτομα γινόταν με το συντελεστή των 260 ανθρωποημερών ετησίως. Από το έτος 2020 και έπειτα η μετατροπή σε πλήρως απασχολούμενα άτομα γίνεται με το συντελεστή των 245 ημερών εργασίας.  </t>
    </r>
  </si>
  <si>
    <r>
      <rPr>
        <b/>
        <sz val="10"/>
        <rFont val="Arial"/>
        <family val="2"/>
      </rPr>
      <t>Απασχόληση:</t>
    </r>
    <r>
      <rPr>
        <sz val="10"/>
        <rFont val="Arial"/>
        <family val="2"/>
      </rPr>
      <t xml:space="preserve"> Αναφέρεται σε “ισοδύναμο πλήρως απασχολουμένων” ατόμων. Η μέθοδος αυτή βασίζεται στη συνολική διάρκεια εργασίας των γεωργών και μελών της οικογένειας στις γεωργικές εκμεταλλεύσεις. Μέχρι το έτος 2019, ο αριθμός πλήρως απασχολουμένων προέκυπτε από τη διαίρεση της συνολικής διάρκειας εργασίας (σε χρόνο) με 260 ανθρωποημέρες ετησίως. Από το έτος 2020 και έπειτα η μετατροπή σε πλήρως απασχολούμενα άτομα γίνεται με το συντελεστή των 245 ημερών εργασίας.  Οι γεωργοί που εργάζονται πέραν των 245 ημερών κατά έτος θεωρούνται ως πλήρως απασχολούμενοι στη γεωργία.</t>
    </r>
  </si>
  <si>
    <r>
      <rPr>
        <b/>
        <sz val="10"/>
        <rFont val="Arial"/>
        <family val="2"/>
      </rPr>
      <t>Employment:</t>
    </r>
    <r>
      <rPr>
        <sz val="10"/>
        <rFont val="Arial"/>
        <family val="2"/>
      </rPr>
      <t xml:space="preserve"> It is expressed in “full time working equivalent” number of persons. This approach is based on the total duration of work in the farm. Up to 2019 the full-time equivalent number of holders and family members employed was derived by dividing the total work input (in terms of time) by 260 man-days per year. From the year 2020 onwards, the conversion to fulltime equivalent number is derived using the coefficient of the 245 working days per year. Those farmers working for more than 245 days per year are taken as fully occupied in agriculture.</t>
    </r>
  </si>
  <si>
    <r>
      <rPr>
        <b/>
        <sz val="10"/>
        <rFont val="Arial"/>
        <family val="2"/>
      </rPr>
      <t>Επιχορηγήσεις:</t>
    </r>
    <r>
      <rPr>
        <sz val="10"/>
        <rFont val="Arial"/>
        <family val="2"/>
      </rPr>
      <t xml:space="preserve"> Αναφέρονται στα ποσά που δίδονται από τον Κυπριακό Οργανισμό Αγροτικών Πληρωμών ως εκταρική επιχορήγηση και στήριξη για αγροτική ανάπτυξη.</t>
    </r>
  </si>
  <si>
    <r>
      <rPr>
        <b/>
        <sz val="10"/>
        <rFont val="Arial"/>
        <family val="2"/>
      </rPr>
      <t>Subsidies:</t>
    </r>
    <r>
      <rPr>
        <sz val="10"/>
        <rFont val="Arial"/>
        <family val="2"/>
      </rPr>
      <t xml:space="preserve"> They refer to the amounts paid by the Cyprus Agricultural Payments Organization that apply to subsidies per hectare and rural development.</t>
    </r>
  </si>
  <si>
    <r>
      <rPr>
        <b/>
        <sz val="10"/>
        <rFont val="Arial"/>
        <family val="2"/>
      </rPr>
      <t>(β) Έρευνες φυτικής παραγωγής</t>
    </r>
    <r>
      <rPr>
        <sz val="10"/>
        <rFont val="Arial"/>
        <family val="2"/>
      </rPr>
      <t>, οι οποίες διεξάγονται κάθε χρόνο με σκοπό τη συλλογή στοιχείων από τους γεωργούς για τις εκτάσεις που φυτεύτηκαν, την παραγωγή, τα έσοδα από τις πωλήσεις των προϊόντων και τα έξοδα. Το πλαίσιο δειγματοληψίας των ερευνών προέρχεται από την Έρευνα Διάρθρωσης και την Απογραφή Γεωργίας 2020. Το δείγμα είναι στρωματοποιημένο ανά ομάδα προϊόντων και οι εκμεταλλεύσεις επιλέγονται με Πιθανότητα Αναλογική προς το Μέγεθος, το οποίο μέγεθος είναι η έκταση κάθε ομάδας προϊόντων των γεωργικών εκμεταλλεύσεων. Τα στοιχεία συλλέγονται με προσωπικές συνεντεύξεις από τους γεωργούς.</t>
    </r>
  </si>
  <si>
    <r>
      <rPr>
        <b/>
        <sz val="10"/>
        <rFont val="Arial"/>
        <family val="2"/>
      </rPr>
      <t>(b) Crop production surveys</t>
    </r>
    <r>
      <rPr>
        <sz val="10"/>
        <rFont val="Arial"/>
        <family val="2"/>
      </rPr>
      <t>, are conducted on an annual basis for the collection of data from farmers on areas planted, crop production, earnings from the sales of crop products and inputs. The sampling frame of the surveys is provided by the Farm Structure Survey and the Census of Agriculture 2020. The sample is stratified by product group and holdings are selected with PPS (Probability Proportional to Size), the size being the area of every product group of the agricultural holdings. Data are collected through personal interviews with the farmers.</t>
    </r>
  </si>
  <si>
    <r>
      <t>ΦΥΤΙΚΗ ΚΑΙ ΖΩΙΚΗ ΠΑΡΑΓΩΓΗ</t>
    </r>
    <r>
      <rPr>
        <b/>
        <vertAlign val="superscript"/>
        <sz val="10"/>
        <rFont val="Arial"/>
        <family val="2"/>
      </rPr>
      <t>(1)</t>
    </r>
  </si>
  <si>
    <r>
      <t>CROP AND LIVESTOCK PRODUCTION</t>
    </r>
    <r>
      <rPr>
        <b/>
        <vertAlign val="superscript"/>
        <sz val="10"/>
        <rFont val="Arial"/>
        <family val="2"/>
      </rPr>
      <t>(1)</t>
    </r>
  </si>
  <si>
    <t xml:space="preserve">    245 working days per year. For the years before 2020, the fulltime equivalent number was derived using the coefficient of 260 working days per year. </t>
  </si>
  <si>
    <r>
      <t>Other European countries</t>
    </r>
    <r>
      <rPr>
        <vertAlign val="superscript"/>
        <sz val="10"/>
        <rFont val="Arial"/>
        <family val="2"/>
      </rPr>
      <t>(1)</t>
    </r>
  </si>
  <si>
    <r>
      <t>Άλλες Ευρωπαϊκές χώρες</t>
    </r>
    <r>
      <rPr>
        <vertAlign val="superscript"/>
        <sz val="10"/>
        <rFont val="Arial"/>
        <family val="2"/>
      </rPr>
      <t>(1)</t>
    </r>
  </si>
  <si>
    <r>
      <rPr>
        <b/>
        <sz val="10"/>
        <rFont val="Arial"/>
        <family val="2"/>
      </rPr>
      <t>Seasonal employees:</t>
    </r>
    <r>
      <rPr>
        <sz val="10"/>
        <rFont val="Arial"/>
        <family val="2"/>
      </rPr>
      <t xml:space="preserve"> Refer to those workers whose services are occasionally utilised i.e. they don’t work on a regular and continuous basis, even though they may happen to be hired on various occasions during the year. For the years before 2020, the fulltime equivalent number was derived using the coefficient of 260 working days per year. From the year 2020 onwards, the conversion to fulltime equivalent number is derived using the coefficient of 245 working days per year. </t>
    </r>
  </si>
  <si>
    <r>
      <t>Eγχώρια παραγωγή</t>
    </r>
    <r>
      <rPr>
        <b/>
        <vertAlign val="superscript"/>
        <sz val="10"/>
        <rFont val="Arial"/>
        <family val="2"/>
      </rPr>
      <t>(1)</t>
    </r>
  </si>
  <si>
    <r>
      <t>Local production</t>
    </r>
    <r>
      <rPr>
        <b/>
        <vertAlign val="superscript"/>
        <sz val="10"/>
        <rFont val="Arial"/>
        <family val="2"/>
      </rPr>
      <t>(1)</t>
    </r>
  </si>
  <si>
    <r>
      <rPr>
        <vertAlign val="superscript"/>
        <sz val="10"/>
        <rFont val="Arial"/>
        <family val="2"/>
      </rPr>
      <t>(1)</t>
    </r>
    <r>
      <rPr>
        <sz val="10"/>
        <rFont val="Arial"/>
        <family val="2"/>
      </rPr>
      <t xml:space="preserve"> Local production is the quantity that remains for local consumption after the subtraction of the exports, the retains for input and the sales to industry.</t>
    </r>
  </si>
  <si>
    <r>
      <rPr>
        <vertAlign val="superscript"/>
        <sz val="10"/>
        <rFont val="Arial"/>
        <family val="2"/>
      </rPr>
      <t>(1)</t>
    </r>
    <r>
      <rPr>
        <sz val="10"/>
        <rFont val="Arial"/>
        <family val="2"/>
      </rPr>
      <t xml:space="preserve"> Εγχώρια παραγωγή είναι η ποσότητα που παραμένει για εγχώρια κατανάλωση αφού αφαιρεθούν οι εξαγωγές, οι κρατήσεις για σπορά ή ζωοτροφή και οι πωλήσεις στη βιομηχανία. </t>
    </r>
  </si>
  <si>
    <r>
      <rPr>
        <vertAlign val="superscript"/>
        <sz val="10"/>
        <rFont val="Arial"/>
        <family val="2"/>
      </rPr>
      <t>(1)</t>
    </r>
    <r>
      <rPr>
        <sz val="10"/>
        <rFont val="Arial"/>
        <family val="2"/>
      </rPr>
      <t xml:space="preserve"> Figures for the year 2020 result from the Census of Agriculture and the conversion to the fulltime equivalent number is derived using the coefficient of</t>
    </r>
  </si>
  <si>
    <r>
      <rPr>
        <vertAlign val="superscript"/>
        <sz val="10"/>
        <rFont val="Arial"/>
        <family val="2"/>
      </rPr>
      <t>(1)</t>
    </r>
    <r>
      <rPr>
        <sz val="10"/>
        <rFont val="Arial"/>
        <family val="2"/>
      </rPr>
      <t xml:space="preserve"> Τα στοιχεία για το έτος 2020 προκύπτουν από τα αποτελέσματα της Απογραφής Γεωργίας και η μετατροπή σε πλήρως απασχολούμενα άτομα γίνεται  </t>
    </r>
  </si>
  <si>
    <t xml:space="preserve">    με τον συντελεστή των 245 ημερών εργασίας. Για τα έτη πριν από το 2020, η μετατροπή τους σε πλήρως απασχολούμενα άτομα γινόταν με </t>
  </si>
  <si>
    <t xml:space="preserve">    τον συντελεστή των 260 ημερών εργασίας ανά έτος.</t>
  </si>
  <si>
    <r>
      <rPr>
        <vertAlign val="superscript"/>
        <sz val="10"/>
        <rFont val="Arial"/>
        <family val="2"/>
      </rPr>
      <t>(1)</t>
    </r>
    <r>
      <rPr>
        <sz val="10"/>
        <rFont val="Arial"/>
        <family val="2"/>
      </rPr>
      <t xml:space="preserve"> Λόγω της εξόδου του από την Ε.Ε. το 2020, τα στοιχεία για το Ηνωμένο Βασίλειο περιλαμβάνονται στις "Άλλες Ευρωπαϊκές χώρες" </t>
    </r>
  </si>
  <si>
    <t xml:space="preserve">   για ολόκληρη την χρονοσειρά.</t>
  </si>
  <si>
    <r>
      <rPr>
        <vertAlign val="superscript"/>
        <sz val="10"/>
        <rFont val="Arial"/>
        <family val="2"/>
      </rPr>
      <t>(1)</t>
    </r>
    <r>
      <rPr>
        <sz val="10"/>
        <rFont val="Arial"/>
        <family val="2"/>
      </rPr>
      <t xml:space="preserve"> Following the exit of the United Kingdom from the E.U. in 2020, the data for the U.K. are included in "Other European countries" </t>
    </r>
  </si>
  <si>
    <t xml:space="preserve">   for the whole timeseries. </t>
  </si>
  <si>
    <t>Κάτοχοι και μέλη οικογένειας</t>
  </si>
  <si>
    <t>ΓΕΩΡΓΙΚΕΣ ΣΤΑΤΙΣΤΙΚΕΣ 2021</t>
  </si>
  <si>
    <t>Ακαθάριστη παραγωγή και προστιθέμενη αξία κατά υποτομέα σε τρέχουσες τιμές, 2017-2021</t>
  </si>
  <si>
    <t>Κατανομή προστιθέμενης αξίας κατά συντελεστή εισοδημάτων, 2010-2021</t>
  </si>
  <si>
    <t>Ενδιάμεση ανάλωση κατά είδος, 2017-2021</t>
  </si>
  <si>
    <t>Έμμεσοι φόροι, 2017-2021</t>
  </si>
  <si>
    <t>Απασχόληση στη γεωργία κατά κατηγορία, φύλο και υποτομέα, 2017-2021</t>
  </si>
  <si>
    <t>Εκτάσεις και παραγωγή προϊόντων, 2021</t>
  </si>
  <si>
    <t>Εξαγωγές γεωργικών προϊόντων, 2017-2021</t>
  </si>
  <si>
    <t>Αξία γεωργικών εξαγωγών κατά γεωγραφική περιοχή, 2017-2021</t>
  </si>
  <si>
    <t>Εξαγωγές κυριότερων γεωργικών προϊόντων κατά χώρα προορισμού, 2020-2021</t>
  </si>
  <si>
    <t>Ποσότητα και αξία σπόρων κατά προϊόν, 2021</t>
  </si>
  <si>
    <t>Χρήση λιπασμάτων, 2021</t>
  </si>
  <si>
    <t>Ζωική παραγωγή, 2021</t>
  </si>
  <si>
    <t>Μεταβολή ζωικού κεφαλαίου, 2020-2021</t>
  </si>
  <si>
    <t>Ζωοτροφές κατά είδος, 2021</t>
  </si>
  <si>
    <t>Παραγωγή και ενδιάμεση ανάλωση δευτερογενών προϊόντων, 2021</t>
  </si>
  <si>
    <t>Δασική παραγωγή και ενδιάμεση ανάλωση, 2021</t>
  </si>
  <si>
    <t>Παραγωγή αλιείας και ενδιάμεση ανάλωση, 2021</t>
  </si>
  <si>
    <t>Αλεία ψαριών κατά είδος, 2017-2021</t>
  </si>
  <si>
    <t>Χρήση γεωργικής παραγωγής κατά προϊόν σε τιμές παραγωγού, 2021</t>
  </si>
  <si>
    <t>Κατά κεφαλή κατανάλωση γεωργικών προϊόντων, 2012-2021</t>
  </si>
  <si>
    <t>AGRICULTURAL STATISTICS 2021</t>
  </si>
  <si>
    <t>Gross output, intermediate inputs and value added at current prices, 2017-2021</t>
  </si>
  <si>
    <t>Annual percentage change of gross output, intermediate inputs and value added, 2017-2021</t>
  </si>
  <si>
    <t>Gross output and value added by sub-sector at current prices, 2017-2021</t>
  </si>
  <si>
    <t>Breakdown of value added by factor income, 2010-2021</t>
  </si>
  <si>
    <t>Intermediate inputs by type, 2017-2021</t>
  </si>
  <si>
    <t>Indirect taxes, 2017-2021</t>
  </si>
  <si>
    <t>Employment in agriculture by category, gender and sub-sector, 2017-2021</t>
  </si>
  <si>
    <t>Crop areas and production, 2021</t>
  </si>
  <si>
    <t>Exports of agricultural products, 2017-2021</t>
  </si>
  <si>
    <t>Value of agricultural exports by geographical region, 2017-2021</t>
  </si>
  <si>
    <t>Exports of main agricultural products by country of destination, 2020-2021</t>
  </si>
  <si>
    <t>Quantity and value of seed by crop, 2021</t>
  </si>
  <si>
    <t>Fertilizers used, 2021</t>
  </si>
  <si>
    <t>Livestock production, 2021</t>
  </si>
  <si>
    <t>Change in animal stock, 2020-2021</t>
  </si>
  <si>
    <t>Feeding stuff by type, 2021</t>
  </si>
  <si>
    <t>Ancillary production and intermediate inputs, 2021</t>
  </si>
  <si>
    <t>Forestry production and intermediate inputs, 2021</t>
  </si>
  <si>
    <t>Fishing production and intermediate inputs, 2021</t>
  </si>
  <si>
    <t>Fish caught by type of species, 2017-2021</t>
  </si>
  <si>
    <t>Agricultural output by product and final use at producer's prices, 2021</t>
  </si>
  <si>
    <t>Per capita consumption of agricultural products, 2012-2021</t>
  </si>
  <si>
    <t>TABLE      1.  GROSS OUTPUT, INTERMEDIATE INPUTS AND VALUE ADDED AT CURRENT PRICES, 2017-2021</t>
  </si>
  <si>
    <t>TABLE      2.  ANNUAL PERCENTAGE CHANGE OF GROSS OUTPUT, INTERMEDIATE INPUTS AND VALUE ADDED, 2017-2021</t>
  </si>
  <si>
    <t>ΠINAKAΣ  3.  AΚAΘAPIΣTH ΠAPAΓΩΓH ΚAI ΠPOΣTIΘEMENH AΞIA ΚATA YΠOTOMEA ΣΕ ΤΡΕΧΟΥΣΕΣ ΤΙΜΕΣ, 2017-2021</t>
  </si>
  <si>
    <t>TABLE      3.  GROSS OUTPUT AND VALUE ADDED BY SUB-SECTOR AT CURRENT PRICES, 2017-2021</t>
  </si>
  <si>
    <t>ΠINAKAΣ  4.  ΚATANOMH ΠPOΣTIΘEMENHΣ AΞIAΣ ΚATA ΣYNTEΛEΣTH EIΣOΔHMATΩN, 2010-2021</t>
  </si>
  <si>
    <t>TABLE      4.  BREAKDOWN OF VALUE ADDED BY FACTOR INCOME, 2010-2021</t>
  </si>
  <si>
    <t>ΠINAKAΣ  5.  ΕΝΔΙΑΜΕΣΗ ΑΝΑΛΩΣΗ KATA EIΔOΣ, 2017-2021</t>
  </si>
  <si>
    <t>TABLE      5.  INTERMEDIATE INPUTS BY TYPE, 2017-2021</t>
  </si>
  <si>
    <t>ΠINAKAΣ  6.  EMMEΣOI ΦOPOI, 2017-2021</t>
  </si>
  <si>
    <t>TABLE      6.  INDIRECT TAXES, 2017-2021</t>
  </si>
  <si>
    <t>ΠINAKAΣ  7.  ΑΠΑΣΧΟΛΗΣΗ ΣΤΗ ΓΕΩΡΓΙΑ ΚΑΤΑ ΚΑΤΗΓΟΡΙΑ, ΦΥΛΟ ΚΑΙ ΥΠΟΤΟΜΕΑ, 2017-2021</t>
  </si>
  <si>
    <t>TABLE      7.  EMPLOYMENT IN AGRICULTURE BY CATEGORY, GENDER AND SUB-SECTOR, 2017-2021</t>
  </si>
  <si>
    <t>ΠINAKAΣ  8.  ΕΚΤΑΣΕΙΣ ΚΑΙ ΠΑΡΑΓΩΓΗ ΠΡΟΪΟΝΤΩΝ, 2021</t>
  </si>
  <si>
    <t>TABLE      8.  CROP AREAS AND PRODUCTION, 2021</t>
  </si>
  <si>
    <t>ΠINAKAΣ  9.  EΞAΓΩΓEΣ ΓEΩPΓIΚΩN ΠPOΪONTΩN, 2017-2021</t>
  </si>
  <si>
    <t>TABLE      9.  EXPORTS OF AGRICULTURAL PRODUCTS, 2017-2021</t>
  </si>
  <si>
    <t>ΠINAKAΣ  10.  AΞIA ΓEΩPΓIΚΩN EΞAΓΩΓΩN ΚATA ΓEΩΓPAΦIKΗ ΠEPIOXΗ, 2017-2021</t>
  </si>
  <si>
    <t xml:space="preserve">TABLE      10.  VALUE OF AGRICULTURAL EXPORTS BY GEOGRAPHICAL REGION, 2017-2021                                                                                                                             
                            </t>
  </si>
  <si>
    <t>ΠINAKAΣ  11.  EΞAΓΩΓEΣ ΚYPIOTEPΩN ΓEΩPΓIΚΩN ΠPOΪONTΩN ΚATA XΩPA ΠPOOPIΣMOY, 2020-2021</t>
  </si>
  <si>
    <t>TABLE      11.  EXPORTS OF MAIN AGRICULTURAL PRODUCTS BY COUNTRY OF DESTINATION, 2020-2021</t>
  </si>
  <si>
    <t>ΠINAKAΣ  12.  ΠOΣOTHTA ΚAI AΞIA ΣΠOPΩN ΚATA ΠPOΪΟN, 2021</t>
  </si>
  <si>
    <t>TABLE      12.  QUANTITY AND VALUE OF SEEDS BY CROP, 2021</t>
  </si>
  <si>
    <t>ΠINAKAΣ  13.  XPHΣH ΛIΠAΣMATΩN, 2021</t>
  </si>
  <si>
    <t>TABLE      13.  FERTILIZERS USED, 2021</t>
  </si>
  <si>
    <t>ΠINAKAΣ  14.  ZΩΙΚΗ ΠΑΡΑΓΩΓΗ, 2021</t>
  </si>
  <si>
    <t>TABLE      14.  LIVESTOCK PRODUCTION, 2021</t>
  </si>
  <si>
    <t>Βοοειδή</t>
  </si>
  <si>
    <t>Cattle</t>
  </si>
  <si>
    <t>Αίγιες</t>
  </si>
  <si>
    <t>ΠINAKAΣ  15.  METABOΛH ZΩIΚOY ΚEΦAΛAIOY, 2020-2021</t>
  </si>
  <si>
    <t>TABLE      15.  CHANGE IN ANIMAL STOCK, 2020-2021</t>
  </si>
  <si>
    <t>ΠINAKAΣ  16.  ZΩOTPOΦEΣ ΚATA EIΔOΣ, 2021</t>
  </si>
  <si>
    <t>TABLE      16.  FEEDING STUFF BY TYPE, 2021</t>
  </si>
  <si>
    <t>ΠINAKAΣ  17.  ΠAPAΓΩΓH ΚΑΙ ΕΝΔΙΑΜΕΣΗ ΑΝΑΛΩΣΗ ΔEYTEPOΓENΩN ΠPOΪONTΩN, 2021</t>
  </si>
  <si>
    <t>TABLE      17.  ANCILLARY PRODUCTION AND INTERMEDIATE INPUTS, 2021</t>
  </si>
  <si>
    <t>ΠINAKAΣ  18.  ΔΑΣΙΚΗ ΠΑΡΑΓΩΓΗ ΚΑΙ ΕΝΔΙΑΜΕΣΗ ΑΝΑΛΩΣΗ, 2021</t>
  </si>
  <si>
    <t>TABLE      18.  FORESTRY PRODUCTION AND INTERMEDIATE INPUTS, 2021</t>
  </si>
  <si>
    <t>ΠINAKAΣ  19.  ΠΑΡΑΓΩΓΗ ΑΛΙΕΙΑΣ ΚΑΙ ΕΝΔΙΑΜΕΣΗ ΑΝΑΛΩΣΗ, 2021</t>
  </si>
  <si>
    <t>TABLE      19.  FISHING PRODUCTION AND INTERMEDIATE INPUTS, 2021</t>
  </si>
  <si>
    <t>TABLE      20.  FISH CAUGHT BY TYPE OF SPECIES, 2017-2021</t>
  </si>
  <si>
    <t>ΠINAKAΣ  20.  AΛIEIA ΨAPIΩN ΚATA EIΔOΣ, 2017-2021</t>
  </si>
  <si>
    <t>ΠINAKAΣ  21.  XPHΣH ΤΗΣ ΓΕΩΡΓΙΚΗΣ ΠAPAΓΩΓHΣ ΚATA ΠPOΪΟN ΣΕ ΤΙΜΕΣ ΠΑΡΑΓΩΓΟΥ, 2021</t>
  </si>
  <si>
    <t>TABLE      21.  AGRICULTURAL OUTPUT BY PRODUCT AND FINAL USE AT PRODUCER'S PRICES, 2021</t>
  </si>
  <si>
    <t>ΠINAKAΣ  22.  ΚATA ΚEΦAΛH ΚATANAΛΩΣH ΓΕΩΡΓΙΚΩΝ ΠPOΪΟNTΩN, 2012-2021</t>
  </si>
  <si>
    <t>TABLE      22.  PER CAPITA CONSUMPTION OF AGRICULTURAL PRODUCTS, 2012-2021</t>
  </si>
  <si>
    <t>2012-2016</t>
  </si>
  <si>
    <t>2017-2021</t>
  </si>
  <si>
    <t>COPYRIGHT © :2023, ΚΥΠΡΙΑΚΗ ΔΗΜΟΚΡΑΤΙΑ, ΣΤΑΤΙΣΤΙΚΗ ΥΠΗΡΕΣΙΑ/REPUBLIC OF CYPRUS, STATISTICAL SERVICE</t>
  </si>
  <si>
    <t>Ακαθάριστη παραγωγή, ενδιάμεση ανάλωση και προστιθέμενη αξία σε τρέχουσες τιμές, 2017-2021</t>
  </si>
  <si>
    <r>
      <rPr>
        <b/>
        <sz val="10"/>
        <rFont val="Arial"/>
        <family val="2"/>
      </rPr>
      <t>Ακαθάριστη παραγωγή:</t>
    </r>
    <r>
      <rPr>
        <sz val="10"/>
        <rFont val="Arial"/>
        <family val="2"/>
      </rPr>
      <t xml:space="preserve"> Είναι το σύνολο της αξίας των γεωργικών και άλλων συναφών προϊόντων που παράγονται κατά τη διάρκεια ενός έτους, ανεξάρτητα αν τα προϊόντα αυτά πωλούνται σε άλλους, καταναλώνονται επί τόπου ή χρησιμοποιούνται για περαιτέρω επεξεργασία από τους γεωργοκτηνοτρόφους. Η αξία της γεωργικής παραγωγής υπολογίζεται με βάση τις τιμές παραγωγού (τιμές στον τόπο παραγωγής).</t>
    </r>
  </si>
  <si>
    <t>ΠINAKAΣ  1.  AΚAΘAPIΣTH ΠAPAΓΩΓH, ΕΝΔΙΑΜΕΣΗ ΑΝΑΛΩΣΗ ΚAI ΠPOΣTIΘEMENH AΞIA ΣΕ ΤΡΕΧΟΥΣΕΣ ΤΙΜΕΣ, 2017-2021</t>
  </si>
  <si>
    <t>Ετήσια ποσοστιαία μεταβολή της ακαθάριστης παραγωγής, της ενδιάμεσης ανάλωσης και της προστιθέμενης αξίας, 2017-2021</t>
  </si>
  <si>
    <t>ΠINAKAΣ  2.  ETHΣIA ΠOΣOΣTIAIA METABOΛH THΣ AΚAΘAPIΣTHΣ ΠAPAΓΩΓHΣ, TΗΣ ΕΝΔΙΑΜΕΣΗΣ ΑΝΑΛΩΣΗΣ ΚAI THΣ ΠPOΣTIΘEMENHΣ AΞIAΣ, 2017-2021</t>
  </si>
  <si>
    <t>Crop insurance</t>
  </si>
  <si>
    <t>SALES TO INDUSTRY</t>
  </si>
  <si>
    <r>
      <rPr>
        <b/>
        <sz val="10"/>
        <rFont val="Arial"/>
        <family val="2"/>
      </rPr>
      <t>(δ)</t>
    </r>
    <r>
      <rPr>
        <sz val="10"/>
        <rFont val="Arial"/>
        <family val="2"/>
      </rPr>
      <t xml:space="preserve"> Σημαντικές πηγές πληροφοριών είναι διάφορα </t>
    </r>
    <r>
      <rPr>
        <b/>
        <sz val="10"/>
        <rFont val="Arial"/>
        <family val="2"/>
      </rPr>
      <t>Κυβερνητικά Τμήματα</t>
    </r>
    <r>
      <rPr>
        <sz val="10"/>
        <rFont val="Arial"/>
        <family val="2"/>
      </rPr>
      <t xml:space="preserve"> (Γεωργίας, Δασών, Αλιείας και Θαλάσσιων Ερευνών, Αναπτύξεως Υδάτων κλπ.), ο Κυπριακός Οργανισμός Αγροτικών Πληρωμών, </t>
    </r>
    <r>
      <rPr>
        <b/>
        <sz val="10"/>
        <rFont val="Arial"/>
        <family val="2"/>
      </rPr>
      <t>Οργανισμοί Εμπορίας προϊόντων</t>
    </r>
    <r>
      <rPr>
        <sz val="10"/>
        <rFont val="Arial"/>
        <family val="2"/>
      </rPr>
      <t xml:space="preserve"> (πατατών, σιτηρών, χαρουπιών κλπ.), και διάφορα </t>
    </r>
    <r>
      <rPr>
        <b/>
        <sz val="10"/>
        <rFont val="Arial"/>
        <family val="2"/>
      </rPr>
      <t>Συνεργατικά Ιδρύματα</t>
    </r>
    <r>
      <rPr>
        <sz val="10"/>
        <rFont val="Arial"/>
        <family val="2"/>
      </rPr>
      <t>. Τα στοιχεία που χρησιμοποιούνται αφορούν στις ποσότητες και τιμές των αντίστοιχων προϊόντων και υπηρεσιών που χειρίζονται.</t>
    </r>
  </si>
  <si>
    <t>(Τελευταία Ενημέρωση/Last update: 14/11/2023)</t>
  </si>
  <si>
    <r>
      <rPr>
        <b/>
        <sz val="10"/>
        <rFont val="Arial"/>
        <family val="2"/>
      </rPr>
      <t xml:space="preserve">(d) </t>
    </r>
    <r>
      <rPr>
        <sz val="10"/>
        <rFont val="Arial"/>
        <family val="2"/>
      </rPr>
      <t xml:space="preserve">Important sources of information are various </t>
    </r>
    <r>
      <rPr>
        <b/>
        <sz val="10"/>
        <rFont val="Arial"/>
        <family val="2"/>
      </rPr>
      <t>Government Departments</t>
    </r>
    <r>
      <rPr>
        <sz val="10"/>
        <rFont val="Arial"/>
        <family val="2"/>
      </rPr>
      <t xml:space="preserve"> (Agriculture, Forests, Fisheries and Marine Research, Water Development etc.), the Cyprus Agricultural Payments Organization, the </t>
    </r>
    <r>
      <rPr>
        <b/>
        <sz val="10"/>
        <rFont val="Arial"/>
        <family val="2"/>
      </rPr>
      <t>Marketing Boards</t>
    </r>
    <r>
      <rPr>
        <sz val="10"/>
        <rFont val="Arial"/>
        <family val="2"/>
      </rPr>
      <t xml:space="preserve"> (for potatoes, cereals, carobs etc.) and the various </t>
    </r>
    <r>
      <rPr>
        <b/>
        <sz val="10"/>
        <rFont val="Arial"/>
        <family val="2"/>
      </rPr>
      <t>Co-operatives</t>
    </r>
    <r>
      <rPr>
        <sz val="10"/>
        <rFont val="Arial"/>
        <family val="2"/>
      </rPr>
      <t>. The data used from these sources relate to quantities and prices of the respective products and services handled.</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</si>
</sst>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_(* #,##0.00_);_(* \(#,##0.00\);_(* &quot;-&quot;??_);_(@_)"/>
    <numFmt numFmtId="173" formatCode="#,##0.0"/>
    <numFmt numFmtId="174" formatCode="#,##0.000"/>
    <numFmt numFmtId="175" formatCode="0.0"/>
    <numFmt numFmtId="176" formatCode="0.00_)"/>
    <numFmt numFmtId="177" formatCode="#,##0.0_);\(#,##0.0\)"/>
    <numFmt numFmtId="178" formatCode="General_)"/>
    <numFmt numFmtId="179" formatCode="0.0_)"/>
    <numFmt numFmtId="180" formatCode="0.000_)"/>
    <numFmt numFmtId="181" formatCode="#,##0.0000000000"/>
    <numFmt numFmtId="182" formatCode="#,##0.00000000000"/>
    <numFmt numFmtId="183" formatCode="#,##0.0000000000000"/>
    <numFmt numFmtId="184" formatCode="#,##0.00000000"/>
  </numFmts>
  <fonts count="86">
    <font>
      <sz val="10"/>
      <name val="Arial"/>
      <family val="0"/>
    </font>
    <font>
      <sz val="11"/>
      <color indexed="8"/>
      <name val="Calibri"/>
      <family val="2"/>
    </font>
    <font>
      <sz val="10"/>
      <color indexed="8"/>
      <name val="»οξτΫςξα"/>
      <family val="0"/>
    </font>
    <font>
      <b/>
      <sz val="9"/>
      <color indexed="18"/>
      <name val="Times New Roman"/>
      <family val="1"/>
    </font>
    <font>
      <b/>
      <sz val="10"/>
      <name val="Times New Roman"/>
      <family val="1"/>
    </font>
    <font>
      <b/>
      <sz val="11"/>
      <name val="Times New Roman"/>
      <family val="1"/>
    </font>
    <font>
      <sz val="10"/>
      <name val="»οξτΫςξα"/>
      <family val="0"/>
    </font>
    <font>
      <sz val="10"/>
      <name val="MS Sans Serif"/>
      <family val="2"/>
    </font>
    <font>
      <sz val="9"/>
      <color indexed="8"/>
      <name val="»οξτΫςξα"/>
      <family val="0"/>
    </font>
    <font>
      <sz val="10"/>
      <name val="Times"/>
      <family val="1"/>
    </font>
    <font>
      <b/>
      <i/>
      <sz val="10"/>
      <color indexed="8"/>
      <name val="Arial"/>
      <family val="2"/>
    </font>
    <font>
      <b/>
      <sz val="12"/>
      <name val="Arial"/>
      <family val="2"/>
    </font>
    <font>
      <b/>
      <sz val="10"/>
      <name val="Arial"/>
      <family val="2"/>
    </font>
    <font>
      <b/>
      <i/>
      <sz val="18"/>
      <color indexed="18"/>
      <name val="Arial"/>
      <family val="2"/>
    </font>
    <font>
      <b/>
      <u val="single"/>
      <sz val="10"/>
      <name val="Arial"/>
      <family val="2"/>
    </font>
    <font>
      <b/>
      <sz val="9"/>
      <color indexed="8"/>
      <name val="Arial"/>
      <family val="2"/>
    </font>
    <font>
      <sz val="9"/>
      <name val="Arial"/>
      <family val="2"/>
    </font>
    <font>
      <sz val="8"/>
      <name val="Arial"/>
      <family val="2"/>
    </font>
    <font>
      <b/>
      <vertAlign val="superscript"/>
      <sz val="10"/>
      <name val="Arial"/>
      <family val="2"/>
    </font>
    <font>
      <vertAlign val="superscript"/>
      <sz val="10"/>
      <name val="Arial"/>
      <family val="2"/>
    </font>
    <font>
      <u val="single"/>
      <sz val="10"/>
      <name val="Arial"/>
      <family val="2"/>
    </font>
    <font>
      <b/>
      <u val="single"/>
      <sz val="10"/>
      <color indexed="12"/>
      <name val="Arial"/>
      <family val="2"/>
    </font>
    <font>
      <b/>
      <vertAlign val="superscript"/>
      <sz val="10"/>
      <color indexed="12"/>
      <name val="Arial"/>
      <family val="2"/>
    </font>
    <font>
      <b/>
      <sz val="15"/>
      <color indexed="18"/>
      <name val="Arial"/>
      <family val="2"/>
    </font>
    <font>
      <sz val="10"/>
      <color indexed="12"/>
      <name val="Arial"/>
      <family val="2"/>
    </font>
    <font>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1"/>
      <color indexed="8"/>
      <name val="Arial"/>
      <family val="2"/>
    </font>
    <font>
      <b/>
      <u val="single"/>
      <sz val="10"/>
      <color indexed="8"/>
      <name val="Arial"/>
      <family val="2"/>
    </font>
    <font>
      <sz val="10"/>
      <color indexed="8"/>
      <name val="Arial"/>
      <family val="2"/>
    </font>
    <font>
      <b/>
      <sz val="10"/>
      <color indexed="12"/>
      <name val="Arial"/>
      <family val="2"/>
    </font>
    <font>
      <sz val="11"/>
      <color indexed="8"/>
      <name val="Times New Roman"/>
      <family val="1"/>
    </font>
    <font>
      <b/>
      <sz val="10"/>
      <color indexed="8"/>
      <name val="Arial"/>
      <family val="2"/>
    </font>
    <font>
      <b/>
      <sz val="11"/>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sz val="11"/>
      <color theme="1"/>
      <name val="Arial"/>
      <family val="2"/>
    </font>
    <font>
      <b/>
      <u val="single"/>
      <sz val="10"/>
      <color theme="1"/>
      <name val="Arial"/>
      <family val="2"/>
    </font>
    <font>
      <sz val="10"/>
      <color rgb="FF000000"/>
      <name val="Arial"/>
      <family val="2"/>
    </font>
    <font>
      <sz val="10"/>
      <color theme="1"/>
      <name val="Arial"/>
      <family val="2"/>
    </font>
    <font>
      <b/>
      <u val="single"/>
      <sz val="10"/>
      <color rgb="FF0000FF"/>
      <name val="Arial"/>
      <family val="2"/>
    </font>
    <font>
      <b/>
      <sz val="10"/>
      <color rgb="FF0000FF"/>
      <name val="Arial"/>
      <family val="2"/>
    </font>
    <font>
      <sz val="11"/>
      <color theme="1"/>
      <name val="Times New Roman"/>
      <family val="1"/>
    </font>
    <font>
      <b/>
      <sz val="10"/>
      <color theme="1"/>
      <name val="Arial"/>
      <family val="2"/>
    </font>
    <font>
      <sz val="10"/>
      <color rgb="FFFF0000"/>
      <name val="Arial"/>
      <family val="2"/>
    </font>
    <font>
      <u val="single"/>
      <sz val="10"/>
      <color rgb="FF0000FF"/>
      <name val="Arial"/>
      <family val="2"/>
    </font>
    <font>
      <sz val="10"/>
      <color rgb="FF0000FF"/>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gray0625">
        <fgColor indexed="9"/>
        <bgColor theme="0"/>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12"/>
      </top>
      <bottom/>
    </border>
    <border>
      <left style="thin">
        <color rgb="FF0000FF"/>
      </left>
      <right style="thin">
        <color rgb="FF0000FF"/>
      </right>
      <top/>
      <bottom style="thin">
        <color rgb="FF0000FF"/>
      </bottom>
    </border>
    <border>
      <left style="thin">
        <color rgb="FF0000FF"/>
      </left>
      <right style="thin">
        <color rgb="FF0000FF"/>
      </right>
      <top style="thin">
        <color rgb="FF0000FF"/>
      </top>
      <bottom/>
    </border>
    <border>
      <left style="thin">
        <color rgb="FF0000FF"/>
      </left>
      <right style="thin">
        <color rgb="FF0000FF"/>
      </right>
      <top/>
      <bottom/>
    </border>
    <border>
      <left/>
      <right/>
      <top/>
      <bottom style="thin">
        <color rgb="FF0000FF"/>
      </bottom>
    </border>
    <border>
      <left style="thin">
        <color rgb="FF0000FF"/>
      </left>
      <right/>
      <top/>
      <bottom/>
    </border>
    <border>
      <left style="thin">
        <color rgb="FF0000FF"/>
      </left>
      <right/>
      <top/>
      <bottom style="thin">
        <color rgb="FF0000FF"/>
      </bottom>
    </border>
    <border>
      <left/>
      <right style="thin">
        <color rgb="FF0000FF"/>
      </right>
      <top style="thin">
        <color rgb="FF0000FF"/>
      </top>
      <bottom style="thin">
        <color rgb="FF0000FF"/>
      </bottom>
    </border>
    <border>
      <left/>
      <right style="thin">
        <color rgb="FF0000FF"/>
      </right>
      <top/>
      <bottom style="thin">
        <color rgb="FF0000FF"/>
      </bottom>
    </border>
    <border>
      <left/>
      <right style="thin">
        <color rgb="FF0000FF"/>
      </right>
      <top/>
      <bottom/>
    </border>
    <border>
      <left style="thin">
        <color rgb="FF0000FF"/>
      </left>
      <right style="thin">
        <color rgb="FF0000FF"/>
      </right>
      <top style="thin">
        <color rgb="FF0000FF"/>
      </top>
      <bottom style="thin">
        <color rgb="FF0000FF"/>
      </bottom>
    </border>
    <border>
      <left/>
      <right/>
      <top style="thin">
        <color rgb="FF0000FF"/>
      </top>
      <bottom style="thin">
        <color rgb="FF0000FF"/>
      </bottom>
    </border>
    <border>
      <left style="thin">
        <color rgb="FF0000FF"/>
      </left>
      <right/>
      <top style="thin">
        <color rgb="FF0000FF"/>
      </top>
      <bottom style="thin">
        <color rgb="FF0000FF"/>
      </bottom>
    </border>
    <border>
      <left style="hair"/>
      <right style="hair"/>
      <top style="hair"/>
      <bottom style="hair"/>
    </border>
    <border>
      <left style="thin">
        <color rgb="FF0000FF"/>
      </left>
      <right/>
      <top style="thin">
        <color rgb="FF0000FF"/>
      </top>
      <bottom/>
    </border>
    <border>
      <left/>
      <right/>
      <top style="thin">
        <color rgb="FF0000FF"/>
      </top>
      <bottom/>
    </border>
    <border>
      <left/>
      <right style="thin">
        <color rgb="FF0000FF"/>
      </right>
      <top style="thin">
        <color rgb="FF0000FF"/>
      </top>
      <bottom/>
    </border>
    <border>
      <left/>
      <right/>
      <top/>
      <bottom style="double">
        <color rgb="FF0000FF"/>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72"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4"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7"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92">
    <xf numFmtId="0" fontId="0" fillId="0" borderId="0" xfId="0" applyAlignment="1">
      <alignment/>
    </xf>
    <xf numFmtId="0" fontId="0" fillId="33" borderId="0" xfId="0" applyFont="1" applyFill="1" applyAlignment="1">
      <alignment/>
    </xf>
    <xf numFmtId="0" fontId="73" fillId="33" borderId="0" xfId="54" applyNumberFormat="1" applyFont="1" applyFill="1" applyBorder="1" applyAlignment="1" applyProtection="1">
      <alignment/>
      <protection locked="0"/>
    </xf>
    <xf numFmtId="0" fontId="0" fillId="33" borderId="0" xfId="0" applyFont="1" applyFill="1" applyAlignment="1">
      <alignment horizontal="right"/>
    </xf>
    <xf numFmtId="0" fontId="74" fillId="33" borderId="0" xfId="0" applyFont="1" applyFill="1" applyAlignment="1">
      <alignment horizontal="left" vertical="top" wrapText="1"/>
    </xf>
    <xf numFmtId="0" fontId="11" fillId="33" borderId="0" xfId="59" applyFont="1" applyFill="1" applyAlignment="1">
      <alignment horizontal="center" vertical="center"/>
      <protection/>
    </xf>
    <xf numFmtId="0" fontId="74" fillId="33" borderId="0" xfId="0" applyFont="1" applyFill="1" applyAlignment="1">
      <alignment horizontal="left" vertical="top"/>
    </xf>
    <xf numFmtId="0" fontId="14" fillId="33" borderId="0" xfId="0" applyFont="1" applyFill="1" applyAlignment="1">
      <alignment vertical="top"/>
    </xf>
    <xf numFmtId="0" fontId="0" fillId="33" borderId="0" xfId="0" applyFont="1" applyFill="1" applyAlignment="1">
      <alignment vertical="center"/>
    </xf>
    <xf numFmtId="0" fontId="14" fillId="33" borderId="0" xfId="0" applyFont="1" applyFill="1" applyAlignment="1">
      <alignment vertical="center"/>
    </xf>
    <xf numFmtId="0" fontId="12" fillId="33" borderId="0" xfId="0" applyFont="1" applyFill="1" applyAlignment="1">
      <alignment vertical="center"/>
    </xf>
    <xf numFmtId="0" fontId="0" fillId="33" borderId="0" xfId="0" applyFont="1" applyFill="1" applyAlignment="1">
      <alignment horizontal="justify" vertical="top"/>
    </xf>
    <xf numFmtId="0" fontId="0" fillId="33" borderId="0" xfId="0" applyFont="1" applyFill="1" applyAlignment="1">
      <alignment vertical="top"/>
    </xf>
    <xf numFmtId="0" fontId="0" fillId="33" borderId="0" xfId="0" applyFont="1" applyFill="1" applyAlignment="1">
      <alignment horizontal="justify" vertical="top" wrapText="1"/>
    </xf>
    <xf numFmtId="0" fontId="0" fillId="33" borderId="0" xfId="0" applyFont="1" applyFill="1" applyAlignment="1">
      <alignment horizontal="justify" vertical="center" wrapText="1"/>
    </xf>
    <xf numFmtId="0" fontId="75" fillId="33" borderId="0" xfId="0" applyFont="1" applyFill="1" applyAlignment="1">
      <alignment horizontal="left" vertical="center" wrapText="1"/>
    </xf>
    <xf numFmtId="0" fontId="0" fillId="33" borderId="0" xfId="0" applyFont="1" applyFill="1" applyAlignment="1">
      <alignment vertical="top" wrapText="1"/>
    </xf>
    <xf numFmtId="0" fontId="76" fillId="33" borderId="0" xfId="0" applyFont="1" applyFill="1" applyAlignment="1">
      <alignment horizontal="left" vertical="center"/>
    </xf>
    <xf numFmtId="0" fontId="77" fillId="33" borderId="0" xfId="0" applyFont="1" applyFill="1" applyAlignment="1">
      <alignment horizontal="left" vertical="center"/>
    </xf>
    <xf numFmtId="0" fontId="76" fillId="33" borderId="0" xfId="0" applyFont="1" applyFill="1" applyAlignment="1">
      <alignment/>
    </xf>
    <xf numFmtId="0" fontId="10" fillId="33" borderId="0" xfId="64" applyFont="1" applyFill="1" applyAlignment="1">
      <alignment/>
      <protection/>
    </xf>
    <xf numFmtId="3" fontId="0" fillId="33" borderId="0" xfId="60" applyNumberFormat="1" applyFont="1" applyFill="1">
      <alignment/>
      <protection/>
    </xf>
    <xf numFmtId="0" fontId="0" fillId="33" borderId="0" xfId="60" applyFont="1" applyFill="1">
      <alignment/>
      <protection/>
    </xf>
    <xf numFmtId="0" fontId="0" fillId="33" borderId="0" xfId="0" applyFont="1" applyFill="1" applyBorder="1" applyAlignment="1">
      <alignment/>
    </xf>
    <xf numFmtId="0" fontId="0" fillId="33" borderId="0" xfId="0" applyFont="1" applyFill="1" applyAlignment="1">
      <alignment/>
    </xf>
    <xf numFmtId="0" fontId="0" fillId="34" borderId="0" xfId="0" applyFont="1" applyFill="1" applyAlignment="1">
      <alignment vertical="center"/>
    </xf>
    <xf numFmtId="0" fontId="10" fillId="34" borderId="10" xfId="58" applyFont="1" applyFill="1" applyBorder="1" applyAlignment="1">
      <alignment vertical="center"/>
      <protection/>
    </xf>
    <xf numFmtId="0" fontId="0" fillId="34" borderId="10" xfId="0" applyFont="1" applyFill="1" applyBorder="1" applyAlignment="1">
      <alignment vertical="center"/>
    </xf>
    <xf numFmtId="0" fontId="15" fillId="34" borderId="0" xfId="58" applyFont="1" applyFill="1" applyAlignment="1">
      <alignment vertical="top"/>
      <protection/>
    </xf>
    <xf numFmtId="3" fontId="17" fillId="33" borderId="0" xfId="60" applyNumberFormat="1" applyFont="1" applyFill="1">
      <alignment/>
      <protection/>
    </xf>
    <xf numFmtId="0" fontId="16" fillId="33" borderId="0" xfId="60" applyNumberFormat="1" applyFont="1" applyFill="1" applyAlignment="1" applyProtection="1">
      <alignment vertical="center" wrapText="1"/>
      <protection locked="0"/>
    </xf>
    <xf numFmtId="0" fontId="12" fillId="35" borderId="0" xfId="0" applyFont="1" applyFill="1" applyAlignment="1">
      <alignment/>
    </xf>
    <xf numFmtId="0" fontId="0" fillId="35" borderId="0" xfId="0" applyFont="1" applyFill="1" applyAlignment="1">
      <alignment/>
    </xf>
    <xf numFmtId="0" fontId="12" fillId="35" borderId="0" xfId="0" applyFont="1" applyFill="1" applyAlignment="1">
      <alignment horizontal="right"/>
    </xf>
    <xf numFmtId="3" fontId="0" fillId="35" borderId="0" xfId="0" applyNumberFormat="1" applyFont="1" applyFill="1" applyAlignment="1">
      <alignment/>
    </xf>
    <xf numFmtId="0" fontId="0" fillId="35" borderId="0" xfId="0" applyFont="1" applyFill="1" applyBorder="1" applyAlignment="1">
      <alignment/>
    </xf>
    <xf numFmtId="3" fontId="0" fillId="35" borderId="0" xfId="0" applyNumberFormat="1" applyFont="1" applyFill="1" applyBorder="1" applyAlignment="1" applyProtection="1">
      <alignment/>
      <protection locked="0"/>
    </xf>
    <xf numFmtId="0" fontId="12" fillId="35" borderId="0" xfId="0" applyNumberFormat="1" applyFont="1" applyFill="1" applyAlignment="1" applyProtection="1">
      <alignment wrapText="1"/>
      <protection locked="0"/>
    </xf>
    <xf numFmtId="0" fontId="12" fillId="35" borderId="0" xfId="0" applyNumberFormat="1" applyFont="1" applyFill="1" applyAlignment="1" applyProtection="1">
      <alignment/>
      <protection locked="0"/>
    </xf>
    <xf numFmtId="0" fontId="0" fillId="35" borderId="11" xfId="0" applyNumberFormat="1" applyFont="1" applyFill="1" applyBorder="1" applyAlignment="1" applyProtection="1">
      <alignment horizontal="left"/>
      <protection locked="0"/>
    </xf>
    <xf numFmtId="0" fontId="12" fillId="35" borderId="12" xfId="0" applyNumberFormat="1" applyFont="1" applyFill="1" applyBorder="1" applyAlignment="1" applyProtection="1">
      <alignment horizontal="left" indent="1"/>
      <protection locked="0"/>
    </xf>
    <xf numFmtId="0" fontId="0" fillId="35" borderId="13" xfId="0" applyNumberFormat="1" applyFont="1" applyFill="1" applyBorder="1" applyAlignment="1" applyProtection="1">
      <alignment horizontal="left" indent="1"/>
      <protection locked="0"/>
    </xf>
    <xf numFmtId="0" fontId="12" fillId="35" borderId="13" xfId="0" applyNumberFormat="1" applyFont="1" applyFill="1" applyBorder="1" applyAlignment="1" applyProtection="1">
      <alignment horizontal="left" indent="1"/>
      <protection locked="0"/>
    </xf>
    <xf numFmtId="0" fontId="0" fillId="35" borderId="11" xfId="0" applyNumberFormat="1" applyFont="1" applyFill="1" applyBorder="1" applyAlignment="1" applyProtection="1">
      <alignment horizontal="left" indent="1"/>
      <protection locked="0"/>
    </xf>
    <xf numFmtId="3" fontId="12" fillId="35" borderId="0" xfId="0" applyNumberFormat="1" applyFont="1" applyFill="1" applyBorder="1" applyAlignment="1">
      <alignment horizontal="right"/>
    </xf>
    <xf numFmtId="0" fontId="0" fillId="35" borderId="14" xfId="0" applyNumberFormat="1" applyFont="1" applyFill="1" applyBorder="1" applyAlignment="1" applyProtection="1">
      <alignment/>
      <protection locked="0"/>
    </xf>
    <xf numFmtId="0" fontId="12" fillId="35" borderId="14" xfId="0" applyNumberFormat="1" applyFont="1" applyFill="1" applyBorder="1" applyAlignment="1" applyProtection="1">
      <alignment horizontal="center" vertical="center" wrapText="1"/>
      <protection locked="0"/>
    </xf>
    <xf numFmtId="3" fontId="0" fillId="35" borderId="15" xfId="0" applyNumberFormat="1" applyFont="1" applyFill="1" applyBorder="1" applyAlignment="1" applyProtection="1">
      <alignment/>
      <protection locked="0"/>
    </xf>
    <xf numFmtId="3" fontId="12" fillId="35" borderId="0" xfId="0" applyNumberFormat="1" applyFont="1" applyFill="1" applyBorder="1" applyAlignment="1" applyProtection="1">
      <alignment/>
      <protection locked="0"/>
    </xf>
    <xf numFmtId="3" fontId="12" fillId="35" borderId="15" xfId="0" applyNumberFormat="1" applyFont="1" applyFill="1" applyBorder="1" applyAlignment="1" applyProtection="1">
      <alignment/>
      <protection locked="0"/>
    </xf>
    <xf numFmtId="3" fontId="12" fillId="35" borderId="0" xfId="0" applyNumberFormat="1" applyFont="1" applyFill="1" applyAlignment="1">
      <alignment/>
    </xf>
    <xf numFmtId="3" fontId="0" fillId="35" borderId="0" xfId="0" applyNumberFormat="1" applyFont="1" applyFill="1" applyBorder="1" applyAlignment="1">
      <alignment horizontal="right"/>
    </xf>
    <xf numFmtId="173" fontId="12" fillId="35" borderId="0" xfId="0" applyNumberFormat="1" applyFont="1" applyFill="1" applyBorder="1" applyAlignment="1">
      <alignment horizontal="center"/>
    </xf>
    <xf numFmtId="173" fontId="0" fillId="35" borderId="14" xfId="0" applyNumberFormat="1" applyFont="1" applyFill="1" applyBorder="1" applyAlignment="1" applyProtection="1">
      <alignment horizontal="center"/>
      <protection locked="0"/>
    </xf>
    <xf numFmtId="173" fontId="0" fillId="35" borderId="16" xfId="0" applyNumberFormat="1" applyFont="1" applyFill="1" applyBorder="1" applyAlignment="1" applyProtection="1">
      <alignment horizontal="center"/>
      <protection locked="0"/>
    </xf>
    <xf numFmtId="0" fontId="12" fillId="35" borderId="17" xfId="0" applyNumberFormat="1" applyFont="1" applyFill="1" applyBorder="1" applyAlignment="1" applyProtection="1">
      <alignment horizontal="center" vertical="center" wrapText="1"/>
      <protection locked="0"/>
    </xf>
    <xf numFmtId="0" fontId="0" fillId="35" borderId="13" xfId="0" applyNumberFormat="1" applyFont="1" applyFill="1" applyBorder="1" applyAlignment="1" applyProtection="1">
      <alignment horizontal="left" vertical="center" indent="1"/>
      <protection locked="0"/>
    </xf>
    <xf numFmtId="0" fontId="12" fillId="35" borderId="13" xfId="0" applyNumberFormat="1" applyFont="1" applyFill="1" applyBorder="1" applyAlignment="1" applyProtection="1">
      <alignment horizontal="left" vertical="center" indent="1"/>
      <protection locked="0"/>
    </xf>
    <xf numFmtId="0" fontId="12" fillId="35" borderId="0" xfId="0" applyNumberFormat="1" applyFont="1" applyFill="1" applyBorder="1" applyAlignment="1" applyProtection="1">
      <alignment horizontal="right" vertical="center" wrapText="1"/>
      <protection locked="0"/>
    </xf>
    <xf numFmtId="3" fontId="0" fillId="35" borderId="0" xfId="0" applyNumberFormat="1" applyFont="1" applyFill="1" applyBorder="1" applyAlignment="1" applyProtection="1">
      <alignment horizontal="right" vertical="center" wrapText="1"/>
      <protection locked="0"/>
    </xf>
    <xf numFmtId="173" fontId="0" fillId="35" borderId="0"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left" vertical="center" indent="1"/>
      <protection locked="0"/>
    </xf>
    <xf numFmtId="3" fontId="0" fillId="35" borderId="14" xfId="0" applyNumberFormat="1" applyFont="1" applyFill="1" applyBorder="1" applyAlignment="1" applyProtection="1">
      <alignment horizontal="right" vertical="center" wrapText="1"/>
      <protection locked="0"/>
    </xf>
    <xf numFmtId="0" fontId="12" fillId="33" borderId="0" xfId="60" applyFont="1" applyFill="1">
      <alignment/>
      <protection/>
    </xf>
    <xf numFmtId="3" fontId="12" fillId="35" borderId="0" xfId="0" applyNumberFormat="1" applyFont="1" applyFill="1" applyBorder="1" applyAlignment="1" applyProtection="1">
      <alignment horizontal="right" vertical="center" wrapText="1"/>
      <protection locked="0"/>
    </xf>
    <xf numFmtId="3" fontId="0" fillId="35" borderId="0" xfId="0" applyNumberFormat="1" applyFont="1" applyFill="1" applyBorder="1" applyAlignment="1" applyProtection="1">
      <alignment horizontal="right" wrapText="1"/>
      <protection locked="0"/>
    </xf>
    <xf numFmtId="0" fontId="12" fillId="35" borderId="0" xfId="0" applyNumberFormat="1" applyFont="1" applyFill="1" applyBorder="1" applyAlignment="1" applyProtection="1">
      <alignment horizontal="center" wrapText="1"/>
      <protection locked="0"/>
    </xf>
    <xf numFmtId="0" fontId="0" fillId="35" borderId="0" xfId="0" applyNumberFormat="1" applyFont="1" applyFill="1" applyBorder="1" applyAlignment="1" applyProtection="1">
      <alignment horizontal="center" wrapText="1"/>
      <protection locked="0"/>
    </xf>
    <xf numFmtId="3" fontId="12" fillId="35" borderId="0" xfId="0" applyNumberFormat="1" applyFont="1" applyFill="1" applyBorder="1" applyAlignment="1" applyProtection="1">
      <alignment horizontal="right" wrapText="1"/>
      <protection locked="0"/>
    </xf>
    <xf numFmtId="0" fontId="0" fillId="35" borderId="13" xfId="0" applyNumberFormat="1" applyFont="1" applyFill="1" applyBorder="1" applyAlignment="1" applyProtection="1">
      <alignment horizontal="left" indent="2"/>
      <protection locked="0"/>
    </xf>
    <xf numFmtId="3" fontId="0" fillId="35" borderId="0" xfId="0" applyNumberFormat="1" applyFont="1" applyFill="1" applyBorder="1" applyAlignment="1" applyProtection="1">
      <alignment horizontal="right"/>
      <protection locked="0"/>
    </xf>
    <xf numFmtId="0" fontId="12" fillId="35" borderId="18" xfId="0" applyNumberFormat="1" applyFont="1" applyFill="1" applyBorder="1" applyAlignment="1" applyProtection="1">
      <alignment horizontal="center" vertical="center" wrapText="1"/>
      <protection locked="0"/>
    </xf>
    <xf numFmtId="3" fontId="12" fillId="35" borderId="0" xfId="0" applyNumberFormat="1" applyFont="1" applyFill="1" applyBorder="1" applyAlignment="1" applyProtection="1">
      <alignment horizontal="right"/>
      <protection locked="0"/>
    </xf>
    <xf numFmtId="0" fontId="12" fillId="35" borderId="19" xfId="0" applyNumberFormat="1" applyFont="1" applyFill="1" applyBorder="1" applyAlignment="1" applyProtection="1">
      <alignment horizontal="center" vertical="center" wrapText="1"/>
      <protection locked="0"/>
    </xf>
    <xf numFmtId="0" fontId="12" fillId="35" borderId="19" xfId="0" applyNumberFormat="1" applyFont="1" applyFill="1" applyBorder="1" applyAlignment="1" applyProtection="1">
      <alignment horizontal="center" wrapText="1"/>
      <protection locked="0"/>
    </xf>
    <xf numFmtId="0" fontId="0" fillId="35" borderId="19" xfId="0" applyNumberFormat="1" applyFont="1" applyFill="1" applyBorder="1" applyAlignment="1" applyProtection="1">
      <alignment horizontal="center" wrapText="1"/>
      <protection locked="0"/>
    </xf>
    <xf numFmtId="0" fontId="0" fillId="35" borderId="13" xfId="0" applyNumberFormat="1" applyFont="1" applyFill="1" applyBorder="1" applyAlignment="1" applyProtection="1">
      <alignment horizontal="left" indent="3"/>
      <protection locked="0"/>
    </xf>
    <xf numFmtId="3" fontId="0" fillId="33" borderId="0" xfId="0" applyNumberFormat="1" applyFont="1" applyFill="1" applyAlignment="1">
      <alignment horizontal="left"/>
    </xf>
    <xf numFmtId="3" fontId="0" fillId="33" borderId="0" xfId="0" applyNumberFormat="1" applyFont="1" applyFill="1" applyAlignment="1">
      <alignment horizontal="right"/>
    </xf>
    <xf numFmtId="3" fontId="12" fillId="35" borderId="0" xfId="0" applyNumberFormat="1" applyFont="1" applyFill="1" applyAlignment="1" applyProtection="1">
      <alignment/>
      <protection locked="0"/>
    </xf>
    <xf numFmtId="3" fontId="0" fillId="34" borderId="0" xfId="0" applyNumberFormat="1" applyFont="1" applyFill="1" applyAlignment="1">
      <alignment vertical="center"/>
    </xf>
    <xf numFmtId="3" fontId="10" fillId="34" borderId="10" xfId="58" applyNumberFormat="1" applyFont="1" applyFill="1" applyBorder="1" applyAlignment="1">
      <alignment vertical="center"/>
      <protection/>
    </xf>
    <xf numFmtId="3" fontId="15" fillId="34" borderId="0" xfId="58" applyNumberFormat="1" applyFont="1" applyFill="1" applyAlignment="1">
      <alignment vertical="top"/>
      <protection/>
    </xf>
    <xf numFmtId="3" fontId="10" fillId="33" borderId="0" xfId="64" applyNumberFormat="1" applyFont="1" applyFill="1" applyAlignment="1">
      <alignment/>
      <protection/>
    </xf>
    <xf numFmtId="3" fontId="16" fillId="33" borderId="0" xfId="60" applyNumberFormat="1" applyFont="1" applyFill="1" applyAlignment="1" applyProtection="1">
      <alignment vertical="center" wrapText="1"/>
      <protection locked="0"/>
    </xf>
    <xf numFmtId="3" fontId="0" fillId="33" borderId="0" xfId="0" applyNumberFormat="1" applyFont="1" applyFill="1" applyBorder="1" applyAlignment="1">
      <alignment/>
    </xf>
    <xf numFmtId="3" fontId="12" fillId="35" borderId="0" xfId="0" applyNumberFormat="1" applyFont="1" applyFill="1" applyAlignment="1" applyProtection="1">
      <alignment wrapText="1"/>
      <protection locked="0"/>
    </xf>
    <xf numFmtId="3" fontId="0" fillId="34" borderId="10" xfId="0" applyNumberFormat="1" applyFont="1" applyFill="1" applyBorder="1" applyAlignment="1">
      <alignment vertical="center"/>
    </xf>
    <xf numFmtId="3" fontId="0" fillId="33" borderId="0" xfId="0" applyNumberFormat="1" applyFont="1" applyFill="1" applyAlignment="1">
      <alignment/>
    </xf>
    <xf numFmtId="0" fontId="12" fillId="35" borderId="0" xfId="0" applyNumberFormat="1" applyFont="1" applyFill="1" applyBorder="1" applyAlignment="1" applyProtection="1">
      <alignment horizontal="right" wrapText="1"/>
      <protection locked="0"/>
    </xf>
    <xf numFmtId="3" fontId="0" fillId="35" borderId="0" xfId="0" applyNumberFormat="1" applyFont="1" applyFill="1" applyBorder="1" applyAlignment="1" applyProtection="1">
      <alignment horizontal="right" indent="1"/>
      <protection locked="0"/>
    </xf>
    <xf numFmtId="0" fontId="0" fillId="35" borderId="0" xfId="0" applyNumberFormat="1" applyFont="1" applyFill="1" applyBorder="1" applyAlignment="1" applyProtection="1">
      <alignment horizontal="right" wrapText="1"/>
      <protection locked="0"/>
    </xf>
    <xf numFmtId="3" fontId="0" fillId="35" borderId="15" xfId="0" applyNumberFormat="1" applyFont="1" applyFill="1" applyBorder="1" applyAlignment="1" applyProtection="1">
      <alignment horizontal="right" indent="1"/>
      <protection locked="0"/>
    </xf>
    <xf numFmtId="3" fontId="12" fillId="35" borderId="0" xfId="0" applyNumberFormat="1" applyFont="1" applyFill="1" applyBorder="1" applyAlignment="1" applyProtection="1">
      <alignment wrapText="1"/>
      <protection locked="0"/>
    </xf>
    <xf numFmtId="3" fontId="0" fillId="35" borderId="0" xfId="0" applyNumberFormat="1" applyFont="1" applyFill="1" applyBorder="1" applyAlignment="1" applyProtection="1">
      <alignment wrapText="1"/>
      <protection locked="0"/>
    </xf>
    <xf numFmtId="3" fontId="0" fillId="35" borderId="15" xfId="0" applyNumberFormat="1" applyFont="1" applyFill="1" applyBorder="1" applyAlignment="1" applyProtection="1">
      <alignment horizontal="right"/>
      <protection locked="0"/>
    </xf>
    <xf numFmtId="0" fontId="12" fillId="35" borderId="20" xfId="0" applyNumberFormat="1" applyFont="1" applyFill="1" applyBorder="1" applyAlignment="1" applyProtection="1">
      <alignment horizontal="left" vertical="center" indent="1"/>
      <protection locked="0"/>
    </xf>
    <xf numFmtId="3" fontId="12" fillId="35" borderId="21" xfId="0" applyNumberFormat="1" applyFont="1" applyFill="1" applyBorder="1" applyAlignment="1" applyProtection="1">
      <alignment horizontal="right" vertical="center" wrapText="1"/>
      <protection locked="0"/>
    </xf>
    <xf numFmtId="3" fontId="12" fillId="35" borderId="22" xfId="0" applyNumberFormat="1" applyFont="1" applyFill="1" applyBorder="1" applyAlignment="1" applyProtection="1">
      <alignment vertical="center"/>
      <protection locked="0"/>
    </xf>
    <xf numFmtId="3" fontId="12" fillId="35" borderId="21" xfId="0" applyNumberFormat="1" applyFont="1" applyFill="1" applyBorder="1" applyAlignment="1" applyProtection="1">
      <alignment vertical="center"/>
      <protection locked="0"/>
    </xf>
    <xf numFmtId="0" fontId="12" fillId="35" borderId="0" xfId="0" applyNumberFormat="1" applyFont="1" applyFill="1" applyBorder="1" applyAlignment="1" applyProtection="1">
      <alignment horizontal="left" vertical="center" indent="1"/>
      <protection locked="0"/>
    </xf>
    <xf numFmtId="3" fontId="12" fillId="35" borderId="15" xfId="0" applyNumberFormat="1" applyFont="1" applyFill="1" applyBorder="1" applyAlignment="1" applyProtection="1">
      <alignment horizontal="right"/>
      <protection locked="0"/>
    </xf>
    <xf numFmtId="3" fontId="0" fillId="35" borderId="14" xfId="0" applyNumberFormat="1" applyFont="1" applyFill="1" applyBorder="1" applyAlignment="1" applyProtection="1">
      <alignment horizontal="right" indent="1"/>
      <protection locked="0"/>
    </xf>
    <xf numFmtId="3" fontId="0" fillId="35" borderId="14" xfId="0" applyNumberFormat="1" applyFont="1" applyFill="1" applyBorder="1" applyAlignment="1" applyProtection="1">
      <alignment horizontal="right" wrapText="1"/>
      <protection locked="0"/>
    </xf>
    <xf numFmtId="0" fontId="12" fillId="35" borderId="14" xfId="0" applyNumberFormat="1" applyFont="1" applyFill="1" applyBorder="1" applyAlignment="1" applyProtection="1">
      <alignment horizontal="right" wrapText="1"/>
      <protection locked="0"/>
    </xf>
    <xf numFmtId="3" fontId="0" fillId="35" borderId="16" xfId="0" applyNumberFormat="1" applyFont="1" applyFill="1" applyBorder="1" applyAlignment="1" applyProtection="1">
      <alignment horizontal="right" indent="1"/>
      <protection locked="0"/>
    </xf>
    <xf numFmtId="4" fontId="0" fillId="35" borderId="0" xfId="0" applyNumberFormat="1" applyFont="1" applyFill="1" applyBorder="1" applyAlignment="1" applyProtection="1">
      <alignment horizontal="right"/>
      <protection locked="0"/>
    </xf>
    <xf numFmtId="4" fontId="0" fillId="35" borderId="0" xfId="0" applyNumberFormat="1" applyFont="1" applyFill="1" applyBorder="1" applyAlignment="1" applyProtection="1">
      <alignment horizontal="right" wrapText="1"/>
      <protection locked="0"/>
    </xf>
    <xf numFmtId="4" fontId="12" fillId="35" borderId="0" xfId="0" applyNumberFormat="1" applyFont="1" applyFill="1" applyBorder="1" applyAlignment="1" applyProtection="1">
      <alignment horizontal="right" wrapText="1"/>
      <protection locked="0"/>
    </xf>
    <xf numFmtId="4" fontId="12" fillId="35" borderId="0" xfId="0" applyNumberFormat="1" applyFont="1" applyFill="1" applyBorder="1" applyAlignment="1" applyProtection="1">
      <alignment horizontal="right"/>
      <protection locked="0"/>
    </xf>
    <xf numFmtId="0" fontId="12" fillId="35" borderId="0" xfId="0" applyNumberFormat="1" applyFont="1" applyFill="1" applyBorder="1" applyAlignment="1" applyProtection="1">
      <alignment horizontal="center" vertical="center" wrapText="1"/>
      <protection locked="0"/>
    </xf>
    <xf numFmtId="173" fontId="0" fillId="35" borderId="0" xfId="0" applyNumberFormat="1" applyFont="1" applyFill="1" applyBorder="1" applyAlignment="1" applyProtection="1">
      <alignment horizontal="right" wrapText="1"/>
      <protection locked="0"/>
    </xf>
    <xf numFmtId="173" fontId="0" fillId="35" borderId="0" xfId="0" applyNumberFormat="1" applyFont="1" applyFill="1" applyBorder="1" applyAlignment="1" applyProtection="1">
      <alignment wrapText="1"/>
      <protection locked="0"/>
    </xf>
    <xf numFmtId="173" fontId="0" fillId="35" borderId="19" xfId="0" applyNumberFormat="1" applyFont="1" applyFill="1" applyBorder="1" applyAlignment="1" applyProtection="1">
      <alignment horizontal="center" wrapText="1"/>
      <protection locked="0"/>
    </xf>
    <xf numFmtId="173" fontId="0" fillId="35" borderId="0" xfId="0" applyNumberFormat="1" applyFont="1" applyFill="1" applyBorder="1" applyAlignment="1" applyProtection="1">
      <alignment horizontal="right"/>
      <protection locked="0"/>
    </xf>
    <xf numFmtId="0" fontId="20" fillId="35" borderId="13" xfId="0" applyNumberFormat="1" applyFont="1" applyFill="1" applyBorder="1" applyAlignment="1" applyProtection="1">
      <alignment horizontal="left" indent="1"/>
      <protection locked="0"/>
    </xf>
    <xf numFmtId="3" fontId="12" fillId="35" borderId="22" xfId="0" applyNumberFormat="1" applyFont="1" applyFill="1" applyBorder="1" applyAlignment="1" applyProtection="1">
      <alignment horizontal="right" vertical="center"/>
      <protection locked="0"/>
    </xf>
    <xf numFmtId="1" fontId="12" fillId="35" borderId="11" xfId="0" applyNumberFormat="1" applyFont="1" applyFill="1" applyBorder="1" applyAlignment="1" applyProtection="1">
      <alignment horizontal="center" vertical="center" wrapText="1"/>
      <protection locked="0"/>
    </xf>
    <xf numFmtId="1" fontId="12" fillId="35" borderId="14" xfId="0" applyNumberFormat="1" applyFont="1" applyFill="1" applyBorder="1" applyAlignment="1" applyProtection="1">
      <alignment horizontal="center" vertical="center" wrapText="1"/>
      <protection locked="0"/>
    </xf>
    <xf numFmtId="3" fontId="12" fillId="35" borderId="0" xfId="0" applyNumberFormat="1" applyFont="1" applyFill="1" applyBorder="1" applyAlignment="1" applyProtection="1">
      <alignment horizontal="center" vertical="top" wrapText="1"/>
      <protection locked="0"/>
    </xf>
    <xf numFmtId="3" fontId="12" fillId="35" borderId="14" xfId="0" applyNumberFormat="1" applyFont="1" applyFill="1" applyBorder="1" applyAlignment="1" applyProtection="1">
      <alignment horizontal="center" vertical="top" wrapText="1"/>
      <protection locked="0"/>
    </xf>
    <xf numFmtId="0" fontId="0" fillId="35" borderId="13" xfId="0" applyNumberFormat="1" applyFont="1" applyFill="1" applyBorder="1" applyAlignment="1" applyProtection="1">
      <alignment horizontal="left" wrapText="1" indent="1"/>
      <protection locked="0"/>
    </xf>
    <xf numFmtId="3" fontId="12" fillId="35" borderId="21" xfId="0" applyNumberFormat="1" applyFont="1" applyFill="1" applyBorder="1" applyAlignment="1" applyProtection="1">
      <alignment horizontal="right" vertical="center"/>
      <protection locked="0"/>
    </xf>
    <xf numFmtId="0" fontId="78" fillId="35" borderId="12" xfId="0" applyNumberFormat="1" applyFont="1" applyFill="1" applyBorder="1" applyAlignment="1" applyProtection="1">
      <alignment horizontal="left" indent="1"/>
      <protection locked="0"/>
    </xf>
    <xf numFmtId="0" fontId="78" fillId="35" borderId="13" xfId="0" applyNumberFormat="1" applyFont="1" applyFill="1" applyBorder="1" applyAlignment="1" applyProtection="1">
      <alignment horizontal="left" indent="1"/>
      <protection locked="0"/>
    </xf>
    <xf numFmtId="3" fontId="0" fillId="35" borderId="16" xfId="0" applyNumberFormat="1" applyFont="1" applyFill="1" applyBorder="1" applyAlignment="1" applyProtection="1">
      <alignment horizontal="right"/>
      <protection locked="0"/>
    </xf>
    <xf numFmtId="173" fontId="0" fillId="35" borderId="0" xfId="0" applyNumberFormat="1" applyFont="1" applyFill="1" applyBorder="1" applyAlignment="1" applyProtection="1">
      <alignment horizontal="right" wrapText="1" indent="2"/>
      <protection locked="0"/>
    </xf>
    <xf numFmtId="173" fontId="0" fillId="35" borderId="0" xfId="0" applyNumberFormat="1" applyFont="1" applyFill="1" applyBorder="1" applyAlignment="1" applyProtection="1">
      <alignment horizontal="right" wrapText="1" indent="3"/>
      <protection locked="0"/>
    </xf>
    <xf numFmtId="173" fontId="0" fillId="35" borderId="0" xfId="0" applyNumberFormat="1" applyFont="1" applyFill="1" applyBorder="1" applyAlignment="1" applyProtection="1">
      <alignment horizontal="right" wrapText="1" indent="5"/>
      <protection locked="0"/>
    </xf>
    <xf numFmtId="0" fontId="0" fillId="35" borderId="12" xfId="0" applyNumberFormat="1" applyFont="1" applyFill="1" applyBorder="1" applyAlignment="1" applyProtection="1">
      <alignment horizontal="left" indent="1"/>
      <protection locked="0"/>
    </xf>
    <xf numFmtId="0" fontId="79" fillId="35" borderId="13" xfId="0" applyNumberFormat="1" applyFont="1" applyFill="1" applyBorder="1" applyAlignment="1" applyProtection="1">
      <alignment horizontal="left" indent="1"/>
      <protection locked="0"/>
    </xf>
    <xf numFmtId="0" fontId="79" fillId="35" borderId="19" xfId="0" applyNumberFormat="1" applyFont="1" applyFill="1" applyBorder="1" applyAlignment="1" applyProtection="1">
      <alignment horizontal="center" wrapText="1"/>
      <protection locked="0"/>
    </xf>
    <xf numFmtId="0" fontId="79" fillId="35" borderId="0" xfId="0" applyFont="1" applyFill="1" applyAlignment="1">
      <alignment/>
    </xf>
    <xf numFmtId="173" fontId="12" fillId="35" borderId="0" xfId="0" applyNumberFormat="1" applyFont="1" applyFill="1" applyBorder="1" applyAlignment="1" applyProtection="1">
      <alignment horizontal="right" wrapText="1"/>
      <protection locked="0"/>
    </xf>
    <xf numFmtId="173" fontId="12" fillId="35" borderId="0" xfId="0" applyNumberFormat="1" applyFont="1" applyFill="1" applyBorder="1" applyAlignment="1" applyProtection="1">
      <alignment wrapText="1"/>
      <protection locked="0"/>
    </xf>
    <xf numFmtId="173" fontId="12" fillId="35" borderId="19" xfId="0" applyNumberFormat="1" applyFont="1" applyFill="1" applyBorder="1" applyAlignment="1" applyProtection="1">
      <alignment horizontal="center" wrapText="1"/>
      <protection locked="0"/>
    </xf>
    <xf numFmtId="0" fontId="0" fillId="36" borderId="0" xfId="0" applyFont="1" applyFill="1" applyAlignment="1">
      <alignment/>
    </xf>
    <xf numFmtId="0" fontId="11" fillId="36" borderId="0" xfId="59" applyFont="1" applyFill="1" applyAlignment="1">
      <alignment horizontal="center" vertical="center"/>
      <protection/>
    </xf>
    <xf numFmtId="0" fontId="13" fillId="36" borderId="0" xfId="0" applyFont="1" applyFill="1" applyAlignment="1">
      <alignment horizontal="center" vertical="center"/>
    </xf>
    <xf numFmtId="0" fontId="0" fillId="33" borderId="0" xfId="0" applyFont="1" applyFill="1" applyAlignment="1">
      <alignment vertical="center" wrapText="1"/>
    </xf>
    <xf numFmtId="0" fontId="14" fillId="33" borderId="0" xfId="0" applyFont="1" applyFill="1" applyAlignment="1">
      <alignment/>
    </xf>
    <xf numFmtId="0" fontId="14" fillId="33" borderId="0" xfId="0" applyFont="1" applyFill="1" applyAlignment="1">
      <alignment vertical="top" wrapText="1"/>
    </xf>
    <xf numFmtId="0" fontId="14" fillId="33" borderId="0" xfId="0" applyFont="1" applyFill="1" applyAlignment="1">
      <alignment horizontal="justify" vertical="top" wrapText="1"/>
    </xf>
    <xf numFmtId="0" fontId="76" fillId="33" borderId="0" xfId="0" applyFont="1" applyFill="1" applyAlignment="1">
      <alignment horizontal="left" vertical="center" wrapText="1"/>
    </xf>
    <xf numFmtId="0" fontId="4" fillId="35" borderId="0" xfId="59" applyFont="1" applyFill="1" applyAlignment="1">
      <alignment horizontal="center" vertical="center"/>
      <protection/>
    </xf>
    <xf numFmtId="0" fontId="80" fillId="35" borderId="0" xfId="0" applyFont="1" applyFill="1" applyAlignment="1">
      <alignment horizontal="left" vertical="top" wrapText="1"/>
    </xf>
    <xf numFmtId="0" fontId="80" fillId="35" borderId="0" xfId="0" applyFont="1" applyFill="1" applyAlignment="1">
      <alignment horizontal="left" vertical="top"/>
    </xf>
    <xf numFmtId="0" fontId="5" fillId="35" borderId="0" xfId="59" applyFont="1" applyFill="1" applyAlignment="1">
      <alignment horizontal="center" vertical="center"/>
      <protection/>
    </xf>
    <xf numFmtId="0" fontId="81" fillId="35" borderId="23" xfId="0" applyFont="1" applyFill="1" applyBorder="1" applyAlignment="1">
      <alignment horizontal="left" vertical="center" wrapText="1" indent="1"/>
    </xf>
    <xf numFmtId="0" fontId="3" fillId="35" borderId="0" xfId="64" applyNumberFormat="1" applyFont="1" applyFill="1" applyBorder="1" applyAlignment="1" applyProtection="1">
      <alignment horizontal="left"/>
      <protection locked="0"/>
    </xf>
    <xf numFmtId="0" fontId="51" fillId="35" borderId="0" xfId="59" applyFont="1" applyFill="1" applyAlignment="1">
      <alignment horizontal="center" vertical="center"/>
      <protection/>
    </xf>
    <xf numFmtId="0" fontId="81" fillId="35" borderId="23" xfId="0" applyFont="1" applyFill="1" applyBorder="1" applyAlignment="1">
      <alignment horizontal="left" vertical="center" indent="1"/>
    </xf>
    <xf numFmtId="0" fontId="12" fillId="10" borderId="0" xfId="59" applyFont="1" applyFill="1" applyAlignment="1">
      <alignment horizontal="center" vertical="center"/>
      <protection/>
    </xf>
    <xf numFmtId="0" fontId="12" fillId="10" borderId="0" xfId="59" applyFont="1" applyFill="1" applyAlignment="1">
      <alignment horizontal="center" vertical="center" wrapText="1"/>
      <protection/>
    </xf>
    <xf numFmtId="0" fontId="81" fillId="35" borderId="0" xfId="0" applyFont="1" applyFill="1" applyBorder="1" applyAlignment="1">
      <alignment horizontal="left" vertical="center" indent="1"/>
    </xf>
    <xf numFmtId="0" fontId="0" fillId="0" borderId="0" xfId="0" applyAlignment="1">
      <alignment wrapText="1"/>
    </xf>
    <xf numFmtId="173" fontId="12" fillId="35" borderId="21" xfId="0" applyNumberFormat="1" applyFont="1" applyFill="1" applyBorder="1" applyAlignment="1" applyProtection="1">
      <alignment horizontal="right" vertical="center" wrapText="1"/>
      <protection locked="0"/>
    </xf>
    <xf numFmtId="3" fontId="12" fillId="35" borderId="0" xfId="0" applyNumberFormat="1" applyFont="1" applyFill="1" applyBorder="1" applyAlignment="1" applyProtection="1">
      <alignment horizontal="right" indent="1"/>
      <protection locked="0"/>
    </xf>
    <xf numFmtId="3" fontId="0" fillId="35" borderId="0" xfId="0" applyNumberFormat="1" applyFont="1" applyFill="1" applyBorder="1" applyAlignment="1" applyProtection="1">
      <alignment horizontal="right" wrapText="1" indent="1"/>
      <protection locked="0"/>
    </xf>
    <xf numFmtId="3" fontId="12" fillId="35" borderId="0" xfId="0" applyNumberFormat="1" applyFont="1" applyFill="1" applyBorder="1" applyAlignment="1" applyProtection="1">
      <alignment horizontal="right" wrapText="1" indent="1"/>
      <protection locked="0"/>
    </xf>
    <xf numFmtId="3" fontId="12" fillId="35" borderId="21" xfId="0" applyNumberFormat="1" applyFont="1" applyFill="1" applyBorder="1" applyAlignment="1" applyProtection="1">
      <alignment horizontal="right" vertical="center" wrapText="1" indent="1"/>
      <protection locked="0"/>
    </xf>
    <xf numFmtId="3" fontId="12" fillId="35" borderId="21" xfId="0" applyNumberFormat="1" applyFont="1" applyFill="1" applyBorder="1" applyAlignment="1" applyProtection="1">
      <alignment horizontal="right" vertical="center" indent="1"/>
      <protection locked="0"/>
    </xf>
    <xf numFmtId="3" fontId="0" fillId="35" borderId="14" xfId="0" applyNumberFormat="1" applyFont="1" applyFill="1" applyBorder="1" applyAlignment="1" applyProtection="1">
      <alignment horizontal="right" wrapText="1" indent="1"/>
      <protection locked="0"/>
    </xf>
    <xf numFmtId="173" fontId="12" fillId="35" borderId="0" xfId="0" applyNumberFormat="1" applyFont="1" applyFill="1" applyBorder="1" applyAlignment="1" applyProtection="1">
      <alignment horizontal="right" indent="2"/>
      <protection locked="0"/>
    </xf>
    <xf numFmtId="173" fontId="0" fillId="35" borderId="0" xfId="0" applyNumberFormat="1" applyFont="1" applyFill="1" applyBorder="1" applyAlignment="1" applyProtection="1">
      <alignment horizontal="right" indent="2"/>
      <protection locked="0"/>
    </xf>
    <xf numFmtId="0" fontId="82" fillId="35" borderId="19" xfId="0" applyNumberFormat="1" applyFont="1" applyFill="1" applyBorder="1" applyAlignment="1" applyProtection="1">
      <alignment horizontal="center" wrapText="1"/>
      <protection locked="0"/>
    </xf>
    <xf numFmtId="0" fontId="82" fillId="35" borderId="0" xfId="0" applyFont="1" applyFill="1" applyAlignment="1">
      <alignment/>
    </xf>
    <xf numFmtId="0" fontId="0" fillId="33" borderId="0" xfId="0" applyFont="1" applyFill="1" applyAlignment="1">
      <alignment horizontal="left"/>
    </xf>
    <xf numFmtId="0" fontId="12" fillId="35" borderId="18" xfId="0" applyNumberFormat="1" applyFont="1" applyFill="1" applyBorder="1" applyAlignment="1" applyProtection="1">
      <alignment horizontal="center" vertical="center" wrapText="1"/>
      <protection locked="0"/>
    </xf>
    <xf numFmtId="174" fontId="0" fillId="35" borderId="0" xfId="0" applyNumberFormat="1" applyFont="1" applyFill="1" applyAlignment="1">
      <alignment/>
    </xf>
    <xf numFmtId="0" fontId="14" fillId="35" borderId="12" xfId="0" applyNumberFormat="1" applyFont="1" applyFill="1" applyBorder="1" applyAlignment="1" applyProtection="1">
      <alignment horizontal="left" indent="1"/>
      <protection locked="0"/>
    </xf>
    <xf numFmtId="3" fontId="14" fillId="35" borderId="0" xfId="0" applyNumberFormat="1" applyFont="1" applyFill="1" applyBorder="1" applyAlignment="1" applyProtection="1">
      <alignment horizontal="right" wrapText="1"/>
      <protection locked="0"/>
    </xf>
    <xf numFmtId="0" fontId="14" fillId="35" borderId="13" xfId="0" applyNumberFormat="1" applyFont="1" applyFill="1" applyBorder="1" applyAlignment="1" applyProtection="1">
      <alignment horizontal="left" indent="1"/>
      <protection locked="0"/>
    </xf>
    <xf numFmtId="3" fontId="12" fillId="35" borderId="19" xfId="0" applyNumberFormat="1" applyFont="1" applyFill="1" applyBorder="1" applyAlignment="1" applyProtection="1">
      <alignment horizontal="center" vertical="top" wrapText="1"/>
      <protection locked="0"/>
    </xf>
    <xf numFmtId="3" fontId="12" fillId="35" borderId="18"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protection locked="0"/>
    </xf>
    <xf numFmtId="0" fontId="0" fillId="35" borderId="13" xfId="0" applyNumberFormat="1" applyFont="1" applyFill="1" applyBorder="1" applyAlignment="1" applyProtection="1">
      <alignment horizontal="center"/>
      <protection locked="0"/>
    </xf>
    <xf numFmtId="0" fontId="12" fillId="35" borderId="18" xfId="0" applyNumberFormat="1" applyFont="1" applyFill="1" applyBorder="1" applyAlignment="1" applyProtection="1">
      <alignment horizontal="center" vertical="center" wrapText="1"/>
      <protection locked="0"/>
    </xf>
    <xf numFmtId="173" fontId="12" fillId="35" borderId="24" xfId="0" applyNumberFormat="1" applyFont="1" applyFill="1" applyBorder="1" applyAlignment="1" applyProtection="1">
      <alignment horizontal="right" indent="2"/>
      <protection locked="0"/>
    </xf>
    <xf numFmtId="173" fontId="12" fillId="35" borderId="25" xfId="0" applyNumberFormat="1" applyFont="1" applyFill="1" applyBorder="1" applyAlignment="1" applyProtection="1">
      <alignment wrapText="1"/>
      <protection locked="0"/>
    </xf>
    <xf numFmtId="173" fontId="12" fillId="35" borderId="26" xfId="0" applyNumberFormat="1" applyFont="1" applyFill="1" applyBorder="1" applyAlignment="1" applyProtection="1">
      <alignment horizontal="center" wrapText="1"/>
      <protection locked="0"/>
    </xf>
    <xf numFmtId="173" fontId="0" fillId="35" borderId="15" xfId="0" applyNumberFormat="1" applyFont="1" applyFill="1" applyBorder="1" applyAlignment="1" applyProtection="1">
      <alignment horizontal="right" indent="2"/>
      <protection locked="0"/>
    </xf>
    <xf numFmtId="173" fontId="12" fillId="35" borderId="15" xfId="0" applyNumberFormat="1" applyFont="1" applyFill="1" applyBorder="1" applyAlignment="1" applyProtection="1">
      <alignment horizontal="right" indent="2"/>
      <protection locked="0"/>
    </xf>
    <xf numFmtId="0" fontId="79" fillId="10" borderId="0" xfId="59" applyFont="1" applyFill="1" applyAlignment="1">
      <alignment horizontal="center" vertical="center"/>
      <protection/>
    </xf>
    <xf numFmtId="0" fontId="83" fillId="35" borderId="23" xfId="54" applyFont="1" applyFill="1" applyBorder="1" applyAlignment="1" applyProtection="1">
      <alignment horizontal="center" vertical="center"/>
      <protection/>
    </xf>
    <xf numFmtId="0" fontId="83" fillId="35" borderId="0" xfId="54" applyFont="1" applyFill="1" applyBorder="1" applyAlignment="1" applyProtection="1">
      <alignment horizontal="center" vertical="center"/>
      <protection/>
    </xf>
    <xf numFmtId="0" fontId="84" fillId="34" borderId="0" xfId="0" applyFont="1" applyFill="1" applyAlignment="1">
      <alignment vertical="center"/>
    </xf>
    <xf numFmtId="0" fontId="84" fillId="34" borderId="10" xfId="0" applyFont="1" applyFill="1" applyBorder="1" applyAlignment="1">
      <alignment vertical="center"/>
    </xf>
    <xf numFmtId="0" fontId="79" fillId="35" borderId="0" xfId="59" applyFont="1" applyFill="1" applyAlignment="1">
      <alignment horizontal="center" vertical="center"/>
      <protection/>
    </xf>
    <xf numFmtId="0" fontId="12" fillId="35" borderId="22" xfId="0" applyNumberFormat="1" applyFont="1" applyFill="1" applyBorder="1" applyAlignment="1" applyProtection="1">
      <alignment horizontal="center" vertical="center" wrapText="1"/>
      <protection locked="0"/>
    </xf>
    <xf numFmtId="0" fontId="12" fillId="35" borderId="21" xfId="0" applyNumberFormat="1" applyFont="1" applyFill="1" applyBorder="1" applyAlignment="1" applyProtection="1">
      <alignment horizontal="center" vertical="center" wrapText="1"/>
      <protection locked="0"/>
    </xf>
    <xf numFmtId="0" fontId="12" fillId="35" borderId="17" xfId="0" applyNumberFormat="1" applyFont="1" applyFill="1" applyBorder="1" applyAlignment="1" applyProtection="1">
      <alignment horizontal="center" vertical="center" wrapText="1"/>
      <protection locked="0"/>
    </xf>
    <xf numFmtId="0" fontId="12" fillId="35" borderId="19" xfId="0" applyNumberFormat="1" applyFont="1" applyFill="1" applyBorder="1" applyAlignment="1" applyProtection="1">
      <alignment horizontal="center" vertical="top" wrapText="1"/>
      <protection locked="0"/>
    </xf>
    <xf numFmtId="0" fontId="12" fillId="35" borderId="19" xfId="0" applyNumberFormat="1" applyFont="1" applyFill="1" applyBorder="1" applyAlignment="1" applyProtection="1">
      <alignment horizontal="center" vertical="center" wrapText="1"/>
      <protection locked="0"/>
    </xf>
    <xf numFmtId="0" fontId="12" fillId="35" borderId="18" xfId="0" applyNumberFormat="1" applyFont="1" applyFill="1" applyBorder="1" applyAlignment="1" applyProtection="1">
      <alignment horizontal="center" vertical="center" wrapText="1"/>
      <protection locked="0"/>
    </xf>
    <xf numFmtId="0" fontId="12" fillId="35" borderId="12"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0" fontId="23" fillId="10" borderId="0" xfId="0" applyFont="1" applyFill="1" applyAlignment="1">
      <alignment horizontal="center" vertical="center"/>
    </xf>
    <xf numFmtId="0" fontId="10" fillId="34" borderId="0" xfId="58" applyFont="1" applyFill="1" applyBorder="1" applyAlignment="1">
      <alignment vertical="center"/>
      <protection/>
    </xf>
    <xf numFmtId="0" fontId="84" fillId="34" borderId="0" xfId="0" applyFont="1" applyFill="1" applyBorder="1" applyAlignment="1">
      <alignment vertical="center"/>
    </xf>
    <xf numFmtId="0" fontId="0" fillId="34" borderId="0" xfId="0" applyFont="1" applyFill="1" applyBorder="1" applyAlignment="1">
      <alignment vertical="center"/>
    </xf>
    <xf numFmtId="0" fontId="23" fillId="36" borderId="0" xfId="0" applyFont="1" applyFill="1" applyAlignment="1">
      <alignment horizontal="center" vertical="center"/>
    </xf>
    <xf numFmtId="0" fontId="73" fillId="33" borderId="0" xfId="54" applyNumberFormat="1" applyFont="1" applyFill="1" applyBorder="1" applyAlignment="1" applyProtection="1">
      <alignment vertical="center"/>
      <protection locked="0"/>
    </xf>
    <xf numFmtId="0" fontId="12" fillId="35" borderId="27" xfId="0" applyNumberFormat="1" applyFont="1" applyFill="1" applyBorder="1" applyAlignment="1" applyProtection="1">
      <alignment/>
      <protection locked="0"/>
    </xf>
    <xf numFmtId="3" fontId="12" fillId="35" borderId="27" xfId="0" applyNumberFormat="1" applyFont="1" applyFill="1" applyBorder="1" applyAlignment="1" applyProtection="1">
      <alignment/>
      <protection locked="0"/>
    </xf>
    <xf numFmtId="0" fontId="79" fillId="35" borderId="0" xfId="0" applyNumberFormat="1" applyFont="1" applyFill="1" applyAlignment="1" applyProtection="1">
      <alignment/>
      <protection locked="0"/>
    </xf>
    <xf numFmtId="0" fontId="79" fillId="35" borderId="27" xfId="0" applyNumberFormat="1" applyFont="1" applyFill="1" applyBorder="1" applyAlignment="1" applyProtection="1">
      <alignment/>
      <protection locked="0"/>
    </xf>
    <xf numFmtId="0" fontId="12" fillId="35" borderId="17" xfId="0" applyNumberFormat="1" applyFont="1" applyFill="1" applyBorder="1" applyAlignment="1" applyProtection="1">
      <alignment horizontal="center" vertical="center" wrapText="1"/>
      <protection locked="0"/>
    </xf>
    <xf numFmtId="3"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0" fillId="35" borderId="0" xfId="0" applyNumberFormat="1" applyFont="1" applyFill="1" applyBorder="1" applyAlignment="1" applyProtection="1">
      <alignment horizontal="right" indent="2"/>
      <protection locked="0"/>
    </xf>
    <xf numFmtId="3" fontId="10" fillId="34" borderId="0" xfId="58" applyNumberFormat="1" applyFont="1" applyFill="1" applyBorder="1" applyAlignment="1">
      <alignment vertical="center"/>
      <protection/>
    </xf>
    <xf numFmtId="3" fontId="0" fillId="34" borderId="0" xfId="0" applyNumberFormat="1" applyFont="1" applyFill="1" applyBorder="1" applyAlignment="1">
      <alignment vertical="center"/>
    </xf>
    <xf numFmtId="0" fontId="79" fillId="35" borderId="0" xfId="0" applyFont="1" applyFill="1" applyAlignment="1">
      <alignment vertical="top"/>
    </xf>
    <xf numFmtId="0" fontId="79" fillId="35" borderId="20" xfId="0" applyNumberFormat="1" applyFont="1" applyFill="1" applyBorder="1" applyAlignment="1" applyProtection="1">
      <alignment horizontal="center" vertical="center"/>
      <protection locked="0"/>
    </xf>
    <xf numFmtId="0" fontId="79" fillId="35" borderId="21" xfId="0" applyNumberFormat="1" applyFont="1" applyFill="1" applyBorder="1" applyAlignment="1" applyProtection="1">
      <alignment horizontal="center" vertical="center" wrapText="1"/>
      <protection locked="0"/>
    </xf>
    <xf numFmtId="0" fontId="12" fillId="35" borderId="13" xfId="0" applyNumberFormat="1" applyFont="1" applyFill="1" applyBorder="1" applyAlignment="1" applyProtection="1">
      <alignment horizontal="left" wrapText="1" indent="1"/>
      <protection locked="0"/>
    </xf>
    <xf numFmtId="0" fontId="78" fillId="35" borderId="13" xfId="0" applyNumberFormat="1" applyFont="1" applyFill="1" applyBorder="1" applyAlignment="1" applyProtection="1">
      <alignment horizontal="left" wrapText="1" indent="1"/>
      <protection locked="0"/>
    </xf>
    <xf numFmtId="0" fontId="73" fillId="35" borderId="23" xfId="54" applyFont="1" applyFill="1" applyBorder="1" applyAlignment="1" applyProtection="1">
      <alignment horizontal="center" vertical="center"/>
      <protection/>
    </xf>
    <xf numFmtId="0" fontId="79" fillId="35" borderId="21" xfId="0" applyNumberFormat="1" applyFont="1" applyFill="1" applyBorder="1" applyAlignment="1" applyProtection="1">
      <alignment horizontal="center" vertical="center"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3" fontId="12" fillId="35" borderId="21" xfId="0" applyNumberFormat="1" applyFont="1" applyFill="1" applyBorder="1" applyAlignment="1" applyProtection="1">
      <alignment horizontal="center" vertical="top" wrapText="1"/>
      <protection locked="0"/>
    </xf>
    <xf numFmtId="0" fontId="12" fillId="35" borderId="21" xfId="0" applyNumberFormat="1" applyFont="1" applyFill="1" applyBorder="1" applyAlignment="1" applyProtection="1">
      <alignment horizontal="center" vertical="top" wrapText="1"/>
      <protection locked="0"/>
    </xf>
    <xf numFmtId="3" fontId="12" fillId="35" borderId="21" xfId="0" applyNumberFormat="1" applyFont="1" applyFill="1" applyBorder="1" applyAlignment="1" applyProtection="1">
      <alignment horizontal="right" vertical="top" wrapText="1" indent="1"/>
      <protection locked="0"/>
    </xf>
    <xf numFmtId="0" fontId="12" fillId="35" borderId="17" xfId="0" applyNumberFormat="1" applyFont="1" applyFill="1" applyBorder="1" applyAlignment="1" applyProtection="1">
      <alignment horizontal="center" vertical="top" wrapText="1"/>
      <protection locked="0"/>
    </xf>
    <xf numFmtId="3" fontId="0" fillId="35" borderId="0" xfId="0" applyNumberFormat="1" applyFont="1" applyFill="1" applyAlignment="1" applyProtection="1">
      <alignment horizontal="right" wrapText="1"/>
      <protection locked="0"/>
    </xf>
    <xf numFmtId="3" fontId="12" fillId="35" borderId="0" xfId="0" applyNumberFormat="1" applyFont="1" applyFill="1" applyAlignment="1" applyProtection="1">
      <alignment horizontal="right" wrapText="1"/>
      <protection locked="0"/>
    </xf>
    <xf numFmtId="173" fontId="12" fillId="35" borderId="15" xfId="0" applyNumberFormat="1" applyFont="1" applyFill="1" applyBorder="1" applyAlignment="1">
      <alignment horizontal="right"/>
    </xf>
    <xf numFmtId="173" fontId="0" fillId="35" borderId="15" xfId="0" applyNumberFormat="1" applyFont="1" applyFill="1" applyBorder="1" applyAlignment="1" applyProtection="1">
      <alignment horizontal="right"/>
      <protection locked="0"/>
    </xf>
    <xf numFmtId="173" fontId="12" fillId="35" borderId="15" xfId="0" applyNumberFormat="1" applyFont="1" applyFill="1" applyBorder="1" applyAlignment="1" applyProtection="1">
      <alignment horizontal="right"/>
      <protection locked="0"/>
    </xf>
    <xf numFmtId="173" fontId="0" fillId="35" borderId="15" xfId="0" applyNumberFormat="1" applyFont="1" applyFill="1" applyBorder="1" applyAlignment="1">
      <alignment horizontal="right"/>
    </xf>
    <xf numFmtId="173" fontId="12" fillId="35" borderId="0" xfId="0" applyNumberFormat="1" applyFont="1" applyFill="1" applyBorder="1" applyAlignment="1">
      <alignment horizontal="right"/>
    </xf>
    <xf numFmtId="173" fontId="12" fillId="35" borderId="0" xfId="0" applyNumberFormat="1" applyFont="1" applyFill="1" applyBorder="1" applyAlignment="1" applyProtection="1">
      <alignment horizontal="right"/>
      <protection locked="0"/>
    </xf>
    <xf numFmtId="173" fontId="0" fillId="35" borderId="0" xfId="0" applyNumberFormat="1" applyFont="1" applyFill="1" applyBorder="1" applyAlignment="1">
      <alignment horizontal="right"/>
    </xf>
    <xf numFmtId="4" fontId="0" fillId="0" borderId="0" xfId="0" applyNumberFormat="1" applyFont="1" applyFill="1" applyBorder="1" applyAlignment="1" applyProtection="1">
      <alignment horizontal="right" wrapText="1"/>
      <protection locked="0"/>
    </xf>
    <xf numFmtId="0" fontId="79" fillId="35" borderId="21" xfId="0" applyNumberFormat="1" applyFont="1" applyFill="1" applyBorder="1" applyAlignment="1" applyProtection="1">
      <alignment horizontal="center" vertical="center"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12" fillId="35" borderId="15" xfId="0" applyNumberFormat="1" applyFont="1" applyFill="1" applyBorder="1" applyAlignment="1" applyProtection="1">
      <alignment/>
      <protection locked="0"/>
    </xf>
    <xf numFmtId="3" fontId="12" fillId="35" borderId="0" xfId="0" applyNumberFormat="1" applyFont="1" applyFill="1" applyAlignment="1" applyProtection="1">
      <alignment horizontal="right"/>
      <protection locked="0"/>
    </xf>
    <xf numFmtId="3" fontId="12" fillId="35" borderId="0" xfId="0" applyNumberFormat="1" applyFont="1" applyFill="1" applyAlignment="1" applyProtection="1">
      <alignment horizontal="right" indent="1"/>
      <protection locked="0"/>
    </xf>
    <xf numFmtId="3" fontId="0" fillId="35" borderId="15" xfId="0" applyNumberFormat="1" applyFont="1" applyFill="1" applyBorder="1" applyAlignment="1" applyProtection="1">
      <alignment/>
      <protection locked="0"/>
    </xf>
    <xf numFmtId="3" fontId="0" fillId="35" borderId="0" xfId="0" applyNumberFormat="1" applyFont="1" applyFill="1" applyAlignment="1" applyProtection="1">
      <alignment/>
      <protection locked="0"/>
    </xf>
    <xf numFmtId="3" fontId="0" fillId="35" borderId="0" xfId="0" applyNumberFormat="1" applyFont="1" applyFill="1" applyAlignment="1" applyProtection="1">
      <alignment horizontal="right" indent="1"/>
      <protection locked="0"/>
    </xf>
    <xf numFmtId="3" fontId="0" fillId="35" borderId="0" xfId="0" applyNumberFormat="1" applyFont="1" applyFill="1" applyAlignment="1" applyProtection="1">
      <alignment wrapText="1"/>
      <protection locked="0"/>
    </xf>
    <xf numFmtId="3" fontId="0" fillId="35" borderId="0" xfId="0" applyNumberFormat="1" applyFont="1" applyFill="1" applyAlignment="1" applyProtection="1">
      <alignment horizontal="right" wrapText="1" indent="1"/>
      <protection locked="0"/>
    </xf>
    <xf numFmtId="3" fontId="0" fillId="35" borderId="0" xfId="0" applyNumberFormat="1" applyFont="1" applyFill="1" applyAlignment="1" applyProtection="1">
      <alignment horizontal="right"/>
      <protection locked="0"/>
    </xf>
    <xf numFmtId="0" fontId="85" fillId="0" borderId="0" xfId="0" applyFont="1" applyFill="1" applyAlignment="1">
      <alignment/>
    </xf>
    <xf numFmtId="1" fontId="0" fillId="35" borderId="0" xfId="0" applyNumberFormat="1" applyFont="1" applyFill="1" applyAlignment="1">
      <alignment/>
    </xf>
    <xf numFmtId="1" fontId="12" fillId="35" borderId="0" xfId="0" applyNumberFormat="1" applyFont="1" applyFill="1" applyAlignment="1">
      <alignment/>
    </xf>
    <xf numFmtId="0" fontId="0" fillId="34" borderId="0" xfId="0" applyFill="1" applyAlignment="1">
      <alignment vertical="center"/>
    </xf>
    <xf numFmtId="37" fontId="24" fillId="37" borderId="0" xfId="62" applyNumberFormat="1" applyFont="1" applyFill="1" applyAlignment="1">
      <alignment horizontal="left"/>
      <protection/>
    </xf>
    <xf numFmtId="2" fontId="12" fillId="35" borderId="0" xfId="0" applyNumberFormat="1" applyFont="1" applyFill="1" applyAlignment="1">
      <alignment horizontal="center" vertical="center"/>
    </xf>
    <xf numFmtId="2" fontId="12" fillId="34" borderId="0" xfId="0" applyNumberFormat="1" applyFont="1" applyFill="1" applyAlignment="1">
      <alignment horizontal="center" vertical="center"/>
    </xf>
    <xf numFmtId="0" fontId="0" fillId="35" borderId="0" xfId="0" applyFill="1" applyAlignment="1">
      <alignment vertical="center"/>
    </xf>
    <xf numFmtId="0" fontId="12" fillId="35" borderId="11"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0" fontId="12" fillId="35" borderId="21" xfId="0" applyNumberFormat="1" applyFont="1" applyFill="1" applyBorder="1" applyAlignment="1" applyProtection="1">
      <alignment vertical="center" wrapText="1"/>
      <protection locked="0"/>
    </xf>
    <xf numFmtId="173" fontId="0" fillId="35" borderId="0" xfId="0" applyNumberFormat="1" applyFont="1" applyFill="1" applyAlignment="1" applyProtection="1">
      <alignment horizontal="right"/>
      <protection locked="0"/>
    </xf>
    <xf numFmtId="173" fontId="0" fillId="35" borderId="0" xfId="0" applyNumberFormat="1" applyFont="1" applyFill="1" applyAlignment="1">
      <alignment horizontal="right"/>
    </xf>
    <xf numFmtId="0" fontId="12" fillId="35" borderId="21" xfId="0" applyNumberFormat="1" applyFont="1" applyFill="1" applyBorder="1" applyAlignment="1" applyProtection="1">
      <alignment horizontal="center" vertical="center" wrapText="1"/>
      <protection locked="0"/>
    </xf>
    <xf numFmtId="0" fontId="12" fillId="35" borderId="0" xfId="0" applyFont="1" applyFill="1" applyAlignment="1">
      <alignment/>
    </xf>
    <xf numFmtId="0" fontId="79" fillId="35" borderId="0" xfId="0" applyFont="1" applyFill="1" applyAlignment="1" applyProtection="1">
      <alignment/>
      <protection locked="0"/>
    </xf>
    <xf numFmtId="0" fontId="12" fillId="35" borderId="0" xfId="0" applyFont="1" applyFill="1" applyAlignment="1" applyProtection="1">
      <alignment wrapText="1"/>
      <protection locked="0"/>
    </xf>
    <xf numFmtId="0" fontId="79" fillId="35" borderId="27" xfId="0" applyFont="1" applyFill="1" applyBorder="1" applyAlignment="1" applyProtection="1">
      <alignment/>
      <protection locked="0"/>
    </xf>
    <xf numFmtId="0" fontId="12" fillId="35" borderId="27" xfId="0" applyFont="1" applyFill="1" applyBorder="1" applyAlignment="1" applyProtection="1">
      <alignment/>
      <protection locked="0"/>
    </xf>
    <xf numFmtId="0" fontId="12" fillId="35" borderId="0" xfId="0" applyFont="1" applyFill="1" applyAlignment="1" applyProtection="1">
      <alignment/>
      <protection locked="0"/>
    </xf>
    <xf numFmtId="0" fontId="0" fillId="35" borderId="0" xfId="0" applyFont="1" applyFill="1" applyAlignment="1">
      <alignment/>
    </xf>
    <xf numFmtId="0" fontId="12" fillId="35" borderId="12" xfId="0" applyFont="1" applyFill="1" applyBorder="1" applyAlignment="1" applyProtection="1">
      <alignment horizontal="left" indent="1"/>
      <protection locked="0"/>
    </xf>
    <xf numFmtId="0" fontId="12" fillId="35" borderId="0" xfId="0" applyFont="1" applyFill="1" applyAlignment="1" applyProtection="1">
      <alignment horizontal="center" wrapText="1"/>
      <protection locked="0"/>
    </xf>
    <xf numFmtId="0" fontId="12" fillId="35" borderId="13" xfId="0" applyFont="1" applyFill="1" applyBorder="1" applyAlignment="1" applyProtection="1">
      <alignment horizontal="left" indent="1"/>
      <protection locked="0"/>
    </xf>
    <xf numFmtId="0" fontId="0" fillId="35" borderId="13" xfId="0" applyFont="1" applyFill="1" applyBorder="1" applyAlignment="1" applyProtection="1">
      <alignment horizontal="left" indent="1"/>
      <protection locked="0"/>
    </xf>
    <xf numFmtId="0" fontId="0" fillId="35" borderId="0" xfId="0" applyFont="1" applyFill="1" applyAlignment="1" applyProtection="1">
      <alignment horizontal="center" wrapText="1"/>
      <protection locked="0"/>
    </xf>
    <xf numFmtId="0" fontId="0" fillId="35" borderId="13" xfId="0" applyFont="1" applyFill="1" applyBorder="1" applyAlignment="1" applyProtection="1">
      <alignment horizontal="left" indent="2"/>
      <protection locked="0"/>
    </xf>
    <xf numFmtId="3" fontId="0" fillId="35" borderId="0" xfId="0" applyNumberFormat="1" applyFont="1" applyFill="1" applyAlignment="1">
      <alignment/>
    </xf>
    <xf numFmtId="0" fontId="0" fillId="35" borderId="13" xfId="0" applyFont="1" applyFill="1" applyBorder="1" applyAlignment="1" applyProtection="1">
      <alignment horizontal="left" vertical="center" indent="1"/>
      <protection locked="0"/>
    </xf>
    <xf numFmtId="3" fontId="0" fillId="35" borderId="0" xfId="0" applyNumberFormat="1" applyFont="1" applyFill="1" applyAlignment="1" applyProtection="1">
      <alignment horizontal="right" vertical="center" wrapText="1"/>
      <protection locked="0"/>
    </xf>
    <xf numFmtId="0" fontId="12" fillId="35" borderId="0" xfId="0" applyFont="1" applyFill="1" applyAlignment="1" applyProtection="1">
      <alignment horizontal="center" vertical="center" wrapText="1"/>
      <protection locked="0"/>
    </xf>
    <xf numFmtId="0" fontId="12" fillId="35" borderId="20" xfId="0" applyFont="1" applyFill="1" applyBorder="1" applyAlignment="1" applyProtection="1">
      <alignment horizontal="left" vertical="center" indent="1"/>
      <protection locked="0"/>
    </xf>
    <xf numFmtId="0" fontId="12" fillId="35" borderId="21" xfId="0" applyFont="1" applyFill="1" applyBorder="1" applyAlignment="1" applyProtection="1">
      <alignment horizontal="center" vertical="center" wrapText="1"/>
      <protection locked="0"/>
    </xf>
    <xf numFmtId="0" fontId="12" fillId="35" borderId="17" xfId="0" applyNumberFormat="1" applyFont="1" applyFill="1" applyBorder="1" applyAlignment="1" applyProtection="1">
      <alignment vertical="center" wrapText="1"/>
      <protection locked="0"/>
    </xf>
    <xf numFmtId="3" fontId="12" fillId="35" borderId="19" xfId="0" applyNumberFormat="1" applyFont="1" applyFill="1" applyBorder="1" applyAlignment="1">
      <alignment horizontal="right"/>
    </xf>
    <xf numFmtId="3" fontId="0" fillId="35" borderId="19" xfId="0" applyNumberFormat="1" applyFont="1" applyFill="1" applyBorder="1" applyAlignment="1" applyProtection="1">
      <alignment/>
      <protection locked="0"/>
    </xf>
    <xf numFmtId="3" fontId="12" fillId="35" borderId="19" xfId="0" applyNumberFormat="1" applyFont="1" applyFill="1" applyBorder="1" applyAlignment="1" applyProtection="1">
      <alignment/>
      <protection locked="0"/>
    </xf>
    <xf numFmtId="3" fontId="0" fillId="35" borderId="19" xfId="0" applyNumberFormat="1" applyFont="1" applyFill="1" applyBorder="1" applyAlignment="1">
      <alignment horizontal="right"/>
    </xf>
    <xf numFmtId="0" fontId="0" fillId="35" borderId="18" xfId="0" applyNumberFormat="1" applyFont="1" applyFill="1" applyBorder="1" applyAlignment="1" applyProtection="1">
      <alignment/>
      <protection locked="0"/>
    </xf>
    <xf numFmtId="3" fontId="12" fillId="35" borderId="12"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3" fontId="79" fillId="35" borderId="0" xfId="0" applyNumberFormat="1" applyFont="1" applyFill="1" applyBorder="1" applyAlignment="1" applyProtection="1">
      <alignment horizontal="right"/>
      <protection locked="0"/>
    </xf>
    <xf numFmtId="3" fontId="79" fillId="35" borderId="0" xfId="0" applyNumberFormat="1" applyFont="1" applyFill="1" applyBorder="1" applyAlignment="1" applyProtection="1">
      <alignment/>
      <protection locked="0"/>
    </xf>
    <xf numFmtId="3" fontId="79" fillId="35" borderId="0" xfId="0" applyNumberFormat="1" applyFont="1" applyFill="1" applyBorder="1" applyAlignment="1" applyProtection="1">
      <alignment horizontal="right" wrapText="1"/>
      <protection locked="0"/>
    </xf>
    <xf numFmtId="3" fontId="79" fillId="35" borderId="0" xfId="0" applyNumberFormat="1" applyFont="1" applyFill="1" applyBorder="1" applyAlignment="1" applyProtection="1">
      <alignment wrapText="1"/>
      <protection locked="0"/>
    </xf>
    <xf numFmtId="0" fontId="12" fillId="35" borderId="18" xfId="0" applyNumberFormat="1" applyFont="1" applyFill="1" applyBorder="1" applyAlignment="1" applyProtection="1">
      <alignment horizontal="center" vertical="center" wrapText="1"/>
      <protection locked="0"/>
    </xf>
    <xf numFmtId="3" fontId="12" fillId="35" borderId="0" xfId="0" applyNumberFormat="1" applyFont="1" applyFill="1" applyAlignment="1">
      <alignment horizontal="right"/>
    </xf>
    <xf numFmtId="173" fontId="12" fillId="35" borderId="0" xfId="0" applyNumberFormat="1" applyFont="1" applyFill="1" applyAlignment="1">
      <alignment horizontal="right"/>
    </xf>
    <xf numFmtId="173" fontId="12" fillId="35" borderId="0" xfId="0" applyNumberFormat="1" applyFont="1" applyFill="1" applyAlignment="1" applyProtection="1">
      <alignment horizontal="right"/>
      <protection locked="0"/>
    </xf>
    <xf numFmtId="3" fontId="17" fillId="33" borderId="0" xfId="60" applyNumberFormat="1" applyFont="1" applyFill="1" applyAlignment="1">
      <alignment wrapText="1"/>
      <protection/>
    </xf>
    <xf numFmtId="3" fontId="20" fillId="35" borderId="0" xfId="0" applyNumberFormat="1" applyFont="1" applyFill="1" applyAlignment="1" applyProtection="1">
      <alignment wrapText="1"/>
      <protection locked="0"/>
    </xf>
    <xf numFmtId="3" fontId="12" fillId="35" borderId="0" xfId="0" applyNumberFormat="1" applyFont="1" applyFill="1" applyAlignment="1" applyProtection="1">
      <alignment/>
      <protection locked="0"/>
    </xf>
    <xf numFmtId="3" fontId="12" fillId="35" borderId="0" xfId="0" applyNumberFormat="1" applyFont="1" applyFill="1" applyAlignment="1" applyProtection="1">
      <alignment horizontal="right" wrapText="1" indent="1"/>
      <protection locked="0"/>
    </xf>
    <xf numFmtId="0" fontId="0" fillId="0" borderId="0" xfId="0" applyFont="1" applyFill="1" applyAlignment="1">
      <alignment horizontal="justify" vertical="top"/>
    </xf>
    <xf numFmtId="3" fontId="0" fillId="35" borderId="15" xfId="0" applyNumberFormat="1" applyFont="1" applyFill="1" applyBorder="1" applyAlignment="1" applyProtection="1">
      <alignment horizontal="right" indent="2"/>
      <protection locked="0"/>
    </xf>
    <xf numFmtId="3" fontId="12" fillId="35" borderId="22" xfId="0" applyNumberFormat="1" applyFont="1" applyFill="1" applyBorder="1" applyAlignment="1" applyProtection="1">
      <alignment horizontal="right" vertical="center" indent="2"/>
      <protection locked="0"/>
    </xf>
    <xf numFmtId="4" fontId="0" fillId="35" borderId="0" xfId="0" applyNumberFormat="1" applyFont="1" applyFill="1" applyBorder="1" applyAlignment="1" applyProtection="1">
      <alignment horizontal="right" indent="1"/>
      <protection locked="0"/>
    </xf>
    <xf numFmtId="4" fontId="0" fillId="35" borderId="0" xfId="0" applyNumberFormat="1" applyFont="1" applyFill="1" applyBorder="1" applyAlignment="1" applyProtection="1">
      <alignment horizontal="right" wrapText="1" indent="1"/>
      <protection locked="0"/>
    </xf>
    <xf numFmtId="3" fontId="12" fillId="35" borderId="0" xfId="0" applyNumberFormat="1" applyFont="1" applyFill="1" applyBorder="1" applyAlignment="1" applyProtection="1">
      <alignment horizontal="right" vertical="top" wrapText="1" indent="1"/>
      <protection locked="0"/>
    </xf>
    <xf numFmtId="3" fontId="0" fillId="33" borderId="0" xfId="60" applyNumberFormat="1" applyFont="1" applyFill="1" applyAlignment="1">
      <alignment horizontal="right" indent="1"/>
      <protection/>
    </xf>
    <xf numFmtId="1" fontId="0" fillId="35" borderId="0" xfId="0" applyNumberFormat="1" applyFont="1" applyFill="1" applyBorder="1" applyAlignment="1">
      <alignment/>
    </xf>
    <xf numFmtId="1" fontId="0" fillId="34" borderId="0" xfId="0" applyNumberFormat="1" applyFill="1" applyAlignment="1">
      <alignment vertical="center"/>
    </xf>
    <xf numFmtId="1" fontId="0" fillId="35" borderId="0" xfId="0" applyNumberFormat="1" applyFill="1" applyAlignment="1">
      <alignment vertical="center"/>
    </xf>
    <xf numFmtId="3" fontId="12" fillId="35" borderId="12"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3" fontId="12" fillId="35" borderId="0" xfId="0" applyNumberFormat="1" applyFont="1" applyFill="1" applyAlignment="1">
      <alignment/>
    </xf>
    <xf numFmtId="0" fontId="79" fillId="35" borderId="27" xfId="0" applyNumberFormat="1" applyFont="1" applyFill="1" applyBorder="1" applyAlignment="1" applyProtection="1">
      <alignment horizontal="left"/>
      <protection locked="0"/>
    </xf>
    <xf numFmtId="3" fontId="12" fillId="35" borderId="12" xfId="0" applyNumberFormat="1" applyFont="1" applyFill="1" applyBorder="1" applyAlignment="1" applyProtection="1">
      <alignment horizontal="center" vertical="top" wrapText="1"/>
      <protection locked="0"/>
    </xf>
    <xf numFmtId="3" fontId="12" fillId="35" borderId="11" xfId="0" applyNumberFormat="1" applyFont="1" applyFill="1" applyBorder="1" applyAlignment="1" applyProtection="1">
      <alignment horizontal="center" vertical="top" wrapText="1"/>
      <protection locked="0"/>
    </xf>
    <xf numFmtId="0" fontId="79" fillId="35" borderId="12" xfId="0" applyNumberFormat="1" applyFont="1" applyFill="1" applyBorder="1" applyAlignment="1" applyProtection="1">
      <alignment horizontal="center" vertical="center"/>
      <protection locked="0"/>
    </xf>
    <xf numFmtId="0" fontId="79" fillId="35" borderId="11" xfId="0" applyNumberFormat="1" applyFont="1" applyFill="1" applyBorder="1" applyAlignment="1" applyProtection="1">
      <alignment horizontal="center" vertical="center"/>
      <protection locked="0"/>
    </xf>
    <xf numFmtId="0" fontId="79" fillId="35" borderId="25" xfId="0" applyNumberFormat="1" applyFont="1" applyFill="1" applyBorder="1" applyAlignment="1" applyProtection="1">
      <alignment horizontal="center" vertical="center" wrapText="1"/>
      <protection locked="0"/>
    </xf>
    <xf numFmtId="0" fontId="79" fillId="35" borderId="14" xfId="0" applyNumberFormat="1" applyFont="1" applyFill="1" applyBorder="1" applyAlignment="1" applyProtection="1">
      <alignment horizontal="center" vertical="center" wrapText="1"/>
      <protection locked="0"/>
    </xf>
    <xf numFmtId="0" fontId="83" fillId="33" borderId="0" xfId="54" applyNumberFormat="1" applyFont="1" applyFill="1" applyBorder="1" applyAlignment="1" applyProtection="1">
      <alignment horizontal="left" vertical="center"/>
      <protection locked="0"/>
    </xf>
    <xf numFmtId="0" fontId="84" fillId="33" borderId="0" xfId="0" applyFont="1" applyFill="1" applyAlignment="1">
      <alignment horizontal="left" vertical="center"/>
    </xf>
    <xf numFmtId="0" fontId="79" fillId="35" borderId="24" xfId="0" applyNumberFormat="1" applyFont="1" applyFill="1" applyBorder="1" applyAlignment="1" applyProtection="1">
      <alignment horizontal="center" vertical="center" wrapText="1"/>
      <protection locked="0"/>
    </xf>
    <xf numFmtId="0" fontId="79" fillId="35" borderId="16" xfId="0" applyNumberFormat="1" applyFont="1" applyFill="1" applyBorder="1" applyAlignment="1" applyProtection="1">
      <alignment horizontal="center" vertical="center" wrapText="1"/>
      <protection locked="0"/>
    </xf>
    <xf numFmtId="0" fontId="79" fillId="35" borderId="22" xfId="0" applyFont="1" applyFill="1" applyBorder="1" applyAlignment="1" applyProtection="1">
      <alignment horizontal="center" vertical="center" wrapText="1"/>
      <protection locked="0"/>
    </xf>
    <xf numFmtId="0" fontId="79" fillId="35" borderId="21" xfId="0" applyFont="1" applyFill="1" applyBorder="1" applyAlignment="1" applyProtection="1">
      <alignment horizontal="center" vertical="center" wrapText="1"/>
      <protection locked="0"/>
    </xf>
    <xf numFmtId="0" fontId="79" fillId="35" borderId="17" xfId="0" applyFont="1" applyFill="1" applyBorder="1" applyAlignment="1" applyProtection="1">
      <alignment horizontal="center" vertical="center" wrapText="1"/>
      <protection locked="0"/>
    </xf>
    <xf numFmtId="0" fontId="83" fillId="33" borderId="0" xfId="54" applyNumberFormat="1" applyFont="1" applyFill="1" applyBorder="1" applyAlignment="1" applyProtection="1">
      <alignment horizontal="left"/>
      <protection locked="0"/>
    </xf>
    <xf numFmtId="0" fontId="79" fillId="35" borderId="13" xfId="0" applyNumberFormat="1" applyFont="1" applyFill="1" applyBorder="1" applyAlignment="1" applyProtection="1">
      <alignment horizontal="center" vertical="center"/>
      <protection locked="0"/>
    </xf>
    <xf numFmtId="0" fontId="79" fillId="35" borderId="12" xfId="0" applyNumberFormat="1" applyFont="1" applyFill="1" applyBorder="1" applyAlignment="1" applyProtection="1">
      <alignment horizontal="center" vertical="top" wrapText="1"/>
      <protection locked="0"/>
    </xf>
    <xf numFmtId="0" fontId="79" fillId="35" borderId="13" xfId="0" applyNumberFormat="1" applyFont="1" applyFill="1" applyBorder="1" applyAlignment="1" applyProtection="1">
      <alignment horizontal="center" vertical="top" wrapText="1"/>
      <protection locked="0"/>
    </xf>
    <xf numFmtId="0" fontId="79" fillId="35" borderId="11" xfId="0" applyNumberFormat="1" applyFont="1" applyFill="1" applyBorder="1" applyAlignment="1" applyProtection="1">
      <alignment horizontal="center" vertical="top" wrapText="1"/>
      <protection locked="0"/>
    </xf>
    <xf numFmtId="0" fontId="79" fillId="35" borderId="13" xfId="0" applyNumberFormat="1" applyFont="1" applyFill="1" applyBorder="1" applyAlignment="1" applyProtection="1">
      <alignment horizontal="center" vertical="center" wrapText="1"/>
      <protection locked="0"/>
    </xf>
    <xf numFmtId="0" fontId="84" fillId="35" borderId="13" xfId="0" applyFont="1" applyFill="1" applyBorder="1" applyAlignment="1">
      <alignment/>
    </xf>
    <xf numFmtId="0" fontId="84" fillId="35" borderId="11" xfId="0" applyFont="1" applyFill="1" applyBorder="1" applyAlignment="1">
      <alignment/>
    </xf>
    <xf numFmtId="0" fontId="79" fillId="35" borderId="24" xfId="0" applyNumberFormat="1" applyFont="1" applyFill="1" applyBorder="1" applyAlignment="1" applyProtection="1">
      <alignment horizontal="center" vertical="top" wrapText="1"/>
      <protection locked="0"/>
    </xf>
    <xf numFmtId="0" fontId="79" fillId="35" borderId="26" xfId="0" applyNumberFormat="1" applyFont="1" applyFill="1" applyBorder="1" applyAlignment="1" applyProtection="1">
      <alignment horizontal="center" vertical="top" wrapText="1"/>
      <protection locked="0"/>
    </xf>
    <xf numFmtId="0" fontId="79" fillId="35" borderId="16" xfId="0" applyNumberFormat="1" applyFont="1" applyFill="1" applyBorder="1" applyAlignment="1" applyProtection="1">
      <alignment horizontal="center" vertical="top" wrapText="1"/>
      <protection locked="0"/>
    </xf>
    <xf numFmtId="0" fontId="79" fillId="35" borderId="18" xfId="0" applyNumberFormat="1" applyFont="1" applyFill="1" applyBorder="1" applyAlignment="1" applyProtection="1">
      <alignment horizontal="center" vertical="top" wrapText="1"/>
      <protection locked="0"/>
    </xf>
    <xf numFmtId="0" fontId="12" fillId="35" borderId="12" xfId="0" applyNumberFormat="1" applyFont="1" applyFill="1" applyBorder="1" applyAlignment="1" applyProtection="1">
      <alignment horizontal="center" vertical="top" wrapText="1"/>
      <protection locked="0"/>
    </xf>
    <xf numFmtId="0" fontId="12" fillId="35" borderId="13" xfId="0" applyNumberFormat="1" applyFont="1" applyFill="1" applyBorder="1" applyAlignment="1" applyProtection="1">
      <alignment horizontal="center" vertical="top" wrapText="1"/>
      <protection locked="0"/>
    </xf>
    <xf numFmtId="0" fontId="12" fillId="35" borderId="11" xfId="0" applyNumberFormat="1" applyFont="1" applyFill="1" applyBorder="1" applyAlignment="1" applyProtection="1">
      <alignment horizontal="center" vertical="top" wrapText="1"/>
      <protection locked="0"/>
    </xf>
    <xf numFmtId="0" fontId="0" fillId="35" borderId="26" xfId="0" applyFill="1" applyBorder="1" applyAlignment="1">
      <alignment/>
    </xf>
    <xf numFmtId="0" fontId="0" fillId="35" borderId="15" xfId="0" applyFill="1" applyBorder="1" applyAlignment="1">
      <alignment/>
    </xf>
    <xf numFmtId="0" fontId="0" fillId="35" borderId="19" xfId="0" applyFill="1" applyBorder="1" applyAlignment="1">
      <alignment/>
    </xf>
    <xf numFmtId="0" fontId="79" fillId="35" borderId="15" xfId="0" applyNumberFormat="1" applyFont="1" applyFill="1" applyBorder="1" applyAlignment="1" applyProtection="1">
      <alignment horizontal="center" vertical="center" wrapText="1"/>
      <protection locked="0"/>
    </xf>
    <xf numFmtId="0" fontId="0" fillId="35" borderId="16" xfId="0" applyFill="1" applyBorder="1" applyAlignment="1">
      <alignment/>
    </xf>
    <xf numFmtId="0" fontId="0" fillId="35" borderId="18" xfId="0" applyFill="1" applyBorder="1" applyAlignment="1">
      <alignment/>
    </xf>
    <xf numFmtId="0" fontId="79" fillId="35" borderId="15" xfId="0" applyNumberFormat="1" applyFont="1" applyFill="1" applyBorder="1" applyAlignment="1" applyProtection="1">
      <alignment horizontal="center" vertical="top" wrapText="1"/>
      <protection locked="0"/>
    </xf>
    <xf numFmtId="0" fontId="79" fillId="35" borderId="12" xfId="0" applyFont="1" applyFill="1" applyBorder="1" applyAlignment="1" applyProtection="1">
      <alignment horizontal="center" vertical="center"/>
      <protection locked="0"/>
    </xf>
    <xf numFmtId="0" fontId="79" fillId="35" borderId="11" xfId="0" applyFont="1" applyFill="1" applyBorder="1" applyAlignment="1" applyProtection="1">
      <alignment horizontal="center" vertical="center"/>
      <protection locked="0"/>
    </xf>
    <xf numFmtId="0" fontId="79" fillId="35" borderId="25" xfId="0" applyFont="1" applyFill="1" applyBorder="1" applyAlignment="1" applyProtection="1">
      <alignment horizontal="center" vertical="center" wrapText="1"/>
      <protection locked="0"/>
    </xf>
    <xf numFmtId="0" fontId="79" fillId="35" borderId="14" xfId="0" applyFont="1" applyFill="1" applyBorder="1" applyAlignment="1" applyProtection="1">
      <alignment horizontal="center" vertical="center" wrapText="1"/>
      <protection locked="0"/>
    </xf>
    <xf numFmtId="0" fontId="79" fillId="35" borderId="24" xfId="0" applyFont="1" applyFill="1" applyBorder="1" applyAlignment="1" applyProtection="1">
      <alignment horizontal="center" vertical="center" wrapText="1"/>
      <protection locked="0"/>
    </xf>
    <xf numFmtId="0" fontId="79" fillId="35" borderId="16" xfId="0" applyFont="1" applyFill="1" applyBorder="1" applyAlignment="1" applyProtection="1">
      <alignment horizontal="center" vertical="center" wrapText="1"/>
      <protection locked="0"/>
    </xf>
    <xf numFmtId="0" fontId="79" fillId="35" borderId="26" xfId="0" applyNumberFormat="1" applyFont="1" applyFill="1" applyBorder="1" applyAlignment="1" applyProtection="1">
      <alignment horizontal="center" vertical="center" wrapText="1"/>
      <protection locked="0"/>
    </xf>
    <xf numFmtId="0" fontId="79" fillId="35" borderId="18" xfId="0" applyNumberFormat="1" applyFont="1" applyFill="1" applyBorder="1" applyAlignment="1" applyProtection="1">
      <alignment horizontal="center" vertical="center" wrapText="1"/>
      <protection locked="0"/>
    </xf>
    <xf numFmtId="0" fontId="12" fillId="35" borderId="24" xfId="0" applyNumberFormat="1" applyFont="1" applyFill="1" applyBorder="1" applyAlignment="1" applyProtection="1">
      <alignment horizontal="center" vertical="top" wrapText="1"/>
      <protection locked="0"/>
    </xf>
    <xf numFmtId="0" fontId="12" fillId="35" borderId="26" xfId="0" applyNumberFormat="1" applyFont="1" applyFill="1" applyBorder="1" applyAlignment="1" applyProtection="1">
      <alignment horizontal="center" vertical="top" wrapText="1"/>
      <protection locked="0"/>
    </xf>
    <xf numFmtId="0" fontId="12" fillId="35" borderId="16" xfId="0" applyNumberFormat="1" applyFont="1" applyFill="1" applyBorder="1" applyAlignment="1" applyProtection="1">
      <alignment horizontal="center" vertical="top" wrapText="1"/>
      <protection locked="0"/>
    </xf>
    <xf numFmtId="0" fontId="12" fillId="35" borderId="18" xfId="0" applyNumberFormat="1" applyFont="1" applyFill="1" applyBorder="1" applyAlignment="1" applyProtection="1">
      <alignment horizontal="center" vertical="top" wrapText="1"/>
      <protection locked="0"/>
    </xf>
    <xf numFmtId="0" fontId="79" fillId="35" borderId="22" xfId="0" applyNumberFormat="1" applyFont="1" applyFill="1" applyBorder="1" applyAlignment="1" applyProtection="1">
      <alignment horizontal="center" vertical="center" wrapText="1"/>
      <protection locked="0"/>
    </xf>
    <xf numFmtId="0" fontId="79" fillId="35" borderId="21" xfId="0" applyNumberFormat="1" applyFont="1" applyFill="1" applyBorder="1" applyAlignment="1" applyProtection="1">
      <alignment horizontal="center" vertical="center" wrapText="1"/>
      <protection locked="0"/>
    </xf>
    <xf numFmtId="0" fontId="79" fillId="35" borderId="17" xfId="0" applyNumberFormat="1" applyFont="1" applyFill="1" applyBorder="1" applyAlignment="1" applyProtection="1">
      <alignment horizontal="center" vertical="center" wrapText="1"/>
      <protection locked="0"/>
    </xf>
    <xf numFmtId="0" fontId="79" fillId="35" borderId="12" xfId="0" applyNumberFormat="1" applyFont="1" applyFill="1" applyBorder="1" applyAlignment="1" applyProtection="1">
      <alignment horizontal="center" vertical="center" wrapText="1"/>
      <protection locked="0"/>
    </xf>
    <xf numFmtId="0" fontId="79" fillId="35" borderId="11" xfId="0" applyNumberFormat="1" applyFont="1" applyFill="1" applyBorder="1" applyAlignment="1" applyProtection="1">
      <alignment horizontal="center" vertical="center" wrapText="1"/>
      <protection locked="0"/>
    </xf>
    <xf numFmtId="0" fontId="12" fillId="35" borderId="25" xfId="0" applyNumberFormat="1" applyFont="1" applyFill="1" applyBorder="1" applyAlignment="1" applyProtection="1">
      <alignment horizontal="center" vertical="top" wrapText="1"/>
      <protection locked="0"/>
    </xf>
    <xf numFmtId="0" fontId="12" fillId="35" borderId="14" xfId="0" applyNumberFormat="1" applyFont="1" applyFill="1" applyBorder="1" applyAlignment="1" applyProtection="1">
      <alignment horizontal="center" vertical="top" wrapText="1"/>
      <protection locked="0"/>
    </xf>
    <xf numFmtId="3" fontId="12" fillId="35" borderId="22" xfId="0" applyNumberFormat="1" applyFont="1" applyFill="1" applyBorder="1" applyAlignment="1" applyProtection="1">
      <alignment horizontal="center" vertical="top" wrapText="1"/>
      <protection locked="0"/>
    </xf>
    <xf numFmtId="3" fontId="12" fillId="35" borderId="17" xfId="0" applyNumberFormat="1" applyFont="1" applyFill="1" applyBorder="1" applyAlignment="1" applyProtection="1">
      <alignment horizontal="center" vertical="top" wrapText="1"/>
      <protection locked="0"/>
    </xf>
    <xf numFmtId="3" fontId="12" fillId="35" borderId="12" xfId="0" applyNumberFormat="1" applyFont="1" applyFill="1" applyBorder="1" applyAlignment="1" applyProtection="1">
      <alignment horizontal="center" vertical="top" wrapText="1"/>
      <protection locked="0"/>
    </xf>
    <xf numFmtId="3" fontId="12" fillId="35" borderId="13" xfId="0" applyNumberFormat="1" applyFont="1" applyFill="1" applyBorder="1" applyAlignment="1" applyProtection="1">
      <alignment horizontal="center" vertical="top" wrapText="1"/>
      <protection locked="0"/>
    </xf>
    <xf numFmtId="0" fontId="83" fillId="33" borderId="0" xfId="54" applyNumberFormat="1" applyFont="1" applyFill="1" applyBorder="1" applyAlignment="1" applyProtection="1">
      <alignment horizontal="left" vertical="center" wrapText="1"/>
      <protection locked="0"/>
    </xf>
    <xf numFmtId="0" fontId="83" fillId="33" borderId="0" xfId="54" applyNumberFormat="1" applyFont="1" applyFill="1" applyBorder="1" applyAlignment="1" applyProtection="1">
      <alignment horizontal="left" wrapText="1"/>
      <protection locked="0"/>
    </xf>
    <xf numFmtId="3" fontId="12" fillId="35" borderId="11" xfId="0" applyNumberFormat="1" applyFont="1" applyFill="1" applyBorder="1" applyAlignment="1" applyProtection="1">
      <alignment horizontal="center" vertical="top" wrapText="1"/>
      <protection locked="0"/>
    </xf>
    <xf numFmtId="0" fontId="79" fillId="35" borderId="25" xfId="0" applyNumberFormat="1" applyFont="1" applyFill="1" applyBorder="1" applyAlignment="1" applyProtection="1">
      <alignment horizontal="center" vertical="top" wrapText="1"/>
      <protection locked="0"/>
    </xf>
    <xf numFmtId="0" fontId="79" fillId="35" borderId="14" xfId="0" applyNumberFormat="1" applyFont="1" applyFill="1" applyBorder="1" applyAlignment="1" applyProtection="1">
      <alignment horizontal="center" vertical="top" wrapText="1"/>
      <protection locked="0"/>
    </xf>
    <xf numFmtId="0" fontId="12" fillId="35" borderId="24" xfId="0" applyNumberFormat="1" applyFont="1" applyFill="1" applyBorder="1" applyAlignment="1" applyProtection="1">
      <alignment horizontal="center" vertical="center" wrapText="1"/>
      <protection locked="0"/>
    </xf>
    <xf numFmtId="0" fontId="12" fillId="35" borderId="25" xfId="0" applyNumberFormat="1" applyFont="1" applyFill="1" applyBorder="1" applyAlignment="1" applyProtection="1">
      <alignment horizontal="center" vertical="center" wrapText="1"/>
      <protection locked="0"/>
    </xf>
    <xf numFmtId="0" fontId="12" fillId="35" borderId="26" xfId="0" applyNumberFormat="1" applyFont="1" applyFill="1" applyBorder="1" applyAlignment="1" applyProtection="1">
      <alignment horizontal="center" vertical="center" wrapText="1"/>
      <protection locked="0"/>
    </xf>
    <xf numFmtId="0" fontId="12" fillId="35" borderId="16" xfId="0" applyNumberFormat="1" applyFont="1" applyFill="1" applyBorder="1" applyAlignment="1" applyProtection="1">
      <alignment horizontal="center" vertical="center" wrapText="1"/>
      <protection locked="0"/>
    </xf>
    <xf numFmtId="0" fontId="12" fillId="35" borderId="14" xfId="0" applyNumberFormat="1" applyFont="1" applyFill="1" applyBorder="1" applyAlignment="1" applyProtection="1">
      <alignment horizontal="center" vertical="center" wrapText="1"/>
      <protection locked="0"/>
    </xf>
    <xf numFmtId="0" fontId="12" fillId="35" borderId="18" xfId="0" applyNumberFormat="1" applyFont="1" applyFill="1" applyBorder="1" applyAlignment="1" applyProtection="1">
      <alignment horizontal="center" vertical="center" wrapText="1"/>
      <protection locked="0"/>
    </xf>
    <xf numFmtId="0" fontId="12" fillId="35" borderId="15" xfId="0" applyNumberFormat="1" applyFont="1" applyFill="1" applyBorder="1" applyAlignment="1" applyProtection="1">
      <alignment horizontal="center" vertical="top" wrapText="1"/>
      <protection locked="0"/>
    </xf>
    <xf numFmtId="0" fontId="12" fillId="35" borderId="0" xfId="0" applyNumberFormat="1" applyFont="1" applyFill="1" applyBorder="1" applyAlignment="1" applyProtection="1">
      <alignment horizontal="center" vertical="top" wrapText="1"/>
      <protection locked="0"/>
    </xf>
    <xf numFmtId="0" fontId="73" fillId="35" borderId="23" xfId="54" applyFont="1" applyFill="1" applyBorder="1" applyAlignment="1" applyProtection="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12" xfId="58"/>
    <cellStyle name="Normal 2" xfId="59"/>
    <cellStyle name="Normal 2 2" xfId="60"/>
    <cellStyle name="Normal 4" xfId="61"/>
    <cellStyle name="Normal 4 2" xfId="62"/>
    <cellStyle name="Normal 5" xfId="63"/>
    <cellStyle name="Normal 6" xfId="64"/>
    <cellStyle name="Normal 7"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1657350</xdr:colOff>
      <xdr:row>1</xdr:row>
      <xdr:rowOff>0</xdr:rowOff>
    </xdr:from>
    <xdr:to>
      <xdr:col>9</xdr:col>
      <xdr:colOff>57150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8553450" y="190500"/>
          <a:ext cx="1028700" cy="523875"/>
        </a:xfrm>
        <a:prstGeom prst="rect">
          <a:avLst/>
        </a:prstGeom>
        <a:noFill/>
        <a:ln w="9525" cmpd="sng">
          <a:noFill/>
        </a:ln>
      </xdr:spPr>
    </xdr:pic>
    <xdr:clientData/>
  </xdr:twoCellAnchor>
  <xdr:twoCellAnchor editAs="oneCell">
    <xdr:from>
      <xdr:col>5</xdr:col>
      <xdr:colOff>647700</xdr:colOff>
      <xdr:row>7</xdr:row>
      <xdr:rowOff>180975</xdr:rowOff>
    </xdr:from>
    <xdr:to>
      <xdr:col>6</xdr:col>
      <xdr:colOff>133350</xdr:colOff>
      <xdr:row>8</xdr:row>
      <xdr:rowOff>161925</xdr:rowOff>
    </xdr:to>
    <xdr:pic>
      <xdr:nvPicPr>
        <xdr:cNvPr id="2" name="Picture 1"/>
        <xdr:cNvPicPr preferRelativeResize="1">
          <a:picLocks noChangeAspect="1"/>
        </xdr:cNvPicPr>
      </xdr:nvPicPr>
      <xdr:blipFill>
        <a:blip r:embed="rId2"/>
        <a:stretch>
          <a:fillRect/>
        </a:stretch>
      </xdr:blipFill>
      <xdr:spPr>
        <a:xfrm>
          <a:off x="5991225" y="1476375"/>
          <a:ext cx="228600" cy="228600"/>
        </a:xfrm>
        <a:prstGeom prst="rect">
          <a:avLst/>
        </a:prstGeom>
        <a:noFill/>
        <a:ln w="9525" cmpd="sng">
          <a:noFill/>
        </a:ln>
      </xdr:spPr>
    </xdr:pic>
    <xdr:clientData/>
  </xdr:twoCellAnchor>
  <xdr:twoCellAnchor editAs="oneCell">
    <xdr:from>
      <xdr:col>5</xdr:col>
      <xdr:colOff>647700</xdr:colOff>
      <xdr:row>6</xdr:row>
      <xdr:rowOff>190500</xdr:rowOff>
    </xdr:from>
    <xdr:to>
      <xdr:col>6</xdr:col>
      <xdr:colOff>133350</xdr:colOff>
      <xdr:row>7</xdr:row>
      <xdr:rowOff>200025</xdr:rowOff>
    </xdr:to>
    <xdr:pic>
      <xdr:nvPicPr>
        <xdr:cNvPr id="3" name="Picture 1"/>
        <xdr:cNvPicPr preferRelativeResize="1">
          <a:picLocks noChangeAspect="1"/>
        </xdr:cNvPicPr>
      </xdr:nvPicPr>
      <xdr:blipFill>
        <a:blip r:embed="rId2"/>
        <a:stretch>
          <a:fillRect/>
        </a:stretch>
      </xdr:blipFill>
      <xdr:spPr>
        <a:xfrm>
          <a:off x="5991225" y="1285875"/>
          <a:ext cx="228600" cy="209550"/>
        </a:xfrm>
        <a:prstGeom prst="rect">
          <a:avLst/>
        </a:prstGeom>
        <a:noFill/>
        <a:ln w="9525" cmpd="sng">
          <a:noFill/>
        </a:ln>
      </xdr:spPr>
    </xdr:pic>
    <xdr:clientData/>
  </xdr:twoCellAnchor>
  <xdr:twoCellAnchor editAs="oneCell">
    <xdr:from>
      <xdr:col>5</xdr:col>
      <xdr:colOff>657225</xdr:colOff>
      <xdr:row>31</xdr:row>
      <xdr:rowOff>123825</xdr:rowOff>
    </xdr:from>
    <xdr:to>
      <xdr:col>6</xdr:col>
      <xdr:colOff>142875</xdr:colOff>
      <xdr:row>32</xdr:row>
      <xdr:rowOff>152400</xdr:rowOff>
    </xdr:to>
    <xdr:pic>
      <xdr:nvPicPr>
        <xdr:cNvPr id="4" name="Picture 1"/>
        <xdr:cNvPicPr preferRelativeResize="1">
          <a:picLocks noChangeAspect="1"/>
        </xdr:cNvPicPr>
      </xdr:nvPicPr>
      <xdr:blipFill>
        <a:blip r:embed="rId2"/>
        <a:stretch>
          <a:fillRect/>
        </a:stretch>
      </xdr:blipFill>
      <xdr:spPr>
        <a:xfrm>
          <a:off x="6000750" y="6105525"/>
          <a:ext cx="228600" cy="219075"/>
        </a:xfrm>
        <a:prstGeom prst="rect">
          <a:avLst/>
        </a:prstGeom>
        <a:noFill/>
        <a:ln w="9525" cmpd="sng">
          <a:noFill/>
        </a:ln>
      </xdr:spPr>
    </xdr:pic>
    <xdr:clientData/>
  </xdr:twoCellAnchor>
  <xdr:twoCellAnchor editAs="oneCell">
    <xdr:from>
      <xdr:col>5</xdr:col>
      <xdr:colOff>657225</xdr:colOff>
      <xdr:row>33</xdr:row>
      <xdr:rowOff>0</xdr:rowOff>
    </xdr:from>
    <xdr:to>
      <xdr:col>6</xdr:col>
      <xdr:colOff>142875</xdr:colOff>
      <xdr:row>33</xdr:row>
      <xdr:rowOff>209550</xdr:rowOff>
    </xdr:to>
    <xdr:pic>
      <xdr:nvPicPr>
        <xdr:cNvPr id="5" name="Picture 1"/>
        <xdr:cNvPicPr preferRelativeResize="1">
          <a:picLocks noChangeAspect="1"/>
        </xdr:cNvPicPr>
      </xdr:nvPicPr>
      <xdr:blipFill>
        <a:blip r:embed="rId2"/>
        <a:stretch>
          <a:fillRect/>
        </a:stretch>
      </xdr:blipFill>
      <xdr:spPr>
        <a:xfrm>
          <a:off x="6000750" y="6362700"/>
          <a:ext cx="228600" cy="209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1019175</xdr:colOff>
      <xdr:row>1</xdr:row>
      <xdr:rowOff>0</xdr:rowOff>
    </xdr:from>
    <xdr:to>
      <xdr:col>8</xdr:col>
      <xdr:colOff>1933575</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6324600" y="190500"/>
          <a:ext cx="91440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857250</xdr:colOff>
      <xdr:row>0</xdr:row>
      <xdr:rowOff>0</xdr:rowOff>
    </xdr:from>
    <xdr:to>
      <xdr:col>9</xdr:col>
      <xdr:colOff>76200</xdr:colOff>
      <xdr:row>1</xdr:row>
      <xdr:rowOff>142875</xdr:rowOff>
    </xdr:to>
    <xdr:pic>
      <xdr:nvPicPr>
        <xdr:cNvPr id="1" name="Picture 1" descr="StatlogoSm1"/>
        <xdr:cNvPicPr preferRelativeResize="1">
          <a:picLocks noChangeAspect="1"/>
        </xdr:cNvPicPr>
      </xdr:nvPicPr>
      <xdr:blipFill>
        <a:blip r:embed="rId1"/>
        <a:stretch>
          <a:fillRect/>
        </a:stretch>
      </xdr:blipFill>
      <xdr:spPr>
        <a:xfrm>
          <a:off x="5857875" y="0"/>
          <a:ext cx="895350" cy="333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1</xdr:row>
      <xdr:rowOff>85725</xdr:rowOff>
    </xdr:from>
    <xdr:to>
      <xdr:col>6</xdr:col>
      <xdr:colOff>1885950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5343525" y="276225"/>
          <a:ext cx="1028700" cy="438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1047750</xdr:colOff>
      <xdr:row>1</xdr:row>
      <xdr:rowOff>76200</xdr:rowOff>
    </xdr:from>
    <xdr:to>
      <xdr:col>6</xdr:col>
      <xdr:colOff>2076450</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6153150" y="266700"/>
          <a:ext cx="10287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781050</xdr:colOff>
      <xdr:row>1</xdr:row>
      <xdr:rowOff>28575</xdr:rowOff>
    </xdr:from>
    <xdr:to>
      <xdr:col>7</xdr:col>
      <xdr:colOff>1809750</xdr:colOff>
      <xdr:row>4</xdr:row>
      <xdr:rowOff>9525</xdr:rowOff>
    </xdr:to>
    <xdr:pic>
      <xdr:nvPicPr>
        <xdr:cNvPr id="1" name="Picture 1" descr="StatlogoSm1"/>
        <xdr:cNvPicPr preferRelativeResize="1">
          <a:picLocks noChangeAspect="1"/>
        </xdr:cNvPicPr>
      </xdr:nvPicPr>
      <xdr:blipFill>
        <a:blip r:embed="rId1"/>
        <a:stretch>
          <a:fillRect/>
        </a:stretch>
      </xdr:blipFill>
      <xdr:spPr>
        <a:xfrm>
          <a:off x="6038850" y="219075"/>
          <a:ext cx="1028700"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723900</xdr:colOff>
      <xdr:row>0</xdr:row>
      <xdr:rowOff>180975</xdr:rowOff>
    </xdr:from>
    <xdr:to>
      <xdr:col>7</xdr:col>
      <xdr:colOff>1752600</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6429375" y="180975"/>
          <a:ext cx="1028700"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790575</xdr:colOff>
      <xdr:row>0</xdr:row>
      <xdr:rowOff>171450</xdr:rowOff>
    </xdr:from>
    <xdr:to>
      <xdr:col>13</xdr:col>
      <xdr:colOff>1771650</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0515600" y="171450"/>
          <a:ext cx="981075"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1438275</xdr:colOff>
      <xdr:row>1</xdr:row>
      <xdr:rowOff>19050</xdr:rowOff>
    </xdr:from>
    <xdr:to>
      <xdr:col>6</xdr:col>
      <xdr:colOff>2466975</xdr:colOff>
      <xdr:row>4</xdr:row>
      <xdr:rowOff>0</xdr:rowOff>
    </xdr:to>
    <xdr:pic>
      <xdr:nvPicPr>
        <xdr:cNvPr id="1" name="Picture 1" descr="StatlogoSm1"/>
        <xdr:cNvPicPr preferRelativeResize="1">
          <a:picLocks noChangeAspect="1"/>
        </xdr:cNvPicPr>
      </xdr:nvPicPr>
      <xdr:blipFill>
        <a:blip r:embed="rId1"/>
        <a:stretch>
          <a:fillRect/>
        </a:stretch>
      </xdr:blipFill>
      <xdr:spPr>
        <a:xfrm>
          <a:off x="6162675" y="209550"/>
          <a:ext cx="1028700"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1362075</xdr:colOff>
      <xdr:row>1</xdr:row>
      <xdr:rowOff>9525</xdr:rowOff>
    </xdr:from>
    <xdr:to>
      <xdr:col>5</xdr:col>
      <xdr:colOff>2390775</xdr:colOff>
      <xdr:row>3</xdr:row>
      <xdr:rowOff>180975</xdr:rowOff>
    </xdr:to>
    <xdr:pic>
      <xdr:nvPicPr>
        <xdr:cNvPr id="1" name="Picture 1" descr="StatlogoSm1"/>
        <xdr:cNvPicPr preferRelativeResize="1">
          <a:picLocks noChangeAspect="1"/>
        </xdr:cNvPicPr>
      </xdr:nvPicPr>
      <xdr:blipFill>
        <a:blip r:embed="rId1"/>
        <a:stretch>
          <a:fillRect/>
        </a:stretch>
      </xdr:blipFill>
      <xdr:spPr>
        <a:xfrm>
          <a:off x="5895975" y="200025"/>
          <a:ext cx="1028700"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1533525</xdr:colOff>
      <xdr:row>0</xdr:row>
      <xdr:rowOff>180975</xdr:rowOff>
    </xdr:from>
    <xdr:to>
      <xdr:col>5</xdr:col>
      <xdr:colOff>2400300</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5848350" y="180975"/>
          <a:ext cx="8667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2028825</xdr:colOff>
      <xdr:row>0</xdr:row>
      <xdr:rowOff>0</xdr:rowOff>
    </xdr:from>
    <xdr:to>
      <xdr:col>14</xdr:col>
      <xdr:colOff>2571750</xdr:colOff>
      <xdr:row>2</xdr:row>
      <xdr:rowOff>66675</xdr:rowOff>
    </xdr:to>
    <xdr:pic>
      <xdr:nvPicPr>
        <xdr:cNvPr id="1" name="Picture 1" descr="StatlogoSm1"/>
        <xdr:cNvPicPr preferRelativeResize="1">
          <a:picLocks noChangeAspect="1"/>
        </xdr:cNvPicPr>
      </xdr:nvPicPr>
      <xdr:blipFill>
        <a:blip r:embed="rId1"/>
        <a:stretch>
          <a:fillRect/>
        </a:stretch>
      </xdr:blipFill>
      <xdr:spPr>
        <a:xfrm>
          <a:off x="9391650" y="0"/>
          <a:ext cx="542925" cy="419100"/>
        </a:xfrm>
        <a:prstGeom prst="rect">
          <a:avLst/>
        </a:prstGeom>
        <a:noFill/>
        <a:ln w="9525" cmpd="sng">
          <a:noFill/>
        </a:ln>
      </xdr:spPr>
    </xdr:pic>
    <xdr:clientData/>
  </xdr:twoCellAnchor>
  <xdr:twoCellAnchor editAs="oneCell">
    <xdr:from>
      <xdr:col>5</xdr:col>
      <xdr:colOff>247650</xdr:colOff>
      <xdr:row>7</xdr:row>
      <xdr:rowOff>0</xdr:rowOff>
    </xdr:from>
    <xdr:to>
      <xdr:col>6</xdr:col>
      <xdr:colOff>133350</xdr:colOff>
      <xdr:row>7</xdr:row>
      <xdr:rowOff>209550</xdr:rowOff>
    </xdr:to>
    <xdr:pic>
      <xdr:nvPicPr>
        <xdr:cNvPr id="2" name="Picture 1"/>
        <xdr:cNvPicPr preferRelativeResize="1">
          <a:picLocks noChangeAspect="1"/>
        </xdr:cNvPicPr>
      </xdr:nvPicPr>
      <xdr:blipFill>
        <a:blip r:embed="rId2"/>
        <a:stretch>
          <a:fillRect/>
        </a:stretch>
      </xdr:blipFill>
      <xdr:spPr>
        <a:xfrm>
          <a:off x="4752975" y="1495425"/>
          <a:ext cx="228600" cy="209550"/>
        </a:xfrm>
        <a:prstGeom prst="rect">
          <a:avLst/>
        </a:prstGeom>
        <a:noFill/>
        <a:ln w="9525" cmpd="sng">
          <a:noFill/>
        </a:ln>
      </xdr:spPr>
    </xdr:pic>
    <xdr:clientData/>
  </xdr:twoCellAnchor>
  <xdr:twoCellAnchor editAs="oneCell">
    <xdr:from>
      <xdr:col>5</xdr:col>
      <xdr:colOff>247650</xdr:colOff>
      <xdr:row>7</xdr:row>
      <xdr:rowOff>180975</xdr:rowOff>
    </xdr:from>
    <xdr:to>
      <xdr:col>6</xdr:col>
      <xdr:colOff>133350</xdr:colOff>
      <xdr:row>8</xdr:row>
      <xdr:rowOff>161925</xdr:rowOff>
    </xdr:to>
    <xdr:pic>
      <xdr:nvPicPr>
        <xdr:cNvPr id="3" name="Picture 1"/>
        <xdr:cNvPicPr preferRelativeResize="1">
          <a:picLocks noChangeAspect="1"/>
        </xdr:cNvPicPr>
      </xdr:nvPicPr>
      <xdr:blipFill>
        <a:blip r:embed="rId2"/>
        <a:stretch>
          <a:fillRect/>
        </a:stretch>
      </xdr:blipFill>
      <xdr:spPr>
        <a:xfrm>
          <a:off x="4752975" y="1676400"/>
          <a:ext cx="228600" cy="228600"/>
        </a:xfrm>
        <a:prstGeom prst="rect">
          <a:avLst/>
        </a:prstGeom>
        <a:noFill/>
        <a:ln w="9525" cmpd="sng">
          <a:noFill/>
        </a:ln>
      </xdr:spPr>
    </xdr:pic>
    <xdr:clientData/>
  </xdr:twoCellAnchor>
  <xdr:twoCellAnchor editAs="oneCell">
    <xdr:from>
      <xdr:col>5</xdr:col>
      <xdr:colOff>247650</xdr:colOff>
      <xdr:row>8</xdr:row>
      <xdr:rowOff>142875</xdr:rowOff>
    </xdr:from>
    <xdr:to>
      <xdr:col>6</xdr:col>
      <xdr:colOff>133350</xdr:colOff>
      <xdr:row>9</xdr:row>
      <xdr:rowOff>171450</xdr:rowOff>
    </xdr:to>
    <xdr:pic>
      <xdr:nvPicPr>
        <xdr:cNvPr id="4" name="Picture 1"/>
        <xdr:cNvPicPr preferRelativeResize="1">
          <a:picLocks noChangeAspect="1"/>
        </xdr:cNvPicPr>
      </xdr:nvPicPr>
      <xdr:blipFill>
        <a:blip r:embed="rId2"/>
        <a:stretch>
          <a:fillRect/>
        </a:stretch>
      </xdr:blipFill>
      <xdr:spPr>
        <a:xfrm>
          <a:off x="4752975" y="1885950"/>
          <a:ext cx="228600" cy="219075"/>
        </a:xfrm>
        <a:prstGeom prst="rect">
          <a:avLst/>
        </a:prstGeom>
        <a:noFill/>
        <a:ln w="9525" cmpd="sng">
          <a:noFill/>
        </a:ln>
      </xdr:spPr>
    </xdr:pic>
    <xdr:clientData/>
  </xdr:twoCellAnchor>
  <xdr:twoCellAnchor editAs="oneCell">
    <xdr:from>
      <xdr:col>5</xdr:col>
      <xdr:colOff>247650</xdr:colOff>
      <xdr:row>23</xdr:row>
      <xdr:rowOff>180975</xdr:rowOff>
    </xdr:from>
    <xdr:to>
      <xdr:col>6</xdr:col>
      <xdr:colOff>133350</xdr:colOff>
      <xdr:row>24</xdr:row>
      <xdr:rowOff>200025</xdr:rowOff>
    </xdr:to>
    <xdr:pic>
      <xdr:nvPicPr>
        <xdr:cNvPr id="5" name="Picture 1"/>
        <xdr:cNvPicPr preferRelativeResize="1">
          <a:picLocks noChangeAspect="1"/>
        </xdr:cNvPicPr>
      </xdr:nvPicPr>
      <xdr:blipFill>
        <a:blip r:embed="rId2"/>
        <a:stretch>
          <a:fillRect/>
        </a:stretch>
      </xdr:blipFill>
      <xdr:spPr>
        <a:xfrm>
          <a:off x="4752975" y="4838700"/>
          <a:ext cx="228600" cy="209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1533525</xdr:colOff>
      <xdr:row>0</xdr:row>
      <xdr:rowOff>171450</xdr:rowOff>
    </xdr:from>
    <xdr:to>
      <xdr:col>8</xdr:col>
      <xdr:colOff>2457450</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6105525" y="171450"/>
          <a:ext cx="923925"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2000250</xdr:colOff>
      <xdr:row>1</xdr:row>
      <xdr:rowOff>0</xdr:rowOff>
    </xdr:from>
    <xdr:to>
      <xdr:col>13</xdr:col>
      <xdr:colOff>2000250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12582525" y="190500"/>
          <a:ext cx="0" cy="523875"/>
        </a:xfrm>
        <a:prstGeom prst="rect">
          <a:avLst/>
        </a:prstGeom>
        <a:noFill/>
        <a:ln w="9525" cmpd="sng">
          <a:noFill/>
        </a:ln>
      </xdr:spPr>
    </xdr:pic>
    <xdr:clientData/>
  </xdr:twoCellAnchor>
  <xdr:twoCellAnchor>
    <xdr:from>
      <xdr:col>13</xdr:col>
      <xdr:colOff>1152525</xdr:colOff>
      <xdr:row>1</xdr:row>
      <xdr:rowOff>0</xdr:rowOff>
    </xdr:from>
    <xdr:to>
      <xdr:col>13</xdr:col>
      <xdr:colOff>1962150</xdr:colOff>
      <xdr:row>3</xdr:row>
      <xdr:rowOff>171450</xdr:rowOff>
    </xdr:to>
    <xdr:pic>
      <xdr:nvPicPr>
        <xdr:cNvPr id="2" name="Picture 2" descr="StatlogoSm1"/>
        <xdr:cNvPicPr preferRelativeResize="1">
          <a:picLocks noChangeAspect="1"/>
        </xdr:cNvPicPr>
      </xdr:nvPicPr>
      <xdr:blipFill>
        <a:blip r:embed="rId1"/>
        <a:stretch>
          <a:fillRect/>
        </a:stretch>
      </xdr:blipFill>
      <xdr:spPr>
        <a:xfrm>
          <a:off x="11734800" y="190500"/>
          <a:ext cx="809625"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981075</xdr:colOff>
      <xdr:row>0</xdr:row>
      <xdr:rowOff>152400</xdr:rowOff>
    </xdr:from>
    <xdr:to>
      <xdr:col>11</xdr:col>
      <xdr:colOff>1914525</xdr:colOff>
      <xdr:row>3</xdr:row>
      <xdr:rowOff>133350</xdr:rowOff>
    </xdr:to>
    <xdr:pic>
      <xdr:nvPicPr>
        <xdr:cNvPr id="1" name="Picture 1" descr="StatlogoSm1"/>
        <xdr:cNvPicPr preferRelativeResize="1">
          <a:picLocks noChangeAspect="1"/>
        </xdr:cNvPicPr>
      </xdr:nvPicPr>
      <xdr:blipFill>
        <a:blip r:embed="rId1"/>
        <a:stretch>
          <a:fillRect/>
        </a:stretch>
      </xdr:blipFill>
      <xdr:spPr>
        <a:xfrm>
          <a:off x="8886825" y="152400"/>
          <a:ext cx="9334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2047875</xdr:colOff>
      <xdr:row>0</xdr:row>
      <xdr:rowOff>180975</xdr:rowOff>
    </xdr:from>
    <xdr:to>
      <xdr:col>8</xdr:col>
      <xdr:colOff>2886075</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8677275" y="180975"/>
          <a:ext cx="838200" cy="523875"/>
        </a:xfrm>
        <a:prstGeom prst="rect">
          <a:avLst/>
        </a:prstGeom>
        <a:noFill/>
        <a:ln w="9525" cmpd="sng">
          <a:noFill/>
        </a:ln>
      </xdr:spPr>
    </xdr:pic>
    <xdr:clientData/>
  </xdr:twoCellAnchor>
  <xdr:twoCellAnchor editAs="oneCell">
    <xdr:from>
      <xdr:col>5</xdr:col>
      <xdr:colOff>514350</xdr:colOff>
      <xdr:row>7</xdr:row>
      <xdr:rowOff>114300</xdr:rowOff>
    </xdr:from>
    <xdr:to>
      <xdr:col>6</xdr:col>
      <xdr:colOff>123825</xdr:colOff>
      <xdr:row>8</xdr:row>
      <xdr:rowOff>123825</xdr:rowOff>
    </xdr:to>
    <xdr:pic>
      <xdr:nvPicPr>
        <xdr:cNvPr id="2" name="Picture 1"/>
        <xdr:cNvPicPr preferRelativeResize="1">
          <a:picLocks noChangeAspect="1"/>
        </xdr:cNvPicPr>
      </xdr:nvPicPr>
      <xdr:blipFill>
        <a:blip r:embed="rId2"/>
        <a:stretch>
          <a:fillRect/>
        </a:stretch>
      </xdr:blipFill>
      <xdr:spPr>
        <a:xfrm>
          <a:off x="5848350" y="1295400"/>
          <a:ext cx="228600" cy="219075"/>
        </a:xfrm>
        <a:prstGeom prst="rect">
          <a:avLst/>
        </a:prstGeom>
        <a:noFill/>
        <a:ln w="9525" cmpd="sng">
          <a:noFill/>
        </a:ln>
      </xdr:spPr>
    </xdr:pic>
    <xdr:clientData/>
  </xdr:twoCellAnchor>
  <xdr:twoCellAnchor editAs="oneCell">
    <xdr:from>
      <xdr:col>5</xdr:col>
      <xdr:colOff>523875</xdr:colOff>
      <xdr:row>8</xdr:row>
      <xdr:rowOff>85725</xdr:rowOff>
    </xdr:from>
    <xdr:to>
      <xdr:col>6</xdr:col>
      <xdr:colOff>133350</xdr:colOff>
      <xdr:row>9</xdr:row>
      <xdr:rowOff>142875</xdr:rowOff>
    </xdr:to>
    <xdr:pic>
      <xdr:nvPicPr>
        <xdr:cNvPr id="3" name="Picture 1"/>
        <xdr:cNvPicPr preferRelativeResize="1">
          <a:picLocks noChangeAspect="1"/>
        </xdr:cNvPicPr>
      </xdr:nvPicPr>
      <xdr:blipFill>
        <a:blip r:embed="rId2"/>
        <a:stretch>
          <a:fillRect/>
        </a:stretch>
      </xdr:blipFill>
      <xdr:spPr>
        <a:xfrm>
          <a:off x="5857875" y="1476375"/>
          <a:ext cx="228600" cy="219075"/>
        </a:xfrm>
        <a:prstGeom prst="rect">
          <a:avLst/>
        </a:prstGeom>
        <a:noFill/>
        <a:ln w="9525" cmpd="sng">
          <a:noFill/>
        </a:ln>
      </xdr:spPr>
    </xdr:pic>
    <xdr:clientData/>
  </xdr:twoCellAnchor>
  <xdr:twoCellAnchor editAs="oneCell">
    <xdr:from>
      <xdr:col>5</xdr:col>
      <xdr:colOff>514350</xdr:colOff>
      <xdr:row>35</xdr:row>
      <xdr:rowOff>85725</xdr:rowOff>
    </xdr:from>
    <xdr:to>
      <xdr:col>6</xdr:col>
      <xdr:colOff>123825</xdr:colOff>
      <xdr:row>36</xdr:row>
      <xdr:rowOff>95250</xdr:rowOff>
    </xdr:to>
    <xdr:pic>
      <xdr:nvPicPr>
        <xdr:cNvPr id="4" name="Picture 3"/>
        <xdr:cNvPicPr preferRelativeResize="1">
          <a:picLocks noChangeAspect="1"/>
        </xdr:cNvPicPr>
      </xdr:nvPicPr>
      <xdr:blipFill>
        <a:blip r:embed="rId2"/>
        <a:stretch>
          <a:fillRect/>
        </a:stretch>
      </xdr:blipFill>
      <xdr:spPr>
        <a:xfrm>
          <a:off x="5848350" y="6134100"/>
          <a:ext cx="228600" cy="219075"/>
        </a:xfrm>
        <a:prstGeom prst="rect">
          <a:avLst/>
        </a:prstGeom>
        <a:noFill/>
        <a:ln w="9525" cmpd="sng">
          <a:noFill/>
        </a:ln>
      </xdr:spPr>
    </xdr:pic>
    <xdr:clientData/>
  </xdr:twoCellAnchor>
  <xdr:twoCellAnchor editAs="oneCell">
    <xdr:from>
      <xdr:col>5</xdr:col>
      <xdr:colOff>504825</xdr:colOff>
      <xdr:row>36</xdr:row>
      <xdr:rowOff>47625</xdr:rowOff>
    </xdr:from>
    <xdr:to>
      <xdr:col>6</xdr:col>
      <xdr:colOff>114300</xdr:colOff>
      <xdr:row>37</xdr:row>
      <xdr:rowOff>104775</xdr:rowOff>
    </xdr:to>
    <xdr:pic>
      <xdr:nvPicPr>
        <xdr:cNvPr id="5" name="Picture 4"/>
        <xdr:cNvPicPr preferRelativeResize="1">
          <a:picLocks noChangeAspect="1"/>
        </xdr:cNvPicPr>
      </xdr:nvPicPr>
      <xdr:blipFill>
        <a:blip r:embed="rId2"/>
        <a:stretch>
          <a:fillRect/>
        </a:stretch>
      </xdr:blipFill>
      <xdr:spPr>
        <a:xfrm>
          <a:off x="5838825" y="6305550"/>
          <a:ext cx="228600" cy="219075"/>
        </a:xfrm>
        <a:prstGeom prst="rect">
          <a:avLst/>
        </a:prstGeom>
        <a:noFill/>
        <a:ln w="9525" cmpd="sng">
          <a:noFill/>
        </a:ln>
      </xdr:spPr>
    </xdr:pic>
    <xdr:clientData/>
  </xdr:twoCellAnchor>
  <xdr:twoCellAnchor editAs="oneCell">
    <xdr:from>
      <xdr:col>5</xdr:col>
      <xdr:colOff>523875</xdr:colOff>
      <xdr:row>12</xdr:row>
      <xdr:rowOff>47625</xdr:rowOff>
    </xdr:from>
    <xdr:to>
      <xdr:col>6</xdr:col>
      <xdr:colOff>133350</xdr:colOff>
      <xdr:row>13</xdr:row>
      <xdr:rowOff>104775</xdr:rowOff>
    </xdr:to>
    <xdr:pic>
      <xdr:nvPicPr>
        <xdr:cNvPr id="6" name="Picture 3"/>
        <xdr:cNvPicPr preferRelativeResize="1">
          <a:picLocks noChangeAspect="1"/>
        </xdr:cNvPicPr>
      </xdr:nvPicPr>
      <xdr:blipFill>
        <a:blip r:embed="rId2"/>
        <a:stretch>
          <a:fillRect/>
        </a:stretch>
      </xdr:blipFill>
      <xdr:spPr>
        <a:xfrm>
          <a:off x="5857875" y="2133600"/>
          <a:ext cx="2286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0</xdr:row>
      <xdr:rowOff>171450</xdr:rowOff>
    </xdr:from>
    <xdr:to>
      <xdr:col>11</xdr:col>
      <xdr:colOff>9525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8315325" y="171450"/>
          <a:ext cx="1085850" cy="523875"/>
        </a:xfrm>
        <a:prstGeom prst="rect">
          <a:avLst/>
        </a:prstGeom>
        <a:noFill/>
        <a:ln w="9525" cmpd="sng">
          <a:noFill/>
        </a:ln>
      </xdr:spPr>
    </xdr:pic>
    <xdr:clientData/>
  </xdr:twoCellAnchor>
  <xdr:twoCellAnchor editAs="oneCell">
    <xdr:from>
      <xdr:col>2</xdr:col>
      <xdr:colOff>933450</xdr:colOff>
      <xdr:row>11</xdr:row>
      <xdr:rowOff>161925</xdr:rowOff>
    </xdr:from>
    <xdr:to>
      <xdr:col>2</xdr:col>
      <xdr:colOff>1162050</xdr:colOff>
      <xdr:row>12</xdr:row>
      <xdr:rowOff>171450</xdr:rowOff>
    </xdr:to>
    <xdr:pic>
      <xdr:nvPicPr>
        <xdr:cNvPr id="2" name="Picture 2"/>
        <xdr:cNvPicPr preferRelativeResize="1">
          <a:picLocks noChangeAspect="1"/>
        </xdr:cNvPicPr>
      </xdr:nvPicPr>
      <xdr:blipFill>
        <a:blip r:embed="rId2"/>
        <a:stretch>
          <a:fillRect/>
        </a:stretch>
      </xdr:blipFill>
      <xdr:spPr>
        <a:xfrm>
          <a:off x="1647825" y="2381250"/>
          <a:ext cx="228600" cy="219075"/>
        </a:xfrm>
        <a:prstGeom prst="rect">
          <a:avLst/>
        </a:prstGeom>
        <a:noFill/>
        <a:ln w="9525" cmpd="sng">
          <a:noFill/>
        </a:ln>
      </xdr:spPr>
    </xdr:pic>
    <xdr:clientData/>
  </xdr:twoCellAnchor>
  <xdr:twoCellAnchor editAs="oneCell">
    <xdr:from>
      <xdr:col>9</xdr:col>
      <xdr:colOff>600075</xdr:colOff>
      <xdr:row>11</xdr:row>
      <xdr:rowOff>161925</xdr:rowOff>
    </xdr:from>
    <xdr:to>
      <xdr:col>9</xdr:col>
      <xdr:colOff>828675</xdr:colOff>
      <xdr:row>12</xdr:row>
      <xdr:rowOff>171450</xdr:rowOff>
    </xdr:to>
    <xdr:pic>
      <xdr:nvPicPr>
        <xdr:cNvPr id="3" name="Picture 3"/>
        <xdr:cNvPicPr preferRelativeResize="1">
          <a:picLocks noChangeAspect="1"/>
        </xdr:cNvPicPr>
      </xdr:nvPicPr>
      <xdr:blipFill>
        <a:blip r:embed="rId2"/>
        <a:stretch>
          <a:fillRect/>
        </a:stretch>
      </xdr:blipFill>
      <xdr:spPr>
        <a:xfrm>
          <a:off x="9020175" y="2381250"/>
          <a:ext cx="2286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2295525</xdr:colOff>
      <xdr:row>0</xdr:row>
      <xdr:rowOff>171450</xdr:rowOff>
    </xdr:from>
    <xdr:to>
      <xdr:col>8</xdr:col>
      <xdr:colOff>3324225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248775" y="171450"/>
          <a:ext cx="1028700" cy="523875"/>
        </a:xfrm>
        <a:prstGeom prst="rect">
          <a:avLst/>
        </a:prstGeom>
        <a:noFill/>
        <a:ln w="9525" cmpd="sng">
          <a:noFill/>
        </a:ln>
      </xdr:spPr>
    </xdr:pic>
    <xdr:clientData/>
  </xdr:twoCellAnchor>
  <xdr:twoCellAnchor editAs="oneCell">
    <xdr:from>
      <xdr:col>5</xdr:col>
      <xdr:colOff>495300</xdr:colOff>
      <xdr:row>79</xdr:row>
      <xdr:rowOff>0</xdr:rowOff>
    </xdr:from>
    <xdr:to>
      <xdr:col>6</xdr:col>
      <xdr:colOff>123825</xdr:colOff>
      <xdr:row>79</xdr:row>
      <xdr:rowOff>219075</xdr:rowOff>
    </xdr:to>
    <xdr:pic>
      <xdr:nvPicPr>
        <xdr:cNvPr id="2" name="Picture 1"/>
        <xdr:cNvPicPr preferRelativeResize="1">
          <a:picLocks noChangeAspect="1"/>
        </xdr:cNvPicPr>
      </xdr:nvPicPr>
      <xdr:blipFill>
        <a:blip r:embed="rId2"/>
        <a:stretch>
          <a:fillRect/>
        </a:stretch>
      </xdr:blipFill>
      <xdr:spPr>
        <a:xfrm>
          <a:off x="6191250" y="13430250"/>
          <a:ext cx="228600" cy="219075"/>
        </a:xfrm>
        <a:prstGeom prst="rect">
          <a:avLst/>
        </a:prstGeom>
        <a:noFill/>
        <a:ln w="9525" cmpd="sng">
          <a:noFill/>
        </a:ln>
      </xdr:spPr>
    </xdr:pic>
    <xdr:clientData/>
  </xdr:twoCellAnchor>
  <xdr:twoCellAnchor editAs="oneCell">
    <xdr:from>
      <xdr:col>5</xdr:col>
      <xdr:colOff>504825</xdr:colOff>
      <xdr:row>64</xdr:row>
      <xdr:rowOff>66675</xdr:rowOff>
    </xdr:from>
    <xdr:to>
      <xdr:col>6</xdr:col>
      <xdr:colOff>133350</xdr:colOff>
      <xdr:row>65</xdr:row>
      <xdr:rowOff>123825</xdr:rowOff>
    </xdr:to>
    <xdr:pic>
      <xdr:nvPicPr>
        <xdr:cNvPr id="3" name="Picture 3"/>
        <xdr:cNvPicPr preferRelativeResize="1">
          <a:picLocks noChangeAspect="1"/>
        </xdr:cNvPicPr>
      </xdr:nvPicPr>
      <xdr:blipFill>
        <a:blip r:embed="rId2"/>
        <a:stretch>
          <a:fillRect/>
        </a:stretch>
      </xdr:blipFill>
      <xdr:spPr>
        <a:xfrm>
          <a:off x="6200775" y="11191875"/>
          <a:ext cx="228600" cy="219075"/>
        </a:xfrm>
        <a:prstGeom prst="rect">
          <a:avLst/>
        </a:prstGeom>
        <a:noFill/>
        <a:ln w="9525" cmpd="sng">
          <a:noFill/>
        </a:ln>
      </xdr:spPr>
    </xdr:pic>
    <xdr:clientData/>
  </xdr:twoCellAnchor>
  <xdr:twoCellAnchor editAs="oneCell">
    <xdr:from>
      <xdr:col>5</xdr:col>
      <xdr:colOff>504825</xdr:colOff>
      <xdr:row>57</xdr:row>
      <xdr:rowOff>171450</xdr:rowOff>
    </xdr:from>
    <xdr:to>
      <xdr:col>6</xdr:col>
      <xdr:colOff>133350</xdr:colOff>
      <xdr:row>58</xdr:row>
      <xdr:rowOff>180975</xdr:rowOff>
    </xdr:to>
    <xdr:pic>
      <xdr:nvPicPr>
        <xdr:cNvPr id="4" name="Picture 4"/>
        <xdr:cNvPicPr preferRelativeResize="1">
          <a:picLocks noChangeAspect="1"/>
        </xdr:cNvPicPr>
      </xdr:nvPicPr>
      <xdr:blipFill>
        <a:blip r:embed="rId2"/>
        <a:stretch>
          <a:fillRect/>
        </a:stretch>
      </xdr:blipFill>
      <xdr:spPr>
        <a:xfrm>
          <a:off x="6200775" y="10067925"/>
          <a:ext cx="228600" cy="21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2419350</xdr:colOff>
      <xdr:row>1</xdr:row>
      <xdr:rowOff>0</xdr:rowOff>
    </xdr:from>
    <xdr:to>
      <xdr:col>9</xdr:col>
      <xdr:colOff>28575</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8724900" y="190500"/>
          <a:ext cx="10287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1438275</xdr:colOff>
      <xdr:row>0</xdr:row>
      <xdr:rowOff>180975</xdr:rowOff>
    </xdr:from>
    <xdr:to>
      <xdr:col>8</xdr:col>
      <xdr:colOff>2466975</xdr:colOff>
      <xdr:row>3</xdr:row>
      <xdr:rowOff>161925</xdr:rowOff>
    </xdr:to>
    <xdr:pic>
      <xdr:nvPicPr>
        <xdr:cNvPr id="1" name="Picture 1" descr="StatlogoSm1"/>
        <xdr:cNvPicPr preferRelativeResize="1">
          <a:picLocks noChangeAspect="1"/>
        </xdr:cNvPicPr>
      </xdr:nvPicPr>
      <xdr:blipFill>
        <a:blip r:embed="rId1"/>
        <a:stretch>
          <a:fillRect/>
        </a:stretch>
      </xdr:blipFill>
      <xdr:spPr>
        <a:xfrm>
          <a:off x="7305675" y="180975"/>
          <a:ext cx="102870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1981200</xdr:colOff>
      <xdr:row>0</xdr:row>
      <xdr:rowOff>161925</xdr:rowOff>
    </xdr:from>
    <xdr:to>
      <xdr:col>8</xdr:col>
      <xdr:colOff>0</xdr:colOff>
      <xdr:row>3</xdr:row>
      <xdr:rowOff>142875</xdr:rowOff>
    </xdr:to>
    <xdr:pic>
      <xdr:nvPicPr>
        <xdr:cNvPr id="1" name="Picture 1" descr="StatlogoSm1"/>
        <xdr:cNvPicPr preferRelativeResize="1">
          <a:picLocks noChangeAspect="1"/>
        </xdr:cNvPicPr>
      </xdr:nvPicPr>
      <xdr:blipFill>
        <a:blip r:embed="rId1"/>
        <a:stretch>
          <a:fillRect/>
        </a:stretch>
      </xdr:blipFill>
      <xdr:spPr>
        <a:xfrm>
          <a:off x="8096250" y="161925"/>
          <a:ext cx="6286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xdr:row>
      <xdr:rowOff>9525</xdr:rowOff>
    </xdr:from>
    <xdr:to>
      <xdr:col>13</xdr:col>
      <xdr:colOff>1247775</xdr:colOff>
      <xdr:row>3</xdr:row>
      <xdr:rowOff>180975</xdr:rowOff>
    </xdr:to>
    <xdr:pic>
      <xdr:nvPicPr>
        <xdr:cNvPr id="1" name="Picture 1" descr="StatlogoSm1"/>
        <xdr:cNvPicPr preferRelativeResize="1">
          <a:picLocks noChangeAspect="1"/>
        </xdr:cNvPicPr>
      </xdr:nvPicPr>
      <xdr:blipFill>
        <a:blip r:embed="rId1"/>
        <a:stretch>
          <a:fillRect/>
        </a:stretch>
      </xdr:blipFill>
      <xdr:spPr>
        <a:xfrm>
          <a:off x="9096375" y="200025"/>
          <a:ext cx="10287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E33"/>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28515625" style="144" customWidth="1"/>
    <col min="2" max="2" width="90.7109375" style="144" customWidth="1"/>
    <col min="3" max="3" width="9.00390625" style="188" customWidth="1"/>
    <col min="4" max="4" width="98.8515625" style="144" customWidth="1"/>
    <col min="5" max="16384" width="9.140625" style="144" customWidth="1"/>
  </cols>
  <sheetData>
    <row r="1" spans="2:4" ht="30" customHeight="1">
      <c r="B1" s="200" t="s">
        <v>1064</v>
      </c>
      <c r="C1" s="183"/>
      <c r="D1" s="200" t="s">
        <v>1085</v>
      </c>
    </row>
    <row r="2" spans="1:4" s="146" customFormat="1" ht="30" customHeight="1">
      <c r="A2" s="145"/>
      <c r="B2" s="152" t="s">
        <v>5</v>
      </c>
      <c r="C2" s="153" t="s">
        <v>7</v>
      </c>
      <c r="D2" s="152" t="s">
        <v>6</v>
      </c>
    </row>
    <row r="3" spans="1:5" s="150" customFormat="1" ht="42" customHeight="1">
      <c r="A3" s="147"/>
      <c r="B3" s="148" t="s">
        <v>1156</v>
      </c>
      <c r="C3" s="184">
        <v>1</v>
      </c>
      <c r="D3" s="148" t="s">
        <v>1086</v>
      </c>
      <c r="E3" s="149"/>
    </row>
    <row r="4" spans="1:5" s="150" customFormat="1" ht="42" customHeight="1">
      <c r="A4" s="147"/>
      <c r="B4" s="148" t="s">
        <v>1159</v>
      </c>
      <c r="C4" s="184">
        <v>2</v>
      </c>
      <c r="D4" s="148" t="s">
        <v>1087</v>
      </c>
      <c r="E4" s="149"/>
    </row>
    <row r="5" spans="1:4" s="150" customFormat="1" ht="24.75" customHeight="1">
      <c r="A5" s="147"/>
      <c r="B5" s="151" t="s">
        <v>1065</v>
      </c>
      <c r="C5" s="184">
        <v>3</v>
      </c>
      <c r="D5" s="151" t="s">
        <v>1088</v>
      </c>
    </row>
    <row r="6" spans="1:4" s="150" customFormat="1" ht="24.75" customHeight="1">
      <c r="A6" s="147"/>
      <c r="B6" s="151" t="s">
        <v>1066</v>
      </c>
      <c r="C6" s="184">
        <v>4</v>
      </c>
      <c r="D6" s="151" t="s">
        <v>1089</v>
      </c>
    </row>
    <row r="7" spans="1:4" s="150" customFormat="1" ht="24.75" customHeight="1">
      <c r="A7" s="147"/>
      <c r="B7" s="151" t="s">
        <v>1067</v>
      </c>
      <c r="C7" s="184">
        <v>5</v>
      </c>
      <c r="D7" s="151" t="s">
        <v>1090</v>
      </c>
    </row>
    <row r="8" spans="1:4" s="150" customFormat="1" ht="24.75" customHeight="1">
      <c r="A8" s="147"/>
      <c r="B8" s="151" t="s">
        <v>1068</v>
      </c>
      <c r="C8" s="184">
        <v>6</v>
      </c>
      <c r="D8" s="151" t="s">
        <v>1091</v>
      </c>
    </row>
    <row r="9" spans="1:4" ht="24.75" customHeight="1">
      <c r="A9" s="147"/>
      <c r="B9" s="151" t="s">
        <v>1069</v>
      </c>
      <c r="C9" s="184">
        <v>7</v>
      </c>
      <c r="D9" s="151" t="s">
        <v>1092</v>
      </c>
    </row>
    <row r="10" spans="1:4" ht="24.75" customHeight="1">
      <c r="A10" s="147"/>
      <c r="B10" s="151" t="s">
        <v>1070</v>
      </c>
      <c r="C10" s="221">
        <v>8</v>
      </c>
      <c r="D10" s="151" t="s">
        <v>1093</v>
      </c>
    </row>
    <row r="11" spans="1:4" ht="24.75" customHeight="1">
      <c r="A11" s="147"/>
      <c r="B11" s="151" t="s">
        <v>1071</v>
      </c>
      <c r="C11" s="221">
        <v>9</v>
      </c>
      <c r="D11" s="151" t="s">
        <v>1094</v>
      </c>
    </row>
    <row r="12" spans="1:4" ht="24.75" customHeight="1">
      <c r="A12" s="147"/>
      <c r="B12" s="151" t="s">
        <v>1072</v>
      </c>
      <c r="C12" s="221">
        <v>10</v>
      </c>
      <c r="D12" s="148" t="s">
        <v>1095</v>
      </c>
    </row>
    <row r="13" spans="1:4" ht="24.75" customHeight="1">
      <c r="A13" s="147"/>
      <c r="B13" s="151" t="s">
        <v>1073</v>
      </c>
      <c r="C13" s="221">
        <v>11</v>
      </c>
      <c r="D13" s="151" t="s">
        <v>1096</v>
      </c>
    </row>
    <row r="14" spans="1:4" ht="24.75" customHeight="1">
      <c r="A14" s="147"/>
      <c r="B14" s="151" t="s">
        <v>1074</v>
      </c>
      <c r="C14" s="221">
        <v>12</v>
      </c>
      <c r="D14" s="151" t="s">
        <v>1097</v>
      </c>
    </row>
    <row r="15" spans="1:4" ht="24.75" customHeight="1">
      <c r="A15" s="147"/>
      <c r="B15" s="151" t="s">
        <v>1075</v>
      </c>
      <c r="C15" s="221">
        <v>13</v>
      </c>
      <c r="D15" s="151" t="s">
        <v>1098</v>
      </c>
    </row>
    <row r="16" spans="1:4" ht="24.75" customHeight="1">
      <c r="A16" s="147"/>
      <c r="B16" s="151" t="s">
        <v>1076</v>
      </c>
      <c r="C16" s="221">
        <v>14</v>
      </c>
      <c r="D16" s="151" t="s">
        <v>1099</v>
      </c>
    </row>
    <row r="17" spans="1:4" ht="24.75" customHeight="1">
      <c r="A17" s="147"/>
      <c r="B17" s="151" t="s">
        <v>1077</v>
      </c>
      <c r="C17" s="221">
        <v>15</v>
      </c>
      <c r="D17" s="151" t="s">
        <v>1100</v>
      </c>
    </row>
    <row r="18" spans="1:4" ht="24.75" customHeight="1">
      <c r="A18" s="147"/>
      <c r="B18" s="151" t="s">
        <v>1078</v>
      </c>
      <c r="C18" s="221">
        <v>16</v>
      </c>
      <c r="D18" s="151" t="s">
        <v>1101</v>
      </c>
    </row>
    <row r="19" spans="1:4" ht="24.75" customHeight="1">
      <c r="A19" s="147"/>
      <c r="B19" s="151" t="s">
        <v>1079</v>
      </c>
      <c r="C19" s="184">
        <v>17</v>
      </c>
      <c r="D19" s="151" t="s">
        <v>1102</v>
      </c>
    </row>
    <row r="20" spans="1:4" ht="24.75" customHeight="1">
      <c r="A20" s="147"/>
      <c r="B20" s="151" t="s">
        <v>1080</v>
      </c>
      <c r="C20" s="184">
        <v>18</v>
      </c>
      <c r="D20" s="151" t="s">
        <v>1103</v>
      </c>
    </row>
    <row r="21" spans="1:4" ht="24.75" customHeight="1">
      <c r="A21" s="147"/>
      <c r="B21" s="151" t="s">
        <v>1081</v>
      </c>
      <c r="C21" s="184">
        <v>19</v>
      </c>
      <c r="D21" s="151" t="s">
        <v>1104</v>
      </c>
    </row>
    <row r="22" spans="1:4" ht="24.75" customHeight="1">
      <c r="A22" s="147"/>
      <c r="B22" s="151" t="s">
        <v>1082</v>
      </c>
      <c r="C22" s="221">
        <v>20</v>
      </c>
      <c r="D22" s="151" t="s">
        <v>1105</v>
      </c>
    </row>
    <row r="23" spans="1:4" ht="24.75" customHeight="1">
      <c r="A23" s="147"/>
      <c r="B23" s="151" t="s">
        <v>1083</v>
      </c>
      <c r="C23" s="391">
        <v>21</v>
      </c>
      <c r="D23" s="151" t="s">
        <v>1106</v>
      </c>
    </row>
    <row r="24" spans="1:4" ht="24.75" customHeight="1">
      <c r="A24" s="147"/>
      <c r="B24" s="151" t="s">
        <v>1084</v>
      </c>
      <c r="C24" s="184">
        <v>22</v>
      </c>
      <c r="D24" s="151" t="s">
        <v>1107</v>
      </c>
    </row>
    <row r="25" spans="1:4" ht="24.75" customHeight="1">
      <c r="A25" s="147"/>
      <c r="B25" s="154"/>
      <c r="C25" s="185"/>
      <c r="D25" s="154"/>
    </row>
    <row r="26" spans="1:4" s="1" customFormat="1" ht="13.5" thickBot="1">
      <c r="A26" s="25"/>
      <c r="B26" s="25"/>
      <c r="C26" s="186"/>
      <c r="D26" s="25"/>
    </row>
    <row r="27" spans="2:4" s="25" customFormat="1" ht="16.5" customHeight="1" thickTop="1">
      <c r="B27" s="26" t="s">
        <v>1164</v>
      </c>
      <c r="C27" s="187"/>
      <c r="D27" s="27"/>
    </row>
    <row r="28" spans="2:4" s="25" customFormat="1" ht="4.5" customHeight="1">
      <c r="B28" s="201"/>
      <c r="C28" s="202"/>
      <c r="D28" s="203"/>
    </row>
    <row r="29" spans="2:3" s="25" customFormat="1" ht="16.5" customHeight="1">
      <c r="B29" s="28" t="s">
        <v>1155</v>
      </c>
      <c r="C29" s="186"/>
    </row>
    <row r="30" ht="14.25">
      <c r="A30" s="147"/>
    </row>
    <row r="31" ht="14.25">
      <c r="A31" s="147"/>
    </row>
    <row r="32" ht="14.25">
      <c r="A32" s="147"/>
    </row>
    <row r="33" ht="14.25">
      <c r="A33" s="147"/>
    </row>
  </sheetData>
  <sheetProtection/>
  <hyperlinks>
    <hyperlink ref="C3" location="'1'!A1" display="'1'!A1"/>
    <hyperlink ref="C4" location="'2'!A1" display="'2'!A1"/>
    <hyperlink ref="C5" location="'3'!A1" display="'3'!A1"/>
    <hyperlink ref="C7" location="'5'!A1" display="'5'!A1"/>
    <hyperlink ref="C6" location="'4'!A1" display="'4'!A1"/>
    <hyperlink ref="C8" location="'6'!A1" display="'6'!A1"/>
    <hyperlink ref="C9" location="'7'!A1" display="'7'!A1"/>
    <hyperlink ref="C10" location="'8'!A1" display="'8'!A1"/>
    <hyperlink ref="C11" location="'9'!A1" display="'9'!A1"/>
    <hyperlink ref="C14" location="'12'!A1" display="'12'!A1"/>
    <hyperlink ref="C15" location="'13'!A1" display="'13'!A1"/>
    <hyperlink ref="C16" location="'14'!A1" display="'14'!A1"/>
    <hyperlink ref="C17" location="'15'!A1" display="'15'!A1"/>
    <hyperlink ref="C18" location="'16'!A1" display="'16'!A1"/>
    <hyperlink ref="C19" location="'17'!A1" display="'17'!A1"/>
    <hyperlink ref="C20" location="'18'!A1" display="'18'!A1"/>
    <hyperlink ref="C21" location="'19'!A1" display="'19'!A1"/>
    <hyperlink ref="C22" location="'20'!A1" display="'20'!A1"/>
    <hyperlink ref="C23" location="'21'!A1" display="'21'!A1"/>
    <hyperlink ref="C24" location="'22'!A1" display="'22'!A1"/>
    <hyperlink ref="C13" location="'11'!A1" display="'11'!A1"/>
    <hyperlink ref="C12" location="'10'!A1" display="'10'!A1"/>
  </hyperlinks>
  <printOptions horizontalCentered="1"/>
  <pageMargins left="0.15748031496062992" right="0.15748031496062992" top="0.55" bottom="0.54" header="0.31496062992125984" footer="0.31496062992125984"/>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tabColor rgb="FF92D050"/>
  </sheetPr>
  <dimension ref="A1:N110"/>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B1"/>
    </sheetView>
  </sheetViews>
  <sheetFormatPr defaultColWidth="9.28125" defaultRowHeight="12.75"/>
  <cols>
    <col min="1" max="1" width="2.140625" style="22" customWidth="1"/>
    <col min="2" max="2" width="42.57421875" style="29" customWidth="1"/>
    <col min="3" max="3" width="10.00390625" style="29" customWidth="1"/>
    <col min="4" max="4" width="11.28125" style="29" customWidth="1"/>
    <col min="5" max="6" width="12.421875" style="21" customWidth="1"/>
    <col min="7" max="7" width="0.85546875" style="22" customWidth="1"/>
    <col min="8" max="8" width="39.140625" style="22" customWidth="1"/>
    <col min="9" max="9" width="2.140625" style="22" customWidth="1"/>
    <col min="10" max="13" width="9.28125" style="22" customWidth="1"/>
    <col min="14" max="14" width="12.00390625" style="22" bestFit="1" customWidth="1"/>
    <col min="15" max="16384" width="9.28125" style="22" customWidth="1"/>
  </cols>
  <sheetData>
    <row r="1" spans="1:6" s="23" customFormat="1" ht="15" customHeight="1">
      <c r="A1" s="326" t="s">
        <v>8</v>
      </c>
      <c r="B1" s="327"/>
      <c r="C1" s="77"/>
      <c r="D1" s="77"/>
      <c r="E1" s="85"/>
      <c r="F1" s="85"/>
    </row>
    <row r="2" spans="2:6" s="23" customFormat="1" ht="12.75" customHeight="1">
      <c r="B2" s="3"/>
      <c r="C2" s="78"/>
      <c r="D2" s="78"/>
      <c r="E2" s="85"/>
      <c r="F2" s="85"/>
    </row>
    <row r="3" spans="2:9" s="31" customFormat="1" ht="15" customHeight="1">
      <c r="B3" s="208" t="s">
        <v>1120</v>
      </c>
      <c r="C3" s="79"/>
      <c r="D3" s="79"/>
      <c r="E3" s="86"/>
      <c r="F3" s="86"/>
      <c r="G3" s="37"/>
      <c r="H3" s="37"/>
      <c r="I3" s="37"/>
    </row>
    <row r="4" spans="2:9" s="31" customFormat="1" ht="15" customHeight="1" thickBot="1">
      <c r="B4" s="209" t="s">
        <v>1121</v>
      </c>
      <c r="C4" s="207"/>
      <c r="D4" s="207"/>
      <c r="E4" s="207"/>
      <c r="F4" s="207"/>
      <c r="G4" s="206"/>
      <c r="H4" s="206"/>
      <c r="I4" s="38"/>
    </row>
    <row r="5" spans="3:8" s="32" customFormat="1" ht="12.75" customHeight="1" thickTop="1">
      <c r="C5" s="34"/>
      <c r="D5" s="34"/>
      <c r="E5" s="34"/>
      <c r="F5" s="34"/>
      <c r="H5" s="33"/>
    </row>
    <row r="6" spans="2:8" s="32" customFormat="1" ht="15.75" customHeight="1">
      <c r="B6" s="322" t="s">
        <v>499</v>
      </c>
      <c r="C6" s="367">
        <v>2021</v>
      </c>
      <c r="D6" s="368"/>
      <c r="E6" s="368"/>
      <c r="F6" s="368"/>
      <c r="G6" s="369"/>
      <c r="H6" s="322" t="s">
        <v>550</v>
      </c>
    </row>
    <row r="7" spans="2:8" s="32" customFormat="1" ht="45" customHeight="1">
      <c r="B7" s="334"/>
      <c r="C7" s="198" t="s">
        <v>263</v>
      </c>
      <c r="D7" s="119" t="s">
        <v>259</v>
      </c>
      <c r="E7" s="198" t="s">
        <v>260</v>
      </c>
      <c r="F7" s="363" t="s">
        <v>264</v>
      </c>
      <c r="G7" s="364"/>
      <c r="H7" s="334"/>
    </row>
    <row r="8" spans="2:8" s="32" customFormat="1" ht="45" customHeight="1">
      <c r="B8" s="323"/>
      <c r="C8" s="199" t="s">
        <v>261</v>
      </c>
      <c r="D8" s="120" t="s">
        <v>1011</v>
      </c>
      <c r="E8" s="199" t="s">
        <v>1012</v>
      </c>
      <c r="F8" s="365" t="s">
        <v>262</v>
      </c>
      <c r="G8" s="366"/>
      <c r="H8" s="323"/>
    </row>
    <row r="9" spans="2:14" s="31" customFormat="1" ht="16.5" customHeight="1">
      <c r="B9" s="42" t="s">
        <v>274</v>
      </c>
      <c r="C9" s="244">
        <f>+C10+C15+C23+C26</f>
        <v>73897.18132233097</v>
      </c>
      <c r="D9" s="245" t="s">
        <v>883</v>
      </c>
      <c r="E9" s="246" t="s">
        <v>883</v>
      </c>
      <c r="F9" s="86">
        <f>+F10+F15+F23+F26</f>
        <v>54079112.75072242</v>
      </c>
      <c r="G9" s="74"/>
      <c r="H9" s="42" t="s">
        <v>268</v>
      </c>
      <c r="J9" s="32"/>
      <c r="K9" s="32"/>
      <c r="L9" s="32"/>
      <c r="M9" s="32"/>
      <c r="N9" s="32"/>
    </row>
    <row r="10" spans="2:8" s="32" customFormat="1" ht="12.75" customHeight="1">
      <c r="B10" s="41" t="s">
        <v>275</v>
      </c>
      <c r="C10" s="247">
        <f>SUM(C11:C14)</f>
        <v>26152.38444226166</v>
      </c>
      <c r="D10" s="248">
        <f>SUM(D11:D14)</f>
        <v>52490.9375867337</v>
      </c>
      <c r="E10" s="249">
        <f>+F10/D10</f>
        <v>240.33039317102484</v>
      </c>
      <c r="F10" s="250">
        <f>SUM(F11:F14)</f>
        <v>12615167.668135436</v>
      </c>
      <c r="G10" s="75"/>
      <c r="H10" s="41" t="s">
        <v>356</v>
      </c>
    </row>
    <row r="11" spans="2:8" s="32" customFormat="1" ht="12.75" customHeight="1">
      <c r="B11" s="69" t="s">
        <v>276</v>
      </c>
      <c r="C11" s="247">
        <v>12321.046178000852</v>
      </c>
      <c r="D11" s="248">
        <v>25139.369038360364</v>
      </c>
      <c r="E11" s="251">
        <v>254.60167377105483</v>
      </c>
      <c r="F11" s="250">
        <f>+E11*D11</f>
        <v>6400525.434714782</v>
      </c>
      <c r="G11" s="75"/>
      <c r="H11" s="69" t="s">
        <v>357</v>
      </c>
    </row>
    <row r="12" spans="2:8" s="32" customFormat="1" ht="12.75" customHeight="1">
      <c r="B12" s="69" t="s">
        <v>106</v>
      </c>
      <c r="C12" s="247">
        <v>12832.817862779404</v>
      </c>
      <c r="D12" s="248">
        <v>25477.728052832044</v>
      </c>
      <c r="E12" s="251">
        <v>221.11495407342616</v>
      </c>
      <c r="F12" s="250">
        <f aca="true" t="shared" si="0" ref="F12:F28">+E12*D12</f>
        <v>5633506.668297199</v>
      </c>
      <c r="G12" s="75"/>
      <c r="H12" s="69" t="s">
        <v>145</v>
      </c>
    </row>
    <row r="13" spans="2:8" s="32" customFormat="1" ht="12.75" customHeight="1">
      <c r="B13" s="69" t="s">
        <v>277</v>
      </c>
      <c r="C13" s="247">
        <v>302.846414700718</v>
      </c>
      <c r="D13" s="248">
        <v>378.50459639752444</v>
      </c>
      <c r="E13" s="251">
        <v>305.63</v>
      </c>
      <c r="F13" s="250">
        <f t="shared" si="0"/>
        <v>115682.35979697539</v>
      </c>
      <c r="G13" s="75"/>
      <c r="H13" s="69" t="s">
        <v>358</v>
      </c>
    </row>
    <row r="14" spans="2:8" s="32" customFormat="1" ht="12.75" customHeight="1">
      <c r="B14" s="69" t="s">
        <v>278</v>
      </c>
      <c r="C14" s="247">
        <v>695.6739867806849</v>
      </c>
      <c r="D14" s="248">
        <v>1495.335899143766</v>
      </c>
      <c r="E14" s="251">
        <v>311.27</v>
      </c>
      <c r="F14" s="250">
        <f t="shared" si="0"/>
        <v>465453.20532648003</v>
      </c>
      <c r="G14" s="75"/>
      <c r="H14" s="69" t="s">
        <v>359</v>
      </c>
    </row>
    <row r="15" spans="2:12" s="32" customFormat="1" ht="12.75" customHeight="1">
      <c r="B15" s="41" t="s">
        <v>295</v>
      </c>
      <c r="C15" s="247">
        <f>SUM(C16:C22)</f>
        <v>411.7554447215296</v>
      </c>
      <c r="D15" s="248">
        <f>SUM(D16:D22)</f>
        <v>2864.9320749792146</v>
      </c>
      <c r="E15" s="249">
        <f>+F15/D15</f>
        <v>1712.6427295586357</v>
      </c>
      <c r="F15" s="250">
        <f>SUM(F16:F22)</f>
        <v>4906605.088892488</v>
      </c>
      <c r="G15" s="75"/>
      <c r="H15" s="41" t="s">
        <v>360</v>
      </c>
      <c r="J15" s="34"/>
      <c r="L15" s="34"/>
    </row>
    <row r="16" spans="2:8" s="32" customFormat="1" ht="12.75" customHeight="1">
      <c r="B16" s="69" t="s">
        <v>279</v>
      </c>
      <c r="C16" s="247">
        <v>35.05620116375731</v>
      </c>
      <c r="D16" s="248">
        <v>492.530280133001</v>
      </c>
      <c r="E16" s="251">
        <v>941.8504110216137</v>
      </c>
      <c r="F16" s="250">
        <f t="shared" si="0"/>
        <v>463889.8467838575</v>
      </c>
      <c r="G16" s="75"/>
      <c r="H16" s="69" t="s">
        <v>361</v>
      </c>
    </row>
    <row r="17" spans="2:8" s="32" customFormat="1" ht="12.75" customHeight="1">
      <c r="B17" s="69" t="s">
        <v>280</v>
      </c>
      <c r="C17" s="247">
        <v>47.608703241895284</v>
      </c>
      <c r="D17" s="248">
        <v>144.726306899418</v>
      </c>
      <c r="E17" s="251">
        <v>1585.3745432863152</v>
      </c>
      <c r="F17" s="250">
        <f t="shared" si="0"/>
        <v>229445.4027021799</v>
      </c>
      <c r="G17" s="75"/>
      <c r="H17" s="69" t="s">
        <v>362</v>
      </c>
    </row>
    <row r="18" spans="2:8" s="32" customFormat="1" ht="12.75" customHeight="1">
      <c r="B18" s="69" t="s">
        <v>281</v>
      </c>
      <c r="C18" s="247">
        <v>127.43916874480462</v>
      </c>
      <c r="D18" s="248">
        <v>1977.51010307564</v>
      </c>
      <c r="E18" s="251">
        <v>1786.5862891122981</v>
      </c>
      <c r="F18" s="250">
        <f t="shared" si="0"/>
        <v>3532992.436735986</v>
      </c>
      <c r="G18" s="75"/>
      <c r="H18" s="69" t="s">
        <v>363</v>
      </c>
    </row>
    <row r="19" spans="2:8" s="32" customFormat="1" ht="12.75" customHeight="1">
      <c r="B19" s="69" t="s">
        <v>282</v>
      </c>
      <c r="C19" s="247">
        <v>116.99137157107236</v>
      </c>
      <c r="D19" s="248">
        <v>113.147384871155</v>
      </c>
      <c r="E19" s="251">
        <v>4258.484316339182</v>
      </c>
      <c r="F19" s="250">
        <f t="shared" si="0"/>
        <v>481836.3639086069</v>
      </c>
      <c r="G19" s="75"/>
      <c r="H19" s="69" t="s">
        <v>364</v>
      </c>
    </row>
    <row r="20" spans="2:8" s="32" customFormat="1" ht="12.75" customHeight="1">
      <c r="B20" s="69" t="s">
        <v>283</v>
      </c>
      <c r="C20" s="247">
        <v>32</v>
      </c>
      <c r="D20" s="248">
        <v>47.454</v>
      </c>
      <c r="E20" s="251">
        <v>1710.066998215819</v>
      </c>
      <c r="F20" s="250">
        <f t="shared" si="0"/>
        <v>81149.51933333348</v>
      </c>
      <c r="G20" s="75"/>
      <c r="H20" s="69" t="s">
        <v>365</v>
      </c>
    </row>
    <row r="21" spans="2:8" s="32" customFormat="1" ht="12.75" customHeight="1">
      <c r="B21" s="69" t="s">
        <v>284</v>
      </c>
      <c r="C21" s="247">
        <v>6.66</v>
      </c>
      <c r="D21" s="248">
        <v>7.510000000000001</v>
      </c>
      <c r="E21" s="251">
        <v>2274.379427430093</v>
      </c>
      <c r="F21" s="250">
        <f t="shared" si="0"/>
        <v>17080.589500000002</v>
      </c>
      <c r="G21" s="75"/>
      <c r="H21" s="69" t="s">
        <v>366</v>
      </c>
    </row>
    <row r="22" spans="2:8" s="32" customFormat="1" ht="12.75" customHeight="1">
      <c r="B22" s="69" t="s">
        <v>285</v>
      </c>
      <c r="C22" s="247">
        <v>46</v>
      </c>
      <c r="D22" s="248">
        <v>82.054</v>
      </c>
      <c r="E22" s="251">
        <v>1221.2802535954925</v>
      </c>
      <c r="F22" s="250">
        <f t="shared" si="0"/>
        <v>100210.92992852454</v>
      </c>
      <c r="G22" s="75"/>
      <c r="H22" s="69" t="s">
        <v>367</v>
      </c>
    </row>
    <row r="23" spans="2:8" s="32" customFormat="1" ht="12.75" customHeight="1">
      <c r="B23" s="41" t="s">
        <v>286</v>
      </c>
      <c r="C23" s="247">
        <f>+C24+C25</f>
        <v>37</v>
      </c>
      <c r="D23" s="248">
        <f>+D24+D25</f>
        <v>291.55945</v>
      </c>
      <c r="E23" s="249">
        <f>+F23/D23</f>
        <v>1946.3697570632144</v>
      </c>
      <c r="F23" s="250">
        <f>+F24+F25</f>
        <v>567482.4958659845</v>
      </c>
      <c r="G23" s="75"/>
      <c r="H23" s="41" t="s">
        <v>368</v>
      </c>
    </row>
    <row r="24" spans="2:8" s="32" customFormat="1" ht="12.75" customHeight="1">
      <c r="B24" s="69" t="s">
        <v>287</v>
      </c>
      <c r="C24" s="247">
        <v>1</v>
      </c>
      <c r="D24" s="248">
        <v>1</v>
      </c>
      <c r="E24" s="251">
        <v>2701.6686159844057</v>
      </c>
      <c r="F24" s="250">
        <f t="shared" si="0"/>
        <v>2701.6686159844057</v>
      </c>
      <c r="G24" s="75"/>
      <c r="H24" s="69" t="s">
        <v>369</v>
      </c>
    </row>
    <row r="25" spans="2:8" s="32" customFormat="1" ht="12.75" customHeight="1">
      <c r="B25" s="69" t="s">
        <v>288</v>
      </c>
      <c r="C25" s="247">
        <v>36</v>
      </c>
      <c r="D25" s="248">
        <v>290.55945</v>
      </c>
      <c r="E25" s="251">
        <v>1943.7702929641423</v>
      </c>
      <c r="F25" s="250">
        <f t="shared" si="0"/>
        <v>564780.8272500001</v>
      </c>
      <c r="G25" s="75"/>
      <c r="H25" s="69" t="s">
        <v>370</v>
      </c>
    </row>
    <row r="26" spans="2:8" s="32" customFormat="1" ht="12.75" customHeight="1">
      <c r="B26" s="41" t="s">
        <v>289</v>
      </c>
      <c r="C26" s="247">
        <f>SUM(C27:C29)</f>
        <v>47296.04143534778</v>
      </c>
      <c r="D26" s="252" t="s">
        <v>883</v>
      </c>
      <c r="E26" s="249" t="s">
        <v>883</v>
      </c>
      <c r="F26" s="250">
        <f>+F27+F28+F29+F32</f>
        <v>35989857.49782851</v>
      </c>
      <c r="G26" s="75"/>
      <c r="H26" s="41" t="s">
        <v>371</v>
      </c>
    </row>
    <row r="27" spans="2:8" s="32" customFormat="1" ht="12.75" customHeight="1">
      <c r="B27" s="69" t="s">
        <v>290</v>
      </c>
      <c r="C27" s="247">
        <v>150.0490882384111</v>
      </c>
      <c r="D27" s="248">
        <v>207.11828615815517</v>
      </c>
      <c r="E27" s="251">
        <v>471.1038879469686</v>
      </c>
      <c r="F27" s="250">
        <f t="shared" si="0"/>
        <v>97574.22987401971</v>
      </c>
      <c r="G27" s="75"/>
      <c r="H27" s="69" t="s">
        <v>372</v>
      </c>
    </row>
    <row r="28" spans="2:8" s="32" customFormat="1" ht="12.75" customHeight="1">
      <c r="B28" s="69" t="s">
        <v>995</v>
      </c>
      <c r="C28" s="247">
        <v>3.991668993464052</v>
      </c>
      <c r="D28" s="248">
        <v>5</v>
      </c>
      <c r="E28" s="251">
        <v>587.4287764378712</v>
      </c>
      <c r="F28" s="250">
        <f t="shared" si="0"/>
        <v>2937.143882189356</v>
      </c>
      <c r="G28" s="75"/>
      <c r="H28" s="69" t="s">
        <v>994</v>
      </c>
    </row>
    <row r="29" spans="2:8" s="32" customFormat="1" ht="12.75" customHeight="1">
      <c r="B29" s="69" t="s">
        <v>108</v>
      </c>
      <c r="C29" s="247">
        <f>+C30+C31</f>
        <v>47142.00067811591</v>
      </c>
      <c r="D29" s="252" t="s">
        <v>883</v>
      </c>
      <c r="E29" s="249" t="s">
        <v>883</v>
      </c>
      <c r="F29" s="250">
        <f>+F30+F31</f>
        <v>33675943.99763467</v>
      </c>
      <c r="G29" s="75"/>
      <c r="H29" s="69" t="s">
        <v>373</v>
      </c>
    </row>
    <row r="30" spans="2:8" s="32" customFormat="1" ht="12.75" customHeight="1">
      <c r="B30" s="76" t="s">
        <v>291</v>
      </c>
      <c r="C30" s="247">
        <v>4843.181098954018</v>
      </c>
      <c r="D30" s="252" t="s">
        <v>883</v>
      </c>
      <c r="E30" s="249" t="s">
        <v>883</v>
      </c>
      <c r="F30" s="250">
        <v>1225828.4982485229</v>
      </c>
      <c r="G30" s="75"/>
      <c r="H30" s="76" t="s">
        <v>374</v>
      </c>
    </row>
    <row r="31" spans="2:8" s="32" customFormat="1" ht="12.75" customHeight="1">
      <c r="B31" s="76" t="s">
        <v>292</v>
      </c>
      <c r="C31" s="247">
        <v>42298.81957916189</v>
      </c>
      <c r="D31" s="248">
        <v>311317.4617395937</v>
      </c>
      <c r="E31" s="249">
        <v>104.2348068690395</v>
      </c>
      <c r="F31" s="250">
        <f>+E31*D31</f>
        <v>32450115.499386147</v>
      </c>
      <c r="G31" s="75"/>
      <c r="H31" s="76" t="s">
        <v>375</v>
      </c>
    </row>
    <row r="32" spans="2:8" s="32" customFormat="1" ht="12.75" customHeight="1">
      <c r="B32" s="69" t="s">
        <v>185</v>
      </c>
      <c r="C32" s="95" t="s">
        <v>883</v>
      </c>
      <c r="D32" s="248">
        <v>36684.51612453168</v>
      </c>
      <c r="E32" s="249">
        <v>60.336140700994264</v>
      </c>
      <c r="F32" s="250">
        <f>+E32*D32</f>
        <v>2213402.126437636</v>
      </c>
      <c r="G32" s="75"/>
      <c r="H32" s="69" t="s">
        <v>146</v>
      </c>
    </row>
    <row r="33" spans="2:14" s="31" customFormat="1" ht="16.5" customHeight="1">
      <c r="B33" s="42" t="s">
        <v>265</v>
      </c>
      <c r="C33" s="244">
        <f>+C34+C37+C59</f>
        <v>6512.925020954083</v>
      </c>
      <c r="D33" s="245" t="s">
        <v>883</v>
      </c>
      <c r="E33" s="246" t="s">
        <v>883</v>
      </c>
      <c r="F33" s="86">
        <f>+F34+F37+F59</f>
        <v>92696388.5445877</v>
      </c>
      <c r="G33" s="74"/>
      <c r="H33" s="42" t="s">
        <v>269</v>
      </c>
      <c r="J33" s="32"/>
      <c r="K33" s="32"/>
      <c r="L33" s="32"/>
      <c r="M33" s="32"/>
      <c r="N33" s="32"/>
    </row>
    <row r="34" spans="2:8" s="32" customFormat="1" ht="12.75" customHeight="1">
      <c r="B34" s="41" t="s">
        <v>293</v>
      </c>
      <c r="C34" s="247">
        <f>+C35+C36</f>
        <v>3990.822036575203</v>
      </c>
      <c r="D34" s="248">
        <f>+D35+D36</f>
        <v>98984.4260150902</v>
      </c>
      <c r="E34" s="249">
        <f>+F34/D34</f>
        <v>382.96061963347336</v>
      </c>
      <c r="F34" s="248">
        <f>+F35+F36</f>
        <v>37907137.12080264</v>
      </c>
      <c r="G34" s="75"/>
      <c r="H34" s="41" t="s">
        <v>376</v>
      </c>
    </row>
    <row r="35" spans="2:14" s="32" customFormat="1" ht="12.75" customHeight="1">
      <c r="B35" s="69" t="s">
        <v>296</v>
      </c>
      <c r="C35" s="247">
        <v>3942.822036575203</v>
      </c>
      <c r="D35" s="248">
        <v>97755.25801509019</v>
      </c>
      <c r="E35" s="251">
        <v>381.88</v>
      </c>
      <c r="F35" s="250">
        <f aca="true" t="shared" si="1" ref="F35:F57">+E35*D35</f>
        <v>37330777.93080264</v>
      </c>
      <c r="G35" s="75"/>
      <c r="H35" s="69" t="s">
        <v>378</v>
      </c>
      <c r="J35" s="31"/>
      <c r="K35" s="31"/>
      <c r="L35" s="31"/>
      <c r="M35" s="31"/>
      <c r="N35" s="31"/>
    </row>
    <row r="36" spans="2:8" s="32" customFormat="1" ht="12.75" customHeight="1">
      <c r="B36" s="69" t="s">
        <v>297</v>
      </c>
      <c r="C36" s="247">
        <v>48</v>
      </c>
      <c r="D36" s="248">
        <v>1229.1680000000001</v>
      </c>
      <c r="E36" s="251">
        <v>468.9018832250757</v>
      </c>
      <c r="F36" s="250">
        <f t="shared" si="1"/>
        <v>576359.19</v>
      </c>
      <c r="G36" s="75"/>
      <c r="H36" s="69" t="s">
        <v>377</v>
      </c>
    </row>
    <row r="37" spans="2:8" s="32" customFormat="1" ht="12.75" customHeight="1">
      <c r="B37" s="41" t="s">
        <v>294</v>
      </c>
      <c r="C37" s="247">
        <f>SUM(C38:C58)</f>
        <v>1988.4979386598443</v>
      </c>
      <c r="D37" s="252" t="s">
        <v>883</v>
      </c>
      <c r="E37" s="249" t="s">
        <v>883</v>
      </c>
      <c r="F37" s="250">
        <f>SUM(F38:F58)</f>
        <v>47481159.595095605</v>
      </c>
      <c r="G37" s="75"/>
      <c r="H37" s="41" t="s">
        <v>379</v>
      </c>
    </row>
    <row r="38" spans="2:8" s="32" customFormat="1" ht="12.75" customHeight="1">
      <c r="B38" s="69" t="s">
        <v>298</v>
      </c>
      <c r="C38" s="247">
        <v>53.430640066500416</v>
      </c>
      <c r="D38" s="248">
        <v>2152.9664691604294</v>
      </c>
      <c r="E38" s="251">
        <v>386.75532890120405</v>
      </c>
      <c r="F38" s="250">
        <f t="shared" si="1"/>
        <v>832671.2548934058</v>
      </c>
      <c r="G38" s="75"/>
      <c r="H38" s="69" t="s">
        <v>380</v>
      </c>
    </row>
    <row r="39" spans="2:8" s="32" customFormat="1" ht="12.75" customHeight="1">
      <c r="B39" s="69" t="s">
        <v>299</v>
      </c>
      <c r="C39" s="247">
        <v>246.84646217788864</v>
      </c>
      <c r="D39" s="248">
        <v>15256.5090811305</v>
      </c>
      <c r="E39" s="251">
        <v>1020.0539774755817</v>
      </c>
      <c r="F39" s="250">
        <f t="shared" si="1"/>
        <v>15562462.7705995</v>
      </c>
      <c r="G39" s="75"/>
      <c r="H39" s="69" t="s">
        <v>381</v>
      </c>
    </row>
    <row r="40" spans="2:8" s="32" customFormat="1" ht="12.75" customHeight="1">
      <c r="B40" s="69" t="s">
        <v>300</v>
      </c>
      <c r="C40" s="247">
        <v>69.64849542809648</v>
      </c>
      <c r="D40" s="248">
        <v>2170.59835876974</v>
      </c>
      <c r="E40" s="251">
        <v>417.4337534943062</v>
      </c>
      <c r="F40" s="250">
        <f t="shared" si="1"/>
        <v>906081.0202298333</v>
      </c>
      <c r="G40" s="75"/>
      <c r="H40" s="69" t="s">
        <v>385</v>
      </c>
    </row>
    <row r="41" spans="2:8" s="32" customFormat="1" ht="12.75" customHeight="1">
      <c r="B41" s="69" t="s">
        <v>301</v>
      </c>
      <c r="C41" s="247">
        <v>191.94511221945152</v>
      </c>
      <c r="D41" s="248">
        <v>7856.04568578553</v>
      </c>
      <c r="E41" s="251">
        <v>810.0688030617756</v>
      </c>
      <c r="F41" s="250">
        <f t="shared" si="1"/>
        <v>6363937.52548291</v>
      </c>
      <c r="G41" s="75"/>
      <c r="H41" s="69" t="s">
        <v>383</v>
      </c>
    </row>
    <row r="42" spans="2:8" s="32" customFormat="1" ht="12.75" customHeight="1">
      <c r="B42" s="69" t="s">
        <v>302</v>
      </c>
      <c r="C42" s="247">
        <v>57.0075394846218</v>
      </c>
      <c r="D42" s="248">
        <v>1708.99801745636</v>
      </c>
      <c r="E42" s="251">
        <v>1995.3891163852006</v>
      </c>
      <c r="F42" s="250">
        <f t="shared" si="1"/>
        <v>3410116.043956306</v>
      </c>
      <c r="G42" s="75"/>
      <c r="H42" s="69" t="s">
        <v>384</v>
      </c>
    </row>
    <row r="43" spans="2:8" s="32" customFormat="1" ht="12.75" customHeight="1">
      <c r="B43" s="69" t="s">
        <v>303</v>
      </c>
      <c r="C43" s="247">
        <v>23.373117206982545</v>
      </c>
      <c r="D43" s="248">
        <v>53.3467890274314</v>
      </c>
      <c r="E43" s="251">
        <v>2403.4569769551126</v>
      </c>
      <c r="F43" s="250">
        <f t="shared" si="1"/>
        <v>128216.71228613245</v>
      </c>
      <c r="G43" s="75"/>
      <c r="H43" s="69" t="s">
        <v>386</v>
      </c>
    </row>
    <row r="44" spans="2:8" s="32" customFormat="1" ht="12.75" customHeight="1">
      <c r="B44" s="69" t="s">
        <v>304</v>
      </c>
      <c r="C44" s="247">
        <v>107.4445386533666</v>
      </c>
      <c r="D44" s="248">
        <v>4049.5299501246905</v>
      </c>
      <c r="E44" s="251">
        <v>380.2777880400127</v>
      </c>
      <c r="F44" s="250">
        <f t="shared" si="1"/>
        <v>1539946.2920352002</v>
      </c>
      <c r="G44" s="75"/>
      <c r="H44" s="69" t="s">
        <v>387</v>
      </c>
    </row>
    <row r="45" spans="2:8" s="32" customFormat="1" ht="12.75" customHeight="1">
      <c r="B45" s="69" t="s">
        <v>305</v>
      </c>
      <c r="C45" s="247">
        <v>125.2250789692436</v>
      </c>
      <c r="D45" s="248">
        <v>4974</v>
      </c>
      <c r="E45" s="251">
        <v>307.97895619475975</v>
      </c>
      <c r="F45" s="250">
        <f t="shared" si="1"/>
        <v>1531887.328112735</v>
      </c>
      <c r="G45" s="75"/>
      <c r="H45" s="69" t="s">
        <v>388</v>
      </c>
    </row>
    <row r="46" spans="2:8" s="32" customFormat="1" ht="12.75" customHeight="1">
      <c r="B46" s="69" t="s">
        <v>306</v>
      </c>
      <c r="C46" s="247">
        <v>11</v>
      </c>
      <c r="D46" s="248">
        <v>85</v>
      </c>
      <c r="E46" s="251">
        <v>1875.7600399313487</v>
      </c>
      <c r="F46" s="250">
        <f t="shared" si="1"/>
        <v>159439.60339416465</v>
      </c>
      <c r="G46" s="75"/>
      <c r="H46" s="69" t="s">
        <v>389</v>
      </c>
    </row>
    <row r="47" spans="2:8" s="32" customFormat="1" ht="12.75" customHeight="1">
      <c r="B47" s="69" t="s">
        <v>307</v>
      </c>
      <c r="C47" s="247">
        <v>57</v>
      </c>
      <c r="D47" s="248">
        <v>980</v>
      </c>
      <c r="E47" s="251">
        <v>240</v>
      </c>
      <c r="F47" s="250">
        <f t="shared" si="1"/>
        <v>235200</v>
      </c>
      <c r="G47" s="75"/>
      <c r="H47" s="69" t="s">
        <v>390</v>
      </c>
    </row>
    <row r="48" spans="2:8" s="32" customFormat="1" ht="12.75" customHeight="1">
      <c r="B48" s="69" t="s">
        <v>308</v>
      </c>
      <c r="C48" s="247">
        <v>53.01675810473819</v>
      </c>
      <c r="D48" s="248">
        <v>955.562976891106</v>
      </c>
      <c r="E48" s="251">
        <v>569.5689561297044</v>
      </c>
      <c r="F48" s="250">
        <f t="shared" si="1"/>
        <v>544259.0072640601</v>
      </c>
      <c r="G48" s="75"/>
      <c r="H48" s="69" t="s">
        <v>391</v>
      </c>
    </row>
    <row r="49" spans="2:8" s="32" customFormat="1" ht="12.75" customHeight="1">
      <c r="B49" s="69" t="s">
        <v>987</v>
      </c>
      <c r="C49" s="247">
        <v>66.15655029093936</v>
      </c>
      <c r="D49" s="248">
        <v>1420.29159600997</v>
      </c>
      <c r="E49" s="251">
        <v>626.0312755983141</v>
      </c>
      <c r="F49" s="250">
        <f t="shared" si="1"/>
        <v>889146.9595716868</v>
      </c>
      <c r="G49" s="75"/>
      <c r="H49" s="69" t="s">
        <v>988</v>
      </c>
    </row>
    <row r="50" spans="2:8" s="32" customFormat="1" ht="12.75" customHeight="1">
      <c r="B50" s="69" t="s">
        <v>310</v>
      </c>
      <c r="C50" s="247">
        <v>123.55879467996681</v>
      </c>
      <c r="D50" s="248">
        <v>2694.97693183707</v>
      </c>
      <c r="E50" s="251">
        <v>696.2184640516662</v>
      </c>
      <c r="F50" s="250">
        <f t="shared" si="1"/>
        <v>1876292.7001382767</v>
      </c>
      <c r="G50" s="75"/>
      <c r="H50" s="69" t="s">
        <v>393</v>
      </c>
    </row>
    <row r="51" spans="2:8" s="32" customFormat="1" ht="12.75" customHeight="1">
      <c r="B51" s="69" t="s">
        <v>311</v>
      </c>
      <c r="C51" s="247">
        <v>28.66660349127182</v>
      </c>
      <c r="D51" s="248">
        <v>1310.7241837074</v>
      </c>
      <c r="E51" s="251">
        <v>668.4093338619671</v>
      </c>
      <c r="F51" s="250">
        <f t="shared" si="1"/>
        <v>876100.2785086338</v>
      </c>
      <c r="G51" s="75"/>
      <c r="H51" s="69" t="s">
        <v>394</v>
      </c>
    </row>
    <row r="52" spans="2:8" s="32" customFormat="1" ht="12.75" customHeight="1">
      <c r="B52" s="69" t="s">
        <v>312</v>
      </c>
      <c r="C52" s="247">
        <v>17.438121363258524</v>
      </c>
      <c r="D52" s="248">
        <v>629.004613466334</v>
      </c>
      <c r="E52" s="251">
        <v>505.30316733398035</v>
      </c>
      <c r="F52" s="250">
        <f t="shared" si="1"/>
        <v>317838.0234522246</v>
      </c>
      <c r="G52" s="75"/>
      <c r="H52" s="69" t="s">
        <v>395</v>
      </c>
    </row>
    <row r="53" spans="2:8" s="32" customFormat="1" ht="12.75" customHeight="1">
      <c r="B53" s="69" t="s">
        <v>313</v>
      </c>
      <c r="C53" s="247">
        <v>40.75895261845388</v>
      </c>
      <c r="D53" s="248">
        <v>1318.6600016625098</v>
      </c>
      <c r="E53" s="251">
        <v>467.16686381402616</v>
      </c>
      <c r="F53" s="250">
        <f t="shared" si="1"/>
        <v>616034.2574136732</v>
      </c>
      <c r="G53" s="75"/>
      <c r="H53" s="69" t="s">
        <v>396</v>
      </c>
    </row>
    <row r="54" spans="2:8" s="32" customFormat="1" ht="12.75" customHeight="1">
      <c r="B54" s="69" t="s">
        <v>314</v>
      </c>
      <c r="C54" s="247">
        <v>19.02511221945137</v>
      </c>
      <c r="D54" s="248">
        <v>307.215121862012</v>
      </c>
      <c r="E54" s="251">
        <v>1449.858273017084</v>
      </c>
      <c r="F54" s="250">
        <f t="shared" si="1"/>
        <v>445418.38602758973</v>
      </c>
      <c r="G54" s="75"/>
      <c r="H54" s="69" t="s">
        <v>397</v>
      </c>
    </row>
    <row r="55" spans="2:8" s="32" customFormat="1" ht="12.75" customHeight="1">
      <c r="B55" s="69" t="s">
        <v>315</v>
      </c>
      <c r="C55" s="247">
        <v>37.78566916043229</v>
      </c>
      <c r="D55" s="248">
        <v>1027.60724655029</v>
      </c>
      <c r="E55" s="251">
        <v>1068.25084958097</v>
      </c>
      <c r="F55" s="250">
        <f t="shared" si="1"/>
        <v>1097742.3141629086</v>
      </c>
      <c r="G55" s="75"/>
      <c r="H55" s="69" t="s">
        <v>398</v>
      </c>
    </row>
    <row r="56" spans="2:8" s="32" customFormat="1" ht="12.75" customHeight="1">
      <c r="B56" s="69" t="s">
        <v>316</v>
      </c>
      <c r="C56" s="247">
        <v>40</v>
      </c>
      <c r="D56" s="248">
        <v>694.343</v>
      </c>
      <c r="E56" s="251">
        <v>1912.9636632160343</v>
      </c>
      <c r="F56" s="250">
        <f t="shared" si="1"/>
        <v>1328252.928808411</v>
      </c>
      <c r="G56" s="75"/>
      <c r="H56" s="69" t="s">
        <v>399</v>
      </c>
    </row>
    <row r="57" spans="2:8" s="32" customFormat="1" ht="12.75" customHeight="1">
      <c r="B57" s="69" t="s">
        <v>317</v>
      </c>
      <c r="C57" s="95" t="s">
        <v>883</v>
      </c>
      <c r="D57" s="248">
        <v>1138</v>
      </c>
      <c r="E57" s="251">
        <v>2735.3787346221443</v>
      </c>
      <c r="F57" s="250">
        <f t="shared" si="1"/>
        <v>3112861</v>
      </c>
      <c r="G57" s="75"/>
      <c r="H57" s="69" t="s">
        <v>400</v>
      </c>
    </row>
    <row r="58" spans="2:8" s="32" customFormat="1" ht="12.75" customHeight="1">
      <c r="B58" s="69" t="s">
        <v>318</v>
      </c>
      <c r="C58" s="247">
        <v>619.1703925251805</v>
      </c>
      <c r="D58" s="248">
        <v>34514.39175443459</v>
      </c>
      <c r="E58" s="249">
        <f>+F58/D58</f>
        <v>165.35870686536595</v>
      </c>
      <c r="F58" s="250">
        <v>5707255.188757952</v>
      </c>
      <c r="G58" s="75"/>
      <c r="H58" s="69" t="s">
        <v>401</v>
      </c>
    </row>
    <row r="59" spans="2:8" s="32" customFormat="1" ht="12.75" customHeight="1">
      <c r="B59" s="41" t="s">
        <v>319</v>
      </c>
      <c r="C59" s="247">
        <f>+C60+C61</f>
        <v>533.6050457190358</v>
      </c>
      <c r="D59" s="248">
        <f>+D60+D61</f>
        <v>20975.616269326696</v>
      </c>
      <c r="E59" s="249">
        <f>+F59/D59</f>
        <v>348.4089208561807</v>
      </c>
      <c r="F59" s="248">
        <f>+F60+F61</f>
        <v>7308091.828689462</v>
      </c>
      <c r="G59" s="75"/>
      <c r="H59" s="41" t="s">
        <v>402</v>
      </c>
    </row>
    <row r="60" spans="2:8" s="32" customFormat="1" ht="12.75" customHeight="1">
      <c r="B60" s="69" t="s">
        <v>320</v>
      </c>
      <c r="C60" s="247">
        <v>390.4828179551122</v>
      </c>
      <c r="D60" s="248">
        <v>14474.578869326699</v>
      </c>
      <c r="E60" s="251">
        <v>290.87834104457204</v>
      </c>
      <c r="F60" s="250">
        <f>+E60*D60</f>
        <v>4210341.488828568</v>
      </c>
      <c r="G60" s="75"/>
      <c r="H60" s="69" t="s">
        <v>956</v>
      </c>
    </row>
    <row r="61" spans="2:8" s="32" customFormat="1" ht="12.75" customHeight="1">
      <c r="B61" s="69" t="s">
        <v>321</v>
      </c>
      <c r="C61" s="247">
        <v>143.1222277639236</v>
      </c>
      <c r="D61" s="248">
        <v>6501.037399999999</v>
      </c>
      <c r="E61" s="251">
        <v>476.5009258154544</v>
      </c>
      <c r="F61" s="250">
        <f>+E61*D61</f>
        <v>3097750.3398608943</v>
      </c>
      <c r="G61" s="75"/>
      <c r="H61" s="69" t="s">
        <v>403</v>
      </c>
    </row>
    <row r="62" spans="2:14" s="31" customFormat="1" ht="16.5" customHeight="1">
      <c r="B62" s="42" t="s">
        <v>322</v>
      </c>
      <c r="C62" s="244">
        <f>+C63+C66+C71+C87+C92</f>
        <v>25900.702246239693</v>
      </c>
      <c r="D62" s="245">
        <f>+D63+D66+D71+D87+D92</f>
        <v>128480.7614790747</v>
      </c>
      <c r="E62" s="246">
        <f>+F62/D62</f>
        <v>491.20223461069776</v>
      </c>
      <c r="F62" s="86">
        <f>+F63+F66+F71+F87+F92</f>
        <v>63110037.14300555</v>
      </c>
      <c r="G62" s="74"/>
      <c r="H62" s="42" t="s">
        <v>270</v>
      </c>
      <c r="J62" s="32"/>
      <c r="K62" s="32"/>
      <c r="L62" s="32"/>
      <c r="M62" s="32"/>
      <c r="N62" s="32"/>
    </row>
    <row r="63" spans="2:8" s="32" customFormat="1" ht="12.75" customHeight="1">
      <c r="B63" s="41" t="s">
        <v>323</v>
      </c>
      <c r="C63" s="247">
        <f>+C64+C65</f>
        <v>6144.239160058736</v>
      </c>
      <c r="D63" s="248">
        <f>+D64+D65</f>
        <v>23055.203855947737</v>
      </c>
      <c r="E63" s="249">
        <f>+F63/D63</f>
        <v>417.4304020447123</v>
      </c>
      <c r="F63" s="248">
        <f>+F64+F65</f>
        <v>9623943.014811065</v>
      </c>
      <c r="G63" s="75"/>
      <c r="H63" s="41" t="s">
        <v>404</v>
      </c>
    </row>
    <row r="64" spans="2:8" s="32" customFormat="1" ht="12.75" customHeight="1">
      <c r="B64" s="69" t="s">
        <v>324</v>
      </c>
      <c r="C64" s="247">
        <v>5581.239160058736</v>
      </c>
      <c r="D64" s="248">
        <v>19610.3993844347</v>
      </c>
      <c r="E64" s="251">
        <v>335.1115603447524</v>
      </c>
      <c r="F64" s="250">
        <f aca="true" t="shared" si="2" ref="F64:F86">+E64*D64</f>
        <v>6571671.536701683</v>
      </c>
      <c r="G64" s="75"/>
      <c r="H64" s="69" t="s">
        <v>405</v>
      </c>
    </row>
    <row r="65" spans="2:8" s="32" customFormat="1" ht="12.75" customHeight="1">
      <c r="B65" s="69" t="s">
        <v>325</v>
      </c>
      <c r="C65" s="247">
        <v>563</v>
      </c>
      <c r="D65" s="248">
        <v>3444.80447151304</v>
      </c>
      <c r="E65" s="251">
        <v>886.0507187999419</v>
      </c>
      <c r="F65" s="250">
        <f t="shared" si="2"/>
        <v>3052271.478109383</v>
      </c>
      <c r="G65" s="75"/>
      <c r="H65" s="69" t="s">
        <v>406</v>
      </c>
    </row>
    <row r="66" spans="2:8" s="32" customFormat="1" ht="12.75" customHeight="1">
      <c r="B66" s="41" t="s">
        <v>326</v>
      </c>
      <c r="C66" s="247">
        <f>SUM(C67:C70)</f>
        <v>2907.8402188066802</v>
      </c>
      <c r="D66" s="248">
        <f>SUM(D67:D70)</f>
        <v>56198.83604800303</v>
      </c>
      <c r="E66" s="249">
        <f>+F66/D66</f>
        <v>254.81365438446747</v>
      </c>
      <c r="F66" s="248">
        <f>SUM(F67:F70)</f>
        <v>14320230.785545196</v>
      </c>
      <c r="G66" s="75"/>
      <c r="H66" s="41" t="s">
        <v>407</v>
      </c>
    </row>
    <row r="67" spans="2:8" s="32" customFormat="1" ht="12.75" customHeight="1">
      <c r="B67" s="69" t="s">
        <v>327</v>
      </c>
      <c r="C67" s="247">
        <v>1203.619182769896</v>
      </c>
      <c r="D67" s="248">
        <v>16284.764946209</v>
      </c>
      <c r="E67" s="251">
        <v>217.87878102074262</v>
      </c>
      <c r="F67" s="250">
        <f t="shared" si="2"/>
        <v>3548104.735689336</v>
      </c>
      <c r="G67" s="75"/>
      <c r="H67" s="69" t="s">
        <v>408</v>
      </c>
    </row>
    <row r="68" spans="2:14" s="32" customFormat="1" ht="12.75" customHeight="1">
      <c r="B68" s="69" t="s">
        <v>328</v>
      </c>
      <c r="C68" s="247">
        <v>401.25098529869075</v>
      </c>
      <c r="D68" s="248">
        <v>4879.94199337093</v>
      </c>
      <c r="E68" s="251">
        <v>244.2871482323445</v>
      </c>
      <c r="F68" s="250">
        <f t="shared" si="2"/>
        <v>1192107.113099847</v>
      </c>
      <c r="G68" s="75"/>
      <c r="H68" s="69" t="s">
        <v>409</v>
      </c>
      <c r="J68" s="31"/>
      <c r="K68" s="31"/>
      <c r="L68" s="31"/>
      <c r="M68" s="31"/>
      <c r="N68" s="31"/>
    </row>
    <row r="69" spans="2:8" s="32" customFormat="1" ht="12.75" customHeight="1">
      <c r="B69" s="69" t="s">
        <v>330</v>
      </c>
      <c r="C69" s="247">
        <v>373.0926237007209</v>
      </c>
      <c r="D69" s="248">
        <v>16571.9329593366</v>
      </c>
      <c r="E69" s="251">
        <v>255.6960175935632</v>
      </c>
      <c r="F69" s="250">
        <f t="shared" si="2"/>
        <v>4237377.261529881</v>
      </c>
      <c r="G69" s="75"/>
      <c r="H69" s="69" t="s">
        <v>410</v>
      </c>
    </row>
    <row r="70" spans="2:8" s="32" customFormat="1" ht="12.75" customHeight="1">
      <c r="B70" s="69" t="s">
        <v>329</v>
      </c>
      <c r="C70" s="247">
        <v>929.8774270373727</v>
      </c>
      <c r="D70" s="248">
        <v>18462.1961490865</v>
      </c>
      <c r="E70" s="251">
        <v>289.3827815544298</v>
      </c>
      <c r="F70" s="250">
        <f t="shared" si="2"/>
        <v>5342641.675226134</v>
      </c>
      <c r="G70" s="75"/>
      <c r="H70" s="69" t="s">
        <v>411</v>
      </c>
    </row>
    <row r="71" spans="2:8" s="32" customFormat="1" ht="12.75" customHeight="1">
      <c r="B71" s="41" t="s">
        <v>331</v>
      </c>
      <c r="C71" s="247">
        <f>SUM(C72:C86)</f>
        <v>3131.6964597330107</v>
      </c>
      <c r="D71" s="252">
        <f>SUM(D72:D86)</f>
        <v>21045.43058374028</v>
      </c>
      <c r="E71" s="249">
        <f>+F71/D71</f>
        <v>1079.1400202628186</v>
      </c>
      <c r="F71" s="250">
        <f>SUM(F72:F86)</f>
        <v>22710966.386577226</v>
      </c>
      <c r="G71" s="75"/>
      <c r="H71" s="41" t="s">
        <v>412</v>
      </c>
    </row>
    <row r="72" spans="2:10" s="32" customFormat="1" ht="12.75" customHeight="1">
      <c r="B72" s="69" t="s">
        <v>332</v>
      </c>
      <c r="C72" s="247">
        <v>412.81887756856247</v>
      </c>
      <c r="D72" s="248">
        <v>3011.0761321854907</v>
      </c>
      <c r="E72" s="251">
        <v>838.8652036515953</v>
      </c>
      <c r="F72" s="250">
        <f t="shared" si="2"/>
        <v>2525886.9928362393</v>
      </c>
      <c r="G72" s="75"/>
      <c r="H72" s="69" t="s">
        <v>413</v>
      </c>
      <c r="J72" s="22"/>
    </row>
    <row r="73" spans="2:14" s="32" customFormat="1" ht="12.75" customHeight="1">
      <c r="B73" s="69" t="s">
        <v>333</v>
      </c>
      <c r="C73" s="247">
        <v>81.65139572770005</v>
      </c>
      <c r="D73" s="248">
        <v>575.196654678962</v>
      </c>
      <c r="E73" s="251">
        <v>1137.533679731719</v>
      </c>
      <c r="F73" s="250">
        <f t="shared" si="2"/>
        <v>654305.5671663346</v>
      </c>
      <c r="G73" s="75"/>
      <c r="H73" s="69" t="s">
        <v>414</v>
      </c>
      <c r="J73" s="63"/>
      <c r="K73" s="31"/>
      <c r="L73" s="31"/>
      <c r="M73" s="31"/>
      <c r="N73" s="31"/>
    </row>
    <row r="74" spans="2:14" s="32" customFormat="1" ht="12.75" customHeight="1">
      <c r="B74" s="69" t="s">
        <v>334</v>
      </c>
      <c r="C74" s="247">
        <v>11</v>
      </c>
      <c r="D74" s="248">
        <v>42.1886</v>
      </c>
      <c r="E74" s="251">
        <v>668.6469767329284</v>
      </c>
      <c r="F74" s="250">
        <f t="shared" si="2"/>
        <v>28209.27984259482</v>
      </c>
      <c r="G74" s="75"/>
      <c r="H74" s="69" t="s">
        <v>415</v>
      </c>
      <c r="J74" s="29"/>
      <c r="K74" s="25"/>
      <c r="L74" s="22"/>
      <c r="M74" s="22"/>
      <c r="N74" s="22"/>
    </row>
    <row r="75" spans="2:14" s="32" customFormat="1" ht="12.75" customHeight="1">
      <c r="B75" s="69" t="s">
        <v>416</v>
      </c>
      <c r="C75" s="247">
        <v>354.47956931444867</v>
      </c>
      <c r="D75" s="248">
        <v>2340.08894051392</v>
      </c>
      <c r="E75" s="251">
        <v>1087</v>
      </c>
      <c r="F75" s="250">
        <f t="shared" si="2"/>
        <v>2543676.678338631</v>
      </c>
      <c r="G75" s="75"/>
      <c r="H75" s="69" t="s">
        <v>418</v>
      </c>
      <c r="J75" s="22"/>
      <c r="K75" s="25"/>
      <c r="L75" s="25"/>
      <c r="M75" s="25"/>
      <c r="N75" s="25"/>
    </row>
    <row r="76" spans="2:14" s="32" customFormat="1" ht="12.75" customHeight="1">
      <c r="B76" s="69" t="s">
        <v>335</v>
      </c>
      <c r="C76" s="247">
        <v>213.84083758364036</v>
      </c>
      <c r="D76" s="248">
        <v>1042.87173588548</v>
      </c>
      <c r="E76" s="251">
        <v>1107.9142155703464</v>
      </c>
      <c r="F76" s="250">
        <f t="shared" si="2"/>
        <v>1155412.421204047</v>
      </c>
      <c r="G76" s="75"/>
      <c r="H76" s="69" t="s">
        <v>417</v>
      </c>
      <c r="J76" s="22"/>
      <c r="K76" s="25"/>
      <c r="L76" s="25"/>
      <c r="M76" s="25"/>
      <c r="N76" s="25"/>
    </row>
    <row r="77" spans="2:14" s="32" customFormat="1" ht="12.75" customHeight="1">
      <c r="B77" s="69" t="s">
        <v>336</v>
      </c>
      <c r="C77" s="247">
        <v>223.33082856633231</v>
      </c>
      <c r="D77" s="248">
        <v>386.750240825487</v>
      </c>
      <c r="E77" s="251">
        <v>3618.969708265573</v>
      </c>
      <c r="F77" s="250">
        <f t="shared" si="2"/>
        <v>1399637.4062118528</v>
      </c>
      <c r="G77" s="75"/>
      <c r="H77" s="69" t="s">
        <v>419</v>
      </c>
      <c r="J77" s="22"/>
      <c r="K77" s="25"/>
      <c r="L77" s="25"/>
      <c r="M77" s="25"/>
      <c r="N77" s="25"/>
    </row>
    <row r="78" spans="2:14" s="32" customFormat="1" ht="12.75" customHeight="1">
      <c r="B78" s="69" t="s">
        <v>421</v>
      </c>
      <c r="C78" s="247">
        <v>425.5493168589407</v>
      </c>
      <c r="D78" s="248">
        <v>1700.67766150269</v>
      </c>
      <c r="E78" s="251">
        <v>1133.666645753446</v>
      </c>
      <c r="F78" s="250">
        <f t="shared" si="2"/>
        <v>1928001.5400235688</v>
      </c>
      <c r="G78" s="75"/>
      <c r="H78" s="69" t="s">
        <v>420</v>
      </c>
      <c r="J78" s="22"/>
      <c r="K78" s="24"/>
      <c r="L78" s="25"/>
      <c r="M78" s="25"/>
      <c r="N78" s="25"/>
    </row>
    <row r="79" spans="2:14" s="32" customFormat="1" ht="12.75" customHeight="1">
      <c r="B79" s="69" t="s">
        <v>337</v>
      </c>
      <c r="C79" s="247">
        <v>423.1910855734515</v>
      </c>
      <c r="D79" s="248">
        <v>1012.09596067441</v>
      </c>
      <c r="E79" s="251">
        <v>690.1660669423696</v>
      </c>
      <c r="F79" s="250">
        <f t="shared" si="2"/>
        <v>698514.2885469168</v>
      </c>
      <c r="G79" s="75"/>
      <c r="H79" s="69" t="s">
        <v>422</v>
      </c>
      <c r="J79" s="22"/>
      <c r="K79" s="22"/>
      <c r="L79" s="24"/>
      <c r="M79" s="24"/>
      <c r="N79" s="24"/>
    </row>
    <row r="80" spans="2:14" s="32" customFormat="1" ht="12.75" customHeight="1">
      <c r="B80" s="69" t="s">
        <v>338</v>
      </c>
      <c r="C80" s="247">
        <v>51.83844555278472</v>
      </c>
      <c r="D80" s="248">
        <v>1676.15718869493</v>
      </c>
      <c r="E80" s="251">
        <v>2374.7075166002937</v>
      </c>
      <c r="F80" s="250">
        <f t="shared" si="2"/>
        <v>3980383.074997467</v>
      </c>
      <c r="G80" s="75"/>
      <c r="H80" s="69" t="s">
        <v>423</v>
      </c>
      <c r="J80" s="22"/>
      <c r="K80" s="22"/>
      <c r="L80" s="22"/>
      <c r="M80" s="22"/>
      <c r="N80" s="22"/>
    </row>
    <row r="81" spans="2:14" s="32" customFormat="1" ht="12.75" customHeight="1">
      <c r="B81" s="69" t="s">
        <v>339</v>
      </c>
      <c r="C81" s="247">
        <v>185.0025039518785</v>
      </c>
      <c r="D81" s="248">
        <v>1182.5670489702702</v>
      </c>
      <c r="E81" s="251">
        <v>2033.6118589199755</v>
      </c>
      <c r="F81" s="250">
        <f t="shared" si="2"/>
        <v>2404882.374753941</v>
      </c>
      <c r="G81" s="75"/>
      <c r="H81" s="69" t="s">
        <v>424</v>
      </c>
      <c r="J81" s="22"/>
      <c r="K81" s="22"/>
      <c r="L81" s="22"/>
      <c r="M81" s="22"/>
      <c r="N81" s="22"/>
    </row>
    <row r="82" spans="2:14" s="32" customFormat="1" ht="12.75" customHeight="1">
      <c r="B82" s="69" t="s">
        <v>340</v>
      </c>
      <c r="C82" s="247">
        <v>206.0808511912763</v>
      </c>
      <c r="D82" s="248">
        <v>5506.63888181324</v>
      </c>
      <c r="E82" s="251">
        <v>315.8331324469806</v>
      </c>
      <c r="F82" s="250">
        <f t="shared" si="2"/>
        <v>1739179.0072974141</v>
      </c>
      <c r="G82" s="75"/>
      <c r="H82" s="69" t="s">
        <v>425</v>
      </c>
      <c r="J82" s="22"/>
      <c r="K82" s="29"/>
      <c r="L82" s="22"/>
      <c r="M82" s="22"/>
      <c r="N82" s="22"/>
    </row>
    <row r="83" spans="2:14" s="32" customFormat="1" ht="12.75" customHeight="1">
      <c r="B83" s="69" t="s">
        <v>341</v>
      </c>
      <c r="C83" s="247">
        <v>48.103337333380296</v>
      </c>
      <c r="D83" s="248">
        <v>314.241134987757</v>
      </c>
      <c r="E83" s="251">
        <v>1703.2134207974407</v>
      </c>
      <c r="F83" s="250">
        <f t="shared" si="2"/>
        <v>535219.7184777679</v>
      </c>
      <c r="G83" s="75"/>
      <c r="H83" s="69" t="s">
        <v>426</v>
      </c>
      <c r="J83" s="22"/>
      <c r="K83" s="22"/>
      <c r="L83" s="29"/>
      <c r="M83" s="29"/>
      <c r="N83" s="29"/>
    </row>
    <row r="84" spans="2:14" s="32" customFormat="1" ht="12.75" customHeight="1">
      <c r="B84" s="69" t="s">
        <v>342</v>
      </c>
      <c r="C84" s="247">
        <v>169.80941051061427</v>
      </c>
      <c r="D84" s="248">
        <v>1211.55440300764</v>
      </c>
      <c r="E84" s="251">
        <v>1466.2787109686417</v>
      </c>
      <c r="F84" s="250">
        <f t="shared" si="2"/>
        <v>1776476.4283104248</v>
      </c>
      <c r="G84" s="75"/>
      <c r="H84" s="69" t="s">
        <v>427</v>
      </c>
      <c r="J84" s="22"/>
      <c r="K84" s="22"/>
      <c r="L84" s="22"/>
      <c r="M84" s="22"/>
      <c r="N84" s="22"/>
    </row>
    <row r="85" spans="2:14" s="32" customFormat="1" ht="12.75" customHeight="1">
      <c r="B85" s="69" t="s">
        <v>343</v>
      </c>
      <c r="C85" s="247">
        <v>5</v>
      </c>
      <c r="D85" s="248">
        <v>114</v>
      </c>
      <c r="E85" s="251">
        <v>735.0991432068545</v>
      </c>
      <c r="F85" s="250">
        <f t="shared" si="2"/>
        <v>83801.3023255814</v>
      </c>
      <c r="G85" s="75"/>
      <c r="H85" s="69" t="s">
        <v>428</v>
      </c>
      <c r="J85" s="22"/>
      <c r="K85" s="22"/>
      <c r="L85" s="22"/>
      <c r="M85" s="22"/>
      <c r="N85" s="22"/>
    </row>
    <row r="86" spans="2:14" s="32" customFormat="1" ht="12.75" customHeight="1">
      <c r="B86" s="69" t="s">
        <v>344</v>
      </c>
      <c r="C86" s="247">
        <v>320</v>
      </c>
      <c r="D86" s="248">
        <v>929.326</v>
      </c>
      <c r="E86" s="249">
        <v>1353.00239769946</v>
      </c>
      <c r="F86" s="250">
        <f t="shared" si="2"/>
        <v>1257380.3062444485</v>
      </c>
      <c r="G86" s="75"/>
      <c r="H86" s="69" t="s">
        <v>429</v>
      </c>
      <c r="J86" s="22"/>
      <c r="K86" s="22"/>
      <c r="L86" s="22"/>
      <c r="M86" s="22"/>
      <c r="N86" s="22"/>
    </row>
    <row r="87" spans="2:14" s="32" customFormat="1" ht="12.75" customHeight="1">
      <c r="B87" s="41" t="s">
        <v>345</v>
      </c>
      <c r="C87" s="247">
        <f>SUM(C88:C91)</f>
        <v>2426.745143171292</v>
      </c>
      <c r="D87" s="248">
        <f>SUM(D88:D91)</f>
        <v>554.0156718669978</v>
      </c>
      <c r="E87" s="249">
        <f>+F87/D87</f>
        <v>2843.2508794757837</v>
      </c>
      <c r="F87" s="248">
        <f>SUM(F88:F91)</f>
        <v>1575205.5462792085</v>
      </c>
      <c r="G87" s="75"/>
      <c r="H87" s="41" t="s">
        <v>430</v>
      </c>
      <c r="J87" s="22"/>
      <c r="K87" s="22"/>
      <c r="L87" s="22"/>
      <c r="M87" s="22"/>
      <c r="N87" s="22"/>
    </row>
    <row r="88" spans="2:14" s="32" customFormat="1" ht="12.75" customHeight="1">
      <c r="B88" s="69" t="s">
        <v>346</v>
      </c>
      <c r="C88" s="247">
        <v>2116.078645364236</v>
      </c>
      <c r="D88" s="248">
        <v>363.786630973705</v>
      </c>
      <c r="E88" s="251">
        <v>934.530286238179</v>
      </c>
      <c r="F88" s="250">
        <f>+E88*D88</f>
        <v>339969.6243734793</v>
      </c>
      <c r="G88" s="75"/>
      <c r="H88" s="69" t="s">
        <v>431</v>
      </c>
      <c r="J88" s="22"/>
      <c r="K88" s="22"/>
      <c r="L88" s="22"/>
      <c r="M88" s="22"/>
      <c r="N88" s="22"/>
    </row>
    <row r="89" spans="2:14" s="32" customFormat="1" ht="12.75" customHeight="1">
      <c r="B89" s="69" t="s">
        <v>347</v>
      </c>
      <c r="C89" s="247">
        <v>224.0539822591089</v>
      </c>
      <c r="D89" s="248">
        <v>158.78570451602198</v>
      </c>
      <c r="E89" s="251">
        <v>6946.346089367895</v>
      </c>
      <c r="F89" s="250">
        <f>+E89*D89</f>
        <v>1102980.4576123953</v>
      </c>
      <c r="G89" s="75"/>
      <c r="H89" s="69" t="s">
        <v>432</v>
      </c>
      <c r="J89" s="22"/>
      <c r="K89" s="22"/>
      <c r="L89" s="22"/>
      <c r="M89" s="22"/>
      <c r="N89" s="22"/>
    </row>
    <row r="90" spans="2:14" s="32" customFormat="1" ht="12.75" customHeight="1">
      <c r="B90" s="69" t="s">
        <v>348</v>
      </c>
      <c r="C90" s="247">
        <v>28</v>
      </c>
      <c r="D90" s="248">
        <v>20.029</v>
      </c>
      <c r="E90" s="251">
        <v>3590</v>
      </c>
      <c r="F90" s="250">
        <f>+E90*D90</f>
        <v>71904.11</v>
      </c>
      <c r="G90" s="75"/>
      <c r="H90" s="69" t="s">
        <v>433</v>
      </c>
      <c r="J90" s="22"/>
      <c r="K90" s="22"/>
      <c r="L90" s="22"/>
      <c r="M90" s="22"/>
      <c r="N90" s="22"/>
    </row>
    <row r="91" spans="2:14" s="32" customFormat="1" ht="12.75" customHeight="1">
      <c r="B91" s="69" t="s">
        <v>349</v>
      </c>
      <c r="C91" s="247">
        <v>58.612515547946956</v>
      </c>
      <c r="D91" s="248">
        <v>11.4143363772708</v>
      </c>
      <c r="E91" s="251">
        <v>5287.329223406335</v>
      </c>
      <c r="F91" s="250">
        <f>+E91*D91</f>
        <v>60351.3542933339</v>
      </c>
      <c r="G91" s="75"/>
      <c r="H91" s="69" t="s">
        <v>434</v>
      </c>
      <c r="J91" s="22"/>
      <c r="K91" s="22"/>
      <c r="L91" s="22"/>
      <c r="M91" s="22"/>
      <c r="N91" s="22"/>
    </row>
    <row r="92" spans="2:14" s="32" customFormat="1" ht="12.75" customHeight="1">
      <c r="B92" s="41" t="s">
        <v>350</v>
      </c>
      <c r="C92" s="247">
        <f>+C93+C94</f>
        <v>11290.181264469973</v>
      </c>
      <c r="D92" s="252">
        <f>+D93+D94</f>
        <v>27627.27531951666</v>
      </c>
      <c r="E92" s="249">
        <f>+F92/D92</f>
        <v>538.5870027972477</v>
      </c>
      <c r="F92" s="250">
        <f>+F93+F94</f>
        <v>14879691.409792852</v>
      </c>
      <c r="G92" s="75"/>
      <c r="H92" s="41" t="s">
        <v>435</v>
      </c>
      <c r="J92" s="22"/>
      <c r="K92" s="22"/>
      <c r="L92" s="22"/>
      <c r="M92" s="22"/>
      <c r="N92" s="22"/>
    </row>
    <row r="93" spans="2:14" s="32" customFormat="1" ht="12.75" customHeight="1">
      <c r="B93" s="69" t="s">
        <v>351</v>
      </c>
      <c r="C93" s="247">
        <v>9977.692559298808</v>
      </c>
      <c r="D93" s="248">
        <v>18236.6859207551</v>
      </c>
      <c r="E93" s="251">
        <v>634.666335750868</v>
      </c>
      <c r="F93" s="250">
        <f>+E93*D93</f>
        <v>11574210.629565082</v>
      </c>
      <c r="G93" s="75"/>
      <c r="H93" s="69" t="s">
        <v>436</v>
      </c>
      <c r="J93" s="22"/>
      <c r="K93" s="22"/>
      <c r="L93" s="22"/>
      <c r="M93" s="22"/>
      <c r="N93" s="22"/>
    </row>
    <row r="94" spans="2:14" s="32" customFormat="1" ht="12.75" customHeight="1">
      <c r="B94" s="69" t="s">
        <v>352</v>
      </c>
      <c r="C94" s="247">
        <v>1312.4887051711653</v>
      </c>
      <c r="D94" s="248">
        <v>9390.58939876156</v>
      </c>
      <c r="E94" s="251">
        <v>351.9992877831182</v>
      </c>
      <c r="F94" s="250">
        <f>+E94*D94</f>
        <v>3305480.780227769</v>
      </c>
      <c r="G94" s="75"/>
      <c r="H94" s="69" t="s">
        <v>437</v>
      </c>
      <c r="J94" s="22"/>
      <c r="K94" s="22"/>
      <c r="L94" s="22"/>
      <c r="M94" s="22"/>
      <c r="N94" s="22"/>
    </row>
    <row r="95" spans="2:14" s="31" customFormat="1" ht="16.5" customHeight="1">
      <c r="B95" s="42" t="s">
        <v>266</v>
      </c>
      <c r="C95" s="244">
        <f>+C96+C98</f>
        <v>168.07999999999998</v>
      </c>
      <c r="D95" s="245" t="s">
        <v>883</v>
      </c>
      <c r="E95" s="246" t="s">
        <v>883</v>
      </c>
      <c r="F95" s="86">
        <f>+F96+F98</f>
        <v>22479179.400880188</v>
      </c>
      <c r="G95" s="74"/>
      <c r="H95" s="42" t="s">
        <v>271</v>
      </c>
      <c r="J95" s="22"/>
      <c r="K95" s="22"/>
      <c r="L95" s="22"/>
      <c r="M95" s="22"/>
      <c r="N95" s="22"/>
    </row>
    <row r="96" spans="2:14" s="32" customFormat="1" ht="12.75" customHeight="1">
      <c r="B96" s="41" t="s">
        <v>353</v>
      </c>
      <c r="C96" s="247">
        <v>59.08</v>
      </c>
      <c r="D96" s="252" t="s">
        <v>883</v>
      </c>
      <c r="E96" s="249" t="s">
        <v>883</v>
      </c>
      <c r="F96" s="250">
        <v>1325466.5602771335</v>
      </c>
      <c r="G96" s="75"/>
      <c r="H96" s="41" t="s">
        <v>272</v>
      </c>
      <c r="J96" s="22"/>
      <c r="K96" s="22"/>
      <c r="L96" s="22"/>
      <c r="M96" s="22"/>
      <c r="N96" s="22"/>
    </row>
    <row r="97" spans="2:14" s="32" customFormat="1" ht="12.75" customHeight="1">
      <c r="B97" s="41" t="s">
        <v>267</v>
      </c>
      <c r="C97" s="247"/>
      <c r="D97" s="248"/>
      <c r="E97" s="249"/>
      <c r="F97" s="250"/>
      <c r="G97" s="75"/>
      <c r="H97" s="41" t="s">
        <v>273</v>
      </c>
      <c r="J97" s="22"/>
      <c r="K97" s="22"/>
      <c r="L97" s="22"/>
      <c r="M97" s="22"/>
      <c r="N97" s="22"/>
    </row>
    <row r="98" spans="2:14" s="32" customFormat="1" ht="12.75" customHeight="1">
      <c r="B98" s="41" t="s">
        <v>354</v>
      </c>
      <c r="C98" s="247">
        <v>109</v>
      </c>
      <c r="D98" s="252" t="s">
        <v>883</v>
      </c>
      <c r="E98" s="249" t="s">
        <v>883</v>
      </c>
      <c r="F98" s="250">
        <v>21153712.840603054</v>
      </c>
      <c r="G98" s="75"/>
      <c r="H98" s="41" t="s">
        <v>355</v>
      </c>
      <c r="J98" s="22"/>
      <c r="K98" s="22"/>
      <c r="L98" s="22"/>
      <c r="M98" s="22"/>
      <c r="N98" s="22"/>
    </row>
    <row r="99" spans="2:14" s="32" customFormat="1" ht="3" customHeight="1">
      <c r="B99" s="56"/>
      <c r="C99" s="92"/>
      <c r="D99" s="90"/>
      <c r="E99" s="158"/>
      <c r="F99" s="65"/>
      <c r="G99" s="73"/>
      <c r="H99" s="56"/>
      <c r="I99" s="22"/>
      <c r="J99" s="22"/>
      <c r="K99" s="22"/>
      <c r="L99" s="22"/>
      <c r="M99" s="22"/>
      <c r="N99" s="22"/>
    </row>
    <row r="100" spans="2:14" s="31" customFormat="1" ht="31.5" customHeight="1">
      <c r="B100" s="96" t="s">
        <v>143</v>
      </c>
      <c r="C100" s="98">
        <f>+C9+C33+C62+C95</f>
        <v>106478.88858952474</v>
      </c>
      <c r="D100" s="122" t="s">
        <v>883</v>
      </c>
      <c r="E100" s="160" t="s">
        <v>883</v>
      </c>
      <c r="F100" s="99">
        <f>+F9+F33+F62+F95</f>
        <v>232364717.83919588</v>
      </c>
      <c r="G100" s="55"/>
      <c r="H100" s="96" t="s">
        <v>184</v>
      </c>
      <c r="I100" s="63"/>
      <c r="J100" s="22"/>
      <c r="K100" s="22"/>
      <c r="L100" s="22"/>
      <c r="M100" s="22"/>
      <c r="N100" s="22"/>
    </row>
    <row r="101" spans="2:9" ht="13.5" customHeight="1">
      <c r="B101" s="21"/>
      <c r="C101" s="21"/>
      <c r="D101" s="21"/>
      <c r="G101" s="21"/>
      <c r="I101" s="29"/>
    </row>
    <row r="102" spans="3:14" s="25" customFormat="1" ht="13.5" thickBot="1">
      <c r="C102" s="80"/>
      <c r="D102" s="80"/>
      <c r="E102" s="80"/>
      <c r="F102" s="80"/>
      <c r="I102" s="22"/>
      <c r="J102" s="22"/>
      <c r="K102" s="22"/>
      <c r="L102" s="22"/>
      <c r="M102" s="22"/>
      <c r="N102" s="22"/>
    </row>
    <row r="103" spans="2:14" s="25" customFormat="1" ht="16.5" customHeight="1" thickTop="1">
      <c r="B103" s="26" t="str">
        <f>+'Περιεχόμενα-Contents'!B27</f>
        <v>(Τελευταία Ενημέρωση/Last update: 14/11/2023)</v>
      </c>
      <c r="C103" s="81"/>
      <c r="D103" s="81"/>
      <c r="E103" s="87"/>
      <c r="F103" s="87"/>
      <c r="G103" s="27"/>
      <c r="H103" s="27"/>
      <c r="I103" s="22"/>
      <c r="J103" s="22"/>
      <c r="K103" s="22"/>
      <c r="L103" s="22"/>
      <c r="M103" s="22"/>
      <c r="N103" s="22"/>
    </row>
    <row r="104" spans="2:14" s="25" customFormat="1" ht="4.5" customHeight="1">
      <c r="B104" s="201"/>
      <c r="C104" s="214"/>
      <c r="D104" s="214"/>
      <c r="E104" s="215"/>
      <c r="F104" s="215"/>
      <c r="G104" s="203"/>
      <c r="H104" s="203"/>
      <c r="I104" s="22"/>
      <c r="J104" s="22"/>
      <c r="K104" s="22"/>
      <c r="L104" s="22"/>
      <c r="M104" s="22"/>
      <c r="N104" s="22"/>
    </row>
    <row r="105" spans="2:14" s="25" customFormat="1" ht="16.5" customHeight="1">
      <c r="B105" s="28" t="str">
        <f>+'Περιεχόμενα-Contents'!B29</f>
        <v>COPYRIGHT © :2023, ΚΥΠΡΙΑΚΗ ΔΗΜΟΚΡΑΤΙΑ, ΣΤΑΤΙΣΤΙΚΗ ΥΠΗΡΕΣΙΑ/REPUBLIC OF CYPRUS, STATISTICAL SERVICE</v>
      </c>
      <c r="C105" s="82"/>
      <c r="D105" s="82"/>
      <c r="E105" s="80"/>
      <c r="F105" s="80"/>
      <c r="I105" s="22"/>
      <c r="J105" s="22"/>
      <c r="K105" s="22"/>
      <c r="L105" s="22"/>
      <c r="M105" s="22"/>
      <c r="N105" s="22"/>
    </row>
    <row r="106" spans="2:14" s="24" customFormat="1" ht="12.75">
      <c r="B106" s="20"/>
      <c r="C106" s="83"/>
      <c r="D106" s="83"/>
      <c r="E106" s="88"/>
      <c r="F106" s="88"/>
      <c r="I106" s="22"/>
      <c r="J106" s="22"/>
      <c r="K106" s="22"/>
      <c r="L106" s="22"/>
      <c r="M106" s="22"/>
      <c r="N106" s="22"/>
    </row>
    <row r="110" spans="1:14" s="29" customFormat="1" ht="12.75">
      <c r="A110" s="22"/>
      <c r="B110" s="30"/>
      <c r="C110" s="84"/>
      <c r="D110" s="84"/>
      <c r="I110" s="22"/>
      <c r="J110" s="22"/>
      <c r="K110" s="22"/>
      <c r="L110" s="22"/>
      <c r="M110" s="22"/>
      <c r="N110" s="22"/>
    </row>
  </sheetData>
  <sheetProtection/>
  <mergeCells count="6">
    <mergeCell ref="F7:G7"/>
    <mergeCell ref="F8:G8"/>
    <mergeCell ref="A1:B1"/>
    <mergeCell ref="B6:B8"/>
    <mergeCell ref="H6:H8"/>
    <mergeCell ref="C6:G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0" r:id="rId2"/>
  <rowBreaks count="1" manualBreakCount="1">
    <brk id="94" max="13" man="1"/>
  </rowBreaks>
  <drawing r:id="rId1"/>
</worksheet>
</file>

<file path=xl/worksheets/sheet11.xml><?xml version="1.0" encoding="utf-8"?>
<worksheet xmlns="http://schemas.openxmlformats.org/spreadsheetml/2006/main" xmlns:r="http://schemas.openxmlformats.org/officeDocument/2006/relationships">
  <sheetPr>
    <tabColor rgb="FF92D050"/>
  </sheetPr>
  <dimension ref="A1:R29"/>
  <sheetViews>
    <sheetView zoomScaleSheetLayoutView="80" zoomScalePageLayoutView="0" workbookViewId="0" topLeftCell="A1">
      <pane xSplit="2" topLeftCell="C1" activePane="topRight" state="frozen"/>
      <selection pane="topLeft" activeCell="A1" sqref="A1"/>
      <selection pane="topRight" activeCell="A1" sqref="A1:B1"/>
    </sheetView>
  </sheetViews>
  <sheetFormatPr defaultColWidth="9.28125" defaultRowHeight="12.75"/>
  <cols>
    <col min="1" max="1" width="2.140625" style="22" customWidth="1"/>
    <col min="2" max="2" width="18.28125" style="29" customWidth="1"/>
    <col min="3" max="3" width="9.8515625" style="22" customWidth="1"/>
    <col min="4" max="4" width="12.8515625" style="22" customWidth="1"/>
    <col min="5" max="5" width="9.8515625" style="22" customWidth="1"/>
    <col min="6" max="6" width="12.28125" style="22" customWidth="1"/>
    <col min="7" max="7" width="9.8515625" style="22" customWidth="1"/>
    <col min="8" max="8" width="12.57421875" style="22" bestFit="1" customWidth="1"/>
    <col min="9" max="9" width="9.8515625" style="22" customWidth="1"/>
    <col min="10" max="10" width="13.00390625" style="22" customWidth="1"/>
    <col min="11" max="11" width="9.8515625" style="22" customWidth="1"/>
    <col min="12" max="12" width="11.8515625" style="22" customWidth="1"/>
    <col min="13" max="13" width="0.85546875" style="22" customWidth="1"/>
    <col min="14" max="14" width="18.8515625" style="22" customWidth="1"/>
    <col min="15" max="15" width="2.140625" style="22" customWidth="1"/>
    <col min="16" max="16384" width="9.28125" style="22" customWidth="1"/>
  </cols>
  <sheetData>
    <row r="1" spans="1:2" s="23" customFormat="1" ht="15" customHeight="1">
      <c r="A1" s="326" t="s">
        <v>8</v>
      </c>
      <c r="B1" s="327"/>
    </row>
    <row r="2" s="23" customFormat="1" ht="12.75" customHeight="1">
      <c r="B2" s="3"/>
    </row>
    <row r="3" spans="2:15" s="31" customFormat="1" ht="15" customHeight="1">
      <c r="B3" s="208" t="s">
        <v>1122</v>
      </c>
      <c r="C3" s="37"/>
      <c r="D3" s="37"/>
      <c r="E3" s="37"/>
      <c r="F3" s="37"/>
      <c r="G3" s="37"/>
      <c r="H3" s="37"/>
      <c r="I3" s="37"/>
      <c r="J3" s="37"/>
      <c r="K3" s="37"/>
      <c r="L3" s="37"/>
      <c r="M3" s="37"/>
      <c r="N3" s="37"/>
      <c r="O3" s="37"/>
    </row>
    <row r="4" spans="2:15" s="31" customFormat="1" ht="15" customHeight="1" thickBot="1">
      <c r="B4" s="209" t="s">
        <v>1123</v>
      </c>
      <c r="C4" s="206"/>
      <c r="D4" s="206"/>
      <c r="E4" s="206"/>
      <c r="F4" s="206"/>
      <c r="G4" s="206"/>
      <c r="H4" s="206"/>
      <c r="I4" s="206"/>
      <c r="J4" s="206"/>
      <c r="K4" s="206"/>
      <c r="L4" s="206"/>
      <c r="M4" s="206"/>
      <c r="N4" s="206"/>
      <c r="O4" s="38"/>
    </row>
    <row r="5" s="32" customFormat="1" ht="12.75" customHeight="1" thickTop="1">
      <c r="N5" s="33"/>
    </row>
    <row r="6" spans="2:14" s="32" customFormat="1" ht="15.75" customHeight="1">
      <c r="B6" s="322" t="s">
        <v>499</v>
      </c>
      <c r="C6" s="367">
        <v>2017</v>
      </c>
      <c r="D6" s="369"/>
      <c r="E6" s="367">
        <v>2018</v>
      </c>
      <c r="F6" s="369"/>
      <c r="G6" s="367">
        <v>2019</v>
      </c>
      <c r="H6" s="369"/>
      <c r="I6" s="367">
        <v>2020</v>
      </c>
      <c r="J6" s="369"/>
      <c r="K6" s="367">
        <v>2021</v>
      </c>
      <c r="L6" s="368"/>
      <c r="M6" s="369"/>
      <c r="N6" s="322" t="s">
        <v>550</v>
      </c>
    </row>
    <row r="7" spans="2:14" s="32" customFormat="1" ht="31.5" customHeight="1">
      <c r="B7" s="334"/>
      <c r="C7" s="196" t="s">
        <v>450</v>
      </c>
      <c r="D7" s="196" t="s">
        <v>761</v>
      </c>
      <c r="E7" s="196" t="s">
        <v>450</v>
      </c>
      <c r="F7" s="196" t="s">
        <v>761</v>
      </c>
      <c r="G7" s="223" t="s">
        <v>450</v>
      </c>
      <c r="H7" s="223" t="s">
        <v>761</v>
      </c>
      <c r="I7" s="240" t="s">
        <v>450</v>
      </c>
      <c r="J7" s="240" t="s">
        <v>761</v>
      </c>
      <c r="K7" s="196" t="s">
        <v>450</v>
      </c>
      <c r="L7" s="363" t="s">
        <v>761</v>
      </c>
      <c r="M7" s="364"/>
      <c r="N7" s="334"/>
    </row>
    <row r="8" spans="2:14" s="32" customFormat="1" ht="31.5" customHeight="1">
      <c r="B8" s="323"/>
      <c r="C8" s="197" t="s">
        <v>1013</v>
      </c>
      <c r="D8" s="197" t="s">
        <v>898</v>
      </c>
      <c r="E8" s="261" t="s">
        <v>1013</v>
      </c>
      <c r="F8" s="197" t="s">
        <v>898</v>
      </c>
      <c r="G8" s="261" t="s">
        <v>1013</v>
      </c>
      <c r="H8" s="224" t="s">
        <v>898</v>
      </c>
      <c r="I8" s="261" t="s">
        <v>1013</v>
      </c>
      <c r="J8" s="241" t="s">
        <v>898</v>
      </c>
      <c r="K8" s="197" t="s">
        <v>1013</v>
      </c>
      <c r="L8" s="365" t="s">
        <v>898</v>
      </c>
      <c r="M8" s="366"/>
      <c r="N8" s="323"/>
    </row>
    <row r="9" spans="2:16" s="32" customFormat="1" ht="19.5" customHeight="1">
      <c r="B9" s="129" t="s">
        <v>327</v>
      </c>
      <c r="C9" s="65">
        <v>4916.893</v>
      </c>
      <c r="D9" s="65">
        <v>2141.912</v>
      </c>
      <c r="E9" s="65">
        <v>3855.395</v>
      </c>
      <c r="F9" s="65">
        <v>1809.886</v>
      </c>
      <c r="G9" s="65">
        <v>4934.891</v>
      </c>
      <c r="H9" s="65">
        <v>2093.396</v>
      </c>
      <c r="I9" s="65">
        <v>7243.504999999999</v>
      </c>
      <c r="J9" s="65">
        <v>4103.836</v>
      </c>
      <c r="K9" s="65">
        <v>4146.954</v>
      </c>
      <c r="L9" s="65">
        <v>1966.563</v>
      </c>
      <c r="M9" s="67"/>
      <c r="N9" s="41" t="s">
        <v>408</v>
      </c>
      <c r="P9" s="34"/>
    </row>
    <row r="10" spans="2:14" s="32" customFormat="1" ht="15" customHeight="1">
      <c r="B10" s="41" t="s">
        <v>328</v>
      </c>
      <c r="C10" s="65">
        <v>1372.272</v>
      </c>
      <c r="D10" s="65">
        <v>860.257</v>
      </c>
      <c r="E10" s="65">
        <v>676.462</v>
      </c>
      <c r="F10" s="65">
        <v>467.411</v>
      </c>
      <c r="G10" s="65">
        <v>818.192</v>
      </c>
      <c r="H10" s="65">
        <v>525.708</v>
      </c>
      <c r="I10" s="65">
        <v>753.17</v>
      </c>
      <c r="J10" s="65">
        <v>440.691</v>
      </c>
      <c r="K10" s="65">
        <v>1166.31</v>
      </c>
      <c r="L10" s="65">
        <v>689.21</v>
      </c>
      <c r="M10" s="67"/>
      <c r="N10" s="41" t="s">
        <v>409</v>
      </c>
    </row>
    <row r="11" spans="2:14" s="32" customFormat="1" ht="15" customHeight="1">
      <c r="B11" s="41" t="s">
        <v>330</v>
      </c>
      <c r="C11" s="65">
        <v>8204.531</v>
      </c>
      <c r="D11" s="65">
        <v>4716.449</v>
      </c>
      <c r="E11" s="65">
        <v>9100.082</v>
      </c>
      <c r="F11" s="65">
        <v>5243.92</v>
      </c>
      <c r="G11" s="65">
        <v>8291.276</v>
      </c>
      <c r="H11" s="65">
        <v>4711.737</v>
      </c>
      <c r="I11" s="65">
        <v>7473.437</v>
      </c>
      <c r="J11" s="65">
        <v>4174.825</v>
      </c>
      <c r="K11" s="65">
        <v>7553.572</v>
      </c>
      <c r="L11" s="65">
        <v>4423.368</v>
      </c>
      <c r="M11" s="67"/>
      <c r="N11" s="41" t="s">
        <v>410</v>
      </c>
    </row>
    <row r="12" spans="2:14" s="32" customFormat="1" ht="15" customHeight="1">
      <c r="B12" s="41" t="s">
        <v>329</v>
      </c>
      <c r="C12" s="65">
        <v>10219.027</v>
      </c>
      <c r="D12" s="65">
        <v>6033.272</v>
      </c>
      <c r="E12" s="65">
        <v>9197.824</v>
      </c>
      <c r="F12" s="65">
        <v>5382.12</v>
      </c>
      <c r="G12" s="65">
        <v>6781.318</v>
      </c>
      <c r="H12" s="65">
        <v>4222.742</v>
      </c>
      <c r="I12" s="65">
        <v>7220.112999999999</v>
      </c>
      <c r="J12" s="65">
        <v>4700.041</v>
      </c>
      <c r="K12" s="65">
        <v>5207.937</v>
      </c>
      <c r="L12" s="65">
        <v>3441.815</v>
      </c>
      <c r="M12" s="67"/>
      <c r="N12" s="41" t="s">
        <v>763</v>
      </c>
    </row>
    <row r="13" spans="2:14" s="32" customFormat="1" ht="15" customHeight="1">
      <c r="B13" s="41" t="s">
        <v>323</v>
      </c>
      <c r="C13" s="65">
        <v>183.757</v>
      </c>
      <c r="D13" s="65">
        <v>383.733</v>
      </c>
      <c r="E13" s="65">
        <v>107.837</v>
      </c>
      <c r="F13" s="65">
        <v>200.821</v>
      </c>
      <c r="G13" s="65">
        <v>6.93</v>
      </c>
      <c r="H13" s="65">
        <v>9.786</v>
      </c>
      <c r="I13" s="65">
        <v>158.098</v>
      </c>
      <c r="J13" s="65">
        <v>290.257</v>
      </c>
      <c r="K13" s="65">
        <v>233.357</v>
      </c>
      <c r="L13" s="65">
        <v>587.601</v>
      </c>
      <c r="M13" s="67"/>
      <c r="N13" s="41" t="s">
        <v>764</v>
      </c>
    </row>
    <row r="14" spans="2:14" s="32" customFormat="1" ht="15" customHeight="1">
      <c r="B14" s="41" t="s">
        <v>319</v>
      </c>
      <c r="C14" s="65">
        <v>11.84</v>
      </c>
      <c r="D14" s="65">
        <v>12.8</v>
      </c>
      <c r="E14" s="65">
        <v>2.853</v>
      </c>
      <c r="F14" s="65">
        <v>3.831</v>
      </c>
      <c r="G14" s="65">
        <v>6.628</v>
      </c>
      <c r="H14" s="65">
        <v>7.378</v>
      </c>
      <c r="I14" s="65">
        <v>8.16</v>
      </c>
      <c r="J14" s="65">
        <v>6.078</v>
      </c>
      <c r="K14" s="65">
        <v>0.81</v>
      </c>
      <c r="L14" s="65">
        <v>0.648</v>
      </c>
      <c r="M14" s="67"/>
      <c r="N14" s="41" t="s">
        <v>402</v>
      </c>
    </row>
    <row r="15" spans="2:14" s="32" customFormat="1" ht="15" customHeight="1">
      <c r="B15" s="41" t="s">
        <v>293</v>
      </c>
      <c r="C15" s="65">
        <v>101196.588</v>
      </c>
      <c r="D15" s="65">
        <v>47661.165</v>
      </c>
      <c r="E15" s="65">
        <v>89492.783</v>
      </c>
      <c r="F15" s="65">
        <v>43870.755</v>
      </c>
      <c r="G15" s="65">
        <v>71904.791</v>
      </c>
      <c r="H15" s="65">
        <v>47298.731</v>
      </c>
      <c r="I15" s="65">
        <v>67942.65599999999</v>
      </c>
      <c r="J15" s="65">
        <v>36642.505</v>
      </c>
      <c r="K15" s="65">
        <v>86469.046</v>
      </c>
      <c r="L15" s="65">
        <v>42091.007</v>
      </c>
      <c r="M15" s="67"/>
      <c r="N15" s="41" t="s">
        <v>376</v>
      </c>
    </row>
    <row r="16" spans="2:14" s="32" customFormat="1" ht="15" customHeight="1">
      <c r="B16" s="41" t="s">
        <v>762</v>
      </c>
      <c r="C16" s="70" t="s">
        <v>883</v>
      </c>
      <c r="D16" s="65">
        <v>3609</v>
      </c>
      <c r="E16" s="70" t="s">
        <v>883</v>
      </c>
      <c r="F16" s="65">
        <v>3200</v>
      </c>
      <c r="G16" s="70" t="s">
        <v>883</v>
      </c>
      <c r="H16" s="65">
        <v>1892</v>
      </c>
      <c r="I16" s="70" t="s">
        <v>883</v>
      </c>
      <c r="J16" s="65">
        <v>1249</v>
      </c>
      <c r="K16" s="70" t="s">
        <v>883</v>
      </c>
      <c r="L16" s="65">
        <v>913</v>
      </c>
      <c r="M16" s="67"/>
      <c r="N16" s="41" t="s">
        <v>765</v>
      </c>
    </row>
    <row r="17" spans="2:14" s="32" customFormat="1" ht="15" customHeight="1">
      <c r="B17" s="41" t="s">
        <v>708</v>
      </c>
      <c r="C17" s="70" t="s">
        <v>883</v>
      </c>
      <c r="D17" s="65">
        <v>33681.412</v>
      </c>
      <c r="E17" s="70" t="s">
        <v>883</v>
      </c>
      <c r="F17" s="65">
        <f>F19-SUM(F9:F16)</f>
        <v>33943.256</v>
      </c>
      <c r="G17" s="70" t="s">
        <v>883</v>
      </c>
      <c r="H17" s="65">
        <f>H19-SUM(H9:H16)</f>
        <v>35104.522</v>
      </c>
      <c r="I17" s="70" t="s">
        <v>883</v>
      </c>
      <c r="J17" s="65">
        <f>J19-SUM(J9:J16)</f>
        <v>28545.767000000007</v>
      </c>
      <c r="K17" s="70" t="s">
        <v>883</v>
      </c>
      <c r="L17" s="65">
        <f>L19-SUM(L9:L16)</f>
        <v>31550.788</v>
      </c>
      <c r="M17" s="67"/>
      <c r="N17" s="41" t="s">
        <v>709</v>
      </c>
    </row>
    <row r="18" spans="2:18" s="32" customFormat="1" ht="3" customHeight="1">
      <c r="B18" s="56"/>
      <c r="C18" s="59"/>
      <c r="D18" s="59"/>
      <c r="E18" s="59"/>
      <c r="F18" s="59"/>
      <c r="G18" s="59"/>
      <c r="H18" s="59"/>
      <c r="I18" s="59"/>
      <c r="J18" s="59"/>
      <c r="K18" s="59"/>
      <c r="L18" s="59"/>
      <c r="M18" s="110"/>
      <c r="N18" s="56"/>
      <c r="O18" s="22"/>
      <c r="P18" s="22"/>
      <c r="Q18" s="22"/>
      <c r="R18" s="22"/>
    </row>
    <row r="19" spans="2:18" s="31" customFormat="1" ht="31.5" customHeight="1">
      <c r="B19" s="96" t="s">
        <v>143</v>
      </c>
      <c r="C19" s="97" t="s">
        <v>883</v>
      </c>
      <c r="D19" s="97">
        <v>99100</v>
      </c>
      <c r="E19" s="97" t="s">
        <v>883</v>
      </c>
      <c r="F19" s="97">
        <v>94122</v>
      </c>
      <c r="G19" s="97" t="s">
        <v>883</v>
      </c>
      <c r="H19" s="97">
        <v>95866</v>
      </c>
      <c r="I19" s="97" t="s">
        <v>883</v>
      </c>
      <c r="J19" s="97">
        <v>80153</v>
      </c>
      <c r="K19" s="97" t="s">
        <v>883</v>
      </c>
      <c r="L19" s="97">
        <v>85664</v>
      </c>
      <c r="M19" s="190"/>
      <c r="N19" s="96" t="s">
        <v>184</v>
      </c>
      <c r="O19" s="22"/>
      <c r="P19" s="22"/>
      <c r="Q19" s="22"/>
      <c r="R19" s="22"/>
    </row>
    <row r="20" spans="2:13" ht="13.5" customHeight="1">
      <c r="B20" s="21"/>
      <c r="C20" s="21"/>
      <c r="D20" s="21"/>
      <c r="E20" s="21"/>
      <c r="F20" s="21"/>
      <c r="G20" s="21"/>
      <c r="H20" s="21"/>
      <c r="I20" s="21"/>
      <c r="J20" s="21"/>
      <c r="K20" s="21"/>
      <c r="L20" s="21"/>
      <c r="M20" s="21"/>
    </row>
    <row r="21" spans="15:18" s="25" customFormat="1" ht="13.5" thickBot="1">
      <c r="O21" s="22"/>
      <c r="P21" s="22"/>
      <c r="Q21" s="22"/>
      <c r="R21" s="22"/>
    </row>
    <row r="22" spans="2:18" s="25" customFormat="1" ht="16.5" customHeight="1" thickTop="1">
      <c r="B22" s="26" t="str">
        <f>+'Περιεχόμενα-Contents'!B27</f>
        <v>(Τελευταία Ενημέρωση/Last update: 14/11/2023)</v>
      </c>
      <c r="C22" s="27"/>
      <c r="D22" s="27"/>
      <c r="E22" s="27"/>
      <c r="F22" s="27"/>
      <c r="G22" s="27"/>
      <c r="H22" s="27"/>
      <c r="I22" s="27"/>
      <c r="J22" s="27"/>
      <c r="K22" s="27"/>
      <c r="L22" s="27"/>
      <c r="M22" s="27"/>
      <c r="N22" s="27"/>
      <c r="O22" s="22"/>
      <c r="P22" s="22"/>
      <c r="Q22" s="22"/>
      <c r="R22" s="22"/>
    </row>
    <row r="23" spans="2:18" s="25" customFormat="1" ht="4.5" customHeight="1">
      <c r="B23" s="201"/>
      <c r="C23" s="203"/>
      <c r="D23" s="203"/>
      <c r="E23" s="203"/>
      <c r="F23" s="203"/>
      <c r="G23" s="203"/>
      <c r="H23" s="203"/>
      <c r="I23" s="203"/>
      <c r="J23" s="203"/>
      <c r="K23" s="203"/>
      <c r="L23" s="203"/>
      <c r="M23" s="203"/>
      <c r="N23" s="203"/>
      <c r="O23" s="22"/>
      <c r="P23" s="22"/>
      <c r="Q23" s="22"/>
      <c r="R23" s="22"/>
    </row>
    <row r="24" spans="2:18" s="25" customFormat="1" ht="16.5" customHeight="1">
      <c r="B24" s="28" t="str">
        <f>+'Περιεχόμενα-Contents'!B29</f>
        <v>COPYRIGHT © :2023, ΚΥΠΡΙΑΚΗ ΔΗΜΟΚΡΑΤΙΑ, ΣΤΑΤΙΣΤΙΚΗ ΥΠΗΡΕΣΙΑ/REPUBLIC OF CYPRUS, STATISTICAL SERVICE</v>
      </c>
      <c r="O24" s="22"/>
      <c r="P24" s="22"/>
      <c r="Q24" s="22"/>
      <c r="R24" s="22"/>
    </row>
    <row r="25" spans="2:18" s="24" customFormat="1" ht="12.75">
      <c r="B25" s="20"/>
      <c r="O25" s="22"/>
      <c r="P25" s="22"/>
      <c r="Q25" s="22"/>
      <c r="R25" s="22"/>
    </row>
    <row r="29" spans="1:18" s="29" customFormat="1" ht="12.75">
      <c r="A29" s="22"/>
      <c r="B29" s="30"/>
      <c r="O29" s="22"/>
      <c r="P29" s="22"/>
      <c r="Q29" s="22"/>
      <c r="R29" s="22"/>
    </row>
  </sheetData>
  <sheetProtection/>
  <mergeCells count="10">
    <mergeCell ref="I6:J6"/>
    <mergeCell ref="G6:H6"/>
    <mergeCell ref="A1:B1"/>
    <mergeCell ref="B6:B8"/>
    <mergeCell ref="N6:N8"/>
    <mergeCell ref="K6:M6"/>
    <mergeCell ref="C6:D6"/>
    <mergeCell ref="E6:F6"/>
    <mergeCell ref="L7:M7"/>
    <mergeCell ref="L8:M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3"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M43"/>
  <sheetViews>
    <sheetView zoomScaleSheetLayoutView="80" zoomScalePageLayoutView="0" workbookViewId="0" topLeftCell="A1">
      <selection activeCell="A1" sqref="A1:B1"/>
    </sheetView>
  </sheetViews>
  <sheetFormatPr defaultColWidth="9.28125" defaultRowHeight="12.75"/>
  <cols>
    <col min="1" max="1" width="2.28125" style="22" customWidth="1"/>
    <col min="2" max="2" width="29.28125" style="29" customWidth="1"/>
    <col min="3" max="4" width="9.140625" style="22" customWidth="1"/>
    <col min="5" max="7" width="9.57421875" style="22" customWidth="1"/>
    <col min="8" max="8" width="0.9921875" style="22" customWidth="1"/>
    <col min="9" max="9" width="29.7109375" style="22" customWidth="1"/>
    <col min="10" max="10" width="2.28125" style="22" customWidth="1"/>
    <col min="11" max="16384" width="9.28125" style="22" customWidth="1"/>
  </cols>
  <sheetData>
    <row r="1" spans="1:2" s="23" customFormat="1" ht="15" customHeight="1">
      <c r="A1" s="326" t="s">
        <v>8</v>
      </c>
      <c r="B1" s="327"/>
    </row>
    <row r="2" s="23" customFormat="1" ht="12.75" customHeight="1">
      <c r="B2" s="3"/>
    </row>
    <row r="3" spans="2:10" s="31" customFormat="1" ht="15" customHeight="1">
      <c r="B3" s="208" t="s">
        <v>1124</v>
      </c>
      <c r="C3" s="37"/>
      <c r="D3" s="37"/>
      <c r="E3" s="37"/>
      <c r="F3" s="37"/>
      <c r="G3" s="37"/>
      <c r="H3" s="37"/>
      <c r="I3" s="37"/>
      <c r="J3" s="37"/>
    </row>
    <row r="4" spans="2:10" s="31" customFormat="1" ht="15" customHeight="1" thickBot="1">
      <c r="B4" s="319" t="s">
        <v>1125</v>
      </c>
      <c r="C4" s="206"/>
      <c r="D4" s="206"/>
      <c r="E4" s="206"/>
      <c r="F4" s="206"/>
      <c r="G4" s="206"/>
      <c r="H4" s="206"/>
      <c r="I4" s="206"/>
      <c r="J4" s="38"/>
    </row>
    <row r="5" spans="2:10" s="31" customFormat="1" ht="12.75" customHeight="1" thickTop="1">
      <c r="B5" s="38"/>
      <c r="C5" s="38"/>
      <c r="D5" s="38"/>
      <c r="E5" s="38"/>
      <c r="F5" s="38"/>
      <c r="G5" s="38"/>
      <c r="H5" s="38"/>
      <c r="I5" s="38"/>
      <c r="J5" s="38"/>
    </row>
    <row r="6" spans="2:9" s="32" customFormat="1" ht="15" customHeight="1">
      <c r="B6" s="216" t="s">
        <v>896</v>
      </c>
      <c r="I6" s="33" t="s">
        <v>897</v>
      </c>
    </row>
    <row r="7" spans="2:9" s="32" customFormat="1" ht="15.75" customHeight="1">
      <c r="B7" s="370" t="s">
        <v>438</v>
      </c>
      <c r="C7" s="324">
        <v>2017</v>
      </c>
      <c r="D7" s="324">
        <v>2018</v>
      </c>
      <c r="E7" s="324">
        <v>2019</v>
      </c>
      <c r="F7" s="324">
        <v>2020</v>
      </c>
      <c r="G7" s="324">
        <v>2021</v>
      </c>
      <c r="H7" s="361"/>
      <c r="I7" s="322" t="s">
        <v>439</v>
      </c>
    </row>
    <row r="8" spans="2:9" s="32" customFormat="1" ht="15.75" customHeight="1">
      <c r="B8" s="323"/>
      <c r="C8" s="325"/>
      <c r="D8" s="325"/>
      <c r="E8" s="325"/>
      <c r="F8" s="325"/>
      <c r="G8" s="325"/>
      <c r="H8" s="362"/>
      <c r="I8" s="323"/>
    </row>
    <row r="9" spans="2:10" s="32" customFormat="1" ht="15" customHeight="1">
      <c r="B9" s="41" t="s">
        <v>447</v>
      </c>
      <c r="C9" s="36">
        <v>47422.944</v>
      </c>
      <c r="D9" s="36">
        <v>45996.934</v>
      </c>
      <c r="E9" s="36">
        <v>48843.2</v>
      </c>
      <c r="F9" s="36">
        <v>40169.229</v>
      </c>
      <c r="G9" s="36">
        <v>43097.976</v>
      </c>
      <c r="H9" s="36"/>
      <c r="I9" s="41" t="s">
        <v>443</v>
      </c>
      <c r="J9" s="34"/>
    </row>
    <row r="10" spans="2:10" s="32" customFormat="1" ht="15" customHeight="1">
      <c r="B10" s="41" t="s">
        <v>1049</v>
      </c>
      <c r="C10" s="36">
        <v>16392.281</v>
      </c>
      <c r="D10" s="36">
        <v>14938.942</v>
      </c>
      <c r="E10" s="36">
        <v>15099.777</v>
      </c>
      <c r="F10" s="36">
        <v>12512.234</v>
      </c>
      <c r="G10" s="36">
        <v>12626.788</v>
      </c>
      <c r="H10" s="36"/>
      <c r="I10" s="41" t="s">
        <v>1048</v>
      </c>
      <c r="J10" s="34"/>
    </row>
    <row r="11" spans="2:10" s="32" customFormat="1" ht="15" customHeight="1">
      <c r="B11" s="41" t="s">
        <v>440</v>
      </c>
      <c r="C11" s="36">
        <v>31792.134</v>
      </c>
      <c r="D11" s="36">
        <v>30316.005</v>
      </c>
      <c r="E11" s="36">
        <v>28839.442</v>
      </c>
      <c r="F11" s="36">
        <v>26240.694</v>
      </c>
      <c r="G11" s="36">
        <v>28782.779</v>
      </c>
      <c r="H11" s="36"/>
      <c r="I11" s="41" t="s">
        <v>444</v>
      </c>
      <c r="J11" s="34"/>
    </row>
    <row r="12" spans="2:10" s="32" customFormat="1" ht="15" customHeight="1">
      <c r="B12" s="41" t="s">
        <v>945</v>
      </c>
      <c r="C12" s="36">
        <v>8.755</v>
      </c>
      <c r="D12" s="36">
        <v>16.384</v>
      </c>
      <c r="E12" s="36">
        <v>15.683</v>
      </c>
      <c r="F12" s="36">
        <v>342.286</v>
      </c>
      <c r="G12" s="36">
        <v>46.272</v>
      </c>
      <c r="H12" s="36"/>
      <c r="I12" s="41" t="s">
        <v>946</v>
      </c>
      <c r="J12" s="34"/>
    </row>
    <row r="13" spans="2:10" s="32" customFormat="1" ht="15" customHeight="1">
      <c r="B13" s="41" t="s">
        <v>441</v>
      </c>
      <c r="C13" s="36">
        <v>2200.128</v>
      </c>
      <c r="D13" s="36">
        <v>2702.62</v>
      </c>
      <c r="E13" s="36">
        <v>2577.324</v>
      </c>
      <c r="F13" s="36">
        <v>855.612</v>
      </c>
      <c r="G13" s="36">
        <v>1067.198</v>
      </c>
      <c r="H13" s="36"/>
      <c r="I13" s="41" t="s">
        <v>445</v>
      </c>
      <c r="J13" s="34"/>
    </row>
    <row r="14" spans="2:10" s="32" customFormat="1" ht="15" customHeight="1">
      <c r="B14" s="41" t="s">
        <v>442</v>
      </c>
      <c r="C14" s="36">
        <v>1283.634</v>
      </c>
      <c r="D14" s="36">
        <v>150.636</v>
      </c>
      <c r="E14" s="36">
        <v>490.572</v>
      </c>
      <c r="F14" s="36">
        <v>22.617</v>
      </c>
      <c r="G14" s="36">
        <v>43.442</v>
      </c>
      <c r="H14" s="36"/>
      <c r="I14" s="41" t="s">
        <v>446</v>
      </c>
      <c r="J14" s="34"/>
    </row>
    <row r="15" spans="2:10" s="32" customFormat="1" ht="15" customHeight="1">
      <c r="B15" s="41" t="s">
        <v>1036</v>
      </c>
      <c r="C15" s="36">
        <v>0</v>
      </c>
      <c r="D15" s="36">
        <v>0</v>
      </c>
      <c r="E15" s="36">
        <v>0</v>
      </c>
      <c r="F15" s="36">
        <v>10.125</v>
      </c>
      <c r="G15" s="36">
        <v>0</v>
      </c>
      <c r="H15" s="36"/>
      <c r="I15" s="41" t="s">
        <v>1037</v>
      </c>
      <c r="J15" s="34"/>
    </row>
    <row r="16" spans="2:10" s="32" customFormat="1" ht="3" customHeight="1">
      <c r="B16" s="56"/>
      <c r="C16" s="59"/>
      <c r="D16" s="59"/>
      <c r="E16" s="59"/>
      <c r="F16" s="59"/>
      <c r="G16" s="59"/>
      <c r="H16" s="110"/>
      <c r="I16" s="56"/>
      <c r="J16" s="22"/>
    </row>
    <row r="17" spans="2:10" s="31" customFormat="1" ht="31.5" customHeight="1">
      <c r="B17" s="96" t="s">
        <v>143</v>
      </c>
      <c r="C17" s="97">
        <f>SUM(C9:C16)</f>
        <v>99099.876</v>
      </c>
      <c r="D17" s="97">
        <f>SUM(D9:D16)</f>
        <v>94121.52100000001</v>
      </c>
      <c r="E17" s="97">
        <f>SUM(E9:E16)</f>
        <v>95865.99799999999</v>
      </c>
      <c r="F17" s="97">
        <f>SUM(F9:F16)</f>
        <v>80152.79699999999</v>
      </c>
      <c r="G17" s="97">
        <f>SUM(G9:G16)</f>
        <v>85664.455</v>
      </c>
      <c r="H17" s="266"/>
      <c r="I17" s="96" t="s">
        <v>184</v>
      </c>
      <c r="J17" s="63"/>
    </row>
    <row r="18" spans="2:10" s="31" customFormat="1" ht="31.5" customHeight="1">
      <c r="B18" s="100"/>
      <c r="C18" s="64"/>
      <c r="D18" s="64"/>
      <c r="E18" s="64"/>
      <c r="F18" s="64"/>
      <c r="G18" s="64"/>
      <c r="H18" s="110"/>
      <c r="I18" s="100"/>
      <c r="J18" s="63"/>
    </row>
    <row r="19" spans="2:9" s="32" customFormat="1" ht="15" customHeight="1">
      <c r="B19" s="216" t="s">
        <v>448</v>
      </c>
      <c r="I19" s="33" t="s">
        <v>449</v>
      </c>
    </row>
    <row r="20" spans="2:9" s="32" customFormat="1" ht="15.75" customHeight="1">
      <c r="B20" s="370" t="s">
        <v>438</v>
      </c>
      <c r="C20" s="324">
        <v>2017</v>
      </c>
      <c r="D20" s="324">
        <v>2018</v>
      </c>
      <c r="E20" s="324">
        <v>2019</v>
      </c>
      <c r="F20" s="324">
        <v>2020</v>
      </c>
      <c r="G20" s="324">
        <v>2021</v>
      </c>
      <c r="H20" s="361"/>
      <c r="I20" s="322" t="s">
        <v>439</v>
      </c>
    </row>
    <row r="21" spans="2:9" s="32" customFormat="1" ht="15.75" customHeight="1">
      <c r="B21" s="323"/>
      <c r="C21" s="325"/>
      <c r="D21" s="325"/>
      <c r="E21" s="325"/>
      <c r="F21" s="325"/>
      <c r="G21" s="325"/>
      <c r="H21" s="362"/>
      <c r="I21" s="323"/>
    </row>
    <row r="22" spans="2:10" s="32" customFormat="1" ht="15" customHeight="1">
      <c r="B22" s="41" t="s">
        <v>447</v>
      </c>
      <c r="C22" s="114">
        <f>+C9/C17*100</f>
        <v>47.853686517226315</v>
      </c>
      <c r="D22" s="114">
        <f>+D9/D17*100</f>
        <v>48.86973086633395</v>
      </c>
      <c r="E22" s="114">
        <f>+E9/E17*100</f>
        <v>50.949451337271846</v>
      </c>
      <c r="F22" s="114">
        <v>50.1158169190278</v>
      </c>
      <c r="G22" s="114">
        <f>+G9/$G$17*100</f>
        <v>50.310220265803366</v>
      </c>
      <c r="H22" s="36"/>
      <c r="I22" s="41" t="s">
        <v>443</v>
      </c>
      <c r="J22" s="34"/>
    </row>
    <row r="23" spans="2:10" s="32" customFormat="1" ht="15" customHeight="1">
      <c r="B23" s="41" t="s">
        <v>1049</v>
      </c>
      <c r="C23" s="114">
        <f>+C10/C17*100</f>
        <v>16.54117205958966</v>
      </c>
      <c r="D23" s="114">
        <f>+D10/D17*100</f>
        <v>15.871972574688842</v>
      </c>
      <c r="E23" s="114">
        <f>+E10/E17*100</f>
        <v>15.750920362817276</v>
      </c>
      <c r="F23" s="114">
        <v>15.610477074181206</v>
      </c>
      <c r="G23" s="114">
        <f aca="true" t="shared" si="0" ref="G23:G28">+G10/$G$17*100</f>
        <v>14.739821784893161</v>
      </c>
      <c r="H23" s="36"/>
      <c r="I23" s="41" t="s">
        <v>1048</v>
      </c>
      <c r="J23" s="34"/>
    </row>
    <row r="24" spans="2:10" s="32" customFormat="1" ht="15" customHeight="1">
      <c r="B24" s="41" t="s">
        <v>440</v>
      </c>
      <c r="C24" s="114">
        <v>32.0809018973949</v>
      </c>
      <c r="D24" s="114">
        <v>32.209429552248736</v>
      </c>
      <c r="E24" s="114">
        <v>30.083077005050324</v>
      </c>
      <c r="F24" s="114">
        <v>32.7383385011505</v>
      </c>
      <c r="G24" s="114">
        <f t="shared" si="0"/>
        <v>33.59944214902202</v>
      </c>
      <c r="H24" s="36"/>
      <c r="I24" s="41" t="s">
        <v>444</v>
      </c>
      <c r="J24" s="34"/>
    </row>
    <row r="25" spans="2:10" s="32" customFormat="1" ht="15" customHeight="1">
      <c r="B25" s="41" t="s">
        <v>945</v>
      </c>
      <c r="C25" s="114">
        <v>0.00883452164965373</v>
      </c>
      <c r="D25" s="114">
        <v>0.01740728350533137</v>
      </c>
      <c r="E25" s="114">
        <v>0.016359293521358845</v>
      </c>
      <c r="F25" s="114">
        <v>0.4270418660499147</v>
      </c>
      <c r="G25" s="114">
        <f t="shared" si="0"/>
        <v>0.05401540230425793</v>
      </c>
      <c r="H25" s="36"/>
      <c r="I25" s="41" t="s">
        <v>946</v>
      </c>
      <c r="J25" s="34"/>
    </row>
    <row r="26" spans="2:10" s="32" customFormat="1" ht="15" customHeight="1">
      <c r="B26" s="41" t="s">
        <v>441</v>
      </c>
      <c r="C26" s="114">
        <v>2.2201117587674886</v>
      </c>
      <c r="D26" s="114">
        <v>2.8714155607408847</v>
      </c>
      <c r="E26" s="114">
        <v>2.6884652053588387</v>
      </c>
      <c r="F26" s="114">
        <v>1.0674761605636793</v>
      </c>
      <c r="G26" s="114">
        <f t="shared" si="0"/>
        <v>1.2457885829075783</v>
      </c>
      <c r="H26" s="36"/>
      <c r="I26" s="41" t="s">
        <v>445</v>
      </c>
      <c r="J26" s="34"/>
    </row>
    <row r="27" spans="2:10" s="32" customFormat="1" ht="15" customHeight="1">
      <c r="B27" s="41" t="s">
        <v>442</v>
      </c>
      <c r="C27" s="114">
        <v>1.295293245371972</v>
      </c>
      <c r="D27" s="114">
        <v>0.16004416248224462</v>
      </c>
      <c r="E27" s="114">
        <v>0.5117267959803642</v>
      </c>
      <c r="F27" s="114">
        <v>0.028217355908365868</v>
      </c>
      <c r="G27" s="114">
        <f t="shared" si="0"/>
        <v>0.05071181506962251</v>
      </c>
      <c r="H27" s="36"/>
      <c r="I27" s="41" t="s">
        <v>446</v>
      </c>
      <c r="J27" s="34"/>
    </row>
    <row r="28" spans="2:10" s="32" customFormat="1" ht="15" customHeight="1">
      <c r="B28" s="41" t="s">
        <v>1036</v>
      </c>
      <c r="C28" s="114">
        <v>0</v>
      </c>
      <c r="D28" s="114">
        <v>0</v>
      </c>
      <c r="E28" s="114">
        <v>0</v>
      </c>
      <c r="F28" s="114">
        <v>0.01263212311854819</v>
      </c>
      <c r="G28" s="114">
        <f t="shared" si="0"/>
        <v>0</v>
      </c>
      <c r="H28" s="36"/>
      <c r="I28" s="41" t="s">
        <v>1037</v>
      </c>
      <c r="J28" s="34"/>
    </row>
    <row r="29" spans="2:10" s="32" customFormat="1" ht="3" customHeight="1">
      <c r="B29" s="56"/>
      <c r="C29" s="59"/>
      <c r="D29" s="59"/>
      <c r="E29" s="59"/>
      <c r="F29" s="59"/>
      <c r="G29" s="59"/>
      <c r="H29" s="110"/>
      <c r="I29" s="56"/>
      <c r="J29" s="22"/>
    </row>
    <row r="30" spans="2:10" s="31" customFormat="1" ht="31.5" customHeight="1">
      <c r="B30" s="96" t="s">
        <v>143</v>
      </c>
      <c r="C30" s="156">
        <f>SUM(C22:C29)</f>
        <v>100</v>
      </c>
      <c r="D30" s="156">
        <f>SUM(D22:D29)</f>
        <v>100</v>
      </c>
      <c r="E30" s="156">
        <f>SUM(E22:E29)</f>
        <v>100.00000000000001</v>
      </c>
      <c r="F30" s="156">
        <f>SUM(F22:F29)</f>
        <v>100.00000000000003</v>
      </c>
      <c r="G30" s="156">
        <f>SUM(G22:G29)</f>
        <v>100.00000000000001</v>
      </c>
      <c r="H30" s="190"/>
      <c r="I30" s="96" t="s">
        <v>184</v>
      </c>
      <c r="J30" s="63"/>
    </row>
    <row r="31" spans="2:13" ht="18.75" customHeight="1">
      <c r="B31" s="21" t="s">
        <v>1059</v>
      </c>
      <c r="C31" s="21"/>
      <c r="D31" s="21"/>
      <c r="E31" s="21"/>
      <c r="F31" s="21"/>
      <c r="G31" s="21"/>
      <c r="H31" s="21"/>
      <c r="M31" s="25"/>
    </row>
    <row r="32" spans="2:13" ht="12.75" customHeight="1">
      <c r="B32" s="21" t="s">
        <v>1060</v>
      </c>
      <c r="C32" s="21"/>
      <c r="D32" s="21"/>
      <c r="E32" s="21"/>
      <c r="F32" s="21"/>
      <c r="G32" s="21"/>
      <c r="H32" s="21"/>
      <c r="M32" s="25"/>
    </row>
    <row r="33" spans="2:13" ht="12.75" customHeight="1">
      <c r="B33" s="21" t="s">
        <v>1061</v>
      </c>
      <c r="C33" s="21"/>
      <c r="D33" s="21"/>
      <c r="E33" s="21"/>
      <c r="F33" s="21"/>
      <c r="G33" s="21"/>
      <c r="H33" s="21"/>
      <c r="M33" s="25"/>
    </row>
    <row r="34" spans="2:13" ht="12.75" customHeight="1">
      <c r="B34" s="21" t="s">
        <v>1062</v>
      </c>
      <c r="C34" s="21"/>
      <c r="D34" s="21"/>
      <c r="E34" s="21"/>
      <c r="F34" s="21"/>
      <c r="G34" s="21"/>
      <c r="H34" s="21"/>
      <c r="M34" s="25"/>
    </row>
    <row r="35" s="25" customFormat="1" ht="13.5" thickBot="1"/>
    <row r="36" spans="2:9" s="25" customFormat="1" ht="16.5" customHeight="1" thickTop="1">
      <c r="B36" s="26" t="str">
        <f>+'Περιεχόμενα-Contents'!B27</f>
        <v>(Τελευταία Ενημέρωση/Last update: 14/11/2023)</v>
      </c>
      <c r="C36" s="27"/>
      <c r="D36" s="27"/>
      <c r="E36" s="27"/>
      <c r="F36" s="27"/>
      <c r="G36" s="27"/>
      <c r="H36" s="27"/>
      <c r="I36" s="27"/>
    </row>
    <row r="37" spans="2:9" s="25" customFormat="1" ht="4.5" customHeight="1">
      <c r="B37" s="201"/>
      <c r="C37" s="203"/>
      <c r="D37" s="203"/>
      <c r="E37" s="203"/>
      <c r="F37" s="203"/>
      <c r="G37" s="203"/>
      <c r="H37" s="203"/>
      <c r="I37" s="203"/>
    </row>
    <row r="38" spans="2:12" s="25" customFormat="1" ht="16.5" customHeight="1">
      <c r="B38" s="28" t="str">
        <f>+'Περιεχόμενα-Contents'!B29</f>
        <v>COPYRIGHT © :2023, ΚΥΠΡΙΑΚΗ ΔΗΜΟΚΡΑΤΙΑ, ΣΤΑΤΙΣΤΙΚΗ ΥΠΗΡΕΣΙΑ/REPUBLIC OF CYPRUS, STATISTICAL SERVICE</v>
      </c>
      <c r="J38" s="24"/>
      <c r="K38" s="24"/>
      <c r="L38" s="24"/>
    </row>
    <row r="39" spans="2:12" s="24" customFormat="1" ht="12.75">
      <c r="B39" s="20"/>
      <c r="J39" s="22"/>
      <c r="K39" s="22"/>
      <c r="L39" s="22"/>
    </row>
    <row r="41" ht="12.75">
      <c r="B41" s="302"/>
    </row>
    <row r="42" spans="10:12" ht="12.75">
      <c r="J42" s="29"/>
      <c r="K42" s="29"/>
      <c r="L42" s="29"/>
    </row>
    <row r="43" spans="1:12" s="29" customFormat="1" ht="12.75">
      <c r="A43" s="22"/>
      <c r="B43" s="30"/>
      <c r="J43" s="22"/>
      <c r="K43" s="22"/>
      <c r="L43" s="22"/>
    </row>
  </sheetData>
  <sheetProtection/>
  <mergeCells count="15">
    <mergeCell ref="A1:B1"/>
    <mergeCell ref="B7:B8"/>
    <mergeCell ref="F7:F8"/>
    <mergeCell ref="F20:F21"/>
    <mergeCell ref="I7:I8"/>
    <mergeCell ref="B20:B21"/>
    <mergeCell ref="I20:I21"/>
    <mergeCell ref="G7:H8"/>
    <mergeCell ref="G20:H21"/>
    <mergeCell ref="D7:D8"/>
    <mergeCell ref="D20:D21"/>
    <mergeCell ref="C7:C8"/>
    <mergeCell ref="C20:C21"/>
    <mergeCell ref="E7:E8"/>
    <mergeCell ref="E20:E21"/>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M70"/>
  <sheetViews>
    <sheetView zoomScaleSheetLayoutView="80" zoomScalePageLayoutView="0"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140625" style="22" customWidth="1"/>
    <col min="2" max="2" width="25.140625" style="29" customWidth="1"/>
    <col min="3" max="3" width="11.28125" style="29" customWidth="1"/>
    <col min="4" max="4" width="11.7109375" style="21" customWidth="1"/>
    <col min="5" max="5" width="0.85546875" style="22" customWidth="1"/>
    <col min="6" max="6" width="11.28125" style="29" customWidth="1"/>
    <col min="7" max="7" width="11.7109375" style="21" customWidth="1"/>
    <col min="8" max="8" width="0.85546875" style="22" customWidth="1"/>
    <col min="9" max="9" width="25.140625" style="22" customWidth="1"/>
    <col min="10" max="10" width="2.140625" style="22" customWidth="1"/>
    <col min="11" max="16384" width="9.28125" style="22" customWidth="1"/>
  </cols>
  <sheetData>
    <row r="1" spans="1:7" s="23" customFormat="1" ht="15" customHeight="1">
      <c r="A1" s="326" t="s">
        <v>8</v>
      </c>
      <c r="B1" s="327"/>
      <c r="C1" s="77"/>
      <c r="D1" s="85"/>
      <c r="F1" s="77"/>
      <c r="G1" s="85"/>
    </row>
    <row r="2" spans="2:7" s="23" customFormat="1" ht="12.75" customHeight="1">
      <c r="B2" s="3"/>
      <c r="C2" s="78"/>
      <c r="D2" s="85"/>
      <c r="F2" s="78"/>
      <c r="G2" s="85"/>
    </row>
    <row r="3" spans="2:10" s="31" customFormat="1" ht="15" customHeight="1">
      <c r="B3" s="208" t="s">
        <v>1126</v>
      </c>
      <c r="C3" s="79"/>
      <c r="D3" s="86"/>
      <c r="E3" s="37"/>
      <c r="F3" s="79"/>
      <c r="G3" s="86"/>
      <c r="H3" s="37"/>
      <c r="I3" s="37"/>
      <c r="J3" s="37"/>
    </row>
    <row r="4" spans="2:10" s="31" customFormat="1" ht="15" customHeight="1" thickBot="1">
      <c r="B4" s="209" t="s">
        <v>1127</v>
      </c>
      <c r="C4" s="207"/>
      <c r="D4" s="207"/>
      <c r="E4" s="206"/>
      <c r="F4" s="207"/>
      <c r="G4" s="207"/>
      <c r="H4" s="206"/>
      <c r="I4" s="206"/>
      <c r="J4" s="38"/>
    </row>
    <row r="5" spans="3:9" s="32" customFormat="1" ht="12.75" customHeight="1" thickTop="1">
      <c r="C5" s="34"/>
      <c r="D5" s="34"/>
      <c r="F5" s="34"/>
      <c r="G5" s="34"/>
      <c r="I5" s="33"/>
    </row>
    <row r="6" spans="2:9" s="32" customFormat="1" ht="15.75" customHeight="1">
      <c r="B6" s="370" t="s">
        <v>1015</v>
      </c>
      <c r="C6" s="368">
        <v>2020</v>
      </c>
      <c r="D6" s="368"/>
      <c r="E6" s="368"/>
      <c r="F6" s="367">
        <v>2021</v>
      </c>
      <c r="G6" s="368"/>
      <c r="H6" s="369"/>
      <c r="I6" s="370" t="s">
        <v>1014</v>
      </c>
    </row>
    <row r="7" spans="2:9" s="32" customFormat="1" ht="31.5" customHeight="1">
      <c r="B7" s="338"/>
      <c r="C7" s="243" t="s">
        <v>450</v>
      </c>
      <c r="D7" s="363" t="s">
        <v>1032</v>
      </c>
      <c r="E7" s="372"/>
      <c r="F7" s="320" t="s">
        <v>450</v>
      </c>
      <c r="G7" s="363" t="s">
        <v>1032</v>
      </c>
      <c r="H7" s="372"/>
      <c r="I7" s="338"/>
    </row>
    <row r="8" spans="2:9" s="32" customFormat="1" ht="31.5" customHeight="1">
      <c r="B8" s="371"/>
      <c r="C8" s="242" t="s">
        <v>1013</v>
      </c>
      <c r="D8" s="365" t="s">
        <v>898</v>
      </c>
      <c r="E8" s="373"/>
      <c r="F8" s="321" t="s">
        <v>1013</v>
      </c>
      <c r="G8" s="365" t="s">
        <v>898</v>
      </c>
      <c r="H8" s="373"/>
      <c r="I8" s="371"/>
    </row>
    <row r="9" spans="2:9" s="31" customFormat="1" ht="16.5" customHeight="1">
      <c r="B9" s="42" t="s">
        <v>451</v>
      </c>
      <c r="C9" s="101">
        <v>7243.505</v>
      </c>
      <c r="D9" s="93">
        <v>4103.836</v>
      </c>
      <c r="E9" s="89"/>
      <c r="F9" s="101">
        <v>4146.954</v>
      </c>
      <c r="G9" s="93">
        <v>1966.563</v>
      </c>
      <c r="H9" s="74"/>
      <c r="I9" s="42" t="s">
        <v>475</v>
      </c>
    </row>
    <row r="10" spans="2:9" s="32" customFormat="1" ht="12.75" customHeight="1">
      <c r="B10" s="41" t="s">
        <v>452</v>
      </c>
      <c r="C10" s="47">
        <v>2641</v>
      </c>
      <c r="D10" s="94">
        <v>1514.475</v>
      </c>
      <c r="E10" s="91"/>
      <c r="F10" s="47">
        <v>2190.654</v>
      </c>
      <c r="G10" s="94">
        <v>1029.169</v>
      </c>
      <c r="H10" s="75"/>
      <c r="I10" s="41" t="s">
        <v>476</v>
      </c>
    </row>
    <row r="11" spans="2:9" s="32" customFormat="1" ht="12.75" customHeight="1">
      <c r="B11" s="41" t="s">
        <v>453</v>
      </c>
      <c r="C11" s="47">
        <v>217.812</v>
      </c>
      <c r="D11" s="94">
        <v>138.888</v>
      </c>
      <c r="E11" s="91"/>
      <c r="F11" s="47">
        <v>292.92</v>
      </c>
      <c r="G11" s="94">
        <v>162.763</v>
      </c>
      <c r="H11" s="75"/>
      <c r="I11" s="41" t="s">
        <v>477</v>
      </c>
    </row>
    <row r="12" spans="2:9" s="32" customFormat="1" ht="12.75" customHeight="1">
      <c r="B12" s="41" t="s">
        <v>454</v>
      </c>
      <c r="C12" s="47">
        <v>1806.981</v>
      </c>
      <c r="D12" s="94">
        <v>1078.186</v>
      </c>
      <c r="E12" s="91"/>
      <c r="F12" s="47">
        <v>650.885</v>
      </c>
      <c r="G12" s="94">
        <v>328.369</v>
      </c>
      <c r="H12" s="75"/>
      <c r="I12" s="41" t="s">
        <v>478</v>
      </c>
    </row>
    <row r="13" spans="2:9" s="32" customFormat="1" ht="12.75" customHeight="1">
      <c r="B13" s="41" t="s">
        <v>456</v>
      </c>
      <c r="C13" s="47">
        <v>782.4</v>
      </c>
      <c r="D13" s="94">
        <v>273.84</v>
      </c>
      <c r="E13" s="91"/>
      <c r="F13" s="47">
        <v>609</v>
      </c>
      <c r="G13" s="94">
        <v>231.42</v>
      </c>
      <c r="H13" s="75"/>
      <c r="I13" s="41" t="s">
        <v>480</v>
      </c>
    </row>
    <row r="14" spans="2:9" s="32" customFormat="1" ht="12.75" customHeight="1">
      <c r="B14" s="41" t="s">
        <v>457</v>
      </c>
      <c r="C14" s="47">
        <v>171.453</v>
      </c>
      <c r="D14" s="94">
        <v>106.309</v>
      </c>
      <c r="E14" s="91"/>
      <c r="F14" s="47">
        <v>20.28</v>
      </c>
      <c r="G14" s="94">
        <v>8.24</v>
      </c>
      <c r="H14" s="75"/>
      <c r="I14" s="41" t="s">
        <v>481</v>
      </c>
    </row>
    <row r="15" spans="2:9" s="32" customFormat="1" ht="12.75" customHeight="1">
      <c r="B15" s="41" t="s">
        <v>458</v>
      </c>
      <c r="C15" s="47">
        <f>C9-SUM(C10:C14)</f>
        <v>1623.8590000000004</v>
      </c>
      <c r="D15" s="94">
        <f>D9-SUM(D10:D14)</f>
        <v>992.1379999999999</v>
      </c>
      <c r="E15" s="91"/>
      <c r="F15" s="47">
        <f>F9-SUM(F10:F14)</f>
        <v>383.2149999999997</v>
      </c>
      <c r="G15" s="94">
        <f>G9-SUM(G10:G14)</f>
        <v>206.6020000000001</v>
      </c>
      <c r="H15" s="75"/>
      <c r="I15" s="41" t="s">
        <v>482</v>
      </c>
    </row>
    <row r="16" spans="2:9" s="31" customFormat="1" ht="16.5" customHeight="1">
      <c r="B16" s="42" t="s">
        <v>459</v>
      </c>
      <c r="C16" s="49">
        <v>753.17</v>
      </c>
      <c r="D16" s="93">
        <v>440.691</v>
      </c>
      <c r="E16" s="89"/>
      <c r="F16" s="49">
        <v>1166.31</v>
      </c>
      <c r="G16" s="93">
        <v>689.21</v>
      </c>
      <c r="H16" s="74"/>
      <c r="I16" s="42" t="s">
        <v>483</v>
      </c>
    </row>
    <row r="17" spans="2:9" s="32" customFormat="1" ht="12.75" customHeight="1">
      <c r="B17" s="41" t="s">
        <v>452</v>
      </c>
      <c r="C17" s="47">
        <v>117.2</v>
      </c>
      <c r="D17" s="94">
        <v>62</v>
      </c>
      <c r="E17" s="91"/>
      <c r="F17" s="47">
        <v>252</v>
      </c>
      <c r="G17" s="94">
        <v>151.456</v>
      </c>
      <c r="H17" s="75"/>
      <c r="I17" s="41" t="s">
        <v>476</v>
      </c>
    </row>
    <row r="18" spans="2:9" s="32" customFormat="1" ht="12.75" customHeight="1">
      <c r="B18" s="41" t="s">
        <v>460</v>
      </c>
      <c r="C18" s="47">
        <v>125.7</v>
      </c>
      <c r="D18" s="94">
        <v>63.488</v>
      </c>
      <c r="E18" s="91"/>
      <c r="F18" s="47">
        <v>141.9</v>
      </c>
      <c r="G18" s="94">
        <v>67.056</v>
      </c>
      <c r="H18" s="75"/>
      <c r="I18" s="41" t="s">
        <v>484</v>
      </c>
    </row>
    <row r="19" spans="2:9" s="32" customFormat="1" ht="12.75" customHeight="1">
      <c r="B19" s="41" t="s">
        <v>461</v>
      </c>
      <c r="C19" s="47">
        <v>169.1</v>
      </c>
      <c r="D19" s="94">
        <v>128.136</v>
      </c>
      <c r="E19" s="91"/>
      <c r="F19" s="47">
        <v>80.3</v>
      </c>
      <c r="G19" s="94">
        <v>67.368</v>
      </c>
      <c r="H19" s="75"/>
      <c r="I19" s="41" t="s">
        <v>485</v>
      </c>
    </row>
    <row r="20" spans="2:9" s="32" customFormat="1" ht="12.75" customHeight="1">
      <c r="B20" s="41" t="s">
        <v>453</v>
      </c>
      <c r="C20" s="47">
        <v>0</v>
      </c>
      <c r="D20" s="94">
        <v>0</v>
      </c>
      <c r="E20" s="91"/>
      <c r="F20" s="47">
        <v>21</v>
      </c>
      <c r="G20" s="94">
        <v>14.074</v>
      </c>
      <c r="H20" s="75"/>
      <c r="I20" s="41" t="s">
        <v>477</v>
      </c>
    </row>
    <row r="21" spans="2:9" s="32" customFormat="1" ht="12.75" customHeight="1">
      <c r="B21" s="41" t="s">
        <v>454</v>
      </c>
      <c r="C21" s="47">
        <v>0</v>
      </c>
      <c r="D21" s="94">
        <v>0</v>
      </c>
      <c r="E21" s="91"/>
      <c r="F21" s="47">
        <v>85.625</v>
      </c>
      <c r="G21" s="94">
        <v>44.661</v>
      </c>
      <c r="H21" s="75"/>
      <c r="I21" s="41" t="s">
        <v>478</v>
      </c>
    </row>
    <row r="22" spans="2:9" s="32" customFormat="1" ht="12.75" customHeight="1">
      <c r="B22" s="41" t="s">
        <v>458</v>
      </c>
      <c r="C22" s="47">
        <f>C16-SUM(C17:C21)</f>
        <v>341.16999999999996</v>
      </c>
      <c r="D22" s="94">
        <f>D16-SUM(D17:D21)</f>
        <v>187.06699999999998</v>
      </c>
      <c r="E22" s="91"/>
      <c r="F22" s="47">
        <f>F16-SUM(F17:F21)</f>
        <v>585.4849999999999</v>
      </c>
      <c r="G22" s="94">
        <f>G16-SUM(G17:G21)</f>
        <v>344.595</v>
      </c>
      <c r="H22" s="75"/>
      <c r="I22" s="41" t="s">
        <v>482</v>
      </c>
    </row>
    <row r="23" spans="2:9" s="31" customFormat="1" ht="16.5" customHeight="1">
      <c r="B23" s="42" t="s">
        <v>498</v>
      </c>
      <c r="C23" s="49">
        <v>7473.437</v>
      </c>
      <c r="D23" s="93">
        <v>4174.825</v>
      </c>
      <c r="E23" s="89"/>
      <c r="F23" s="49">
        <v>7553.572</v>
      </c>
      <c r="G23" s="93">
        <v>4423.368</v>
      </c>
      <c r="H23" s="74"/>
      <c r="I23" s="42" t="s">
        <v>486</v>
      </c>
    </row>
    <row r="24" spans="2:9" s="32" customFormat="1" ht="12.75" customHeight="1">
      <c r="B24" s="41" t="s">
        <v>452</v>
      </c>
      <c r="C24" s="47">
        <v>1480.2</v>
      </c>
      <c r="D24" s="94">
        <v>808.864</v>
      </c>
      <c r="E24" s="91"/>
      <c r="F24" s="47">
        <v>1561.398</v>
      </c>
      <c r="G24" s="94">
        <v>1022.893</v>
      </c>
      <c r="H24" s="75"/>
      <c r="I24" s="41" t="s">
        <v>476</v>
      </c>
    </row>
    <row r="25" spans="2:9" s="32" customFormat="1" ht="12.75" customHeight="1">
      <c r="B25" s="41" t="s">
        <v>457</v>
      </c>
      <c r="C25" s="95">
        <v>523.835</v>
      </c>
      <c r="D25" s="94">
        <v>309.937</v>
      </c>
      <c r="E25" s="91"/>
      <c r="F25" s="95">
        <v>183.525</v>
      </c>
      <c r="G25" s="94">
        <v>109.191</v>
      </c>
      <c r="H25" s="75"/>
      <c r="I25" s="41" t="s">
        <v>481</v>
      </c>
    </row>
    <row r="26" spans="2:9" s="32" customFormat="1" ht="12.75" customHeight="1">
      <c r="B26" s="41" t="s">
        <v>464</v>
      </c>
      <c r="C26" s="95">
        <v>3974.681</v>
      </c>
      <c r="D26" s="94">
        <v>2225.241</v>
      </c>
      <c r="E26" s="91"/>
      <c r="F26" s="95">
        <v>4246.576</v>
      </c>
      <c r="G26" s="94">
        <v>2428.776</v>
      </c>
      <c r="H26" s="75"/>
      <c r="I26" s="41" t="s">
        <v>478</v>
      </c>
    </row>
    <row r="27" spans="2:9" s="32" customFormat="1" ht="12.75" customHeight="1">
      <c r="B27" s="41" t="s">
        <v>453</v>
      </c>
      <c r="C27" s="47">
        <v>383.427</v>
      </c>
      <c r="D27" s="94">
        <v>227.229</v>
      </c>
      <c r="E27" s="91"/>
      <c r="F27" s="47">
        <v>614.54</v>
      </c>
      <c r="G27" s="94">
        <v>350.788</v>
      </c>
      <c r="H27" s="75"/>
      <c r="I27" s="41" t="s">
        <v>477</v>
      </c>
    </row>
    <row r="28" spans="2:9" s="32" customFormat="1" ht="12.75" customHeight="1">
      <c r="B28" s="41" t="s">
        <v>460</v>
      </c>
      <c r="C28" s="47">
        <v>223.16</v>
      </c>
      <c r="D28" s="94">
        <v>116.714</v>
      </c>
      <c r="E28" s="91"/>
      <c r="F28" s="47">
        <v>197.6</v>
      </c>
      <c r="G28" s="94">
        <v>109.28</v>
      </c>
      <c r="H28" s="75"/>
      <c r="I28" s="41" t="s">
        <v>484</v>
      </c>
    </row>
    <row r="29" spans="2:9" s="32" customFormat="1" ht="12.75" customHeight="1">
      <c r="B29" s="41" t="s">
        <v>455</v>
      </c>
      <c r="C29" s="47">
        <v>250.164</v>
      </c>
      <c r="D29" s="94">
        <v>137.742</v>
      </c>
      <c r="E29" s="91"/>
      <c r="F29" s="47">
        <v>353.405</v>
      </c>
      <c r="G29" s="94">
        <v>178.8</v>
      </c>
      <c r="H29" s="75"/>
      <c r="I29" s="41" t="s">
        <v>479</v>
      </c>
    </row>
    <row r="30" spans="2:9" s="32" customFormat="1" ht="12.75" customHeight="1">
      <c r="B30" s="41" t="s">
        <v>466</v>
      </c>
      <c r="C30" s="47">
        <v>400.995</v>
      </c>
      <c r="D30" s="94">
        <v>196.896</v>
      </c>
      <c r="E30" s="91"/>
      <c r="F30" s="47">
        <v>162.9</v>
      </c>
      <c r="G30" s="94">
        <v>88.505</v>
      </c>
      <c r="H30" s="75"/>
      <c r="I30" s="41" t="s">
        <v>490</v>
      </c>
    </row>
    <row r="31" spans="2:9" s="32" customFormat="1" ht="12.75" customHeight="1">
      <c r="B31" s="41" t="s">
        <v>467</v>
      </c>
      <c r="C31" s="95">
        <v>51.6</v>
      </c>
      <c r="D31" s="94">
        <v>42.34</v>
      </c>
      <c r="E31" s="91"/>
      <c r="F31" s="95">
        <v>0</v>
      </c>
      <c r="G31" s="94">
        <v>0</v>
      </c>
      <c r="H31" s="75"/>
      <c r="I31" s="41" t="s">
        <v>485</v>
      </c>
    </row>
    <row r="32" spans="2:9" s="32" customFormat="1" ht="12.75" customHeight="1">
      <c r="B32" s="41" t="s">
        <v>458</v>
      </c>
      <c r="C32" s="47">
        <f>C23-SUM(C24:C31)</f>
        <v>185.375</v>
      </c>
      <c r="D32" s="94">
        <f>D23-SUM(D24:D31)</f>
        <v>109.86199999999963</v>
      </c>
      <c r="E32" s="91"/>
      <c r="F32" s="47">
        <f>F23-SUM(F24:F31)</f>
        <v>233.6280000000006</v>
      </c>
      <c r="G32" s="94">
        <f>G23-SUM(G24:G31)</f>
        <v>135.13500000000022</v>
      </c>
      <c r="H32" s="75"/>
      <c r="I32" s="41" t="s">
        <v>482</v>
      </c>
    </row>
    <row r="33" spans="2:9" s="31" customFormat="1" ht="16.5" customHeight="1">
      <c r="B33" s="42" t="s">
        <v>468</v>
      </c>
      <c r="C33" s="49">
        <v>7220.113</v>
      </c>
      <c r="D33" s="93">
        <v>4700.041</v>
      </c>
      <c r="E33" s="89"/>
      <c r="F33" s="49">
        <v>5207.937</v>
      </c>
      <c r="G33" s="93">
        <v>3441.815</v>
      </c>
      <c r="H33" s="74"/>
      <c r="I33" s="42" t="s">
        <v>491</v>
      </c>
    </row>
    <row r="34" spans="2:9" s="32" customFormat="1" ht="12.75" customHeight="1">
      <c r="B34" s="41" t="s">
        <v>991</v>
      </c>
      <c r="C34" s="47">
        <v>159.36</v>
      </c>
      <c r="D34" s="94">
        <v>141.3</v>
      </c>
      <c r="E34" s="91"/>
      <c r="F34" s="47">
        <v>177.115</v>
      </c>
      <c r="G34" s="94">
        <v>134.793</v>
      </c>
      <c r="H34" s="75"/>
      <c r="I34" s="41" t="s">
        <v>990</v>
      </c>
    </row>
    <row r="35" spans="2:9" s="32" customFormat="1" ht="12.75" customHeight="1">
      <c r="B35" s="41" t="s">
        <v>469</v>
      </c>
      <c r="C35" s="47">
        <v>1419.5</v>
      </c>
      <c r="D35" s="94">
        <v>830</v>
      </c>
      <c r="E35" s="91"/>
      <c r="F35" s="47">
        <v>937.902</v>
      </c>
      <c r="G35" s="94">
        <v>595.346</v>
      </c>
      <c r="H35" s="75"/>
      <c r="I35" s="41" t="s">
        <v>476</v>
      </c>
    </row>
    <row r="36" spans="2:9" s="32" customFormat="1" ht="12.75" customHeight="1">
      <c r="B36" s="41" t="s">
        <v>464</v>
      </c>
      <c r="C36" s="47">
        <v>2411.08</v>
      </c>
      <c r="D36" s="94">
        <v>1442.182</v>
      </c>
      <c r="E36" s="91"/>
      <c r="F36" s="47">
        <v>1398.895</v>
      </c>
      <c r="G36" s="94">
        <v>758.472</v>
      </c>
      <c r="H36" s="75"/>
      <c r="I36" s="41" t="s">
        <v>478</v>
      </c>
    </row>
    <row r="37" spans="2:9" s="32" customFormat="1" ht="12.75" customHeight="1">
      <c r="B37" s="41" t="s">
        <v>467</v>
      </c>
      <c r="C37" s="47">
        <v>595.7</v>
      </c>
      <c r="D37" s="94">
        <v>634.343</v>
      </c>
      <c r="E37" s="91"/>
      <c r="F37" s="47">
        <v>497.7</v>
      </c>
      <c r="G37" s="94">
        <v>538.138</v>
      </c>
      <c r="H37" s="75"/>
      <c r="I37" s="41" t="s">
        <v>485</v>
      </c>
    </row>
    <row r="38" spans="2:9" s="32" customFormat="1" ht="12.75" customHeight="1">
      <c r="B38" s="41" t="s">
        <v>458</v>
      </c>
      <c r="C38" s="47">
        <f>C33-SUM(C34:C37)</f>
        <v>2634.473</v>
      </c>
      <c r="D38" s="94">
        <f>D33-SUM(D34:D37)</f>
        <v>1652.2160000000003</v>
      </c>
      <c r="E38" s="91"/>
      <c r="F38" s="47">
        <f>F33-SUM(F34:F37)</f>
        <v>2196.325</v>
      </c>
      <c r="G38" s="94">
        <f>G33-SUM(G34:G37)</f>
        <v>1415.0660000000003</v>
      </c>
      <c r="H38" s="75"/>
      <c r="I38" s="41" t="s">
        <v>482</v>
      </c>
    </row>
    <row r="39" spans="2:9" s="31" customFormat="1" ht="16.5" customHeight="1">
      <c r="B39" s="42" t="s">
        <v>470</v>
      </c>
      <c r="C39" s="101">
        <v>67942.656</v>
      </c>
      <c r="D39" s="68">
        <v>36642.505</v>
      </c>
      <c r="E39" s="89"/>
      <c r="F39" s="101">
        <v>86469.046</v>
      </c>
      <c r="G39" s="68">
        <v>42091.007</v>
      </c>
      <c r="H39" s="74"/>
      <c r="I39" s="42" t="s">
        <v>492</v>
      </c>
    </row>
    <row r="40" spans="2:9" s="32" customFormat="1" ht="12.75" customHeight="1">
      <c r="B40" s="41" t="s">
        <v>452</v>
      </c>
      <c r="C40" s="95">
        <v>14198.901</v>
      </c>
      <c r="D40" s="65">
        <v>7713.57</v>
      </c>
      <c r="E40" s="91"/>
      <c r="F40" s="95">
        <v>13515.32</v>
      </c>
      <c r="G40" s="65">
        <v>7423.887</v>
      </c>
      <c r="H40" s="75"/>
      <c r="I40" s="41" t="s">
        <v>476</v>
      </c>
    </row>
    <row r="41" spans="2:9" s="32" customFormat="1" ht="12.75" customHeight="1">
      <c r="B41" s="41" t="s">
        <v>463</v>
      </c>
      <c r="C41" s="95">
        <v>11868.412</v>
      </c>
      <c r="D41" s="65">
        <v>7248.82</v>
      </c>
      <c r="E41" s="91"/>
      <c r="F41" s="95">
        <v>17717.794</v>
      </c>
      <c r="G41" s="65">
        <v>9257.024</v>
      </c>
      <c r="H41" s="75"/>
      <c r="I41" s="41" t="s">
        <v>488</v>
      </c>
    </row>
    <row r="42" spans="2:9" s="32" customFormat="1" ht="12.75" customHeight="1">
      <c r="B42" s="41" t="s">
        <v>471</v>
      </c>
      <c r="C42" s="95">
        <v>1200.9</v>
      </c>
      <c r="D42" s="65">
        <v>574.491</v>
      </c>
      <c r="E42" s="91"/>
      <c r="F42" s="95">
        <v>1533.25</v>
      </c>
      <c r="G42" s="65">
        <v>689.486</v>
      </c>
      <c r="H42" s="75"/>
      <c r="I42" s="41" t="s">
        <v>493</v>
      </c>
    </row>
    <row r="43" spans="2:9" s="32" customFormat="1" ht="12.75" customHeight="1">
      <c r="B43" s="41" t="s">
        <v>472</v>
      </c>
      <c r="C43" s="95">
        <v>290.4</v>
      </c>
      <c r="D43" s="65">
        <v>198.746</v>
      </c>
      <c r="E43" s="91"/>
      <c r="F43" s="95">
        <v>470.63</v>
      </c>
      <c r="G43" s="65">
        <v>277.413</v>
      </c>
      <c r="H43" s="75"/>
      <c r="I43" s="41" t="s">
        <v>494</v>
      </c>
    </row>
    <row r="44" spans="2:9" s="32" customFormat="1" ht="12.75" customHeight="1">
      <c r="B44" s="41" t="s">
        <v>456</v>
      </c>
      <c r="C44" s="95">
        <v>480.5</v>
      </c>
      <c r="D44" s="65">
        <v>343.323</v>
      </c>
      <c r="E44" s="91"/>
      <c r="F44" s="95">
        <v>528.67</v>
      </c>
      <c r="G44" s="65">
        <v>341.411</v>
      </c>
      <c r="H44" s="75"/>
      <c r="I44" s="41" t="s">
        <v>480</v>
      </c>
    </row>
    <row r="45" spans="2:9" s="32" customFormat="1" ht="12.75" customHeight="1">
      <c r="B45" s="41" t="s">
        <v>453</v>
      </c>
      <c r="C45" s="95">
        <v>262.235</v>
      </c>
      <c r="D45" s="65">
        <v>121.549</v>
      </c>
      <c r="E45" s="91"/>
      <c r="F45" s="95">
        <v>149.75</v>
      </c>
      <c r="G45" s="65">
        <v>80.439</v>
      </c>
      <c r="H45" s="75"/>
      <c r="I45" s="41" t="s">
        <v>477</v>
      </c>
    </row>
    <row r="46" spans="2:9" s="32" customFormat="1" ht="12.75" customHeight="1">
      <c r="B46" s="41" t="s">
        <v>467</v>
      </c>
      <c r="C46" s="95">
        <v>2995.68</v>
      </c>
      <c r="D46" s="65">
        <v>1730.926</v>
      </c>
      <c r="E46" s="91"/>
      <c r="F46" s="95">
        <v>5385.275</v>
      </c>
      <c r="G46" s="65">
        <v>2953.425</v>
      </c>
      <c r="H46" s="75"/>
      <c r="I46" s="41" t="s">
        <v>495</v>
      </c>
    </row>
    <row r="47" spans="2:9" s="32" customFormat="1" ht="12.75" customHeight="1">
      <c r="B47" s="41" t="s">
        <v>466</v>
      </c>
      <c r="C47" s="95">
        <v>1739.32</v>
      </c>
      <c r="D47" s="65">
        <v>1197.058</v>
      </c>
      <c r="E47" s="91"/>
      <c r="F47" s="95">
        <v>1335.01</v>
      </c>
      <c r="G47" s="65">
        <v>785.044</v>
      </c>
      <c r="H47" s="75"/>
      <c r="I47" s="41" t="s">
        <v>490</v>
      </c>
    </row>
    <row r="48" spans="2:9" s="32" customFormat="1" ht="12.75" customHeight="1">
      <c r="B48" s="41" t="s">
        <v>460</v>
      </c>
      <c r="C48" s="95">
        <v>3948.22</v>
      </c>
      <c r="D48" s="65">
        <v>1641.99</v>
      </c>
      <c r="E48" s="91"/>
      <c r="F48" s="95">
        <v>8035.78</v>
      </c>
      <c r="G48" s="65">
        <v>2732.404</v>
      </c>
      <c r="H48" s="75"/>
      <c r="I48" s="41" t="s">
        <v>484</v>
      </c>
    </row>
    <row r="49" spans="2:9" s="32" customFormat="1" ht="12.75" customHeight="1">
      <c r="B49" s="41" t="s">
        <v>465</v>
      </c>
      <c r="C49" s="95">
        <v>329.497</v>
      </c>
      <c r="D49" s="65">
        <v>141.41</v>
      </c>
      <c r="E49" s="91"/>
      <c r="F49" s="95">
        <v>1676.14</v>
      </c>
      <c r="G49" s="65">
        <v>785.868</v>
      </c>
      <c r="H49" s="75"/>
      <c r="I49" s="41" t="s">
        <v>489</v>
      </c>
    </row>
    <row r="50" spans="2:9" s="32" customFormat="1" ht="12.75" customHeight="1">
      <c r="B50" s="41" t="s">
        <v>473</v>
      </c>
      <c r="C50" s="95">
        <v>1171.947</v>
      </c>
      <c r="D50" s="65">
        <v>534.812</v>
      </c>
      <c r="E50" s="91"/>
      <c r="F50" s="95">
        <v>1373.5</v>
      </c>
      <c r="G50" s="65">
        <v>652.646</v>
      </c>
      <c r="H50" s="75"/>
      <c r="I50" s="41" t="s">
        <v>496</v>
      </c>
    </row>
    <row r="51" spans="2:9" s="32" customFormat="1" ht="12.75" customHeight="1">
      <c r="B51" s="41" t="s">
        <v>464</v>
      </c>
      <c r="C51" s="95">
        <v>2339.259</v>
      </c>
      <c r="D51" s="65">
        <v>1418.192</v>
      </c>
      <c r="E51" s="91"/>
      <c r="F51" s="95">
        <v>1139.1</v>
      </c>
      <c r="G51" s="65">
        <v>516.786</v>
      </c>
      <c r="H51" s="75"/>
      <c r="I51" s="41" t="s">
        <v>478</v>
      </c>
    </row>
    <row r="52" spans="2:9" s="32" customFormat="1" ht="12.75" customHeight="1">
      <c r="B52" s="41" t="s">
        <v>457</v>
      </c>
      <c r="C52" s="95">
        <v>25432.323</v>
      </c>
      <c r="D52" s="65">
        <v>12873.914</v>
      </c>
      <c r="E52" s="91"/>
      <c r="F52" s="95">
        <v>32285.377</v>
      </c>
      <c r="G52" s="65">
        <v>14885.371</v>
      </c>
      <c r="H52" s="75"/>
      <c r="I52" s="41" t="s">
        <v>481</v>
      </c>
    </row>
    <row r="53" spans="2:9" s="32" customFormat="1" ht="12.75" customHeight="1">
      <c r="B53" s="41" t="s">
        <v>458</v>
      </c>
      <c r="C53" s="95">
        <f>C39-SUM(C40:C52)</f>
        <v>1685.0619999999908</v>
      </c>
      <c r="D53" s="65">
        <f>D39-SUM(D40:D52)</f>
        <v>903.7039999999906</v>
      </c>
      <c r="E53" s="91"/>
      <c r="F53" s="95">
        <f>F39-SUM(F40:F52)</f>
        <v>1323.4500000000116</v>
      </c>
      <c r="G53" s="65">
        <f>G39-SUM(G40:G52)</f>
        <v>709.8029999999999</v>
      </c>
      <c r="H53" s="75"/>
      <c r="I53" s="41" t="s">
        <v>482</v>
      </c>
    </row>
    <row r="54" spans="2:9" s="31" customFormat="1" ht="16.5" customHeight="1">
      <c r="B54" s="42" t="s">
        <v>474</v>
      </c>
      <c r="C54" s="101" t="s">
        <v>883</v>
      </c>
      <c r="D54" s="68">
        <v>1248.984</v>
      </c>
      <c r="E54" s="89"/>
      <c r="F54" s="101" t="s">
        <v>883</v>
      </c>
      <c r="G54" s="68">
        <v>913.113</v>
      </c>
      <c r="H54" s="74"/>
      <c r="I54" s="42" t="s">
        <v>497</v>
      </c>
    </row>
    <row r="55" spans="2:9" s="32" customFormat="1" ht="12.75" customHeight="1">
      <c r="B55" s="41" t="s">
        <v>452</v>
      </c>
      <c r="C55" s="95" t="s">
        <v>883</v>
      </c>
      <c r="D55" s="65">
        <v>1007.021</v>
      </c>
      <c r="E55" s="91"/>
      <c r="F55" s="95" t="s">
        <v>883</v>
      </c>
      <c r="G55" s="65">
        <v>746.771</v>
      </c>
      <c r="H55" s="75"/>
      <c r="I55" s="41" t="s">
        <v>476</v>
      </c>
    </row>
    <row r="56" spans="2:9" s="32" customFormat="1" ht="12.75" customHeight="1">
      <c r="B56" s="41" t="s">
        <v>472</v>
      </c>
      <c r="C56" s="95" t="s">
        <v>883</v>
      </c>
      <c r="D56" s="65">
        <v>21.817</v>
      </c>
      <c r="E56" s="91"/>
      <c r="F56" s="95" t="s">
        <v>883</v>
      </c>
      <c r="G56" s="65">
        <v>31.127</v>
      </c>
      <c r="H56" s="75"/>
      <c r="I56" s="41" t="s">
        <v>494</v>
      </c>
    </row>
    <row r="57" spans="2:9" s="32" customFormat="1" ht="12.75" customHeight="1">
      <c r="B57" s="41" t="s">
        <v>456</v>
      </c>
      <c r="C57" s="95" t="s">
        <v>883</v>
      </c>
      <c r="D57" s="65">
        <v>2.532</v>
      </c>
      <c r="E57" s="91"/>
      <c r="F57" s="95" t="s">
        <v>883</v>
      </c>
      <c r="G57" s="65">
        <v>39.382</v>
      </c>
      <c r="H57" s="75"/>
      <c r="I57" s="41" t="s">
        <v>480</v>
      </c>
    </row>
    <row r="58" spans="2:9" s="32" customFormat="1" ht="12.75" customHeight="1">
      <c r="B58" s="41" t="s">
        <v>462</v>
      </c>
      <c r="C58" s="95" t="s">
        <v>883</v>
      </c>
      <c r="D58" s="65">
        <v>11.75</v>
      </c>
      <c r="E58" s="91"/>
      <c r="F58" s="95" t="s">
        <v>883</v>
      </c>
      <c r="G58" s="65">
        <v>26.854</v>
      </c>
      <c r="H58" s="75"/>
      <c r="I58" s="41" t="s">
        <v>487</v>
      </c>
    </row>
    <row r="59" spans="2:9" s="32" customFormat="1" ht="12.75" customHeight="1">
      <c r="B59" s="41" t="s">
        <v>458</v>
      </c>
      <c r="C59" s="95" t="s">
        <v>883</v>
      </c>
      <c r="D59" s="65">
        <f>D54-SUM(D55:D58)</f>
        <v>205.86400000000003</v>
      </c>
      <c r="E59" s="91"/>
      <c r="F59" s="95" t="s">
        <v>883</v>
      </c>
      <c r="G59" s="65">
        <f>G54-SUM(G55:G58)</f>
        <v>68.97900000000016</v>
      </c>
      <c r="H59" s="75"/>
      <c r="I59" s="41" t="s">
        <v>482</v>
      </c>
    </row>
    <row r="60" spans="2:11" s="32" customFormat="1" ht="3" customHeight="1">
      <c r="B60" s="61"/>
      <c r="C60" s="105"/>
      <c r="D60" s="103"/>
      <c r="E60" s="104"/>
      <c r="F60" s="105"/>
      <c r="G60" s="103"/>
      <c r="H60" s="71"/>
      <c r="I60" s="61"/>
      <c r="J60" s="22"/>
      <c r="K60" s="22"/>
    </row>
    <row r="61" spans="2:13" ht="13.5" customHeight="1">
      <c r="B61" s="21"/>
      <c r="C61" s="21"/>
      <c r="E61" s="21"/>
      <c r="F61" s="21"/>
      <c r="H61" s="21"/>
      <c r="J61" s="29"/>
      <c r="K61" s="29"/>
      <c r="L61" s="25"/>
      <c r="M61" s="25"/>
    </row>
    <row r="62" spans="3:11" s="25" customFormat="1" ht="13.5" thickBot="1">
      <c r="C62" s="80"/>
      <c r="D62" s="80"/>
      <c r="F62" s="80"/>
      <c r="G62" s="80"/>
      <c r="J62" s="22"/>
      <c r="K62" s="22"/>
    </row>
    <row r="63" spans="2:11" s="25" customFormat="1" ht="16.5" customHeight="1" thickTop="1">
      <c r="B63" s="26" t="str">
        <f>+'Περιεχόμενα-Contents'!B27</f>
        <v>(Τελευταία Ενημέρωση/Last update: 14/11/2023)</v>
      </c>
      <c r="C63" s="81"/>
      <c r="D63" s="87"/>
      <c r="E63" s="27"/>
      <c r="F63" s="81"/>
      <c r="G63" s="87"/>
      <c r="H63" s="27"/>
      <c r="I63" s="27"/>
      <c r="J63" s="22"/>
      <c r="K63" s="22"/>
    </row>
    <row r="64" spans="2:11" s="25" customFormat="1" ht="4.5" customHeight="1">
      <c r="B64" s="201"/>
      <c r="C64" s="214"/>
      <c r="D64" s="215"/>
      <c r="E64" s="203"/>
      <c r="F64" s="214"/>
      <c r="G64" s="215"/>
      <c r="H64" s="203"/>
      <c r="I64" s="203"/>
      <c r="J64" s="22"/>
      <c r="K64" s="22"/>
    </row>
    <row r="65" spans="2:13" s="25" customFormat="1" ht="16.5" customHeight="1">
      <c r="B65" s="28" t="str">
        <f>+'Περιεχόμενα-Contents'!B29</f>
        <v>COPYRIGHT © :2023, ΚΥΠΡΙΑΚΗ ΔΗΜΟΚΡΑΤΙΑ, ΣΤΑΤΙΣΤΙΚΗ ΥΠΗΡΕΣΙΑ/REPUBLIC OF CYPRUS, STATISTICAL SERVICE</v>
      </c>
      <c r="C65" s="82"/>
      <c r="D65" s="80"/>
      <c r="F65" s="82"/>
      <c r="G65" s="80"/>
      <c r="J65" s="22"/>
      <c r="K65" s="22"/>
      <c r="L65" s="24"/>
      <c r="M65" s="24"/>
    </row>
    <row r="66" spans="2:13" s="24" customFormat="1" ht="12.75">
      <c r="B66" s="20"/>
      <c r="C66" s="83"/>
      <c r="D66" s="88"/>
      <c r="F66" s="83"/>
      <c r="G66" s="88"/>
      <c r="J66" s="22"/>
      <c r="K66" s="22"/>
      <c r="L66" s="22"/>
      <c r="M66" s="22"/>
    </row>
    <row r="69" spans="12:13" ht="12.75">
      <c r="L69" s="29"/>
      <c r="M69" s="29"/>
    </row>
    <row r="70" spans="1:13" s="29" customFormat="1" ht="12.75">
      <c r="A70" s="22"/>
      <c r="B70" s="30"/>
      <c r="C70" s="84"/>
      <c r="F70" s="84"/>
      <c r="J70" s="22"/>
      <c r="K70" s="22"/>
      <c r="L70" s="22"/>
      <c r="M70" s="22"/>
    </row>
  </sheetData>
  <sheetProtection/>
  <mergeCells count="9">
    <mergeCell ref="A1:B1"/>
    <mergeCell ref="B6:B8"/>
    <mergeCell ref="C6:E6"/>
    <mergeCell ref="F6:H6"/>
    <mergeCell ref="I6:I8"/>
    <mergeCell ref="D7:E7"/>
    <mergeCell ref="G7:H7"/>
    <mergeCell ref="D8:E8"/>
    <mergeCell ref="G8:H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N62"/>
  <sheetViews>
    <sheetView zoomScaleSheetLayoutView="80" zoomScalePageLayoutView="0"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140625" style="22" customWidth="1"/>
    <col min="2" max="2" width="28.7109375" style="29" customWidth="1"/>
    <col min="3" max="3" width="11.8515625" style="29" customWidth="1"/>
    <col min="4" max="5" width="11.8515625" style="21" customWidth="1"/>
    <col min="6" max="6" width="0.85546875" style="22" customWidth="1"/>
    <col min="7" max="7" width="28.421875" style="22" customWidth="1"/>
    <col min="8" max="8" width="2.140625" style="22" customWidth="1"/>
    <col min="9" max="9" width="13.421875" style="22" customWidth="1"/>
    <col min="10" max="16384" width="9.28125" style="22" customWidth="1"/>
  </cols>
  <sheetData>
    <row r="1" spans="1:5" s="23" customFormat="1" ht="15" customHeight="1">
      <c r="A1" s="326" t="s">
        <v>8</v>
      </c>
      <c r="B1" s="327"/>
      <c r="C1" s="77"/>
      <c r="D1" s="85"/>
      <c r="E1" s="85"/>
    </row>
    <row r="2" spans="2:5" s="23" customFormat="1" ht="12.75" customHeight="1">
      <c r="B2" s="3"/>
      <c r="C2" s="78"/>
      <c r="D2" s="85"/>
      <c r="E2" s="85"/>
    </row>
    <row r="3" spans="2:8" s="31" customFormat="1" ht="15" customHeight="1">
      <c r="B3" s="208" t="s">
        <v>1128</v>
      </c>
      <c r="C3" s="79"/>
      <c r="D3" s="86"/>
      <c r="E3" s="86"/>
      <c r="F3" s="37"/>
      <c r="G3" s="37"/>
      <c r="H3" s="37"/>
    </row>
    <row r="4" spans="2:8" s="31" customFormat="1" ht="15" customHeight="1" thickBot="1">
      <c r="B4" s="209" t="s">
        <v>1129</v>
      </c>
      <c r="C4" s="207"/>
      <c r="D4" s="207"/>
      <c r="E4" s="207"/>
      <c r="F4" s="206"/>
      <c r="G4" s="206"/>
      <c r="H4" s="38"/>
    </row>
    <row r="5" spans="3:7" s="32" customFormat="1" ht="12.75" customHeight="1" thickTop="1">
      <c r="C5" s="34"/>
      <c r="D5" s="34"/>
      <c r="E5" s="34"/>
      <c r="G5" s="33"/>
    </row>
    <row r="6" spans="2:7" s="32" customFormat="1" ht="15.75" customHeight="1">
      <c r="B6" s="322" t="s">
        <v>499</v>
      </c>
      <c r="C6" s="368">
        <v>2021</v>
      </c>
      <c r="D6" s="368"/>
      <c r="E6" s="368"/>
      <c r="F6" s="369"/>
      <c r="G6" s="322" t="s">
        <v>550</v>
      </c>
    </row>
    <row r="7" spans="2:7" s="32" customFormat="1" ht="48" customHeight="1">
      <c r="B7" s="334"/>
      <c r="C7" s="119" t="s">
        <v>500</v>
      </c>
      <c r="D7" s="198" t="s">
        <v>501</v>
      </c>
      <c r="E7" s="363" t="s">
        <v>504</v>
      </c>
      <c r="F7" s="364"/>
      <c r="G7" s="334"/>
    </row>
    <row r="8" spans="2:7" s="32" customFormat="1" ht="48" customHeight="1">
      <c r="B8" s="323"/>
      <c r="C8" s="120" t="s">
        <v>531</v>
      </c>
      <c r="D8" s="199" t="s">
        <v>502</v>
      </c>
      <c r="E8" s="365" t="s">
        <v>503</v>
      </c>
      <c r="F8" s="366"/>
      <c r="G8" s="323"/>
    </row>
    <row r="9" spans="2:7" s="31" customFormat="1" ht="16.5" customHeight="1">
      <c r="B9" s="42" t="s">
        <v>505</v>
      </c>
      <c r="C9" s="72"/>
      <c r="D9" s="72"/>
      <c r="E9" s="72"/>
      <c r="F9" s="74"/>
      <c r="G9" s="42" t="s">
        <v>518</v>
      </c>
    </row>
    <row r="10" spans="2:9" s="32" customFormat="1" ht="12.75" customHeight="1">
      <c r="B10" s="41" t="s">
        <v>276</v>
      </c>
      <c r="C10" s="70">
        <v>7001043.09114996</v>
      </c>
      <c r="D10" s="106">
        <v>0.510323390410831</v>
      </c>
      <c r="E10" s="65">
        <f>+D10*C10</f>
        <v>3572796.046687972</v>
      </c>
      <c r="F10" s="75"/>
      <c r="G10" s="41" t="s">
        <v>357</v>
      </c>
      <c r="I10" s="229"/>
    </row>
    <row r="11" spans="2:9" s="32" customFormat="1" ht="12.75" customHeight="1">
      <c r="B11" s="41" t="s">
        <v>106</v>
      </c>
      <c r="C11" s="70">
        <v>7454680.22763982</v>
      </c>
      <c r="D11" s="107">
        <v>0.43796</v>
      </c>
      <c r="E11" s="65">
        <f aca="true" t="shared" si="0" ref="E11:E30">+D11*C11</f>
        <v>3264851.7524971357</v>
      </c>
      <c r="F11" s="75"/>
      <c r="G11" s="41" t="s">
        <v>145</v>
      </c>
      <c r="I11" s="229"/>
    </row>
    <row r="12" spans="2:9" s="32" customFormat="1" ht="12.75" customHeight="1">
      <c r="B12" s="41" t="s">
        <v>277</v>
      </c>
      <c r="C12" s="70">
        <v>956382.528390482</v>
      </c>
      <c r="D12" s="107">
        <v>0.54939</v>
      </c>
      <c r="E12" s="65">
        <f t="shared" si="0"/>
        <v>525426.9972724469</v>
      </c>
      <c r="F12" s="75"/>
      <c r="G12" s="41" t="s">
        <v>358</v>
      </c>
      <c r="I12" s="229"/>
    </row>
    <row r="13" spans="2:9" s="32" customFormat="1" ht="12.75" customHeight="1">
      <c r="B13" s="41" t="s">
        <v>278</v>
      </c>
      <c r="C13" s="70">
        <v>2006654.74026192</v>
      </c>
      <c r="D13" s="107">
        <v>0.54329</v>
      </c>
      <c r="E13" s="65">
        <f t="shared" si="0"/>
        <v>1090195.4538368986</v>
      </c>
      <c r="F13" s="75"/>
      <c r="G13" s="41" t="s">
        <v>359</v>
      </c>
      <c r="I13" s="229"/>
    </row>
    <row r="14" spans="2:9" s="31" customFormat="1" ht="16.5" customHeight="1">
      <c r="B14" s="42" t="s">
        <v>506</v>
      </c>
      <c r="C14" s="68"/>
      <c r="D14" s="108"/>
      <c r="E14" s="68"/>
      <c r="F14" s="74"/>
      <c r="G14" s="42" t="s">
        <v>519</v>
      </c>
      <c r="I14" s="230"/>
    </row>
    <row r="15" spans="2:7" s="32" customFormat="1" ht="12.75" customHeight="1">
      <c r="B15" s="41" t="s">
        <v>507</v>
      </c>
      <c r="C15" s="70">
        <v>35956.50161263507</v>
      </c>
      <c r="D15" s="106">
        <v>0.867883211678832</v>
      </c>
      <c r="E15" s="65">
        <f t="shared" si="0"/>
        <v>31206.044100308824</v>
      </c>
      <c r="F15" s="75"/>
      <c r="G15" s="41" t="s">
        <v>520</v>
      </c>
    </row>
    <row r="16" spans="2:7" s="32" customFormat="1" ht="12.75" customHeight="1">
      <c r="B16" s="41" t="s">
        <v>508</v>
      </c>
      <c r="C16" s="70">
        <v>9288.360532003326</v>
      </c>
      <c r="D16" s="107">
        <v>4.48102393500753</v>
      </c>
      <c r="E16" s="65">
        <f t="shared" si="0"/>
        <v>41621.36586088617</v>
      </c>
      <c r="F16" s="75"/>
      <c r="G16" s="41" t="s">
        <v>521</v>
      </c>
    </row>
    <row r="17" spans="2:7" s="32" customFormat="1" ht="12.75" customHeight="1">
      <c r="B17" s="41" t="s">
        <v>283</v>
      </c>
      <c r="C17" s="70">
        <v>3692.3076923076924</v>
      </c>
      <c r="D17" s="107">
        <v>0.840863012835307</v>
      </c>
      <c r="E17" s="65">
        <f t="shared" si="0"/>
        <v>3104.7249704688256</v>
      </c>
      <c r="F17" s="75"/>
      <c r="G17" s="41" t="s">
        <v>365</v>
      </c>
    </row>
    <row r="18" spans="2:7" s="32" customFormat="1" ht="12.75" customHeight="1">
      <c r="B18" s="41" t="s">
        <v>284</v>
      </c>
      <c r="C18" s="70">
        <v>307.3846153846154</v>
      </c>
      <c r="D18" s="107">
        <v>1.67725006297152</v>
      </c>
      <c r="E18" s="65">
        <f t="shared" si="0"/>
        <v>515.5608655103226</v>
      </c>
      <c r="F18" s="75"/>
      <c r="G18" s="41" t="s">
        <v>366</v>
      </c>
    </row>
    <row r="19" spans="2:7" s="32" customFormat="1" ht="12.75" customHeight="1">
      <c r="B19" s="41" t="s">
        <v>285</v>
      </c>
      <c r="C19" s="70">
        <v>2123.076923076923</v>
      </c>
      <c r="D19" s="238">
        <v>4.37662337662338</v>
      </c>
      <c r="E19" s="65">
        <f t="shared" si="0"/>
        <v>9291.908091908099</v>
      </c>
      <c r="F19" s="75"/>
      <c r="G19" s="41" t="s">
        <v>367</v>
      </c>
    </row>
    <row r="20" spans="2:9" s="31" customFormat="1" ht="16.5" customHeight="1">
      <c r="B20" s="42" t="s">
        <v>509</v>
      </c>
      <c r="C20" s="72"/>
      <c r="D20" s="108"/>
      <c r="E20" s="72"/>
      <c r="F20" s="74"/>
      <c r="G20" s="42" t="s">
        <v>522</v>
      </c>
      <c r="I20" s="32"/>
    </row>
    <row r="21" spans="2:7" s="32" customFormat="1" ht="12.75" customHeight="1">
      <c r="B21" s="41" t="s">
        <v>287</v>
      </c>
      <c r="C21" s="70">
        <v>13.076923076923077</v>
      </c>
      <c r="D21" s="107">
        <v>2.39228577550875</v>
      </c>
      <c r="E21" s="65">
        <f t="shared" si="0"/>
        <v>31.28373706434519</v>
      </c>
      <c r="F21" s="75"/>
      <c r="G21" s="41" t="s">
        <v>369</v>
      </c>
    </row>
    <row r="22" spans="2:7" s="32" customFormat="1" ht="12.75" customHeight="1">
      <c r="B22" s="41" t="s">
        <v>288</v>
      </c>
      <c r="C22" s="70">
        <v>8861.538461538461</v>
      </c>
      <c r="D22" s="107">
        <v>3.47881699233314</v>
      </c>
      <c r="E22" s="65">
        <f t="shared" si="0"/>
        <v>30827.670578213667</v>
      </c>
      <c r="F22" s="75"/>
      <c r="G22" s="41" t="s">
        <v>370</v>
      </c>
    </row>
    <row r="23" spans="2:9" s="31" customFormat="1" ht="16.5" customHeight="1">
      <c r="B23" s="42" t="s">
        <v>510</v>
      </c>
      <c r="C23" s="72"/>
      <c r="D23" s="109"/>
      <c r="E23" s="72"/>
      <c r="F23" s="74"/>
      <c r="G23" s="42" t="s">
        <v>523</v>
      </c>
      <c r="I23" s="32"/>
    </row>
    <row r="24" spans="2:7" s="32" customFormat="1" ht="12.75" customHeight="1">
      <c r="B24" s="41" t="s">
        <v>290</v>
      </c>
      <c r="C24" s="70">
        <v>420892.048315463</v>
      </c>
      <c r="D24" s="107">
        <v>0.85927</v>
      </c>
      <c r="E24" s="65">
        <f t="shared" si="0"/>
        <v>361659.9103560279</v>
      </c>
      <c r="F24" s="75"/>
      <c r="G24" s="41" t="s">
        <v>372</v>
      </c>
    </row>
    <row r="25" spans="2:9" s="32" customFormat="1" ht="12.75" customHeight="1">
      <c r="B25" s="41" t="s">
        <v>511</v>
      </c>
      <c r="C25" s="70">
        <v>2283.8475984235292</v>
      </c>
      <c r="D25" s="107">
        <v>0.455347196703338</v>
      </c>
      <c r="E25" s="65">
        <f t="shared" si="0"/>
        <v>1039.943601639805</v>
      </c>
      <c r="F25" s="75"/>
      <c r="G25" s="41" t="s">
        <v>524</v>
      </c>
      <c r="I25" s="70"/>
    </row>
    <row r="26" spans="2:9" s="32" customFormat="1" ht="12.75" customHeight="1">
      <c r="B26" s="41" t="s">
        <v>107</v>
      </c>
      <c r="C26" s="70">
        <v>56811.26712579012</v>
      </c>
      <c r="D26" s="107">
        <v>8.73559</v>
      </c>
      <c r="E26" s="65">
        <f>+D26*C26</f>
        <v>496279.9369913809</v>
      </c>
      <c r="F26" s="75"/>
      <c r="G26" s="41" t="s">
        <v>147</v>
      </c>
      <c r="I26" s="169"/>
    </row>
    <row r="27" spans="2:7" s="32" customFormat="1" ht="12.75" customHeight="1">
      <c r="B27" s="41" t="s">
        <v>995</v>
      </c>
      <c r="C27" s="70">
        <v>16884.524270885082</v>
      </c>
      <c r="D27" s="107">
        <v>2.6957</v>
      </c>
      <c r="E27" s="65">
        <f>+D27*C27</f>
        <v>45515.61207702492</v>
      </c>
      <c r="F27" s="75"/>
      <c r="G27" s="41" t="s">
        <v>994</v>
      </c>
    </row>
    <row r="28" spans="2:9" s="31" customFormat="1" ht="16.5" customHeight="1">
      <c r="B28" s="42" t="s">
        <v>512</v>
      </c>
      <c r="C28" s="72"/>
      <c r="D28" s="108"/>
      <c r="E28" s="68"/>
      <c r="F28" s="74"/>
      <c r="G28" s="42" t="s">
        <v>525</v>
      </c>
      <c r="I28" s="32"/>
    </row>
    <row r="29" spans="2:9" s="32" customFormat="1" ht="12.75" customHeight="1">
      <c r="B29" s="41" t="s">
        <v>293</v>
      </c>
      <c r="C29" s="95">
        <v>1477975</v>
      </c>
      <c r="D29" s="106">
        <v>0.7</v>
      </c>
      <c r="E29" s="65">
        <f t="shared" si="0"/>
        <v>1034582.4999999999</v>
      </c>
      <c r="F29" s="75"/>
      <c r="G29" s="41" t="s">
        <v>376</v>
      </c>
      <c r="I29" s="229"/>
    </row>
    <row r="30" spans="2:9" s="32" customFormat="1" ht="12.75" customHeight="1">
      <c r="B30" s="41" t="s">
        <v>300</v>
      </c>
      <c r="C30" s="95">
        <v>208945.486284289</v>
      </c>
      <c r="D30" s="106">
        <v>1.15229700098473</v>
      </c>
      <c r="E30" s="65">
        <f t="shared" si="0"/>
        <v>240767.25721468226</v>
      </c>
      <c r="F30" s="75"/>
      <c r="G30" s="41" t="s">
        <v>382</v>
      </c>
      <c r="I30" s="229"/>
    </row>
    <row r="31" spans="2:9" s="32" customFormat="1" ht="12.75" customHeight="1">
      <c r="B31" s="41" t="s">
        <v>298</v>
      </c>
      <c r="C31" s="95">
        <v>60376.6232751455</v>
      </c>
      <c r="D31" s="106">
        <v>0.459764036049151</v>
      </c>
      <c r="E31" s="65">
        <f>+D31*C31</f>
        <v>27759.000000000007</v>
      </c>
      <c r="F31" s="75"/>
      <c r="G31" s="41" t="s">
        <v>380</v>
      </c>
      <c r="I31" s="229"/>
    </row>
    <row r="32" spans="2:14" s="32" customFormat="1" ht="12.75" customHeight="1">
      <c r="B32" s="41" t="s">
        <v>299</v>
      </c>
      <c r="C32" s="95" t="s">
        <v>883</v>
      </c>
      <c r="D32" s="70" t="s">
        <v>883</v>
      </c>
      <c r="E32" s="65">
        <v>1356853.1559399515</v>
      </c>
      <c r="F32" s="75"/>
      <c r="G32" s="41" t="s">
        <v>381</v>
      </c>
      <c r="I32" s="229"/>
      <c r="M32" s="34"/>
      <c r="N32" s="34"/>
    </row>
    <row r="33" spans="2:14" s="31" customFormat="1" ht="12.75" customHeight="1">
      <c r="B33" s="41" t="s">
        <v>301</v>
      </c>
      <c r="C33" s="95" t="s">
        <v>883</v>
      </c>
      <c r="D33" s="70" t="s">
        <v>883</v>
      </c>
      <c r="E33" s="65">
        <v>154327.03</v>
      </c>
      <c r="F33" s="74"/>
      <c r="G33" s="41" t="s">
        <v>383</v>
      </c>
      <c r="I33" s="229"/>
      <c r="J33" s="32"/>
      <c r="M33" s="34"/>
      <c r="N33" s="34"/>
    </row>
    <row r="34" spans="2:14" s="32" customFormat="1" ht="12.75" customHeight="1">
      <c r="B34" s="41" t="s">
        <v>320</v>
      </c>
      <c r="C34" s="95" t="s">
        <v>883</v>
      </c>
      <c r="D34" s="70" t="s">
        <v>883</v>
      </c>
      <c r="E34" s="65">
        <v>73567.82400000001</v>
      </c>
      <c r="F34" s="75"/>
      <c r="G34" s="41" t="s">
        <v>956</v>
      </c>
      <c r="I34" s="229"/>
      <c r="M34" s="34"/>
      <c r="N34" s="34"/>
    </row>
    <row r="35" spans="2:14" s="32" customFormat="1" ht="12.75" customHeight="1">
      <c r="B35" s="41" t="s">
        <v>321</v>
      </c>
      <c r="C35" s="95" t="s">
        <v>883</v>
      </c>
      <c r="D35" s="70" t="s">
        <v>883</v>
      </c>
      <c r="E35" s="65">
        <v>39781.5</v>
      </c>
      <c r="F35" s="75"/>
      <c r="G35" s="41" t="s">
        <v>403</v>
      </c>
      <c r="I35" s="229"/>
      <c r="M35" s="34"/>
      <c r="N35" s="34"/>
    </row>
    <row r="36" spans="2:14" s="32" customFormat="1" ht="12.75" customHeight="1">
      <c r="B36" s="41" t="s">
        <v>513</v>
      </c>
      <c r="C36" s="95" t="s">
        <v>883</v>
      </c>
      <c r="D36" s="70" t="s">
        <v>883</v>
      </c>
      <c r="E36" s="65">
        <v>123632.3</v>
      </c>
      <c r="F36" s="75"/>
      <c r="G36" s="41" t="s">
        <v>526</v>
      </c>
      <c r="I36" s="229"/>
      <c r="M36" s="34"/>
      <c r="N36" s="34"/>
    </row>
    <row r="37" spans="2:14" s="32" customFormat="1" ht="12.75" customHeight="1">
      <c r="B37" s="41" t="s">
        <v>304</v>
      </c>
      <c r="C37" s="95" t="s">
        <v>883</v>
      </c>
      <c r="D37" s="70" t="s">
        <v>883</v>
      </c>
      <c r="E37" s="65">
        <v>151957.42350695038</v>
      </c>
      <c r="F37" s="75"/>
      <c r="G37" s="41" t="s">
        <v>387</v>
      </c>
      <c r="I37" s="229"/>
      <c r="M37" s="34"/>
      <c r="N37" s="34"/>
    </row>
    <row r="38" spans="2:14" s="32" customFormat="1" ht="12.75" customHeight="1">
      <c r="B38" s="41" t="s">
        <v>514</v>
      </c>
      <c r="C38" s="95" t="s">
        <v>883</v>
      </c>
      <c r="D38" s="70" t="s">
        <v>883</v>
      </c>
      <c r="E38" s="65">
        <v>1784985.675935164</v>
      </c>
      <c r="F38" s="75"/>
      <c r="G38" s="41" t="s">
        <v>388</v>
      </c>
      <c r="I38" s="229"/>
      <c r="M38" s="34"/>
      <c r="N38" s="34"/>
    </row>
    <row r="39" spans="2:14" s="32" customFormat="1" ht="12.75" customHeight="1">
      <c r="B39" s="41" t="s">
        <v>309</v>
      </c>
      <c r="C39" s="95" t="s">
        <v>883</v>
      </c>
      <c r="D39" s="70" t="s">
        <v>883</v>
      </c>
      <c r="E39" s="65">
        <v>118584.87913926187</v>
      </c>
      <c r="F39" s="75"/>
      <c r="G39" s="41" t="s">
        <v>392</v>
      </c>
      <c r="I39" s="230"/>
      <c r="K39" s="31"/>
      <c r="L39" s="31"/>
      <c r="M39" s="34"/>
      <c r="N39" s="34"/>
    </row>
    <row r="40" spans="2:14" s="32" customFormat="1" ht="12.75" customHeight="1">
      <c r="B40" s="41" t="s">
        <v>310</v>
      </c>
      <c r="C40" s="95" t="s">
        <v>883</v>
      </c>
      <c r="D40" s="70" t="s">
        <v>883</v>
      </c>
      <c r="E40" s="65">
        <v>76754.04000000001</v>
      </c>
      <c r="F40" s="75"/>
      <c r="G40" s="41" t="s">
        <v>393</v>
      </c>
      <c r="I40" s="230"/>
      <c r="K40" s="31"/>
      <c r="L40" s="31"/>
      <c r="M40" s="34"/>
      <c r="N40" s="34"/>
    </row>
    <row r="41" spans="2:14" s="32" customFormat="1" ht="12.75" customHeight="1">
      <c r="B41" s="41" t="s">
        <v>311</v>
      </c>
      <c r="C41" s="95" t="s">
        <v>883</v>
      </c>
      <c r="D41" s="70" t="s">
        <v>883</v>
      </c>
      <c r="E41" s="65">
        <v>9299.4</v>
      </c>
      <c r="F41" s="75"/>
      <c r="G41" s="41" t="s">
        <v>394</v>
      </c>
      <c r="M41" s="34"/>
      <c r="N41" s="34"/>
    </row>
    <row r="42" spans="2:14" s="32" customFormat="1" ht="12.75" customHeight="1">
      <c r="B42" s="41" t="s">
        <v>312</v>
      </c>
      <c r="C42" s="95" t="s">
        <v>883</v>
      </c>
      <c r="D42" s="70" t="s">
        <v>883</v>
      </c>
      <c r="E42" s="65">
        <v>12228.470082791107</v>
      </c>
      <c r="F42" s="75"/>
      <c r="G42" s="41" t="s">
        <v>395</v>
      </c>
      <c r="I42" s="31"/>
      <c r="K42" s="31"/>
      <c r="L42" s="31"/>
      <c r="M42" s="34"/>
      <c r="N42" s="31"/>
    </row>
    <row r="43" spans="2:14" s="32" customFormat="1" ht="12.75" customHeight="1">
      <c r="B43" s="41" t="s">
        <v>515</v>
      </c>
      <c r="C43" s="95" t="s">
        <v>883</v>
      </c>
      <c r="D43" s="70" t="s">
        <v>883</v>
      </c>
      <c r="E43" s="65">
        <v>81746.7087568286</v>
      </c>
      <c r="F43" s="75"/>
      <c r="G43" s="41" t="s">
        <v>527</v>
      </c>
      <c r="I43" s="22"/>
      <c r="K43" s="22"/>
      <c r="L43" s="22"/>
      <c r="M43" s="34"/>
      <c r="N43" s="22"/>
    </row>
    <row r="44" spans="2:14" s="32" customFormat="1" ht="12.75" customHeight="1">
      <c r="B44" s="41" t="s">
        <v>314</v>
      </c>
      <c r="C44" s="95" t="s">
        <v>883</v>
      </c>
      <c r="D44" s="70" t="s">
        <v>883</v>
      </c>
      <c r="E44" s="65">
        <v>10844.313965087307</v>
      </c>
      <c r="F44" s="75"/>
      <c r="G44" s="41" t="s">
        <v>528</v>
      </c>
      <c r="I44" s="25"/>
      <c r="K44" s="25"/>
      <c r="L44" s="25"/>
      <c r="M44" s="34"/>
      <c r="N44" s="25"/>
    </row>
    <row r="45" spans="2:14" s="32" customFormat="1" ht="12.75" customHeight="1">
      <c r="B45" s="41" t="s">
        <v>315</v>
      </c>
      <c r="C45" s="95" t="s">
        <v>883</v>
      </c>
      <c r="D45" s="70" t="s">
        <v>883</v>
      </c>
      <c r="E45" s="65">
        <v>67388.45000000001</v>
      </c>
      <c r="F45" s="75"/>
      <c r="G45" s="41" t="s">
        <v>398</v>
      </c>
      <c r="I45" s="25"/>
      <c r="K45" s="25"/>
      <c r="L45" s="25"/>
      <c r="M45" s="34"/>
      <c r="N45" s="25"/>
    </row>
    <row r="46" spans="2:14" s="32" customFormat="1" ht="12.75" customHeight="1">
      <c r="B46" s="41" t="s">
        <v>316</v>
      </c>
      <c r="C46" s="95" t="s">
        <v>883</v>
      </c>
      <c r="D46" s="70" t="s">
        <v>883</v>
      </c>
      <c r="E46" s="65">
        <v>3319.7999999999997</v>
      </c>
      <c r="F46" s="75"/>
      <c r="G46" s="41" t="s">
        <v>399</v>
      </c>
      <c r="I46" s="25"/>
      <c r="K46" s="25"/>
      <c r="L46" s="25"/>
      <c r="M46" s="34"/>
      <c r="N46" s="25"/>
    </row>
    <row r="47" spans="2:14" s="32" customFormat="1" ht="12.75" customHeight="1">
      <c r="B47" s="41" t="s">
        <v>317</v>
      </c>
      <c r="C47" s="95" t="s">
        <v>883</v>
      </c>
      <c r="D47" s="70" t="s">
        <v>883</v>
      </c>
      <c r="E47" s="65">
        <v>16053.678506070344</v>
      </c>
      <c r="F47" s="75"/>
      <c r="G47" s="41" t="s">
        <v>400</v>
      </c>
      <c r="I47" s="25"/>
      <c r="K47" s="25"/>
      <c r="L47" s="25"/>
      <c r="M47" s="34"/>
      <c r="N47" s="25"/>
    </row>
    <row r="48" spans="2:14" s="32" customFormat="1" ht="12.75" customHeight="1">
      <c r="B48" s="41" t="s">
        <v>294</v>
      </c>
      <c r="C48" s="95" t="s">
        <v>883</v>
      </c>
      <c r="D48" s="70" t="s">
        <v>883</v>
      </c>
      <c r="E48" s="65">
        <v>62327.5827548562</v>
      </c>
      <c r="F48" s="75"/>
      <c r="G48" s="41" t="s">
        <v>379</v>
      </c>
      <c r="I48" s="24"/>
      <c r="J48" s="24"/>
      <c r="K48" s="24"/>
      <c r="L48" s="24"/>
      <c r="M48" s="24"/>
      <c r="N48" s="24"/>
    </row>
    <row r="49" spans="2:14" s="31" customFormat="1" ht="16.5" customHeight="1">
      <c r="B49" s="42" t="s">
        <v>516</v>
      </c>
      <c r="C49" s="101" t="s">
        <v>883</v>
      </c>
      <c r="D49" s="72" t="s">
        <v>883</v>
      </c>
      <c r="E49" s="68">
        <v>28718.9</v>
      </c>
      <c r="F49" s="74"/>
      <c r="G49" s="42" t="s">
        <v>529</v>
      </c>
      <c r="I49" s="22"/>
      <c r="J49" s="22"/>
      <c r="K49" s="22"/>
      <c r="L49" s="22"/>
      <c r="M49" s="22"/>
      <c r="N49" s="22"/>
    </row>
    <row r="50" spans="2:14" s="31" customFormat="1" ht="16.5" customHeight="1">
      <c r="B50" s="42" t="s">
        <v>517</v>
      </c>
      <c r="C50" s="101" t="s">
        <v>883</v>
      </c>
      <c r="D50" s="72" t="s">
        <v>883</v>
      </c>
      <c r="E50" s="68">
        <v>5647479.68864436</v>
      </c>
      <c r="F50" s="74"/>
      <c r="G50" s="42" t="s">
        <v>530</v>
      </c>
      <c r="I50" s="22"/>
      <c r="J50" s="22"/>
      <c r="K50" s="22"/>
      <c r="L50" s="22"/>
      <c r="M50" s="22"/>
      <c r="N50" s="22"/>
    </row>
    <row r="51" spans="2:14" s="32" customFormat="1" ht="3" customHeight="1">
      <c r="B51" s="56"/>
      <c r="C51" s="95"/>
      <c r="D51" s="65"/>
      <c r="E51" s="65"/>
      <c r="F51" s="193"/>
      <c r="G51" s="56"/>
      <c r="H51" s="22"/>
      <c r="I51" s="22"/>
      <c r="J51" s="22"/>
      <c r="K51" s="22"/>
      <c r="L51" s="22"/>
      <c r="M51" s="22"/>
      <c r="N51" s="22"/>
    </row>
    <row r="52" spans="2:14" s="31" customFormat="1" ht="31.5" customHeight="1">
      <c r="B52" s="96" t="s">
        <v>143</v>
      </c>
      <c r="C52" s="116" t="s">
        <v>883</v>
      </c>
      <c r="D52" s="122" t="s">
        <v>883</v>
      </c>
      <c r="E52" s="99">
        <f>SUM(E10:E50)</f>
        <v>20597323.789970893</v>
      </c>
      <c r="F52" s="191"/>
      <c r="G52" s="96" t="s">
        <v>184</v>
      </c>
      <c r="H52" s="63"/>
      <c r="I52" s="29"/>
      <c r="J52" s="29"/>
      <c r="K52" s="29"/>
      <c r="L52" s="29"/>
      <c r="M52" s="29"/>
      <c r="N52" s="29"/>
    </row>
    <row r="53" spans="2:8" ht="13.5" customHeight="1">
      <c r="B53" s="21"/>
      <c r="C53" s="21"/>
      <c r="F53" s="21"/>
      <c r="H53" s="29"/>
    </row>
    <row r="54" spans="3:14" s="25" customFormat="1" ht="13.5" thickBot="1">
      <c r="C54" s="80"/>
      <c r="D54" s="80"/>
      <c r="E54" s="80"/>
      <c r="H54" s="22"/>
      <c r="I54" s="22"/>
      <c r="J54" s="22"/>
      <c r="K54" s="22"/>
      <c r="L54" s="22"/>
      <c r="M54" s="22"/>
      <c r="N54" s="22"/>
    </row>
    <row r="55" spans="2:14" s="25" customFormat="1" ht="16.5" customHeight="1" thickTop="1">
      <c r="B55" s="26" t="str">
        <f>+'Περιεχόμενα-Contents'!B27</f>
        <v>(Τελευταία Ενημέρωση/Last update: 14/11/2023)</v>
      </c>
      <c r="C55" s="81"/>
      <c r="D55" s="87"/>
      <c r="E55" s="87"/>
      <c r="F55" s="27"/>
      <c r="G55" s="27"/>
      <c r="H55" s="22"/>
      <c r="I55" s="22"/>
      <c r="J55" s="22"/>
      <c r="K55" s="22"/>
      <c r="L55" s="22"/>
      <c r="M55" s="22"/>
      <c r="N55" s="22"/>
    </row>
    <row r="56" spans="2:14" s="25" customFormat="1" ht="4.5" customHeight="1">
      <c r="B56" s="201"/>
      <c r="C56" s="214"/>
      <c r="D56" s="215"/>
      <c r="E56" s="215"/>
      <c r="F56" s="203"/>
      <c r="G56" s="203"/>
      <c r="H56" s="22"/>
      <c r="I56" s="22"/>
      <c r="J56" s="22"/>
      <c r="K56" s="22"/>
      <c r="L56" s="22"/>
      <c r="M56" s="22"/>
      <c r="N56" s="22"/>
    </row>
    <row r="57" spans="2:14" s="25" customFormat="1" ht="16.5" customHeight="1">
      <c r="B57" s="28" t="str">
        <f>+'Περιεχόμενα-Contents'!B29</f>
        <v>COPYRIGHT © :2023, ΚΥΠΡΙΑΚΗ ΔΗΜΟΚΡΑΤΙΑ, ΣΤΑΤΙΣΤΙΚΗ ΥΠΗΡΕΣΙΑ/REPUBLIC OF CYPRUS, STATISTICAL SERVICE</v>
      </c>
      <c r="C57" s="82"/>
      <c r="D57" s="80"/>
      <c r="E57" s="80"/>
      <c r="H57" s="22"/>
      <c r="I57" s="22"/>
      <c r="J57" s="22"/>
      <c r="K57" s="22"/>
      <c r="L57" s="22"/>
      <c r="M57" s="22"/>
      <c r="N57" s="22"/>
    </row>
    <row r="58" spans="2:14" s="24" customFormat="1" ht="12.75">
      <c r="B58" s="20"/>
      <c r="C58" s="83"/>
      <c r="D58" s="88"/>
      <c r="E58" s="88"/>
      <c r="H58" s="22"/>
      <c r="I58" s="22"/>
      <c r="J58" s="22"/>
      <c r="K58" s="22"/>
      <c r="L58" s="22"/>
      <c r="M58" s="22"/>
      <c r="N58" s="22"/>
    </row>
    <row r="62" spans="1:14" s="29" customFormat="1" ht="12.75">
      <c r="A62" s="22"/>
      <c r="B62" s="30"/>
      <c r="C62" s="84"/>
      <c r="H62" s="22"/>
      <c r="I62" s="22"/>
      <c r="J62" s="22"/>
      <c r="K62" s="22"/>
      <c r="L62" s="22"/>
      <c r="M62" s="22"/>
      <c r="N62"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M35"/>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34.7109375" style="29" customWidth="1"/>
    <col min="3" max="3" width="17.00390625" style="29" bestFit="1" customWidth="1"/>
    <col min="4" max="4" width="9.8515625" style="21" customWidth="1"/>
    <col min="5" max="5" width="12.00390625" style="21" customWidth="1"/>
    <col min="6" max="6" width="0.85546875" style="22" customWidth="1"/>
    <col min="7" max="7" width="32.28125" style="22" customWidth="1"/>
    <col min="8" max="8" width="2.140625" style="22" customWidth="1"/>
    <col min="9" max="9" width="9.28125" style="22" customWidth="1"/>
    <col min="10" max="10" width="23.140625" style="22" customWidth="1"/>
    <col min="11" max="16384" width="9.28125" style="22" customWidth="1"/>
  </cols>
  <sheetData>
    <row r="1" spans="1:5" s="23" customFormat="1" ht="15" customHeight="1">
      <c r="A1" s="326" t="s">
        <v>8</v>
      </c>
      <c r="B1" s="327"/>
      <c r="C1" s="77"/>
      <c r="D1" s="85"/>
      <c r="E1" s="85"/>
    </row>
    <row r="2" spans="2:5" s="23" customFormat="1" ht="12.75" customHeight="1">
      <c r="B2" s="3"/>
      <c r="C2" s="78"/>
      <c r="D2" s="85"/>
      <c r="E2" s="85"/>
    </row>
    <row r="3" spans="2:8" s="31" customFormat="1" ht="15" customHeight="1">
      <c r="B3" s="208" t="s">
        <v>1130</v>
      </c>
      <c r="C3" s="79"/>
      <c r="D3" s="86"/>
      <c r="E3" s="86"/>
      <c r="F3" s="37"/>
      <c r="G3" s="37"/>
      <c r="H3" s="37"/>
    </row>
    <row r="4" spans="2:8" s="31" customFormat="1" ht="15" customHeight="1" thickBot="1">
      <c r="B4" s="209" t="s">
        <v>1131</v>
      </c>
      <c r="C4" s="207"/>
      <c r="D4" s="207"/>
      <c r="E4" s="207"/>
      <c r="F4" s="206"/>
      <c r="G4" s="206"/>
      <c r="H4" s="38"/>
    </row>
    <row r="5" spans="3:7" s="32" customFormat="1" ht="12.75" customHeight="1" thickTop="1">
      <c r="C5" s="34"/>
      <c r="D5" s="34"/>
      <c r="E5" s="34"/>
      <c r="G5" s="33"/>
    </row>
    <row r="6" spans="2:7" s="32" customFormat="1" ht="15.75" customHeight="1">
      <c r="B6" s="322" t="s">
        <v>909</v>
      </c>
      <c r="C6" s="368">
        <v>2021</v>
      </c>
      <c r="D6" s="368"/>
      <c r="E6" s="368"/>
      <c r="F6" s="369"/>
      <c r="G6" s="322" t="s">
        <v>910</v>
      </c>
    </row>
    <row r="7" spans="2:7" s="32" customFormat="1" ht="48" customHeight="1">
      <c r="B7" s="334"/>
      <c r="C7" s="119" t="s">
        <v>985</v>
      </c>
      <c r="D7" s="212" t="s">
        <v>532</v>
      </c>
      <c r="E7" s="363" t="s">
        <v>534</v>
      </c>
      <c r="F7" s="364"/>
      <c r="G7" s="334"/>
    </row>
    <row r="8" spans="2:7" s="32" customFormat="1" ht="48" customHeight="1">
      <c r="B8" s="323"/>
      <c r="C8" s="120" t="s">
        <v>986</v>
      </c>
      <c r="D8" s="211" t="s">
        <v>533</v>
      </c>
      <c r="E8" s="365" t="s">
        <v>535</v>
      </c>
      <c r="F8" s="366"/>
      <c r="G8" s="323"/>
    </row>
    <row r="9" spans="2:7" s="32" customFormat="1" ht="15" customHeight="1">
      <c r="B9" s="41" t="s">
        <v>206</v>
      </c>
      <c r="C9" s="213">
        <v>18777.73</v>
      </c>
      <c r="D9" s="309">
        <v>18.31081600385137</v>
      </c>
      <c r="E9" s="65">
        <f>+D9*C9</f>
        <v>343835.559</v>
      </c>
      <c r="F9" s="75"/>
      <c r="G9" s="41" t="s">
        <v>207</v>
      </c>
    </row>
    <row r="10" spans="2:7" s="32" customFormat="1" ht="15" customHeight="1">
      <c r="B10" s="41" t="s">
        <v>205</v>
      </c>
      <c r="C10" s="213">
        <v>5249</v>
      </c>
      <c r="D10" s="310">
        <v>29.622478948371118</v>
      </c>
      <c r="E10" s="65">
        <f aca="true" t="shared" si="0" ref="E10:E19">+D10*C10</f>
        <v>155488.392</v>
      </c>
      <c r="F10" s="75"/>
      <c r="G10" s="41" t="s">
        <v>208</v>
      </c>
    </row>
    <row r="11" spans="2:7" s="32" customFormat="1" ht="15" customHeight="1">
      <c r="B11" s="41" t="s">
        <v>204</v>
      </c>
      <c r="C11" s="213">
        <v>5541.84</v>
      </c>
      <c r="D11" s="310">
        <v>27.408481839966502</v>
      </c>
      <c r="E11" s="65">
        <f t="shared" si="0"/>
        <v>151893.42099999997</v>
      </c>
      <c r="F11" s="75"/>
      <c r="G11" s="41" t="s">
        <v>209</v>
      </c>
    </row>
    <row r="12" spans="2:7" s="32" customFormat="1" ht="15" customHeight="1">
      <c r="B12" s="41" t="s">
        <v>547</v>
      </c>
      <c r="C12" s="213">
        <v>35585.88999999999</v>
      </c>
      <c r="D12" s="310">
        <v>22.81741965706071</v>
      </c>
      <c r="E12" s="65">
        <f t="shared" si="0"/>
        <v>811978.186</v>
      </c>
      <c r="F12" s="75"/>
      <c r="G12" s="41" t="s">
        <v>548</v>
      </c>
    </row>
    <row r="13" spans="2:7" s="32" customFormat="1" ht="15" customHeight="1">
      <c r="B13" s="41" t="s">
        <v>999</v>
      </c>
      <c r="C13" s="213">
        <v>3442.9600000000005</v>
      </c>
      <c r="D13" s="310">
        <v>32.684579547830936</v>
      </c>
      <c r="E13" s="65">
        <f t="shared" si="0"/>
        <v>112531.70000000001</v>
      </c>
      <c r="F13" s="75"/>
      <c r="G13" s="41" t="s">
        <v>213</v>
      </c>
    </row>
    <row r="14" spans="2:7" s="32" customFormat="1" ht="15" customHeight="1">
      <c r="B14" s="41" t="s">
        <v>1016</v>
      </c>
      <c r="C14" s="213">
        <v>1189.0400000000002</v>
      </c>
      <c r="D14" s="310">
        <v>42.36526643342528</v>
      </c>
      <c r="E14" s="65">
        <f t="shared" si="0"/>
        <v>50373.9964</v>
      </c>
      <c r="F14" s="75"/>
      <c r="G14" s="41" t="s">
        <v>214</v>
      </c>
    </row>
    <row r="15" spans="2:7" s="32" customFormat="1" ht="15" customHeight="1">
      <c r="B15" s="41" t="s">
        <v>112</v>
      </c>
      <c r="C15" s="213"/>
      <c r="D15" s="309"/>
      <c r="E15" s="65"/>
      <c r="F15" s="75"/>
      <c r="G15" s="41" t="s">
        <v>153</v>
      </c>
    </row>
    <row r="16" spans="2:7" s="32" customFormat="1" ht="15" customHeight="1">
      <c r="B16" s="41" t="s">
        <v>536</v>
      </c>
      <c r="C16" s="213">
        <v>8542.225</v>
      </c>
      <c r="D16" s="310">
        <v>52.40930380550734</v>
      </c>
      <c r="E16" s="65">
        <f t="shared" si="0"/>
        <v>447692.06519999995</v>
      </c>
      <c r="F16" s="75"/>
      <c r="G16" s="41" t="s">
        <v>536</v>
      </c>
    </row>
    <row r="17" spans="2:7" s="32" customFormat="1" ht="15" customHeight="1">
      <c r="B17" s="41" t="s">
        <v>537</v>
      </c>
      <c r="C17" s="213">
        <v>81061.38</v>
      </c>
      <c r="D17" s="310">
        <v>23.127881896409857</v>
      </c>
      <c r="E17" s="65">
        <f t="shared" si="0"/>
        <v>1874778.023</v>
      </c>
      <c r="F17" s="75"/>
      <c r="G17" s="41" t="s">
        <v>537</v>
      </c>
    </row>
    <row r="18" spans="2:7" s="32" customFormat="1" ht="15" customHeight="1">
      <c r="B18" s="41" t="s">
        <v>538</v>
      </c>
      <c r="C18" s="213">
        <v>48005.604999999996</v>
      </c>
      <c r="D18" s="310">
        <v>22.381556561988962</v>
      </c>
      <c r="E18" s="65">
        <f t="shared" si="0"/>
        <v>1074440.1636</v>
      </c>
      <c r="F18" s="75"/>
      <c r="G18" s="41" t="s">
        <v>538</v>
      </c>
    </row>
    <row r="19" spans="2:7" s="32" customFormat="1" ht="15" customHeight="1">
      <c r="B19" s="41" t="s">
        <v>539</v>
      </c>
      <c r="C19" s="307">
        <v>42703.249999999985</v>
      </c>
      <c r="D19" s="309">
        <v>31.183565887842267</v>
      </c>
      <c r="E19" s="65">
        <f t="shared" si="0"/>
        <v>1331639.6099999999</v>
      </c>
      <c r="F19" s="75"/>
      <c r="G19" s="41" t="s">
        <v>539</v>
      </c>
    </row>
    <row r="20" spans="2:7" s="32" customFormat="1" ht="15" customHeight="1">
      <c r="B20" s="41" t="s">
        <v>549</v>
      </c>
      <c r="C20" s="307" t="s">
        <v>883</v>
      </c>
      <c r="D20" s="90" t="s">
        <v>883</v>
      </c>
      <c r="E20" s="65">
        <v>8257375.7872</v>
      </c>
      <c r="F20" s="75"/>
      <c r="G20" s="41" t="s">
        <v>543</v>
      </c>
    </row>
    <row r="21" spans="2:7" s="31" customFormat="1" ht="15" customHeight="1">
      <c r="B21" s="41" t="s">
        <v>540</v>
      </c>
      <c r="C21" s="307" t="s">
        <v>883</v>
      </c>
      <c r="D21" s="90" t="s">
        <v>883</v>
      </c>
      <c r="E21" s="65">
        <v>3909309.88063</v>
      </c>
      <c r="F21" s="74"/>
      <c r="G21" s="41" t="s">
        <v>544</v>
      </c>
    </row>
    <row r="22" spans="2:7" s="32" customFormat="1" ht="15" customHeight="1">
      <c r="B22" s="41" t="s">
        <v>541</v>
      </c>
      <c r="C22" s="307" t="s">
        <v>883</v>
      </c>
      <c r="D22" s="90" t="s">
        <v>883</v>
      </c>
      <c r="E22" s="65">
        <v>912662.41097</v>
      </c>
      <c r="F22" s="75"/>
      <c r="G22" s="41" t="s">
        <v>545</v>
      </c>
    </row>
    <row r="23" spans="2:13" s="32" customFormat="1" ht="15" customHeight="1">
      <c r="B23" s="41" t="s">
        <v>542</v>
      </c>
      <c r="C23" s="307" t="s">
        <v>883</v>
      </c>
      <c r="D23" s="90" t="s">
        <v>883</v>
      </c>
      <c r="E23" s="65">
        <v>1083326.53763</v>
      </c>
      <c r="F23" s="75"/>
      <c r="G23" s="41" t="s">
        <v>546</v>
      </c>
      <c r="J23" s="31"/>
      <c r="K23" s="31"/>
      <c r="L23" s="31"/>
      <c r="M23" s="31"/>
    </row>
    <row r="24" spans="2:13" s="32" customFormat="1" ht="3" customHeight="1">
      <c r="B24" s="56"/>
      <c r="C24" s="95"/>
      <c r="D24" s="158"/>
      <c r="E24" s="65"/>
      <c r="F24" s="193"/>
      <c r="G24" s="56"/>
      <c r="H24" s="22"/>
      <c r="J24" s="22"/>
      <c r="K24" s="22"/>
      <c r="L24" s="22"/>
      <c r="M24" s="22"/>
    </row>
    <row r="25" spans="2:13" s="31" customFormat="1" ht="31.5" customHeight="1">
      <c r="B25" s="96" t="s">
        <v>143</v>
      </c>
      <c r="C25" s="308" t="s">
        <v>883</v>
      </c>
      <c r="D25" s="161" t="s">
        <v>883</v>
      </c>
      <c r="E25" s="99">
        <f>SUM(E9:E23)</f>
        <v>20517325.73263</v>
      </c>
      <c r="F25" s="210"/>
      <c r="G25" s="96" t="s">
        <v>184</v>
      </c>
      <c r="H25" s="63"/>
      <c r="J25" s="25"/>
      <c r="K25" s="25"/>
      <c r="L25" s="25"/>
      <c r="M25" s="25"/>
    </row>
    <row r="26" spans="2:13" ht="13.5" customHeight="1">
      <c r="B26" s="21"/>
      <c r="C26" s="21"/>
      <c r="F26" s="21"/>
      <c r="H26" s="29"/>
      <c r="J26" s="25"/>
      <c r="K26" s="25"/>
      <c r="L26" s="25"/>
      <c r="M26" s="25"/>
    </row>
    <row r="27" spans="3:8" s="25" customFormat="1" ht="13.5" thickBot="1">
      <c r="C27" s="80"/>
      <c r="D27" s="80"/>
      <c r="E27" s="80"/>
      <c r="H27" s="22"/>
    </row>
    <row r="28" spans="2:8" s="25" customFormat="1" ht="16.5" customHeight="1" thickTop="1">
      <c r="B28" s="26" t="str">
        <f>+'Περιεχόμενα-Contents'!B27</f>
        <v>(Τελευταία Ενημέρωση/Last update: 14/11/2023)</v>
      </c>
      <c r="C28" s="81"/>
      <c r="D28" s="87"/>
      <c r="E28" s="87"/>
      <c r="F28" s="27"/>
      <c r="G28" s="27"/>
      <c r="H28" s="22"/>
    </row>
    <row r="29" spans="2:13" s="25" customFormat="1" ht="4.5" customHeight="1">
      <c r="B29" s="201"/>
      <c r="C29" s="214"/>
      <c r="D29" s="215"/>
      <c r="E29" s="215"/>
      <c r="F29" s="203"/>
      <c r="G29" s="203"/>
      <c r="H29" s="22"/>
      <c r="J29" s="24"/>
      <c r="K29" s="24"/>
      <c r="L29" s="24"/>
      <c r="M29" s="24"/>
    </row>
    <row r="30" spans="2:13" s="25" customFormat="1" ht="16.5" customHeight="1">
      <c r="B30" s="28" t="str">
        <f>+'Περιεχόμενα-Contents'!B29</f>
        <v>COPYRIGHT © :2023, ΚΥΠΡΙΑΚΗ ΔΗΜΟΚΡΑΤΙΑ, ΣΤΑΤΙΣΤΙΚΗ ΥΠΗΡΕΣΙΑ/REPUBLIC OF CYPRUS, STATISTICAL SERVICE</v>
      </c>
      <c r="C30" s="82"/>
      <c r="D30" s="80"/>
      <c r="E30" s="80"/>
      <c r="H30" s="22"/>
      <c r="J30" s="22"/>
      <c r="K30" s="22"/>
      <c r="L30" s="22"/>
      <c r="M30" s="22"/>
    </row>
    <row r="31" spans="2:13" s="24" customFormat="1" ht="12.75">
      <c r="B31" s="20"/>
      <c r="C31" s="83"/>
      <c r="D31" s="88"/>
      <c r="E31" s="88"/>
      <c r="H31" s="22"/>
      <c r="J31" s="22"/>
      <c r="K31" s="22"/>
      <c r="L31" s="22"/>
      <c r="M31" s="22"/>
    </row>
    <row r="33" spans="10:13" ht="12.75">
      <c r="J33" s="29"/>
      <c r="K33" s="29"/>
      <c r="L33" s="29"/>
      <c r="M33" s="29"/>
    </row>
    <row r="35" spans="1:13" s="29" customFormat="1" ht="12.75">
      <c r="A35" s="22"/>
      <c r="B35" s="30"/>
      <c r="C35" s="84"/>
      <c r="H35" s="22"/>
      <c r="J35" s="22"/>
      <c r="K35" s="22"/>
      <c r="L35" s="22"/>
      <c r="M35"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1:M48"/>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B1"/>
    </sheetView>
  </sheetViews>
  <sheetFormatPr defaultColWidth="9.28125" defaultRowHeight="12.75"/>
  <cols>
    <col min="1" max="1" width="2.140625" style="22" customWidth="1"/>
    <col min="2" max="2" width="29.8515625" style="29" customWidth="1"/>
    <col min="3" max="3" width="12.7109375" style="29" customWidth="1"/>
    <col min="4" max="4" width="9.8515625" style="29" bestFit="1" customWidth="1"/>
    <col min="5" max="5" width="12.421875" style="21" customWidth="1"/>
    <col min="6" max="6" width="11.00390625" style="21" customWidth="1"/>
    <col min="7" max="7" width="0.85546875" style="22" customWidth="1"/>
    <col min="8" max="8" width="27.57421875" style="22" customWidth="1"/>
    <col min="9" max="9" width="2.140625" style="22" customWidth="1"/>
    <col min="10" max="10" width="11.140625" style="22" bestFit="1" customWidth="1"/>
    <col min="11" max="11" width="12.00390625" style="22" bestFit="1" customWidth="1"/>
    <col min="12" max="12" width="12.421875" style="22" bestFit="1" customWidth="1"/>
    <col min="13" max="16384" width="9.28125" style="22" customWidth="1"/>
  </cols>
  <sheetData>
    <row r="1" spans="1:6" s="23" customFormat="1" ht="15" customHeight="1">
      <c r="A1" s="326" t="s">
        <v>8</v>
      </c>
      <c r="B1" s="327"/>
      <c r="C1" s="77"/>
      <c r="D1" s="77"/>
      <c r="E1" s="85"/>
      <c r="F1" s="85"/>
    </row>
    <row r="2" spans="2:6" s="23" customFormat="1" ht="12.75" customHeight="1">
      <c r="B2" s="3"/>
      <c r="C2" s="78"/>
      <c r="D2" s="78"/>
      <c r="E2" s="85"/>
      <c r="F2" s="85"/>
    </row>
    <row r="3" spans="2:9" s="31" customFormat="1" ht="15" customHeight="1">
      <c r="B3" s="208" t="s">
        <v>1132</v>
      </c>
      <c r="C3" s="79"/>
      <c r="D3" s="79"/>
      <c r="E3" s="86"/>
      <c r="F3" s="86"/>
      <c r="G3" s="37"/>
      <c r="H3" s="37"/>
      <c r="I3" s="37"/>
    </row>
    <row r="4" spans="2:9" s="31" customFormat="1" ht="15" customHeight="1" thickBot="1">
      <c r="B4" s="209" t="s">
        <v>1133</v>
      </c>
      <c r="C4" s="207"/>
      <c r="D4" s="207"/>
      <c r="E4" s="207"/>
      <c r="F4" s="207"/>
      <c r="G4" s="206"/>
      <c r="H4" s="206"/>
      <c r="I4" s="38"/>
    </row>
    <row r="5" spans="3:8" s="32" customFormat="1" ht="12.75" customHeight="1" thickTop="1">
      <c r="C5" s="34"/>
      <c r="D5" s="34"/>
      <c r="E5" s="34"/>
      <c r="F5" s="34"/>
      <c r="H5" s="33"/>
    </row>
    <row r="6" spans="2:8" s="32" customFormat="1" ht="15.75" customHeight="1">
      <c r="B6" s="322" t="s">
        <v>104</v>
      </c>
      <c r="C6" s="367">
        <v>2021</v>
      </c>
      <c r="D6" s="368"/>
      <c r="E6" s="368"/>
      <c r="F6" s="368"/>
      <c r="G6" s="369"/>
      <c r="H6" s="322" t="s">
        <v>103</v>
      </c>
    </row>
    <row r="7" spans="2:8" s="32" customFormat="1" ht="48" customHeight="1">
      <c r="B7" s="334"/>
      <c r="C7" s="198" t="s">
        <v>573</v>
      </c>
      <c r="D7" s="119" t="s">
        <v>450</v>
      </c>
      <c r="E7" s="198" t="s">
        <v>260</v>
      </c>
      <c r="F7" s="363" t="s">
        <v>264</v>
      </c>
      <c r="G7" s="364"/>
      <c r="H7" s="334"/>
    </row>
    <row r="8" spans="2:8" s="32" customFormat="1" ht="48" customHeight="1">
      <c r="B8" s="323"/>
      <c r="C8" s="199" t="s">
        <v>574</v>
      </c>
      <c r="D8" s="120" t="s">
        <v>1013</v>
      </c>
      <c r="E8" s="199" t="s">
        <v>1012</v>
      </c>
      <c r="F8" s="365" t="s">
        <v>262</v>
      </c>
      <c r="G8" s="366"/>
      <c r="H8" s="323"/>
    </row>
    <row r="9" spans="2:8" s="31" customFormat="1" ht="16.5" customHeight="1">
      <c r="B9" s="42" t="s">
        <v>575</v>
      </c>
      <c r="C9" s="49"/>
      <c r="D9" s="72"/>
      <c r="E9" s="72"/>
      <c r="F9" s="93"/>
      <c r="G9" s="74"/>
      <c r="H9" s="42" t="s">
        <v>590</v>
      </c>
    </row>
    <row r="10" spans="2:12" s="32" customFormat="1" ht="12.75" customHeight="1">
      <c r="B10" s="115" t="s">
        <v>576</v>
      </c>
      <c r="C10" s="95" t="s">
        <v>883</v>
      </c>
      <c r="D10" s="250">
        <f>SUM(D11:D19)</f>
        <v>82271.43614779529</v>
      </c>
      <c r="E10" s="251" t="s">
        <v>883</v>
      </c>
      <c r="F10" s="303">
        <f>SUM(F11:F19)</f>
        <v>183505096.7267919</v>
      </c>
      <c r="G10" s="75"/>
      <c r="H10" s="115" t="s">
        <v>591</v>
      </c>
      <c r="L10" s="34"/>
    </row>
    <row r="11" spans="2:12" s="32" customFormat="1" ht="12.75" customHeight="1">
      <c r="B11" s="69" t="s">
        <v>577</v>
      </c>
      <c r="C11" s="247">
        <v>19824</v>
      </c>
      <c r="D11" s="250">
        <v>5905.9355</v>
      </c>
      <c r="E11" s="251">
        <v>2340.732056332907</v>
      </c>
      <c r="F11" s="250">
        <f>+E11*D11</f>
        <v>13824212.547484515</v>
      </c>
      <c r="G11" s="75"/>
      <c r="H11" s="69" t="s">
        <v>592</v>
      </c>
      <c r="L11" s="34"/>
    </row>
    <row r="12" spans="2:12" s="32" customFormat="1" ht="12.75" customHeight="1">
      <c r="B12" s="69" t="s">
        <v>578</v>
      </c>
      <c r="C12" s="247">
        <v>24804</v>
      </c>
      <c r="D12" s="250">
        <v>735.6532699999998</v>
      </c>
      <c r="E12" s="251">
        <v>3038.846153846154</v>
      </c>
      <c r="F12" s="250">
        <f aca="true" t="shared" si="0" ref="F12:F18">+E12*D12</f>
        <v>2235537.1101038456</v>
      </c>
      <c r="G12" s="75"/>
      <c r="H12" s="69" t="s">
        <v>593</v>
      </c>
      <c r="J12" s="34"/>
      <c r="L12" s="34"/>
    </row>
    <row r="13" spans="2:12" s="32" customFormat="1" ht="12.75" customHeight="1">
      <c r="B13" s="69" t="s">
        <v>579</v>
      </c>
      <c r="C13" s="247">
        <v>142840</v>
      </c>
      <c r="D13" s="250">
        <v>1881.1057</v>
      </c>
      <c r="E13" s="251">
        <v>5627.692307692308</v>
      </c>
      <c r="F13" s="250">
        <f t="shared" si="0"/>
        <v>10586284.077846155</v>
      </c>
      <c r="G13" s="75"/>
      <c r="H13" s="69" t="s">
        <v>594</v>
      </c>
      <c r="J13" s="34"/>
      <c r="L13" s="34"/>
    </row>
    <row r="14" spans="2:12" s="32" customFormat="1" ht="12.75" customHeight="1">
      <c r="B14" s="69" t="s">
        <v>580</v>
      </c>
      <c r="C14" s="247">
        <v>19215</v>
      </c>
      <c r="D14" s="250">
        <v>556</v>
      </c>
      <c r="E14" s="251">
        <v>3038.846153846154</v>
      </c>
      <c r="F14" s="250">
        <f t="shared" si="0"/>
        <v>1689598.4615384615</v>
      </c>
      <c r="G14" s="75"/>
      <c r="H14" s="69" t="s">
        <v>595</v>
      </c>
      <c r="J14" s="34"/>
      <c r="L14" s="34"/>
    </row>
    <row r="15" spans="2:12" s="32" customFormat="1" ht="12.75" customHeight="1">
      <c r="B15" s="69" t="s">
        <v>581</v>
      </c>
      <c r="C15" s="247">
        <v>112250</v>
      </c>
      <c r="D15" s="250">
        <v>1976</v>
      </c>
      <c r="E15" s="251">
        <v>5629.038461538462</v>
      </c>
      <c r="F15" s="250">
        <f t="shared" si="0"/>
        <v>11122980</v>
      </c>
      <c r="G15" s="75"/>
      <c r="H15" s="69" t="s">
        <v>596</v>
      </c>
      <c r="J15" s="34"/>
      <c r="L15" s="34"/>
    </row>
    <row r="16" spans="2:12" s="32" customFormat="1" ht="12.75" customHeight="1">
      <c r="B16" s="69" t="s">
        <v>582</v>
      </c>
      <c r="C16" s="247">
        <v>589377</v>
      </c>
      <c r="D16" s="248">
        <v>43715.2742</v>
      </c>
      <c r="E16" s="251">
        <v>1787.6519230769231</v>
      </c>
      <c r="F16" s="250">
        <f t="shared" si="0"/>
        <v>78147693.991465</v>
      </c>
      <c r="G16" s="75"/>
      <c r="H16" s="69" t="s">
        <v>597</v>
      </c>
      <c r="L16" s="34"/>
    </row>
    <row r="17" spans="2:12" s="32" customFormat="1" ht="12.75" customHeight="1">
      <c r="B17" s="69" t="s">
        <v>583</v>
      </c>
      <c r="C17" s="247">
        <v>385987.40992000006</v>
      </c>
      <c r="D17" s="248">
        <v>578.9811148800001</v>
      </c>
      <c r="E17" s="251">
        <v>6870</v>
      </c>
      <c r="F17" s="250">
        <f t="shared" si="0"/>
        <v>3977600.2592256004</v>
      </c>
      <c r="G17" s="75"/>
      <c r="H17" s="69" t="s">
        <v>598</v>
      </c>
      <c r="J17" s="34"/>
      <c r="L17" s="34"/>
    </row>
    <row r="18" spans="2:12" s="32" customFormat="1" ht="13.5" customHeight="1">
      <c r="B18" s="69" t="s">
        <v>607</v>
      </c>
      <c r="C18" s="247">
        <v>13346836</v>
      </c>
      <c r="D18" s="248">
        <v>26801.631</v>
      </c>
      <c r="E18" s="251">
        <v>2289.7134615384593</v>
      </c>
      <c r="F18" s="250">
        <f t="shared" si="0"/>
        <v>61368055.29188648</v>
      </c>
      <c r="G18" s="75"/>
      <c r="H18" s="69" t="s">
        <v>609</v>
      </c>
      <c r="L18" s="34"/>
    </row>
    <row r="19" spans="2:12" s="32" customFormat="1" ht="13.5" customHeight="1">
      <c r="B19" s="69" t="s">
        <v>608</v>
      </c>
      <c r="C19" s="247">
        <v>429874.07028</v>
      </c>
      <c r="D19" s="248">
        <v>120.85536291529412</v>
      </c>
      <c r="E19" s="251" t="s">
        <v>883</v>
      </c>
      <c r="F19" s="250">
        <v>553134.987241847</v>
      </c>
      <c r="G19" s="75"/>
      <c r="H19" s="69" t="s">
        <v>610</v>
      </c>
      <c r="J19" s="31"/>
      <c r="L19" s="34"/>
    </row>
    <row r="20" spans="2:12" s="32" customFormat="1" ht="12.75" customHeight="1">
      <c r="B20" s="115" t="s">
        <v>584</v>
      </c>
      <c r="C20" s="95" t="s">
        <v>883</v>
      </c>
      <c r="D20" s="229" t="s">
        <v>883</v>
      </c>
      <c r="E20" s="251" t="s">
        <v>883</v>
      </c>
      <c r="F20" s="303">
        <f>+F21+F22+F23</f>
        <v>1733814.0000000002</v>
      </c>
      <c r="G20" s="75"/>
      <c r="H20" s="115" t="s">
        <v>599</v>
      </c>
      <c r="L20" s="34"/>
    </row>
    <row r="21" spans="2:12" s="32" customFormat="1" ht="12.75" customHeight="1">
      <c r="B21" s="69" t="s">
        <v>1134</v>
      </c>
      <c r="C21" s="247">
        <v>1613</v>
      </c>
      <c r="D21" s="248">
        <v>705.16</v>
      </c>
      <c r="E21" s="251">
        <v>1889.7328265925466</v>
      </c>
      <c r="F21" s="250">
        <f>+E21*D21</f>
        <v>1332564.0000000002</v>
      </c>
      <c r="G21" s="75"/>
      <c r="H21" s="69" t="s">
        <v>1135</v>
      </c>
      <c r="L21" s="34"/>
    </row>
    <row r="22" spans="2:12" s="32" customFormat="1" ht="12.75" customHeight="1">
      <c r="B22" s="69" t="s">
        <v>989</v>
      </c>
      <c r="C22" s="247">
        <v>570</v>
      </c>
      <c r="D22" s="248">
        <v>33</v>
      </c>
      <c r="E22" s="251">
        <v>5181.818181818182</v>
      </c>
      <c r="F22" s="250">
        <f>+E22*D22</f>
        <v>171000</v>
      </c>
      <c r="G22" s="75"/>
      <c r="H22" s="69" t="s">
        <v>602</v>
      </c>
      <c r="L22" s="34"/>
    </row>
    <row r="23" spans="2:12" s="32" customFormat="1" ht="12.75" customHeight="1">
      <c r="B23" s="69" t="s">
        <v>1136</v>
      </c>
      <c r="C23" s="247">
        <v>866</v>
      </c>
      <c r="D23" s="248">
        <v>67</v>
      </c>
      <c r="E23" s="251">
        <v>3436.5671641791046</v>
      </c>
      <c r="F23" s="250">
        <f>+E23*D23</f>
        <v>230250</v>
      </c>
      <c r="G23" s="75"/>
      <c r="H23" s="69" t="s">
        <v>595</v>
      </c>
      <c r="L23" s="34"/>
    </row>
    <row r="24" spans="2:13" s="31" customFormat="1" ht="16.5" customHeight="1">
      <c r="B24" s="42" t="s">
        <v>586</v>
      </c>
      <c r="C24" s="244"/>
      <c r="D24" s="304">
        <f>+D25+D26+D27</f>
        <v>382691.33475599997</v>
      </c>
      <c r="E24" s="305" t="s">
        <v>883</v>
      </c>
      <c r="F24" s="304">
        <f>+F25+F26+F27</f>
        <v>246000977.19538003</v>
      </c>
      <c r="G24" s="74"/>
      <c r="H24" s="42" t="s">
        <v>600</v>
      </c>
      <c r="J24" s="32"/>
      <c r="K24" s="32"/>
      <c r="L24" s="34"/>
      <c r="M24" s="32"/>
    </row>
    <row r="25" spans="2:12" s="32" customFormat="1" ht="12.75" customHeight="1">
      <c r="B25" s="69" t="s">
        <v>587</v>
      </c>
      <c r="C25" s="247"/>
      <c r="D25" s="248">
        <v>298138.51939599996</v>
      </c>
      <c r="E25" s="251">
        <v>579.3163217435116</v>
      </c>
      <c r="F25" s="250">
        <f>+E25*D25</f>
        <v>172716510.4265473</v>
      </c>
      <c r="G25" s="75"/>
      <c r="H25" s="69" t="s">
        <v>601</v>
      </c>
      <c r="L25" s="34"/>
    </row>
    <row r="26" spans="2:12" s="32" customFormat="1" ht="12.75" customHeight="1">
      <c r="B26" s="69" t="s">
        <v>578</v>
      </c>
      <c r="C26" s="247"/>
      <c r="D26" s="248">
        <v>44444.80591</v>
      </c>
      <c r="E26" s="251">
        <v>1053.46153846154</v>
      </c>
      <c r="F26" s="250">
        <f>+E26*D26</f>
        <v>46820893.61057314</v>
      </c>
      <c r="G26" s="75"/>
      <c r="H26" s="69" t="s">
        <v>602</v>
      </c>
      <c r="L26" s="34"/>
    </row>
    <row r="27" spans="2:13" s="32" customFormat="1" ht="12.75" customHeight="1">
      <c r="B27" s="69" t="s">
        <v>580</v>
      </c>
      <c r="C27" s="247"/>
      <c r="D27" s="248">
        <v>40108.009450000005</v>
      </c>
      <c r="E27" s="249">
        <v>659.807692307692</v>
      </c>
      <c r="F27" s="250">
        <f>+E27*D27</f>
        <v>26463573.158259608</v>
      </c>
      <c r="G27" s="75"/>
      <c r="H27" s="69" t="s">
        <v>595</v>
      </c>
      <c r="J27" s="22"/>
      <c r="L27" s="34"/>
      <c r="M27" s="31"/>
    </row>
    <row r="28" spans="2:12" s="31" customFormat="1" ht="16.5" customHeight="1">
      <c r="B28" s="42" t="s">
        <v>588</v>
      </c>
      <c r="C28" s="244"/>
      <c r="D28" s="304">
        <v>10766.085057</v>
      </c>
      <c r="E28" s="305">
        <v>1602.065384615386</v>
      </c>
      <c r="F28" s="86">
        <f>+E28*D28</f>
        <v>17247972.197644666</v>
      </c>
      <c r="G28" s="74"/>
      <c r="H28" s="42" t="s">
        <v>603</v>
      </c>
      <c r="J28" s="22"/>
      <c r="K28" s="32"/>
      <c r="L28" s="34"/>
    </row>
    <row r="29" spans="2:13" s="31" customFormat="1" ht="16.5" customHeight="1">
      <c r="B29" s="42" t="s">
        <v>516</v>
      </c>
      <c r="C29" s="244"/>
      <c r="D29" s="304"/>
      <c r="E29" s="305"/>
      <c r="F29" s="230">
        <f>+F30+F31+F32</f>
        <v>3390271.90722234</v>
      </c>
      <c r="G29" s="74"/>
      <c r="H29" s="42" t="s">
        <v>604</v>
      </c>
      <c r="J29" s="22"/>
      <c r="K29" s="32"/>
      <c r="L29" s="34"/>
      <c r="M29" s="32"/>
    </row>
    <row r="30" spans="2:12" s="32" customFormat="1" ht="12.75" customHeight="1">
      <c r="B30" s="69" t="s">
        <v>589</v>
      </c>
      <c r="C30" s="247"/>
      <c r="D30" s="252">
        <v>286.42</v>
      </c>
      <c r="E30" s="249">
        <v>6190</v>
      </c>
      <c r="F30" s="250">
        <f>+E30*D30</f>
        <v>1772939.8</v>
      </c>
      <c r="G30" s="75"/>
      <c r="H30" s="69" t="s">
        <v>605</v>
      </c>
      <c r="J30" s="22"/>
      <c r="L30" s="34"/>
    </row>
    <row r="31" spans="2:12" s="32" customFormat="1" ht="12.75" customHeight="1">
      <c r="B31" s="69" t="s">
        <v>217</v>
      </c>
      <c r="C31" s="247"/>
      <c r="D31" s="229" t="s">
        <v>883</v>
      </c>
      <c r="E31" s="251" t="s">
        <v>883</v>
      </c>
      <c r="F31" s="250">
        <v>1439073.26722234</v>
      </c>
      <c r="G31" s="75"/>
      <c r="H31" s="69" t="s">
        <v>606</v>
      </c>
      <c r="J31" s="22"/>
      <c r="L31" s="34"/>
    </row>
    <row r="32" spans="2:12" s="32" customFormat="1" ht="12.75" customHeight="1">
      <c r="B32" s="69" t="s">
        <v>996</v>
      </c>
      <c r="C32" s="247"/>
      <c r="D32" s="229" t="s">
        <v>883</v>
      </c>
      <c r="E32" s="251" t="s">
        <v>883</v>
      </c>
      <c r="F32" s="250">
        <v>178258.84</v>
      </c>
      <c r="G32" s="75"/>
      <c r="H32" s="69" t="s">
        <v>997</v>
      </c>
      <c r="I32" s="22"/>
      <c r="J32" s="22"/>
      <c r="L32" s="34"/>
    </row>
    <row r="33" spans="2:13" s="32" customFormat="1" ht="3" customHeight="1">
      <c r="B33" s="56"/>
      <c r="C33" s="92"/>
      <c r="D33" s="90"/>
      <c r="E33" s="65"/>
      <c r="F33" s="65"/>
      <c r="G33" s="193"/>
      <c r="H33" s="56"/>
      <c r="I33" s="63"/>
      <c r="J33" s="22"/>
      <c r="K33" s="25"/>
      <c r="L33" s="34"/>
      <c r="M33" s="31"/>
    </row>
    <row r="34" spans="2:13" s="31" customFormat="1" ht="31.5" customHeight="1">
      <c r="B34" s="96" t="s">
        <v>143</v>
      </c>
      <c r="C34" s="116" t="s">
        <v>883</v>
      </c>
      <c r="D34" s="122" t="s">
        <v>883</v>
      </c>
      <c r="E34" s="161" t="s">
        <v>883</v>
      </c>
      <c r="F34" s="99">
        <f>+F29+F28+F24+F20+F10</f>
        <v>451878132.02703893</v>
      </c>
      <c r="G34" s="191"/>
      <c r="H34" s="96" t="s">
        <v>184</v>
      </c>
      <c r="I34" s="22"/>
      <c r="J34" s="22"/>
      <c r="K34" s="24"/>
      <c r="L34" s="25"/>
      <c r="M34" s="22"/>
    </row>
    <row r="35" spans="2:12" ht="4.5" customHeight="1">
      <c r="B35" s="21"/>
      <c r="D35" s="25"/>
      <c r="E35" s="25"/>
      <c r="F35" s="22"/>
      <c r="L35" s="24"/>
    </row>
    <row r="36" spans="2:6" ht="13.5" customHeight="1">
      <c r="B36" s="21" t="s">
        <v>948</v>
      </c>
      <c r="D36" s="25"/>
      <c r="E36" s="25"/>
      <c r="F36" s="22"/>
    </row>
    <row r="37" spans="2:6" ht="13.5" customHeight="1">
      <c r="B37" s="21" t="s">
        <v>947</v>
      </c>
      <c r="D37" s="25"/>
      <c r="E37" s="25"/>
      <c r="F37" s="22"/>
    </row>
    <row r="38" spans="2:11" ht="13.5" customHeight="1">
      <c r="B38" s="21" t="s">
        <v>611</v>
      </c>
      <c r="D38" s="25"/>
      <c r="E38" s="25"/>
      <c r="F38" s="22"/>
      <c r="K38" s="29"/>
    </row>
    <row r="39" spans="2:13" ht="13.5" customHeight="1">
      <c r="B39" s="21" t="s">
        <v>612</v>
      </c>
      <c r="D39" s="25"/>
      <c r="E39" s="25"/>
      <c r="F39" s="22"/>
      <c r="L39" s="29"/>
      <c r="M39" s="25"/>
    </row>
    <row r="40" spans="3:12" s="25" customFormat="1" ht="13.5" thickBot="1">
      <c r="C40" s="80"/>
      <c r="D40" s="80"/>
      <c r="E40" s="80"/>
      <c r="F40" s="80"/>
      <c r="I40" s="22"/>
      <c r="J40" s="22"/>
      <c r="K40" s="22"/>
      <c r="L40" s="22"/>
    </row>
    <row r="41" spans="2:12" s="25" customFormat="1" ht="16.5" customHeight="1" thickTop="1">
      <c r="B41" s="26" t="str">
        <f>+'Περιεχόμενα-Contents'!B27</f>
        <v>(Τελευταία Ενημέρωση/Last update: 14/11/2023)</v>
      </c>
      <c r="C41" s="81"/>
      <c r="D41" s="81"/>
      <c r="E41" s="87"/>
      <c r="F41" s="87"/>
      <c r="G41" s="27"/>
      <c r="H41" s="27"/>
      <c r="I41" s="22"/>
      <c r="J41" s="22"/>
      <c r="K41" s="22"/>
      <c r="L41" s="22"/>
    </row>
    <row r="42" spans="2:12" s="25" customFormat="1" ht="4.5" customHeight="1">
      <c r="B42" s="201"/>
      <c r="C42" s="214"/>
      <c r="D42" s="214"/>
      <c r="E42" s="215"/>
      <c r="F42" s="215"/>
      <c r="G42" s="203"/>
      <c r="H42" s="203"/>
      <c r="I42" s="22"/>
      <c r="J42" s="22"/>
      <c r="K42" s="22"/>
      <c r="L42" s="22"/>
    </row>
    <row r="43" spans="2:13" s="25" customFormat="1" ht="16.5" customHeight="1">
      <c r="B43" s="28" t="str">
        <f>+'Περιεχόμενα-Contents'!B29</f>
        <v>COPYRIGHT © :2023, ΚΥΠΡΙΑΚΗ ΔΗΜΟΚΡΑΤΙΑ, ΣΤΑΤΙΣΤΙΚΗ ΥΠΗΡΕΣΙΑ/REPUBLIC OF CYPRUS, STATISTICAL SERVICE</v>
      </c>
      <c r="C43" s="82"/>
      <c r="D43" s="82"/>
      <c r="E43" s="80"/>
      <c r="F43" s="80"/>
      <c r="I43" s="22"/>
      <c r="J43" s="22"/>
      <c r="K43" s="22"/>
      <c r="L43" s="22"/>
      <c r="M43" s="24"/>
    </row>
    <row r="44" spans="2:13" s="24" customFormat="1" ht="12.75">
      <c r="B44" s="20"/>
      <c r="C44" s="83"/>
      <c r="D44" s="83"/>
      <c r="E44" s="88"/>
      <c r="F44" s="88"/>
      <c r="I44" s="22"/>
      <c r="J44" s="22"/>
      <c r="K44" s="22"/>
      <c r="L44" s="22"/>
      <c r="M44" s="22"/>
    </row>
    <row r="47" ht="12.75">
      <c r="M47" s="29"/>
    </row>
    <row r="48" spans="1:13" s="29" customFormat="1" ht="12.75">
      <c r="A48" s="22"/>
      <c r="B48" s="30"/>
      <c r="C48" s="84"/>
      <c r="D48" s="84"/>
      <c r="I48" s="22"/>
      <c r="J48" s="22"/>
      <c r="K48" s="22"/>
      <c r="L48" s="22"/>
      <c r="M48" s="22"/>
    </row>
  </sheetData>
  <sheetProtection/>
  <mergeCells count="6">
    <mergeCell ref="A1:B1"/>
    <mergeCell ref="B6:B8"/>
    <mergeCell ref="C6:G6"/>
    <mergeCell ref="H6:H8"/>
    <mergeCell ref="F7:G7"/>
    <mergeCell ref="F8:G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8"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M45"/>
  <sheetViews>
    <sheetView zoomScaleSheetLayoutView="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B1"/>
    </sheetView>
  </sheetViews>
  <sheetFormatPr defaultColWidth="9.28125" defaultRowHeight="12.75"/>
  <cols>
    <col min="1" max="1" width="2.140625" style="22" customWidth="1"/>
    <col min="2" max="2" width="29.8515625" style="29" customWidth="1"/>
    <col min="3" max="4" width="11.28125" style="29" customWidth="1"/>
    <col min="5" max="5" width="13.7109375" style="21" customWidth="1"/>
    <col min="6" max="6" width="16.421875" style="21" customWidth="1"/>
    <col min="7" max="7" width="0.85546875" style="22" customWidth="1"/>
    <col min="8" max="8" width="27.57421875" style="22" customWidth="1"/>
    <col min="9" max="9" width="2.140625" style="22" customWidth="1"/>
    <col min="10" max="16384" width="9.28125" style="22" customWidth="1"/>
  </cols>
  <sheetData>
    <row r="1" spans="1:6" s="23" customFormat="1" ht="15" customHeight="1">
      <c r="A1" s="326" t="s">
        <v>8</v>
      </c>
      <c r="B1" s="327"/>
      <c r="C1" s="77"/>
      <c r="D1" s="77"/>
      <c r="E1" s="85"/>
      <c r="F1" s="85"/>
    </row>
    <row r="2" spans="2:6" s="23" customFormat="1" ht="12.75" customHeight="1">
      <c r="B2" s="3"/>
      <c r="C2" s="78"/>
      <c r="D2" s="78"/>
      <c r="E2" s="85"/>
      <c r="F2" s="85"/>
    </row>
    <row r="3" spans="2:9" s="31" customFormat="1" ht="15" customHeight="1">
      <c r="B3" s="208" t="s">
        <v>1137</v>
      </c>
      <c r="C3" s="79"/>
      <c r="D3" s="79"/>
      <c r="E3" s="86"/>
      <c r="F3" s="86"/>
      <c r="G3" s="37"/>
      <c r="H3" s="37"/>
      <c r="I3" s="37"/>
    </row>
    <row r="4" spans="2:9" s="31" customFormat="1" ht="15" customHeight="1" thickBot="1">
      <c r="B4" s="209" t="s">
        <v>1138</v>
      </c>
      <c r="C4" s="207"/>
      <c r="D4" s="207"/>
      <c r="E4" s="207"/>
      <c r="F4" s="207"/>
      <c r="G4" s="206"/>
      <c r="H4" s="206"/>
      <c r="I4" s="38"/>
    </row>
    <row r="5" spans="3:8" s="32" customFormat="1" ht="12.75" customHeight="1" thickTop="1">
      <c r="C5" s="34"/>
      <c r="D5" s="34"/>
      <c r="E5" s="34"/>
      <c r="F5" s="34"/>
      <c r="H5" s="33"/>
    </row>
    <row r="6" spans="2:8" s="32" customFormat="1" ht="15.75" customHeight="1">
      <c r="B6" s="322" t="s">
        <v>614</v>
      </c>
      <c r="C6" s="367">
        <v>2021</v>
      </c>
      <c r="D6" s="368"/>
      <c r="E6" s="368"/>
      <c r="F6" s="368"/>
      <c r="G6" s="369"/>
      <c r="H6" s="322" t="s">
        <v>613</v>
      </c>
    </row>
    <row r="7" spans="2:8" s="32" customFormat="1" ht="54" customHeight="1">
      <c r="B7" s="334"/>
      <c r="C7" s="374" t="s">
        <v>637</v>
      </c>
      <c r="D7" s="375"/>
      <c r="E7" s="198" t="s">
        <v>638</v>
      </c>
      <c r="F7" s="363" t="s">
        <v>640</v>
      </c>
      <c r="G7" s="372"/>
      <c r="H7" s="334"/>
    </row>
    <row r="8" spans="2:8" s="32" customFormat="1" ht="48" customHeight="1">
      <c r="B8" s="323"/>
      <c r="C8" s="117">
        <v>2020</v>
      </c>
      <c r="D8" s="118">
        <v>2021</v>
      </c>
      <c r="E8" s="199" t="s">
        <v>639</v>
      </c>
      <c r="F8" s="365" t="s">
        <v>641</v>
      </c>
      <c r="G8" s="373"/>
      <c r="H8" s="323"/>
    </row>
    <row r="9" spans="2:13" s="31" customFormat="1" ht="16.5" customHeight="1">
      <c r="B9" s="42" t="s">
        <v>615</v>
      </c>
      <c r="C9" s="72">
        <v>83029</v>
      </c>
      <c r="D9" s="72">
        <f>SUM(D11:D15)</f>
        <v>84611</v>
      </c>
      <c r="E9" s="159">
        <f>SUM(E11:E15)</f>
        <v>1582</v>
      </c>
      <c r="F9" s="159">
        <f>SUM(F11:F15)</f>
        <v>2247208.3124252213</v>
      </c>
      <c r="G9" s="74"/>
      <c r="H9" s="42" t="s">
        <v>626</v>
      </c>
      <c r="K9" s="32"/>
      <c r="L9" s="32"/>
      <c r="M9" s="32"/>
    </row>
    <row r="10" spans="2:13" s="32" customFormat="1" ht="12.75" customHeight="1">
      <c r="B10" s="41" t="s">
        <v>616</v>
      </c>
      <c r="C10" s="36"/>
      <c r="D10" s="36"/>
      <c r="E10" s="90"/>
      <c r="F10" s="158"/>
      <c r="G10" s="75"/>
      <c r="H10" s="41" t="s">
        <v>627</v>
      </c>
      <c r="K10" s="31"/>
      <c r="L10" s="31"/>
      <c r="M10" s="31"/>
    </row>
    <row r="11" spans="2:8" s="32" customFormat="1" ht="12.75" customHeight="1">
      <c r="B11" s="69" t="s">
        <v>585</v>
      </c>
      <c r="C11" s="36">
        <v>39494</v>
      </c>
      <c r="D11" s="36">
        <v>38917</v>
      </c>
      <c r="E11" s="158">
        <f>+D11-C11</f>
        <v>-577</v>
      </c>
      <c r="F11" s="158">
        <v>-516237.6773689315</v>
      </c>
      <c r="G11" s="75"/>
      <c r="H11" s="69" t="s">
        <v>601</v>
      </c>
    </row>
    <row r="12" spans="2:8" s="32" customFormat="1" ht="12.75" customHeight="1">
      <c r="B12" s="69" t="s">
        <v>642</v>
      </c>
      <c r="C12" s="36">
        <v>14767</v>
      </c>
      <c r="D12" s="36">
        <v>16404</v>
      </c>
      <c r="E12" s="158">
        <f>+D12-C12</f>
        <v>1637</v>
      </c>
      <c r="F12" s="158">
        <v>2348062.848917366</v>
      </c>
      <c r="G12" s="75"/>
      <c r="H12" s="69" t="s">
        <v>652</v>
      </c>
    </row>
    <row r="13" spans="2:13" s="32" customFormat="1" ht="12.75" customHeight="1">
      <c r="B13" s="69" t="s">
        <v>643</v>
      </c>
      <c r="C13" s="36">
        <v>1869</v>
      </c>
      <c r="D13" s="36">
        <v>1667</v>
      </c>
      <c r="E13" s="158">
        <f>+D13-C13</f>
        <v>-202</v>
      </c>
      <c r="F13" s="158">
        <v>-73092.51185169193</v>
      </c>
      <c r="G13" s="75"/>
      <c r="H13" s="69" t="s">
        <v>653</v>
      </c>
      <c r="K13" s="31"/>
      <c r="L13" s="31"/>
      <c r="M13" s="31"/>
    </row>
    <row r="14" spans="2:13" s="32" customFormat="1" ht="12.75" customHeight="1">
      <c r="B14" s="69" t="s">
        <v>644</v>
      </c>
      <c r="C14" s="36">
        <v>26774</v>
      </c>
      <c r="D14" s="36">
        <v>26895</v>
      </c>
      <c r="E14" s="158">
        <f>+D14-C14</f>
        <v>121</v>
      </c>
      <c r="F14" s="158">
        <v>343610.4702754603</v>
      </c>
      <c r="G14" s="75"/>
      <c r="H14" s="69" t="s">
        <v>654</v>
      </c>
      <c r="K14" s="31"/>
      <c r="L14" s="31"/>
      <c r="M14" s="31"/>
    </row>
    <row r="15" spans="2:13" s="32" customFormat="1" ht="12.75" customHeight="1">
      <c r="B15" s="41" t="s">
        <v>617</v>
      </c>
      <c r="C15" s="36">
        <v>125</v>
      </c>
      <c r="D15" s="36">
        <v>728</v>
      </c>
      <c r="E15" s="158">
        <f>+D15-C15</f>
        <v>603</v>
      </c>
      <c r="F15" s="158">
        <v>144865.18245301855</v>
      </c>
      <c r="G15" s="75"/>
      <c r="H15" s="41" t="s">
        <v>1017</v>
      </c>
      <c r="K15" s="31"/>
      <c r="L15" s="31"/>
      <c r="M15" s="31"/>
    </row>
    <row r="16" spans="2:8" s="31" customFormat="1" ht="16.5" customHeight="1">
      <c r="B16" s="42" t="s">
        <v>618</v>
      </c>
      <c r="C16" s="48">
        <v>359056</v>
      </c>
      <c r="D16" s="48">
        <f>SUM(D17:D25)</f>
        <v>360586</v>
      </c>
      <c r="E16" s="159">
        <f>SUM(E17:E25)</f>
        <v>1530</v>
      </c>
      <c r="F16" s="159">
        <f>SUM(F17:F25)</f>
        <v>79661.35070959938</v>
      </c>
      <c r="G16" s="74"/>
      <c r="H16" s="42" t="s">
        <v>628</v>
      </c>
    </row>
    <row r="17" spans="2:8" s="32" customFormat="1" ht="12.75" customHeight="1">
      <c r="B17" s="41" t="s">
        <v>619</v>
      </c>
      <c r="C17" s="36">
        <v>32400</v>
      </c>
      <c r="D17" s="36">
        <v>31016</v>
      </c>
      <c r="E17" s="158">
        <f aca="true" t="shared" si="0" ref="E17:E25">+D17-C17</f>
        <v>-1384</v>
      </c>
      <c r="F17" s="158">
        <v>-310402.863561631</v>
      </c>
      <c r="G17" s="75"/>
      <c r="H17" s="41" t="s">
        <v>629</v>
      </c>
    </row>
    <row r="18" spans="2:8" s="32" customFormat="1" ht="12.75" customHeight="1">
      <c r="B18" s="41" t="s">
        <v>620</v>
      </c>
      <c r="C18" s="36">
        <v>420</v>
      </c>
      <c r="D18" s="36">
        <v>437</v>
      </c>
      <c r="E18" s="158">
        <f t="shared" si="0"/>
        <v>17</v>
      </c>
      <c r="F18" s="158">
        <v>3953.27264970097</v>
      </c>
      <c r="G18" s="75"/>
      <c r="H18" s="41" t="s">
        <v>630</v>
      </c>
    </row>
    <row r="19" spans="2:13" s="32" customFormat="1" ht="12.75" customHeight="1">
      <c r="B19" s="41" t="s">
        <v>621</v>
      </c>
      <c r="C19" s="36"/>
      <c r="D19" s="36"/>
      <c r="E19" s="158"/>
      <c r="F19" s="158"/>
      <c r="G19" s="75"/>
      <c r="H19" s="41" t="s">
        <v>631</v>
      </c>
      <c r="K19" s="31"/>
      <c r="L19" s="31"/>
      <c r="M19" s="31"/>
    </row>
    <row r="20" spans="2:8" s="32" customFormat="1" ht="12.75" customHeight="1">
      <c r="B20" s="69" t="s">
        <v>645</v>
      </c>
      <c r="C20" s="36">
        <v>57561</v>
      </c>
      <c r="D20" s="36">
        <v>58598</v>
      </c>
      <c r="E20" s="158">
        <f t="shared" si="0"/>
        <v>1037</v>
      </c>
      <c r="F20" s="158">
        <v>41669.23781872309</v>
      </c>
      <c r="G20" s="75"/>
      <c r="H20" s="69" t="s">
        <v>655</v>
      </c>
    </row>
    <row r="21" spans="2:13" s="32" customFormat="1" ht="12.75" customHeight="1">
      <c r="B21" s="69" t="s">
        <v>646</v>
      </c>
      <c r="C21" s="36">
        <v>71580</v>
      </c>
      <c r="D21" s="36">
        <v>69601</v>
      </c>
      <c r="E21" s="158">
        <f t="shared" si="0"/>
        <v>-1979</v>
      </c>
      <c r="F21" s="158">
        <v>-108284.10482710338</v>
      </c>
      <c r="G21" s="75"/>
      <c r="H21" s="69" t="s">
        <v>1018</v>
      </c>
      <c r="K21" s="31"/>
      <c r="L21" s="31"/>
      <c r="M21" s="31"/>
    </row>
    <row r="22" spans="2:13" s="32" customFormat="1" ht="12.75" customHeight="1">
      <c r="B22" s="69" t="s">
        <v>647</v>
      </c>
      <c r="C22" s="36">
        <v>70726</v>
      </c>
      <c r="D22" s="36">
        <v>72778</v>
      </c>
      <c r="E22" s="158">
        <f t="shared" si="0"/>
        <v>2052</v>
      </c>
      <c r="F22" s="158">
        <v>178943.7237614645</v>
      </c>
      <c r="G22" s="75"/>
      <c r="H22" s="69" t="s">
        <v>656</v>
      </c>
      <c r="K22" s="22"/>
      <c r="L22" s="22"/>
      <c r="M22" s="22"/>
    </row>
    <row r="23" spans="2:13" s="31" customFormat="1" ht="12.75" customHeight="1">
      <c r="B23" s="69" t="s">
        <v>648</v>
      </c>
      <c r="C23" s="36">
        <v>66337</v>
      </c>
      <c r="D23" s="36">
        <v>65081</v>
      </c>
      <c r="E23" s="158">
        <f t="shared" si="0"/>
        <v>-1256</v>
      </c>
      <c r="F23" s="158">
        <v>-129931.35039164242</v>
      </c>
      <c r="G23" s="74"/>
      <c r="H23" s="69" t="s">
        <v>657</v>
      </c>
      <c r="K23" s="22"/>
      <c r="L23" s="22"/>
      <c r="M23" s="22"/>
    </row>
    <row r="24" spans="2:13" s="32" customFormat="1" ht="12.75" customHeight="1">
      <c r="B24" s="69" t="s">
        <v>649</v>
      </c>
      <c r="C24" s="36">
        <v>58346</v>
      </c>
      <c r="D24" s="36">
        <v>59638</v>
      </c>
      <c r="E24" s="158">
        <f t="shared" si="0"/>
        <v>1292</v>
      </c>
      <c r="F24" s="158">
        <v>165688.63311246716</v>
      </c>
      <c r="G24" s="75"/>
      <c r="H24" s="69" t="s">
        <v>658</v>
      </c>
      <c r="K24" s="25"/>
      <c r="L24" s="25"/>
      <c r="M24" s="25"/>
    </row>
    <row r="25" spans="2:13" s="32" customFormat="1" ht="12.75" customHeight="1">
      <c r="B25" s="69" t="s">
        <v>650</v>
      </c>
      <c r="C25" s="36">
        <v>1686</v>
      </c>
      <c r="D25" s="36">
        <v>3437</v>
      </c>
      <c r="E25" s="158">
        <f t="shared" si="0"/>
        <v>1751</v>
      </c>
      <c r="F25" s="158">
        <v>238024.8021476205</v>
      </c>
      <c r="G25" s="75"/>
      <c r="H25" s="69" t="s">
        <v>659</v>
      </c>
      <c r="K25" s="25"/>
      <c r="L25" s="25"/>
      <c r="M25" s="25"/>
    </row>
    <row r="26" spans="2:13" s="31" customFormat="1" ht="16.5" customHeight="1">
      <c r="B26" s="42" t="s">
        <v>622</v>
      </c>
      <c r="C26" s="48">
        <v>328107</v>
      </c>
      <c r="D26" s="48">
        <f>+D27+D28</f>
        <v>350554</v>
      </c>
      <c r="E26" s="159">
        <f>+E27+E28</f>
        <v>22447</v>
      </c>
      <c r="F26" s="159">
        <f>+F27+F28</f>
        <v>4456572.261350135</v>
      </c>
      <c r="G26" s="74"/>
      <c r="H26" s="42" t="s">
        <v>632</v>
      </c>
      <c r="K26" s="25"/>
      <c r="L26" s="25"/>
      <c r="M26" s="25"/>
    </row>
    <row r="27" spans="2:13" s="31" customFormat="1" ht="12.75" customHeight="1">
      <c r="B27" s="41" t="s">
        <v>623</v>
      </c>
      <c r="C27" s="36">
        <v>85167</v>
      </c>
      <c r="D27" s="36">
        <v>80283</v>
      </c>
      <c r="E27" s="158">
        <f>+D27-C27</f>
        <v>-4884</v>
      </c>
      <c r="F27" s="158">
        <v>-152724.80181510843</v>
      </c>
      <c r="G27" s="74"/>
      <c r="H27" s="41" t="s">
        <v>633</v>
      </c>
      <c r="K27" s="24"/>
      <c r="L27" s="24"/>
      <c r="M27" s="25"/>
    </row>
    <row r="28" spans="2:13" s="31" customFormat="1" ht="12.75" customHeight="1">
      <c r="B28" s="41" t="s">
        <v>651</v>
      </c>
      <c r="C28" s="36">
        <v>242940</v>
      </c>
      <c r="D28" s="36">
        <v>270271</v>
      </c>
      <c r="E28" s="158">
        <f>+D28-C28</f>
        <v>27331</v>
      </c>
      <c r="F28" s="158">
        <v>4609297.063165244</v>
      </c>
      <c r="G28" s="74"/>
      <c r="H28" s="41" t="s">
        <v>634</v>
      </c>
      <c r="K28" s="22"/>
      <c r="L28" s="22"/>
      <c r="M28" s="24"/>
    </row>
    <row r="29" spans="2:13" s="31" customFormat="1" ht="16.5" customHeight="1">
      <c r="B29" s="42" t="s">
        <v>624</v>
      </c>
      <c r="C29" s="48">
        <v>260782</v>
      </c>
      <c r="D29" s="48">
        <f>+D30+D31</f>
        <v>257121</v>
      </c>
      <c r="E29" s="159">
        <f>+E30+E31</f>
        <v>-3661</v>
      </c>
      <c r="F29" s="159">
        <f>+F30+F31</f>
        <v>1134674.1051571341</v>
      </c>
      <c r="G29" s="74"/>
      <c r="H29" s="42" t="s">
        <v>635</v>
      </c>
      <c r="K29" s="22"/>
      <c r="L29" s="22"/>
      <c r="M29" s="22"/>
    </row>
    <row r="30" spans="2:13" s="32" customFormat="1" ht="12.75" customHeight="1">
      <c r="B30" s="41" t="s">
        <v>623</v>
      </c>
      <c r="C30" s="70">
        <v>74598</v>
      </c>
      <c r="D30" s="70">
        <v>61667</v>
      </c>
      <c r="E30" s="158">
        <f>+D30-C30</f>
        <v>-12931</v>
      </c>
      <c r="F30" s="158">
        <v>-514084.22083084536</v>
      </c>
      <c r="G30" s="75"/>
      <c r="H30" s="41" t="s">
        <v>633</v>
      </c>
      <c r="K30" s="22"/>
      <c r="L30" s="22"/>
      <c r="M30" s="22"/>
    </row>
    <row r="31" spans="2:13" s="32" customFormat="1" ht="12.75" customHeight="1">
      <c r="B31" s="41" t="s">
        <v>651</v>
      </c>
      <c r="C31" s="70">
        <v>186184</v>
      </c>
      <c r="D31" s="70">
        <v>195454</v>
      </c>
      <c r="E31" s="158">
        <f>+D31-C31</f>
        <v>9270</v>
      </c>
      <c r="F31" s="158">
        <v>1648758.3259879795</v>
      </c>
      <c r="G31" s="75"/>
      <c r="H31" s="41" t="s">
        <v>634</v>
      </c>
      <c r="K31" s="29"/>
      <c r="L31" s="29"/>
      <c r="M31" s="22"/>
    </row>
    <row r="32" spans="2:13" s="31" customFormat="1" ht="16.5" customHeight="1">
      <c r="B32" s="42" t="s">
        <v>625</v>
      </c>
      <c r="C32" s="72">
        <v>3699231.5000000005</v>
      </c>
      <c r="D32" s="72">
        <v>3237599.805</v>
      </c>
      <c r="E32" s="157">
        <f>+D32-C32</f>
        <v>-461631.6950000003</v>
      </c>
      <c r="F32" s="159">
        <v>-650186.4795779663</v>
      </c>
      <c r="G32" s="74"/>
      <c r="H32" s="42" t="s">
        <v>636</v>
      </c>
      <c r="K32" s="22"/>
      <c r="L32" s="22"/>
      <c r="M32" s="29"/>
    </row>
    <row r="33" spans="2:13" s="32" customFormat="1" ht="3" customHeight="1">
      <c r="B33" s="56"/>
      <c r="C33" s="92"/>
      <c r="D33" s="90"/>
      <c r="E33" s="158"/>
      <c r="F33" s="158"/>
      <c r="G33" s="193"/>
      <c r="H33" s="56"/>
      <c r="I33" s="22"/>
      <c r="J33" s="22"/>
      <c r="K33" s="22"/>
      <c r="L33" s="22"/>
      <c r="M33" s="22"/>
    </row>
    <row r="34" spans="2:13" s="31" customFormat="1" ht="31.5" customHeight="1">
      <c r="B34" s="96" t="s">
        <v>143</v>
      </c>
      <c r="C34" s="116" t="s">
        <v>883</v>
      </c>
      <c r="D34" s="97" t="s">
        <v>883</v>
      </c>
      <c r="E34" s="161" t="s">
        <v>883</v>
      </c>
      <c r="F34" s="161">
        <f>+F9+F16+F26+F29+F32</f>
        <v>7267929.550064124</v>
      </c>
      <c r="G34" s="191"/>
      <c r="H34" s="96" t="s">
        <v>184</v>
      </c>
      <c r="I34" s="63"/>
      <c r="J34" s="63"/>
      <c r="K34" s="22"/>
      <c r="L34" s="22"/>
      <c r="M34" s="22"/>
    </row>
    <row r="35" spans="2:6" ht="4.5" customHeight="1">
      <c r="B35" s="21"/>
      <c r="D35" s="25"/>
      <c r="E35" s="25"/>
      <c r="F35" s="22"/>
    </row>
    <row r="36" spans="2:6" ht="15" customHeight="1">
      <c r="B36" s="21"/>
      <c r="D36" s="25"/>
      <c r="E36" s="25"/>
      <c r="F36" s="22"/>
    </row>
    <row r="37" spans="3:13" s="25" customFormat="1" ht="13.5" thickBot="1">
      <c r="C37" s="80"/>
      <c r="D37" s="80"/>
      <c r="E37" s="80"/>
      <c r="F37" s="80"/>
      <c r="I37" s="22"/>
      <c r="J37" s="22"/>
      <c r="K37" s="22"/>
      <c r="L37" s="22"/>
      <c r="M37" s="22"/>
    </row>
    <row r="38" spans="2:13" s="25" customFormat="1" ht="16.5" customHeight="1" thickTop="1">
      <c r="B38" s="26" t="str">
        <f>+'Περιεχόμενα-Contents'!B27</f>
        <v>(Τελευταία Ενημέρωση/Last update: 14/11/2023)</v>
      </c>
      <c r="C38" s="81"/>
      <c r="D38" s="81"/>
      <c r="E38" s="87"/>
      <c r="F38" s="87"/>
      <c r="G38" s="27"/>
      <c r="H38" s="27"/>
      <c r="I38" s="22"/>
      <c r="J38" s="22"/>
      <c r="K38" s="22"/>
      <c r="L38" s="22"/>
      <c r="M38" s="22"/>
    </row>
    <row r="39" spans="2:13" s="25" customFormat="1" ht="4.5" customHeight="1">
      <c r="B39" s="201"/>
      <c r="C39" s="214"/>
      <c r="D39" s="214"/>
      <c r="E39" s="215"/>
      <c r="F39" s="215"/>
      <c r="G39" s="203"/>
      <c r="H39" s="203"/>
      <c r="I39" s="22"/>
      <c r="J39" s="22"/>
      <c r="K39" s="22"/>
      <c r="L39" s="22"/>
      <c r="M39" s="22"/>
    </row>
    <row r="40" spans="2:13" s="25" customFormat="1" ht="16.5" customHeight="1">
      <c r="B40" s="28" t="str">
        <f>+'Περιεχόμενα-Contents'!B29</f>
        <v>COPYRIGHT © :2023, ΚΥΠΡΙΑΚΗ ΔΗΜΟΚΡΑΤΙΑ, ΣΤΑΤΙΣΤΙΚΗ ΥΠΗΡΕΣΙΑ/REPUBLIC OF CYPRUS, STATISTICAL SERVICE</v>
      </c>
      <c r="C40" s="82"/>
      <c r="D40" s="82"/>
      <c r="E40" s="80"/>
      <c r="F40" s="80"/>
      <c r="I40" s="22"/>
      <c r="J40" s="22"/>
      <c r="K40" s="22"/>
      <c r="L40" s="22"/>
      <c r="M40" s="22"/>
    </row>
    <row r="41" spans="2:13" s="24" customFormat="1" ht="12.75">
      <c r="B41" s="20"/>
      <c r="C41" s="83"/>
      <c r="D41" s="83"/>
      <c r="E41" s="88"/>
      <c r="F41" s="88"/>
      <c r="I41" s="22"/>
      <c r="J41" s="22"/>
      <c r="K41" s="22"/>
      <c r="L41" s="22"/>
      <c r="M41" s="22"/>
    </row>
    <row r="45" spans="1:13" s="29" customFormat="1" ht="12.75">
      <c r="A45" s="22"/>
      <c r="B45" s="30"/>
      <c r="C45" s="84"/>
      <c r="D45" s="84"/>
      <c r="I45" s="22"/>
      <c r="J45" s="22"/>
      <c r="K45" s="22"/>
      <c r="L45" s="22"/>
      <c r="M45" s="22"/>
    </row>
  </sheetData>
  <sheetProtection/>
  <mergeCells count="7">
    <mergeCell ref="H6:H8"/>
    <mergeCell ref="F7:G7"/>
    <mergeCell ref="F8:G8"/>
    <mergeCell ref="C7:D7"/>
    <mergeCell ref="A1:B1"/>
    <mergeCell ref="B6:B8"/>
    <mergeCell ref="C6:G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Q40"/>
  <sheetViews>
    <sheetView zoomScaleSheetLayoutView="80" zoomScalePageLayoutView="0" workbookViewId="0" topLeftCell="A1">
      <pane xSplit="3" ySplit="10" topLeftCell="D11" activePane="bottomRight" state="frozen"/>
      <selection pane="topLeft" activeCell="A1" sqref="A1"/>
      <selection pane="topRight" activeCell="E1" sqref="E1"/>
      <selection pane="bottomLeft" activeCell="A11" sqref="A11"/>
      <selection pane="bottomRight" activeCell="A1" sqref="A1:C1"/>
    </sheetView>
  </sheetViews>
  <sheetFormatPr defaultColWidth="9.28125" defaultRowHeight="12.75"/>
  <cols>
    <col min="1" max="1" width="2.140625" style="22" customWidth="1"/>
    <col min="2" max="2" width="1.28515625" style="22" customWidth="1"/>
    <col min="3" max="3" width="35.28125" style="29" customWidth="1"/>
    <col min="4" max="4" width="10.00390625" style="29" customWidth="1"/>
    <col min="5" max="5" width="12.00390625" style="29" customWidth="1"/>
    <col min="6" max="6" width="12.421875" style="21" customWidth="1"/>
    <col min="7" max="7" width="11.00390625" style="21" customWidth="1"/>
    <col min="8" max="8" width="11.28125" style="29" customWidth="1"/>
    <col min="9" max="9" width="14.00390625" style="29" customWidth="1"/>
    <col min="10" max="10" width="11.28125" style="29" customWidth="1"/>
    <col min="11" max="12" width="12.140625" style="21" customWidth="1"/>
    <col min="13" max="13" width="0.85546875" style="22" customWidth="1"/>
    <col min="14" max="14" width="26.57421875" style="22" customWidth="1"/>
    <col min="15" max="15" width="2.57421875" style="22" customWidth="1"/>
    <col min="16" max="16384" width="9.28125" style="22" customWidth="1"/>
  </cols>
  <sheetData>
    <row r="1" spans="1:12" s="23" customFormat="1" ht="15" customHeight="1">
      <c r="A1" s="378" t="s">
        <v>8</v>
      </c>
      <c r="B1" s="378"/>
      <c r="C1" s="379"/>
      <c r="D1" s="77"/>
      <c r="E1" s="77"/>
      <c r="F1" s="85"/>
      <c r="G1" s="85"/>
      <c r="H1" s="77"/>
      <c r="I1" s="77"/>
      <c r="J1" s="77"/>
      <c r="K1" s="85"/>
      <c r="L1" s="85"/>
    </row>
    <row r="2" spans="3:12" s="23" customFormat="1" ht="12.75" customHeight="1">
      <c r="C2" s="3"/>
      <c r="D2" s="78"/>
      <c r="E2" s="78"/>
      <c r="F2" s="85"/>
      <c r="G2" s="85"/>
      <c r="H2" s="78"/>
      <c r="I2" s="78"/>
      <c r="J2" s="78"/>
      <c r="K2" s="85"/>
      <c r="L2" s="85"/>
    </row>
    <row r="3" spans="2:15" s="31" customFormat="1" ht="15" customHeight="1">
      <c r="B3" s="208" t="s">
        <v>1139</v>
      </c>
      <c r="C3" s="38"/>
      <c r="D3" s="79"/>
      <c r="E3" s="79"/>
      <c r="F3" s="86"/>
      <c r="G3" s="86"/>
      <c r="H3" s="79"/>
      <c r="I3" s="79"/>
      <c r="J3" s="79"/>
      <c r="K3" s="86"/>
      <c r="L3" s="86"/>
      <c r="M3" s="37"/>
      <c r="N3" s="37"/>
      <c r="O3" s="37"/>
    </row>
    <row r="4" spans="2:15" s="31" customFormat="1" ht="15" customHeight="1" thickBot="1">
      <c r="B4" s="209" t="s">
        <v>1140</v>
      </c>
      <c r="C4" s="206"/>
      <c r="D4" s="207"/>
      <c r="E4" s="207"/>
      <c r="F4" s="207"/>
      <c r="G4" s="207"/>
      <c r="H4" s="207"/>
      <c r="I4" s="207"/>
      <c r="J4" s="207"/>
      <c r="K4" s="207"/>
      <c r="L4" s="207"/>
      <c r="M4" s="206"/>
      <c r="N4" s="206"/>
      <c r="O4" s="38"/>
    </row>
    <row r="5" spans="4:14" s="32" customFormat="1" ht="12.75" customHeight="1" thickTop="1">
      <c r="D5" s="34"/>
      <c r="E5" s="34"/>
      <c r="F5" s="34"/>
      <c r="G5" s="34"/>
      <c r="H5" s="34"/>
      <c r="I5" s="34"/>
      <c r="J5" s="34"/>
      <c r="K5" s="34"/>
      <c r="L5" s="34"/>
      <c r="N5" s="33"/>
    </row>
    <row r="6" spans="3:14" s="32" customFormat="1" ht="31.5" customHeight="1">
      <c r="C6" s="370" t="s">
        <v>104</v>
      </c>
      <c r="D6" s="367" t="s">
        <v>998</v>
      </c>
      <c r="E6" s="369"/>
      <c r="F6" s="335" t="s">
        <v>970</v>
      </c>
      <c r="G6" s="335" t="s">
        <v>971</v>
      </c>
      <c r="H6" s="335" t="s">
        <v>972</v>
      </c>
      <c r="I6" s="335" t="s">
        <v>973</v>
      </c>
      <c r="J6" s="324" t="s">
        <v>974</v>
      </c>
      <c r="K6" s="324"/>
      <c r="L6" s="324"/>
      <c r="M6" s="361"/>
      <c r="N6" s="370" t="s">
        <v>103</v>
      </c>
    </row>
    <row r="7" spans="3:14" s="32" customFormat="1" ht="31.5" customHeight="1">
      <c r="C7" s="334"/>
      <c r="D7" s="376" t="s">
        <v>450</v>
      </c>
      <c r="E7" s="345" t="s">
        <v>664</v>
      </c>
      <c r="F7" s="336"/>
      <c r="G7" s="336"/>
      <c r="H7" s="336"/>
      <c r="I7" s="336"/>
      <c r="J7" s="376" t="s">
        <v>450</v>
      </c>
      <c r="K7" s="376" t="s">
        <v>666</v>
      </c>
      <c r="L7" s="345" t="s">
        <v>667</v>
      </c>
      <c r="M7" s="345"/>
      <c r="N7" s="334"/>
    </row>
    <row r="8" spans="3:14" s="32" customFormat="1" ht="15.75" customHeight="1">
      <c r="C8" s="334"/>
      <c r="D8" s="377"/>
      <c r="E8" s="346"/>
      <c r="F8" s="336" t="s">
        <v>1019</v>
      </c>
      <c r="G8" s="336" t="s">
        <v>1020</v>
      </c>
      <c r="H8" s="336" t="s">
        <v>1021</v>
      </c>
      <c r="I8" s="336" t="s">
        <v>1022</v>
      </c>
      <c r="J8" s="377"/>
      <c r="K8" s="377"/>
      <c r="L8" s="346"/>
      <c r="M8" s="346"/>
      <c r="N8" s="334"/>
    </row>
    <row r="9" spans="3:14" s="32" customFormat="1" ht="15.75" customHeight="1">
      <c r="C9" s="334"/>
      <c r="D9" s="377" t="s">
        <v>1013</v>
      </c>
      <c r="E9" s="377" t="s">
        <v>665</v>
      </c>
      <c r="F9" s="336"/>
      <c r="G9" s="336"/>
      <c r="H9" s="336"/>
      <c r="I9" s="336"/>
      <c r="J9" s="377" t="s">
        <v>1013</v>
      </c>
      <c r="K9" s="377" t="s">
        <v>1023</v>
      </c>
      <c r="L9" s="346" t="s">
        <v>668</v>
      </c>
      <c r="M9" s="346"/>
      <c r="N9" s="334"/>
    </row>
    <row r="10" spans="3:14" s="32" customFormat="1" ht="31.5" customHeight="1">
      <c r="C10" s="323"/>
      <c r="D10" s="380"/>
      <c r="E10" s="380"/>
      <c r="F10" s="337"/>
      <c r="G10" s="337"/>
      <c r="H10" s="337"/>
      <c r="I10" s="337"/>
      <c r="J10" s="380"/>
      <c r="K10" s="380"/>
      <c r="L10" s="347"/>
      <c r="M10" s="347"/>
      <c r="N10" s="323"/>
    </row>
    <row r="11" spans="3:17" s="31" customFormat="1" ht="15" customHeight="1">
      <c r="C11" s="41" t="s">
        <v>106</v>
      </c>
      <c r="D11" s="36">
        <v>25477.728052832044</v>
      </c>
      <c r="E11" s="70">
        <v>5633506.668297199</v>
      </c>
      <c r="F11" s="70">
        <v>167605.083</v>
      </c>
      <c r="G11" s="158">
        <v>0</v>
      </c>
      <c r="H11" s="90">
        <v>2360.8929188721454</v>
      </c>
      <c r="I11" s="70">
        <v>54708.925</v>
      </c>
      <c r="J11" s="70">
        <f>+D11+F11-H11-G11-I11</f>
        <v>136012.99313395988</v>
      </c>
      <c r="K11" s="90">
        <v>247.56276261770068</v>
      </c>
      <c r="L11" s="94">
        <f>+K11*J11</f>
        <v>33671752.33214547</v>
      </c>
      <c r="M11" s="74"/>
      <c r="N11" s="41" t="s">
        <v>145</v>
      </c>
      <c r="Q11" s="50"/>
    </row>
    <row r="12" spans="3:17" s="32" customFormat="1" ht="15" customHeight="1">
      <c r="C12" s="41" t="s">
        <v>276</v>
      </c>
      <c r="D12" s="36">
        <v>25139.369038360364</v>
      </c>
      <c r="E12" s="36">
        <v>6400525.434714782</v>
      </c>
      <c r="F12" s="70">
        <v>70469.566</v>
      </c>
      <c r="G12" s="158">
        <v>0.5</v>
      </c>
      <c r="H12" s="90">
        <v>3197.2700480426106</v>
      </c>
      <c r="I12" s="36">
        <v>6708.254999999999</v>
      </c>
      <c r="J12" s="36">
        <v>1849.9869214468677</v>
      </c>
      <c r="K12" s="90">
        <v>254.42625679376485</v>
      </c>
      <c r="L12" s="94">
        <f>+K12*J12</f>
        <v>470685.2475411472</v>
      </c>
      <c r="M12" s="75"/>
      <c r="N12" s="41" t="s">
        <v>357</v>
      </c>
      <c r="Q12" s="50"/>
    </row>
    <row r="13" spans="3:17" s="32" customFormat="1" ht="15" customHeight="1">
      <c r="C13" s="41" t="s">
        <v>185</v>
      </c>
      <c r="D13" s="36">
        <v>36684.51612453168</v>
      </c>
      <c r="E13" s="36">
        <v>2213402.126437636</v>
      </c>
      <c r="F13" s="65">
        <v>0</v>
      </c>
      <c r="G13" s="158">
        <v>0</v>
      </c>
      <c r="H13" s="90">
        <v>0</v>
      </c>
      <c r="I13" s="36">
        <v>0</v>
      </c>
      <c r="J13" s="36">
        <f>+D13</f>
        <v>36684.51612453168</v>
      </c>
      <c r="K13" s="90" t="s">
        <v>883</v>
      </c>
      <c r="L13" s="94">
        <f>+E13</f>
        <v>2213402.126437636</v>
      </c>
      <c r="M13" s="75"/>
      <c r="N13" s="41" t="s">
        <v>146</v>
      </c>
      <c r="Q13" s="50"/>
    </row>
    <row r="14" spans="3:17" s="32" customFormat="1" ht="15" customHeight="1">
      <c r="C14" s="41" t="s">
        <v>107</v>
      </c>
      <c r="D14" s="36">
        <v>0</v>
      </c>
      <c r="E14" s="36">
        <v>0</v>
      </c>
      <c r="F14" s="65">
        <v>252254.033</v>
      </c>
      <c r="G14" s="158">
        <v>0</v>
      </c>
      <c r="H14" s="90">
        <v>0</v>
      </c>
      <c r="I14" s="36">
        <v>54232.67</v>
      </c>
      <c r="J14" s="70">
        <f>+D14+F14-H14-G14-I14</f>
        <v>198021.363</v>
      </c>
      <c r="K14" s="158">
        <v>255.53188669394606</v>
      </c>
      <c r="L14" s="94">
        <f>+K14*J14</f>
        <v>50600772.49309677</v>
      </c>
      <c r="M14" s="75"/>
      <c r="N14" s="41" t="s">
        <v>147</v>
      </c>
      <c r="Q14" s="50"/>
    </row>
    <row r="15" spans="3:17" s="32" customFormat="1" ht="15" customHeight="1">
      <c r="C15" s="41" t="s">
        <v>277</v>
      </c>
      <c r="D15" s="36">
        <v>378.50459639752444</v>
      </c>
      <c r="E15" s="36">
        <v>115682.35979697539</v>
      </c>
      <c r="F15" s="65">
        <v>26.787</v>
      </c>
      <c r="G15" s="158">
        <v>0</v>
      </c>
      <c r="H15" s="90">
        <v>104.86739108996457</v>
      </c>
      <c r="I15" s="36">
        <v>0</v>
      </c>
      <c r="J15" s="70">
        <f>+D15+F15-H15-G15-I15</f>
        <v>300.4242053075599</v>
      </c>
      <c r="K15" s="158">
        <v>305.63</v>
      </c>
      <c r="L15" s="94">
        <f>+K15*J15</f>
        <v>91818.64986814953</v>
      </c>
      <c r="M15" s="75"/>
      <c r="N15" s="41" t="s">
        <v>358</v>
      </c>
      <c r="Q15" s="50"/>
    </row>
    <row r="16" spans="3:17" s="32" customFormat="1" ht="15" customHeight="1">
      <c r="C16" s="41" t="s">
        <v>660</v>
      </c>
      <c r="D16" s="36">
        <v>18239</v>
      </c>
      <c r="E16" s="90" t="s">
        <v>883</v>
      </c>
      <c r="F16" s="65">
        <v>21372.622</v>
      </c>
      <c r="G16" s="158">
        <v>0</v>
      </c>
      <c r="H16" s="90">
        <v>0</v>
      </c>
      <c r="I16" s="36">
        <v>7509.584000000001</v>
      </c>
      <c r="J16" s="70">
        <f>+D16+F16-H16-G16-I16</f>
        <v>32102.038</v>
      </c>
      <c r="K16" s="158">
        <v>211.86331796779749</v>
      </c>
      <c r="L16" s="94">
        <f>+K16*J16</f>
        <v>6801244.284208317</v>
      </c>
      <c r="M16" s="75"/>
      <c r="N16" s="41" t="s">
        <v>661</v>
      </c>
      <c r="Q16" s="50"/>
    </row>
    <row r="17" spans="3:17" s="32" customFormat="1" ht="15" customHeight="1">
      <c r="C17" s="41" t="s">
        <v>352</v>
      </c>
      <c r="D17" s="36">
        <v>9390.58939876156</v>
      </c>
      <c r="E17" s="36">
        <v>3305480.780227769</v>
      </c>
      <c r="F17" s="70">
        <v>182.636</v>
      </c>
      <c r="G17" s="158">
        <v>3268.475</v>
      </c>
      <c r="H17" s="90">
        <v>0</v>
      </c>
      <c r="I17" s="36">
        <v>320.275</v>
      </c>
      <c r="J17" s="70">
        <f>+D17+F17-H17-G17-I17</f>
        <v>5984.47539876156</v>
      </c>
      <c r="K17" s="90">
        <v>271.08090919797434</v>
      </c>
      <c r="L17" s="94">
        <f>+K17*J17</f>
        <v>1622277.0321691937</v>
      </c>
      <c r="M17" s="75"/>
      <c r="N17" s="41" t="s">
        <v>437</v>
      </c>
      <c r="Q17" s="50"/>
    </row>
    <row r="18" spans="3:14" s="32" customFormat="1" ht="15" customHeight="1">
      <c r="C18" s="41" t="s">
        <v>186</v>
      </c>
      <c r="D18" s="36">
        <v>0</v>
      </c>
      <c r="E18" s="36">
        <v>0</v>
      </c>
      <c r="F18" s="65">
        <v>161760.724</v>
      </c>
      <c r="G18" s="158">
        <v>0</v>
      </c>
      <c r="H18" s="90">
        <v>0</v>
      </c>
      <c r="I18" s="36">
        <v>39989.7</v>
      </c>
      <c r="J18" s="70">
        <f>+D18+F18-H18-G18-I18</f>
        <v>121771.02399999999</v>
      </c>
      <c r="K18" s="158">
        <v>379.73900097848247</v>
      </c>
      <c r="L18" s="94">
        <f>+K18*J18</f>
        <v>46241207.00188681</v>
      </c>
      <c r="M18" s="75"/>
      <c r="N18" s="41" t="s">
        <v>669</v>
      </c>
    </row>
    <row r="19" spans="3:14" s="32" customFormat="1" ht="15" customHeight="1">
      <c r="C19" s="41" t="s">
        <v>670</v>
      </c>
      <c r="D19" s="36"/>
      <c r="E19" s="36"/>
      <c r="F19" s="65"/>
      <c r="G19" s="158"/>
      <c r="H19" s="90"/>
      <c r="I19" s="36"/>
      <c r="J19" s="36"/>
      <c r="K19" s="158"/>
      <c r="L19" s="94"/>
      <c r="M19" s="75"/>
      <c r="N19" s="41" t="s">
        <v>674</v>
      </c>
    </row>
    <row r="20" spans="3:17" s="32" customFormat="1" ht="12" customHeight="1">
      <c r="C20" s="121" t="s">
        <v>671</v>
      </c>
      <c r="D20" s="36">
        <v>0</v>
      </c>
      <c r="E20" s="36">
        <v>0</v>
      </c>
      <c r="F20" s="65">
        <v>49950.594</v>
      </c>
      <c r="G20" s="158">
        <v>3567.48</v>
      </c>
      <c r="H20" s="90">
        <v>0</v>
      </c>
      <c r="I20" s="36">
        <v>15422.582999999999</v>
      </c>
      <c r="J20" s="70">
        <f>+D20+F20-H20-G20-I20</f>
        <v>30960.530999999995</v>
      </c>
      <c r="K20" s="158">
        <v>294.2042519528995</v>
      </c>
      <c r="L20" s="94">
        <f>+K20*J20</f>
        <v>9108719.862919554</v>
      </c>
      <c r="M20" s="75"/>
      <c r="N20" s="41" t="s">
        <v>675</v>
      </c>
      <c r="Q20" s="50"/>
    </row>
    <row r="21" spans="3:17" s="32" customFormat="1" ht="15" customHeight="1">
      <c r="C21" s="41" t="s">
        <v>108</v>
      </c>
      <c r="D21" s="70" t="s">
        <v>883</v>
      </c>
      <c r="E21" s="36">
        <v>32450115.499386147</v>
      </c>
      <c r="F21" s="65">
        <v>0</v>
      </c>
      <c r="G21" s="158">
        <v>0</v>
      </c>
      <c r="H21" s="90">
        <v>0</v>
      </c>
      <c r="I21" s="36">
        <v>0</v>
      </c>
      <c r="J21" s="70" t="s">
        <v>883</v>
      </c>
      <c r="K21" s="90" t="s">
        <v>883</v>
      </c>
      <c r="L21" s="94">
        <f>+E21</f>
        <v>32450115.499386147</v>
      </c>
      <c r="M21" s="75"/>
      <c r="N21" s="41" t="s">
        <v>662</v>
      </c>
      <c r="Q21" s="50"/>
    </row>
    <row r="22" spans="3:14" s="32" customFormat="1" ht="15" customHeight="1">
      <c r="C22" s="41" t="s">
        <v>672</v>
      </c>
      <c r="D22" s="70"/>
      <c r="E22" s="36"/>
      <c r="F22" s="65"/>
      <c r="G22" s="158"/>
      <c r="H22" s="90"/>
      <c r="I22" s="36"/>
      <c r="J22" s="70"/>
      <c r="K22" s="90"/>
      <c r="L22" s="94"/>
      <c r="M22" s="75"/>
      <c r="N22" s="41" t="s">
        <v>1029</v>
      </c>
    </row>
    <row r="23" spans="3:14" s="32" customFormat="1" ht="12" customHeight="1">
      <c r="C23" s="41" t="s">
        <v>673</v>
      </c>
      <c r="D23" s="70" t="s">
        <v>883</v>
      </c>
      <c r="E23" s="36">
        <v>58347492.453999996</v>
      </c>
      <c r="F23" s="65">
        <v>0</v>
      </c>
      <c r="G23" s="158">
        <v>0</v>
      </c>
      <c r="H23" s="90">
        <v>0</v>
      </c>
      <c r="I23" s="36">
        <v>0</v>
      </c>
      <c r="J23" s="70" t="s">
        <v>883</v>
      </c>
      <c r="K23" s="90" t="s">
        <v>883</v>
      </c>
      <c r="L23" s="94">
        <f>+E23</f>
        <v>58347492.453999996</v>
      </c>
      <c r="M23" s="75"/>
      <c r="N23" s="41" t="s">
        <v>1030</v>
      </c>
    </row>
    <row r="24" spans="3:17" s="32" customFormat="1" ht="15" customHeight="1">
      <c r="C24" s="41" t="s">
        <v>190</v>
      </c>
      <c r="D24" s="70" t="s">
        <v>883</v>
      </c>
      <c r="E24" s="70" t="s">
        <v>883</v>
      </c>
      <c r="F24" s="70" t="s">
        <v>883</v>
      </c>
      <c r="G24" s="90" t="s">
        <v>883</v>
      </c>
      <c r="H24" s="90" t="s">
        <v>883</v>
      </c>
      <c r="I24" s="70" t="s">
        <v>883</v>
      </c>
      <c r="J24" s="70" t="s">
        <v>883</v>
      </c>
      <c r="K24" s="90" t="s">
        <v>883</v>
      </c>
      <c r="L24" s="94">
        <v>1035038.4</v>
      </c>
      <c r="M24" s="75"/>
      <c r="N24" s="41" t="s">
        <v>663</v>
      </c>
      <c r="Q24" s="50"/>
    </row>
    <row r="25" spans="3:16" s="32" customFormat="1" ht="3" customHeight="1">
      <c r="C25" s="61"/>
      <c r="D25" s="102"/>
      <c r="E25" s="102"/>
      <c r="F25" s="103"/>
      <c r="G25" s="162"/>
      <c r="H25" s="102"/>
      <c r="I25" s="102"/>
      <c r="J25" s="102"/>
      <c r="K25" s="162"/>
      <c r="L25" s="103"/>
      <c r="M25" s="194"/>
      <c r="N25" s="61"/>
      <c r="O25" s="22"/>
      <c r="P25" s="22"/>
    </row>
    <row r="26" spans="3:14" s="32" customFormat="1" ht="27" customHeight="1">
      <c r="C26" s="96" t="s">
        <v>143</v>
      </c>
      <c r="D26" s="225"/>
      <c r="E26" s="225"/>
      <c r="F26" s="226"/>
      <c r="G26" s="226"/>
      <c r="H26" s="226"/>
      <c r="I26" s="226"/>
      <c r="J26" s="225"/>
      <c r="K26" s="227"/>
      <c r="L26" s="99">
        <f>SUM(L11:L24)</f>
        <v>242654525.38365915</v>
      </c>
      <c r="M26" s="228"/>
      <c r="N26" s="96" t="s">
        <v>184</v>
      </c>
    </row>
    <row r="27" spans="3:16" ht="13.5" customHeight="1">
      <c r="C27" s="21"/>
      <c r="D27" s="21"/>
      <c r="E27" s="21"/>
      <c r="H27" s="21"/>
      <c r="I27" s="21"/>
      <c r="J27" s="21"/>
      <c r="M27" s="21"/>
      <c r="O27" s="29"/>
      <c r="P27" s="29"/>
    </row>
    <row r="28" spans="4:16" s="25" customFormat="1" ht="13.5" thickBot="1">
      <c r="D28" s="80"/>
      <c r="E28" s="80"/>
      <c r="F28" s="80"/>
      <c r="G28" s="80"/>
      <c r="H28" s="80"/>
      <c r="I28" s="80"/>
      <c r="J28" s="80"/>
      <c r="K28" s="80"/>
      <c r="L28" s="80"/>
      <c r="O28" s="22"/>
      <c r="P28" s="22"/>
    </row>
    <row r="29" spans="2:15" s="25" customFormat="1" ht="16.5" customHeight="1" thickTop="1">
      <c r="B29" s="26" t="str">
        <f>+'Περιεχόμενα-Contents'!B27</f>
        <v>(Τελευταία Ενημέρωση/Last update: 14/11/2023)</v>
      </c>
      <c r="C29" s="81"/>
      <c r="D29" s="81"/>
      <c r="E29" s="87"/>
      <c r="F29" s="87"/>
      <c r="G29" s="27"/>
      <c r="H29" s="27"/>
      <c r="I29" s="27"/>
      <c r="J29" s="27"/>
      <c r="K29" s="27"/>
      <c r="L29" s="27"/>
      <c r="M29" s="27"/>
      <c r="N29" s="27"/>
      <c r="O29" s="22"/>
    </row>
    <row r="30" spans="2:9" s="25" customFormat="1" ht="4.5" customHeight="1">
      <c r="B30" s="201"/>
      <c r="C30" s="214"/>
      <c r="D30" s="214"/>
      <c r="E30" s="215"/>
      <c r="F30" s="215"/>
      <c r="G30" s="203"/>
      <c r="H30" s="22"/>
      <c r="I30" s="22"/>
    </row>
    <row r="31" spans="2:11" s="25" customFormat="1" ht="16.5" customHeight="1">
      <c r="B31" s="28" t="str">
        <f>+'Περιεχόμενα-Contents'!B29</f>
        <v>COPYRIGHT © :2023, ΚΥΠΡΙΑΚΗ ΔΗΜΟΚΡΑΤΙΑ, ΣΤΑΤΙΣΤΙΚΗ ΥΠΗΡΕΣΙΑ/REPUBLIC OF CYPRUS, STATISTICAL SERVICE</v>
      </c>
      <c r="C31" s="82"/>
      <c r="D31" s="82"/>
      <c r="E31" s="80"/>
      <c r="F31" s="80"/>
      <c r="H31" s="22"/>
      <c r="I31" s="22"/>
      <c r="J31" s="24"/>
      <c r="K31" s="24"/>
    </row>
    <row r="32" spans="3:16" s="24" customFormat="1" ht="12.75">
      <c r="C32" s="20"/>
      <c r="D32" s="83"/>
      <c r="E32" s="83"/>
      <c r="F32" s="88"/>
      <c r="G32" s="88"/>
      <c r="H32" s="83"/>
      <c r="I32" s="83"/>
      <c r="J32" s="83"/>
      <c r="K32" s="88"/>
      <c r="L32" s="88"/>
      <c r="O32" s="22"/>
      <c r="P32" s="22"/>
    </row>
    <row r="36" spans="1:16" s="29" customFormat="1" ht="12.75">
      <c r="A36" s="22"/>
      <c r="B36" s="22"/>
      <c r="C36" s="30"/>
      <c r="D36" s="84"/>
      <c r="E36" s="84"/>
      <c r="H36" s="84"/>
      <c r="I36" s="84"/>
      <c r="J36" s="84"/>
      <c r="O36" s="22"/>
      <c r="P36" s="22"/>
    </row>
    <row r="39" spans="1:16" s="29" customFormat="1" ht="12.75">
      <c r="A39" s="22"/>
      <c r="B39" s="22"/>
      <c r="F39" s="21"/>
      <c r="G39" s="21"/>
      <c r="K39" s="21"/>
      <c r="L39" s="21"/>
      <c r="M39" s="22"/>
      <c r="N39" s="22"/>
      <c r="O39" s="22"/>
      <c r="P39" s="22"/>
    </row>
    <row r="40" spans="1:16" s="29" customFormat="1" ht="12.75">
      <c r="A40" s="22"/>
      <c r="B40" s="22"/>
      <c r="F40" s="21"/>
      <c r="G40" s="21"/>
      <c r="K40" s="21"/>
      <c r="L40" s="21"/>
      <c r="M40" s="22"/>
      <c r="N40" s="22"/>
      <c r="O40" s="22"/>
      <c r="P40" s="22"/>
    </row>
  </sheetData>
  <sheetProtection/>
  <mergeCells count="23">
    <mergeCell ref="L9:M10"/>
    <mergeCell ref="J9:J10"/>
    <mergeCell ref="K9:K10"/>
    <mergeCell ref="C6:C10"/>
    <mergeCell ref="F8:F10"/>
    <mergeCell ref="G8:G10"/>
    <mergeCell ref="D6:E6"/>
    <mergeCell ref="N6:N10"/>
    <mergeCell ref="I8:I10"/>
    <mergeCell ref="J7:J8"/>
    <mergeCell ref="J6:M6"/>
    <mergeCell ref="K7:K8"/>
    <mergeCell ref="L7:M8"/>
    <mergeCell ref="F6:F7"/>
    <mergeCell ref="G6:G7"/>
    <mergeCell ref="D7:D8"/>
    <mergeCell ref="I6:I7"/>
    <mergeCell ref="A1:C1"/>
    <mergeCell ref="H8:H10"/>
    <mergeCell ref="D9:D10"/>
    <mergeCell ref="E9:E10"/>
    <mergeCell ref="E7:E8"/>
    <mergeCell ref="H6:H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73"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1:K36"/>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34.00390625" style="29" customWidth="1"/>
    <col min="3" max="3" width="9.8515625" style="29" customWidth="1"/>
    <col min="4" max="4" width="12.421875" style="21" customWidth="1"/>
    <col min="5" max="5" width="11.57421875" style="21" customWidth="1"/>
    <col min="6" max="6" width="0.85546875" style="22" customWidth="1"/>
    <col min="7" max="7" width="37.421875" style="22" customWidth="1"/>
    <col min="8" max="8" width="2.140625" style="22" customWidth="1"/>
    <col min="9" max="16384" width="9.28125" style="22" customWidth="1"/>
  </cols>
  <sheetData>
    <row r="1" spans="1:5" s="23" customFormat="1" ht="15" customHeight="1">
      <c r="A1" s="326" t="s">
        <v>8</v>
      </c>
      <c r="B1" s="327"/>
      <c r="C1" s="77"/>
      <c r="D1" s="85"/>
      <c r="E1" s="85"/>
    </row>
    <row r="2" spans="2:5" s="23" customFormat="1" ht="12.75" customHeight="1">
      <c r="B2" s="3"/>
      <c r="C2" s="78"/>
      <c r="D2" s="85"/>
      <c r="E2" s="85"/>
    </row>
    <row r="3" spans="2:8" s="31" customFormat="1" ht="15" customHeight="1">
      <c r="B3" s="208" t="s">
        <v>1141</v>
      </c>
      <c r="C3" s="79"/>
      <c r="D3" s="86"/>
      <c r="E3" s="86"/>
      <c r="F3" s="37"/>
      <c r="G3" s="37"/>
      <c r="H3" s="37"/>
    </row>
    <row r="4" spans="2:8" s="31" customFormat="1" ht="15" customHeight="1" thickBot="1">
      <c r="B4" s="209" t="s">
        <v>1142</v>
      </c>
      <c r="C4" s="207"/>
      <c r="D4" s="207"/>
      <c r="E4" s="207"/>
      <c r="F4" s="206"/>
      <c r="G4" s="206"/>
      <c r="H4" s="38"/>
    </row>
    <row r="5" spans="2:3" s="31" customFormat="1" ht="12.75" customHeight="1" thickTop="1">
      <c r="B5" s="38"/>
      <c r="C5" s="38"/>
    </row>
    <row r="6" spans="2:7" s="32" customFormat="1" ht="15.75" customHeight="1">
      <c r="B6" s="322" t="s">
        <v>499</v>
      </c>
      <c r="C6" s="368">
        <v>2021</v>
      </c>
      <c r="D6" s="368"/>
      <c r="E6" s="368"/>
      <c r="F6" s="369"/>
      <c r="G6" s="322" t="s">
        <v>550</v>
      </c>
    </row>
    <row r="7" spans="2:7" s="32" customFormat="1" ht="48" customHeight="1">
      <c r="B7" s="334"/>
      <c r="C7" s="119" t="s">
        <v>450</v>
      </c>
      <c r="D7" s="198" t="s">
        <v>687</v>
      </c>
      <c r="E7" s="363" t="s">
        <v>264</v>
      </c>
      <c r="F7" s="364"/>
      <c r="G7" s="334"/>
    </row>
    <row r="8" spans="2:7" s="32" customFormat="1" ht="48" customHeight="1">
      <c r="B8" s="323"/>
      <c r="C8" s="120" t="s">
        <v>1013</v>
      </c>
      <c r="D8" s="199" t="s">
        <v>1024</v>
      </c>
      <c r="E8" s="365" t="s">
        <v>262</v>
      </c>
      <c r="F8" s="366"/>
      <c r="G8" s="323"/>
    </row>
    <row r="9" spans="2:10" s="32" customFormat="1" ht="24.75" customHeight="1">
      <c r="B9" s="170" t="s">
        <v>15</v>
      </c>
      <c r="C9" s="119"/>
      <c r="D9" s="119"/>
      <c r="E9" s="171">
        <f>+E10+E14</f>
        <v>17647353.34265309</v>
      </c>
      <c r="F9" s="192"/>
      <c r="G9" s="172" t="s">
        <v>16</v>
      </c>
      <c r="J9" s="31"/>
    </row>
    <row r="10" spans="2:10" s="31" customFormat="1" ht="19.5" customHeight="1">
      <c r="B10" s="42" t="s">
        <v>688</v>
      </c>
      <c r="C10" s="72"/>
      <c r="D10" s="72"/>
      <c r="E10" s="93">
        <f>SUM(E11:E13)</f>
        <v>7534470.3029309455</v>
      </c>
      <c r="F10" s="74"/>
      <c r="G10" s="42" t="s">
        <v>695</v>
      </c>
      <c r="J10" s="32"/>
    </row>
    <row r="11" spans="2:11" s="32" customFormat="1" ht="15" customHeight="1">
      <c r="B11" s="69" t="s">
        <v>689</v>
      </c>
      <c r="C11" s="70">
        <v>65.0441298091042</v>
      </c>
      <c r="D11" s="65">
        <v>2716.4400000000005</v>
      </c>
      <c r="E11" s="65">
        <f>+D11*C11</f>
        <v>176688.47597864305</v>
      </c>
      <c r="F11" s="75"/>
      <c r="G11" s="69" t="s">
        <v>696</v>
      </c>
      <c r="K11" s="34"/>
    </row>
    <row r="12" spans="2:7" s="32" customFormat="1" ht="15" customHeight="1">
      <c r="B12" s="69" t="s">
        <v>690</v>
      </c>
      <c r="C12" s="70">
        <v>152.121531277533</v>
      </c>
      <c r="D12" s="65">
        <v>3401.785</v>
      </c>
      <c r="E12" s="65">
        <f>+D12*C12</f>
        <v>517484.7432769426</v>
      </c>
      <c r="F12" s="75"/>
      <c r="G12" s="69" t="s">
        <v>697</v>
      </c>
    </row>
    <row r="13" spans="2:11" s="32" customFormat="1" ht="15" customHeight="1">
      <c r="B13" s="69" t="s">
        <v>691</v>
      </c>
      <c r="C13" s="70">
        <v>1971.19799882526</v>
      </c>
      <c r="D13" s="65">
        <v>3470.121767448958</v>
      </c>
      <c r="E13" s="65">
        <f>+D13*C13</f>
        <v>6840297.08367536</v>
      </c>
      <c r="F13" s="75"/>
      <c r="G13" s="69" t="s">
        <v>698</v>
      </c>
      <c r="J13" s="31"/>
      <c r="K13" s="34"/>
    </row>
    <row r="14" spans="2:11" s="31" customFormat="1" ht="19.5" customHeight="1">
      <c r="B14" s="42" t="s">
        <v>706</v>
      </c>
      <c r="C14" s="72"/>
      <c r="D14" s="65"/>
      <c r="E14" s="93">
        <f>SUM(E15:E17)</f>
        <v>10112883.039722143</v>
      </c>
      <c r="F14" s="74"/>
      <c r="G14" s="42" t="s">
        <v>707</v>
      </c>
      <c r="I14" s="32"/>
      <c r="J14" s="32"/>
      <c r="K14" s="50"/>
    </row>
    <row r="15" spans="2:7" s="32" customFormat="1" ht="15" customHeight="1">
      <c r="B15" s="69" t="s">
        <v>692</v>
      </c>
      <c r="C15" s="70">
        <v>787.0195662107192</v>
      </c>
      <c r="D15" s="65">
        <v>10835.05256</v>
      </c>
      <c r="E15" s="65">
        <f>+D15*C15</f>
        <v>8527398.365641542</v>
      </c>
      <c r="F15" s="75"/>
      <c r="G15" s="69" t="s">
        <v>699</v>
      </c>
    </row>
    <row r="16" spans="2:7" s="32" customFormat="1" ht="15" customHeight="1">
      <c r="B16" s="69" t="s">
        <v>693</v>
      </c>
      <c r="C16" s="70">
        <v>275.5300794499478</v>
      </c>
      <c r="D16" s="65">
        <v>2745.4855799999996</v>
      </c>
      <c r="E16" s="65">
        <f>+D16*C16</f>
        <v>756463.8599860858</v>
      </c>
      <c r="F16" s="75"/>
      <c r="G16" s="69" t="s">
        <v>700</v>
      </c>
    </row>
    <row r="17" spans="2:7" s="32" customFormat="1" ht="15" customHeight="1">
      <c r="B17" s="69" t="s">
        <v>694</v>
      </c>
      <c r="C17" s="70" t="s">
        <v>883</v>
      </c>
      <c r="D17" s="70" t="s">
        <v>883</v>
      </c>
      <c r="E17" s="65">
        <v>829020.814094516</v>
      </c>
      <c r="F17" s="75"/>
      <c r="G17" s="69" t="s">
        <v>701</v>
      </c>
    </row>
    <row r="18" spans="2:7" s="32" customFormat="1" ht="24.75" customHeight="1">
      <c r="B18" s="172" t="s">
        <v>33</v>
      </c>
      <c r="C18" s="119"/>
      <c r="D18" s="65"/>
      <c r="E18" s="171">
        <f>SUM(E20:E25)</f>
        <v>6315030.156447474</v>
      </c>
      <c r="F18" s="192"/>
      <c r="G18" s="172" t="s">
        <v>34</v>
      </c>
    </row>
    <row r="19" spans="2:7" s="31" customFormat="1" ht="15" customHeight="1">
      <c r="B19" s="41" t="s">
        <v>702</v>
      </c>
      <c r="C19" s="72"/>
      <c r="D19" s="65"/>
      <c r="E19" s="68"/>
      <c r="F19" s="74"/>
      <c r="G19" s="41" t="s">
        <v>704</v>
      </c>
    </row>
    <row r="20" spans="2:7" s="32" customFormat="1" ht="15" customHeight="1">
      <c r="B20" s="69" t="s">
        <v>689</v>
      </c>
      <c r="C20" s="95">
        <v>196.441509824687</v>
      </c>
      <c r="D20" s="65">
        <v>246.36144818191343</v>
      </c>
      <c r="E20" s="65">
        <f>+D20*C20</f>
        <v>48395.61484345146</v>
      </c>
      <c r="F20" s="75"/>
      <c r="G20" s="69" t="s">
        <v>696</v>
      </c>
    </row>
    <row r="21" spans="2:7" s="32" customFormat="1" ht="15" customHeight="1">
      <c r="B21" s="69" t="s">
        <v>690</v>
      </c>
      <c r="C21" s="95">
        <v>152.121531277533</v>
      </c>
      <c r="D21" s="65">
        <v>83.56772988505747</v>
      </c>
      <c r="E21" s="65">
        <f>+D21*C21</f>
        <v>12712.4510355022</v>
      </c>
      <c r="F21" s="75"/>
      <c r="G21" s="69" t="s">
        <v>697</v>
      </c>
    </row>
    <row r="22" spans="2:7" s="32" customFormat="1" ht="15" customHeight="1">
      <c r="B22" s="69" t="s">
        <v>708</v>
      </c>
      <c r="C22" s="95">
        <v>3512.031807342153</v>
      </c>
      <c r="D22" s="65">
        <v>234.01466295111558</v>
      </c>
      <c r="E22" s="65">
        <f>+D22*C22</f>
        <v>821866.9396687712</v>
      </c>
      <c r="F22" s="75"/>
      <c r="G22" s="69" t="s">
        <v>709</v>
      </c>
    </row>
    <row r="23" spans="2:7" s="31" customFormat="1" ht="15" customHeight="1">
      <c r="B23" s="41" t="s">
        <v>908</v>
      </c>
      <c r="C23" s="95"/>
      <c r="D23" s="65"/>
      <c r="E23" s="65"/>
      <c r="F23" s="74"/>
      <c r="G23" s="41"/>
    </row>
    <row r="24" spans="2:7" s="32" customFormat="1" ht="12.75" customHeight="1">
      <c r="B24" s="41" t="s">
        <v>907</v>
      </c>
      <c r="C24" s="95">
        <v>6271.569255390999</v>
      </c>
      <c r="D24" s="65">
        <v>821.9691184881617</v>
      </c>
      <c r="E24" s="65">
        <f>+D24*C24</f>
        <v>5155036.252391197</v>
      </c>
      <c r="F24" s="75"/>
      <c r="G24" s="41" t="s">
        <v>705</v>
      </c>
    </row>
    <row r="25" spans="2:7" s="32" customFormat="1" ht="15" customHeight="1">
      <c r="B25" s="41" t="s">
        <v>703</v>
      </c>
      <c r="C25" s="95" t="s">
        <v>883</v>
      </c>
      <c r="D25" s="70" t="s">
        <v>883</v>
      </c>
      <c r="E25" s="65">
        <v>277018.898508552</v>
      </c>
      <c r="F25" s="75"/>
      <c r="G25" s="41" t="s">
        <v>710</v>
      </c>
    </row>
    <row r="26" spans="2:10" s="32" customFormat="1" ht="3" customHeight="1">
      <c r="B26" s="61"/>
      <c r="C26" s="125"/>
      <c r="D26" s="103"/>
      <c r="E26" s="103"/>
      <c r="F26" s="168"/>
      <c r="G26" s="61"/>
      <c r="H26" s="22"/>
      <c r="I26" s="22"/>
      <c r="J26" s="22"/>
    </row>
    <row r="27" spans="2:10" ht="13.5" customHeight="1">
      <c r="B27" s="21"/>
      <c r="C27" s="21"/>
      <c r="F27" s="21"/>
      <c r="H27" s="29"/>
      <c r="I27" s="29"/>
      <c r="J27" s="25"/>
    </row>
    <row r="28" spans="3:9" s="25" customFormat="1" ht="13.5" thickBot="1">
      <c r="C28" s="80"/>
      <c r="D28" s="80"/>
      <c r="E28" s="80"/>
      <c r="H28" s="22"/>
      <c r="I28" s="22"/>
    </row>
    <row r="29" spans="2:9" s="25" customFormat="1" ht="16.5" customHeight="1" thickTop="1">
      <c r="B29" s="26" t="str">
        <f>+'Περιεχόμενα-Contents'!B27</f>
        <v>(Τελευταία Ενημέρωση/Last update: 14/11/2023)</v>
      </c>
      <c r="C29" s="81"/>
      <c r="D29" s="87"/>
      <c r="E29" s="87"/>
      <c r="F29" s="27"/>
      <c r="G29" s="27"/>
      <c r="H29" s="22"/>
      <c r="I29" s="22"/>
    </row>
    <row r="30" spans="2:9" s="25" customFormat="1" ht="4.5" customHeight="1">
      <c r="B30" s="201"/>
      <c r="C30" s="214"/>
      <c r="D30" s="215"/>
      <c r="E30" s="215"/>
      <c r="F30" s="203"/>
      <c r="G30" s="203"/>
      <c r="H30" s="22"/>
      <c r="I30" s="22"/>
    </row>
    <row r="31" spans="2:10" s="25" customFormat="1" ht="16.5" customHeight="1">
      <c r="B31" s="28" t="str">
        <f>+'Περιεχόμενα-Contents'!B29</f>
        <v>COPYRIGHT © :2023, ΚΥΠΡΙΑΚΗ ΔΗΜΟΚΡΑΤΙΑ, ΣΤΑΤΙΣΤΙΚΗ ΥΠΗΡΕΣΙΑ/REPUBLIC OF CYPRUS, STATISTICAL SERVICE</v>
      </c>
      <c r="C31" s="82"/>
      <c r="D31" s="80"/>
      <c r="E31" s="80"/>
      <c r="H31" s="22"/>
      <c r="I31" s="22"/>
      <c r="J31" s="24"/>
    </row>
    <row r="32" spans="2:10" s="24" customFormat="1" ht="12.75">
      <c r="B32" s="20"/>
      <c r="C32" s="83"/>
      <c r="D32" s="88"/>
      <c r="E32" s="88"/>
      <c r="H32" s="22"/>
      <c r="I32" s="22"/>
      <c r="J32" s="22"/>
    </row>
    <row r="35" ht="12.75">
      <c r="J35" s="29"/>
    </row>
    <row r="36" spans="1:10" s="29" customFormat="1" ht="12.75">
      <c r="A36" s="22"/>
      <c r="B36" s="30"/>
      <c r="C36" s="84"/>
      <c r="H36" s="22"/>
      <c r="I36" s="22"/>
      <c r="J36" s="22"/>
    </row>
  </sheetData>
  <sheetProtection/>
  <mergeCells count="6">
    <mergeCell ref="A1:B1"/>
    <mergeCell ref="B6:B8"/>
    <mergeCell ref="C6:F6"/>
    <mergeCell ref="G6:G8"/>
    <mergeCell ref="E7:F7"/>
    <mergeCell ref="E8:F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D81"/>
  <sheetViews>
    <sheetView zoomScalePageLayoutView="0" workbookViewId="0" topLeftCell="A1">
      <selection activeCell="B1" sqref="B1"/>
    </sheetView>
  </sheetViews>
  <sheetFormatPr defaultColWidth="9.140625" defaultRowHeight="12.75"/>
  <cols>
    <col min="1" max="1" width="2.00390625" style="1" customWidth="1"/>
    <col min="2" max="2" width="90.7109375" style="1" customWidth="1"/>
    <col min="3" max="3" width="2.140625" style="1" customWidth="1"/>
    <col min="4" max="4" width="90.7109375" style="1" customWidth="1"/>
    <col min="5" max="16384" width="9.140625" style="1" customWidth="1"/>
  </cols>
  <sheetData>
    <row r="1" spans="1:3" ht="15" customHeight="1">
      <c r="A1" s="2"/>
      <c r="B1" s="205" t="s">
        <v>8</v>
      </c>
      <c r="C1" s="3"/>
    </row>
    <row r="2" spans="2:4" ht="30" customHeight="1">
      <c r="B2" s="204" t="s">
        <v>856</v>
      </c>
      <c r="C2" s="136"/>
      <c r="D2" s="204" t="s">
        <v>857</v>
      </c>
    </row>
    <row r="3" spans="1:4" s="6" customFormat="1" ht="30" customHeight="1">
      <c r="A3" s="4"/>
      <c r="B3" s="137" t="s">
        <v>0</v>
      </c>
      <c r="C3" s="138"/>
      <c r="D3" s="137" t="s">
        <v>1</v>
      </c>
    </row>
    <row r="4" spans="1:4" s="6" customFormat="1" ht="12.75" customHeight="1">
      <c r="A4" s="4"/>
      <c r="B4" s="5"/>
      <c r="C4" s="5"/>
      <c r="D4" s="5"/>
    </row>
    <row r="5" spans="2:4" ht="12.75">
      <c r="B5" s="7" t="s">
        <v>858</v>
      </c>
      <c r="C5" s="8"/>
      <c r="D5" s="9" t="s">
        <v>870</v>
      </c>
    </row>
    <row r="6" spans="2:4" ht="9.75" customHeight="1">
      <c r="B6" s="10"/>
      <c r="C6" s="8"/>
      <c r="D6" s="10"/>
    </row>
    <row r="7" spans="2:4" ht="63.75">
      <c r="B7" s="13" t="s">
        <v>887</v>
      </c>
      <c r="C7" s="12"/>
      <c r="D7" s="13" t="s">
        <v>889</v>
      </c>
    </row>
    <row r="8" spans="2:4" ht="9.75" customHeight="1">
      <c r="B8" s="14"/>
      <c r="C8" s="8"/>
      <c r="D8" s="8"/>
    </row>
    <row r="9" spans="2:4" ht="57" customHeight="1">
      <c r="B9" s="13" t="s">
        <v>1002</v>
      </c>
      <c r="C9" s="8"/>
      <c r="D9" s="13" t="s">
        <v>1003</v>
      </c>
    </row>
    <row r="10" spans="2:4" ht="9.75" customHeight="1">
      <c r="B10" s="14"/>
      <c r="C10" s="8"/>
      <c r="D10" s="8"/>
    </row>
    <row r="11" spans="2:4" ht="89.25">
      <c r="B11" s="13" t="s">
        <v>1043</v>
      </c>
      <c r="C11" s="8"/>
      <c r="D11" s="13" t="s">
        <v>1044</v>
      </c>
    </row>
    <row r="12" spans="2:4" ht="9.75" customHeight="1">
      <c r="B12" s="9"/>
      <c r="C12" s="8"/>
      <c r="D12" s="9"/>
    </row>
    <row r="13" spans="2:4" ht="51">
      <c r="B13" s="13" t="s">
        <v>919</v>
      </c>
      <c r="C13" s="12"/>
      <c r="D13" s="13" t="s">
        <v>918</v>
      </c>
    </row>
    <row r="14" spans="2:4" ht="9.75" customHeight="1">
      <c r="B14" s="9"/>
      <c r="C14" s="8"/>
      <c r="D14" s="9"/>
    </row>
    <row r="15" spans="2:4" ht="63.75">
      <c r="B15" s="13" t="s">
        <v>1163</v>
      </c>
      <c r="C15" s="12"/>
      <c r="D15" s="13" t="s">
        <v>1165</v>
      </c>
    </row>
    <row r="16" spans="2:4" ht="9.75" customHeight="1">
      <c r="B16" s="9"/>
      <c r="C16" s="8"/>
      <c r="D16" s="9"/>
    </row>
    <row r="17" spans="2:4" ht="25.5">
      <c r="B17" s="13" t="s">
        <v>921</v>
      </c>
      <c r="C17" s="12"/>
      <c r="D17" s="13" t="s">
        <v>920</v>
      </c>
    </row>
    <row r="18" spans="2:4" ht="9.75" customHeight="1">
      <c r="B18" s="9"/>
      <c r="C18" s="8"/>
      <c r="D18" s="9"/>
    </row>
    <row r="19" spans="2:4" ht="12.75">
      <c r="B19" s="9" t="s">
        <v>871</v>
      </c>
      <c r="C19" s="8"/>
      <c r="D19" s="9" t="s">
        <v>4</v>
      </c>
    </row>
    <row r="20" spans="2:4" ht="9.75" customHeight="1">
      <c r="B20" s="8"/>
      <c r="C20" s="8"/>
      <c r="D20" s="8"/>
    </row>
    <row r="21" spans="2:4" ht="25.5">
      <c r="B21" s="11" t="s">
        <v>859</v>
      </c>
      <c r="C21" s="12"/>
      <c r="D21" s="11" t="s">
        <v>872</v>
      </c>
    </row>
    <row r="22" spans="2:4" ht="9.75" customHeight="1">
      <c r="B22" s="8"/>
      <c r="C22" s="8"/>
      <c r="D22" s="8"/>
    </row>
    <row r="23" spans="2:4" ht="12.75">
      <c r="B23" s="9" t="s">
        <v>9</v>
      </c>
      <c r="C23" s="8"/>
      <c r="D23" s="9" t="s">
        <v>10</v>
      </c>
    </row>
    <row r="24" spans="2:4" ht="9.75" customHeight="1">
      <c r="B24" s="8"/>
      <c r="C24" s="8"/>
      <c r="D24" s="8"/>
    </row>
    <row r="25" spans="2:4" ht="51">
      <c r="B25" s="11" t="s">
        <v>1004</v>
      </c>
      <c r="C25" s="12"/>
      <c r="D25" s="11" t="s">
        <v>1005</v>
      </c>
    </row>
    <row r="26" spans="2:4" ht="12.75">
      <c r="B26" s="8"/>
      <c r="C26" s="8"/>
      <c r="D26" s="8"/>
    </row>
    <row r="27" spans="2:4" ht="12.75">
      <c r="B27" s="15" t="s">
        <v>2</v>
      </c>
      <c r="C27" s="8"/>
      <c r="D27" s="15" t="s">
        <v>3</v>
      </c>
    </row>
    <row r="28" spans="2:4" ht="9.75" customHeight="1">
      <c r="B28" s="8"/>
      <c r="C28" s="8"/>
      <c r="D28" s="8"/>
    </row>
    <row r="29" spans="2:4" ht="63.75">
      <c r="B29" s="11" t="s">
        <v>1157</v>
      </c>
      <c r="C29" s="12"/>
      <c r="D29" s="11" t="s">
        <v>890</v>
      </c>
    </row>
    <row r="30" spans="2:4" ht="9.75" customHeight="1">
      <c r="B30" s="8"/>
      <c r="C30" s="8"/>
      <c r="D30" s="8"/>
    </row>
    <row r="31" spans="2:4" ht="38.25">
      <c r="B31" s="13" t="s">
        <v>902</v>
      </c>
      <c r="C31" s="12"/>
      <c r="D31" s="11" t="s">
        <v>911</v>
      </c>
    </row>
    <row r="32" spans="2:4" ht="9.75" customHeight="1">
      <c r="B32" s="8"/>
      <c r="C32" s="8"/>
      <c r="D32" s="8"/>
    </row>
    <row r="33" spans="2:4" ht="25.5">
      <c r="B33" s="11" t="s">
        <v>860</v>
      </c>
      <c r="C33" s="12"/>
      <c r="D33" s="13" t="s">
        <v>912</v>
      </c>
    </row>
    <row r="34" spans="2:4" ht="9.75" customHeight="1">
      <c r="B34" s="8"/>
      <c r="C34" s="8"/>
      <c r="D34" s="8"/>
    </row>
    <row r="35" spans="2:4" ht="51">
      <c r="B35" s="11" t="s">
        <v>922</v>
      </c>
      <c r="C35" s="12"/>
      <c r="D35" s="11" t="s">
        <v>913</v>
      </c>
    </row>
    <row r="36" spans="2:4" ht="9.75" customHeight="1">
      <c r="B36" s="8"/>
      <c r="C36" s="8"/>
      <c r="D36" s="8"/>
    </row>
    <row r="37" spans="2:4" ht="63.75">
      <c r="B37" s="11" t="s">
        <v>923</v>
      </c>
      <c r="C37" s="12"/>
      <c r="D37" s="11" t="s">
        <v>914</v>
      </c>
    </row>
    <row r="38" spans="2:4" ht="9.75" customHeight="1">
      <c r="B38" s="8"/>
      <c r="C38" s="8"/>
      <c r="D38" s="8"/>
    </row>
    <row r="39" spans="2:4" ht="63.75">
      <c r="B39" s="11" t="s">
        <v>861</v>
      </c>
      <c r="C39" s="12"/>
      <c r="D39" s="13" t="s">
        <v>891</v>
      </c>
    </row>
    <row r="40" spans="2:4" ht="9.75" customHeight="1">
      <c r="B40" s="8"/>
      <c r="C40" s="8"/>
      <c r="D40" s="8"/>
    </row>
    <row r="41" spans="2:4" ht="51">
      <c r="B41" s="11" t="s">
        <v>862</v>
      </c>
      <c r="C41" s="12"/>
      <c r="D41" s="11" t="s">
        <v>892</v>
      </c>
    </row>
    <row r="42" spans="2:4" ht="9.75" customHeight="1">
      <c r="B42" s="8"/>
      <c r="C42" s="8"/>
      <c r="D42" s="8"/>
    </row>
    <row r="43" spans="2:4" ht="25.5">
      <c r="B43" s="11" t="s">
        <v>1041</v>
      </c>
      <c r="C43" s="12"/>
      <c r="D43" s="11" t="s">
        <v>1042</v>
      </c>
    </row>
    <row r="44" spans="2:4" ht="9.75" customHeight="1">
      <c r="B44" s="8"/>
      <c r="C44" s="8"/>
      <c r="D44" s="8"/>
    </row>
    <row r="45" spans="2:4" ht="76.5" customHeight="1">
      <c r="B45" s="11" t="s">
        <v>888</v>
      </c>
      <c r="C45" s="12"/>
      <c r="D45" s="11" t="s">
        <v>893</v>
      </c>
    </row>
    <row r="46" spans="2:4" ht="9.75" customHeight="1">
      <c r="B46" s="8"/>
      <c r="C46" s="8"/>
      <c r="D46" s="8"/>
    </row>
    <row r="47" spans="2:4" ht="76.5">
      <c r="B47" s="11" t="s">
        <v>1039</v>
      </c>
      <c r="C47" s="12"/>
      <c r="D47" s="11" t="s">
        <v>1040</v>
      </c>
    </row>
    <row r="48" spans="2:4" ht="9.75" customHeight="1">
      <c r="B48" s="8"/>
      <c r="C48" s="8"/>
      <c r="D48" s="8"/>
    </row>
    <row r="49" spans="2:4" ht="25.5">
      <c r="B49" s="11" t="s">
        <v>1006</v>
      </c>
      <c r="C49" s="12"/>
      <c r="D49" s="11" t="s">
        <v>894</v>
      </c>
    </row>
    <row r="50" spans="2:4" ht="9.75" customHeight="1">
      <c r="B50" s="8"/>
      <c r="C50" s="8"/>
      <c r="D50" s="8"/>
    </row>
    <row r="51" spans="2:4" ht="63.75">
      <c r="B51" s="306" t="s">
        <v>1038</v>
      </c>
      <c r="C51" s="12"/>
      <c r="D51" s="306" t="s">
        <v>1050</v>
      </c>
    </row>
    <row r="52" spans="2:4" ht="9.75" customHeight="1">
      <c r="B52" s="8"/>
      <c r="C52" s="8"/>
      <c r="D52" s="8"/>
    </row>
    <row r="53" spans="1:4" ht="12.75">
      <c r="A53" s="140"/>
      <c r="B53" s="141" t="s">
        <v>863</v>
      </c>
      <c r="C53" s="7"/>
      <c r="D53" s="142" t="s">
        <v>873</v>
      </c>
    </row>
    <row r="54" spans="2:4" ht="9.75" customHeight="1">
      <c r="B54" s="8"/>
      <c r="C54" s="8"/>
      <c r="D54" s="8"/>
    </row>
    <row r="55" spans="1:4" s="140" customFormat="1" ht="38.25">
      <c r="A55" s="1"/>
      <c r="B55" s="11" t="s">
        <v>1007</v>
      </c>
      <c r="C55" s="12"/>
      <c r="D55" s="11" t="s">
        <v>895</v>
      </c>
    </row>
    <row r="56" spans="2:4" ht="9.75" customHeight="1">
      <c r="B56" s="8"/>
      <c r="C56" s="8"/>
      <c r="D56" s="8"/>
    </row>
    <row r="57" spans="1:4" ht="12.75">
      <c r="A57" s="140"/>
      <c r="B57" s="141" t="s">
        <v>864</v>
      </c>
      <c r="C57" s="7"/>
      <c r="D57" s="142" t="s">
        <v>874</v>
      </c>
    </row>
    <row r="58" spans="2:4" ht="9.75" customHeight="1">
      <c r="B58" s="8"/>
      <c r="C58" s="8"/>
      <c r="D58" s="8"/>
    </row>
    <row r="59" spans="1:4" s="140" customFormat="1" ht="89.25">
      <c r="A59" s="1"/>
      <c r="B59" s="16" t="s">
        <v>1008</v>
      </c>
      <c r="C59" s="12"/>
      <c r="D59" s="13" t="s">
        <v>1009</v>
      </c>
    </row>
    <row r="60" spans="2:4" ht="9.75" customHeight="1">
      <c r="B60" s="8"/>
      <c r="C60" s="8"/>
      <c r="D60" s="8"/>
    </row>
    <row r="61" spans="2:4" ht="12.75">
      <c r="B61" s="15" t="s">
        <v>865</v>
      </c>
      <c r="C61" s="8"/>
      <c r="D61" s="15" t="s">
        <v>13</v>
      </c>
    </row>
    <row r="62" spans="2:4" ht="9.75" customHeight="1">
      <c r="B62" s="8"/>
      <c r="C62" s="8"/>
      <c r="D62" s="8"/>
    </row>
    <row r="63" spans="2:4" ht="12.75" customHeight="1">
      <c r="B63" s="139" t="s">
        <v>879</v>
      </c>
      <c r="C63" s="8"/>
      <c r="D63" s="139" t="s">
        <v>882</v>
      </c>
    </row>
    <row r="64" spans="2:4" ht="12.75" customHeight="1">
      <c r="B64" s="139" t="s">
        <v>880</v>
      </c>
      <c r="C64" s="8"/>
      <c r="D64" s="139" t="s">
        <v>881</v>
      </c>
    </row>
    <row r="65" spans="2:4" ht="12.75" customHeight="1">
      <c r="B65" s="139" t="s">
        <v>866</v>
      </c>
      <c r="C65" s="8"/>
      <c r="D65" s="8" t="s">
        <v>875</v>
      </c>
    </row>
    <row r="66" spans="2:4" ht="12.75" customHeight="1">
      <c r="B66" s="17" t="s">
        <v>884</v>
      </c>
      <c r="C66" s="8"/>
      <c r="D66" s="17" t="s">
        <v>915</v>
      </c>
    </row>
    <row r="67" spans="2:4" ht="12.75" customHeight="1">
      <c r="B67" s="139" t="s">
        <v>867</v>
      </c>
      <c r="C67" s="8"/>
      <c r="D67" s="17" t="s">
        <v>876</v>
      </c>
    </row>
    <row r="68" spans="2:4" ht="12.75" customHeight="1">
      <c r="B68" s="139" t="s">
        <v>868</v>
      </c>
      <c r="C68" s="8"/>
      <c r="D68" s="17" t="s">
        <v>877</v>
      </c>
    </row>
    <row r="69" spans="2:4" ht="12.75" customHeight="1">
      <c r="B69" s="139" t="s">
        <v>869</v>
      </c>
      <c r="C69" s="8"/>
      <c r="D69" s="143" t="s">
        <v>885</v>
      </c>
    </row>
    <row r="70" spans="2:4" ht="12.75" customHeight="1">
      <c r="B70" s="139" t="s">
        <v>916</v>
      </c>
      <c r="C70" s="8"/>
      <c r="D70" s="143" t="s">
        <v>1010</v>
      </c>
    </row>
    <row r="71" spans="2:4" ht="12.75" customHeight="1">
      <c r="B71" s="18" t="s">
        <v>917</v>
      </c>
      <c r="C71" s="8"/>
      <c r="D71" s="18" t="s">
        <v>886</v>
      </c>
    </row>
    <row r="72" ht="12.75">
      <c r="B72" s="19"/>
    </row>
    <row r="73" spans="1:4" ht="13.5" thickBot="1">
      <c r="A73" s="25"/>
      <c r="B73" s="25"/>
      <c r="C73" s="25"/>
      <c r="D73" s="25"/>
    </row>
    <row r="74" spans="2:4" s="25" customFormat="1" ht="16.5" customHeight="1" thickTop="1">
      <c r="B74" s="26" t="str">
        <f>+'Περιεχόμενα-Contents'!B27</f>
        <v>(Τελευταία Ενημέρωση/Last update: 14/11/2023)</v>
      </c>
      <c r="C74" s="27"/>
      <c r="D74" s="27"/>
    </row>
    <row r="75" spans="2:4" s="25" customFormat="1" ht="4.5" customHeight="1">
      <c r="B75" s="201"/>
      <c r="C75" s="203"/>
      <c r="D75" s="203"/>
    </row>
    <row r="76" s="25" customFormat="1" ht="16.5" customHeight="1">
      <c r="B76" s="28" t="str">
        <f>+'Περιεχόμενα-Contents'!B29</f>
        <v>COPYRIGHT © :2023, ΚΥΠΡΙΑΚΗ ΔΗΜΟΚΡΑΤΙΑ, ΣΤΑΤΙΣΤΙΚΗ ΥΠΗΡΕΣΙΑ/REPUBLIC OF CYPRUS, STATISTICAL SERVICE</v>
      </c>
    </row>
    <row r="77" spans="1:4" s="25" customFormat="1" ht="4.5" customHeight="1">
      <c r="A77" s="1"/>
      <c r="B77" s="1"/>
      <c r="C77" s="1"/>
      <c r="D77" s="1"/>
    </row>
    <row r="78" spans="1:4" s="25" customFormat="1" ht="16.5" customHeight="1">
      <c r="A78" s="1"/>
      <c r="B78" s="1"/>
      <c r="C78" s="1"/>
      <c r="D78" s="1"/>
    </row>
    <row r="81" ht="12.75">
      <c r="B81" s="155"/>
    </row>
  </sheetData>
  <sheetProtection/>
  <hyperlinks>
    <hyperlink ref="B1" location="'Περιεχόμενα-Contents'!A1" display="Περιεχόμενα - Contents"/>
  </hyperlinks>
  <printOptions horizontalCentered="1"/>
  <pageMargins left="0.15748031496062992" right="0.15748031496062992" top="0.7480314960629921" bottom="0.7480314960629921" header="0.31496062992125984" footer="0.31496062992125984"/>
  <pageSetup horizontalDpi="300" verticalDpi="300" orientation="portrait" paperSize="9" r:id="rId1"/>
  <rowBreaks count="1" manualBreakCount="1">
    <brk id="56" max="3" man="1"/>
  </rowBreaks>
  <colBreaks count="1" manualBreakCount="1">
    <brk id="2" max="76" man="1"/>
  </colBreaks>
</worksheet>
</file>

<file path=xl/worksheets/sheet20.xml><?xml version="1.0" encoding="utf-8"?>
<worksheet xmlns="http://schemas.openxmlformats.org/spreadsheetml/2006/main" xmlns:r="http://schemas.openxmlformats.org/officeDocument/2006/relationships">
  <sheetPr>
    <tabColor rgb="FF92D050"/>
  </sheetPr>
  <dimension ref="A1:J34"/>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1.8515625" style="29" customWidth="1"/>
    <col min="3" max="3" width="11.57421875" style="29" customWidth="1"/>
    <col min="4" max="4" width="11.57421875" style="21" customWidth="1"/>
    <col min="5" max="5" width="0.85546875" style="22" customWidth="1"/>
    <col min="6" max="6" width="36.140625" style="22" customWidth="1"/>
    <col min="7" max="7" width="2.140625" style="22" customWidth="1"/>
    <col min="8" max="16384" width="9.28125" style="22" customWidth="1"/>
  </cols>
  <sheetData>
    <row r="1" spans="1:4" s="23" customFormat="1" ht="15" customHeight="1">
      <c r="A1" s="326" t="s">
        <v>8</v>
      </c>
      <c r="B1" s="327"/>
      <c r="C1" s="77"/>
      <c r="D1" s="85"/>
    </row>
    <row r="2" spans="2:4" s="23" customFormat="1" ht="12.75" customHeight="1">
      <c r="B2" s="3"/>
      <c r="C2" s="78"/>
      <c r="D2" s="85"/>
    </row>
    <row r="3" spans="2:7" s="31" customFormat="1" ht="15" customHeight="1">
      <c r="B3" s="208" t="s">
        <v>1143</v>
      </c>
      <c r="C3" s="79"/>
      <c r="D3" s="86"/>
      <c r="E3" s="37"/>
      <c r="F3" s="37"/>
      <c r="G3" s="37"/>
    </row>
    <row r="4" spans="2:7" s="31" customFormat="1" ht="15" customHeight="1" thickBot="1">
      <c r="B4" s="209" t="s">
        <v>1144</v>
      </c>
      <c r="C4" s="207"/>
      <c r="D4" s="207"/>
      <c r="E4" s="206"/>
      <c r="F4" s="206"/>
      <c r="G4" s="38"/>
    </row>
    <row r="5" spans="2:3" s="31" customFormat="1" ht="12.75" customHeight="1" thickTop="1">
      <c r="B5" s="38"/>
      <c r="C5" s="38"/>
    </row>
    <row r="6" spans="2:6" s="32" customFormat="1" ht="15.75" customHeight="1">
      <c r="B6" s="322" t="s">
        <v>499</v>
      </c>
      <c r="C6" s="368">
        <v>2021</v>
      </c>
      <c r="D6" s="368"/>
      <c r="E6" s="369"/>
      <c r="F6" s="322" t="s">
        <v>550</v>
      </c>
    </row>
    <row r="7" spans="2:6" s="32" customFormat="1" ht="48" customHeight="1">
      <c r="B7" s="334"/>
      <c r="C7" s="119" t="s">
        <v>450</v>
      </c>
      <c r="D7" s="363" t="s">
        <v>264</v>
      </c>
      <c r="E7" s="364"/>
      <c r="F7" s="334"/>
    </row>
    <row r="8" spans="2:6" s="32" customFormat="1" ht="45.75" customHeight="1">
      <c r="B8" s="323"/>
      <c r="C8" s="120" t="s">
        <v>1013</v>
      </c>
      <c r="D8" s="365" t="s">
        <v>262</v>
      </c>
      <c r="E8" s="366"/>
      <c r="F8" s="323"/>
    </row>
    <row r="9" spans="2:6" s="32" customFormat="1" ht="24.75" customHeight="1">
      <c r="B9" s="170" t="s">
        <v>15</v>
      </c>
      <c r="C9" s="311"/>
      <c r="D9" s="171">
        <f>+D10+D15</f>
        <v>2305953.787654565</v>
      </c>
      <c r="E9" s="192"/>
      <c r="F9" s="172" t="s">
        <v>16</v>
      </c>
    </row>
    <row r="10" spans="2:6" s="31" customFormat="1" ht="19.5" customHeight="1">
      <c r="B10" s="42" t="s">
        <v>719</v>
      </c>
      <c r="C10" s="157" t="s">
        <v>883</v>
      </c>
      <c r="D10" s="68">
        <f>+D11+D13+D14</f>
        <v>1343548.8936545653</v>
      </c>
      <c r="E10" s="74"/>
      <c r="F10" s="42" t="s">
        <v>720</v>
      </c>
    </row>
    <row r="11" spans="2:6" s="32" customFormat="1" ht="15" customHeight="1">
      <c r="B11" s="69" t="s">
        <v>713</v>
      </c>
      <c r="C11" s="90">
        <v>3568</v>
      </c>
      <c r="D11" s="65">
        <v>192685.76</v>
      </c>
      <c r="E11" s="75"/>
      <c r="F11" s="69" t="s">
        <v>729</v>
      </c>
    </row>
    <row r="12" spans="2:6" s="31" customFormat="1" ht="15" customHeight="1">
      <c r="B12" s="69" t="s">
        <v>1025</v>
      </c>
      <c r="C12" s="90"/>
      <c r="D12" s="93"/>
      <c r="E12" s="74"/>
      <c r="F12" s="69" t="s">
        <v>730</v>
      </c>
    </row>
    <row r="13" spans="2:6" s="31" customFormat="1" ht="12" customHeight="1">
      <c r="B13" s="69" t="s">
        <v>721</v>
      </c>
      <c r="C13" s="90" t="s">
        <v>883</v>
      </c>
      <c r="D13" s="94">
        <v>355561.12</v>
      </c>
      <c r="E13" s="74"/>
      <c r="F13" s="69" t="s">
        <v>731</v>
      </c>
    </row>
    <row r="14" spans="2:6" s="31" customFormat="1" ht="15" customHeight="1">
      <c r="B14" s="69" t="s">
        <v>714</v>
      </c>
      <c r="C14" s="90" t="s">
        <v>883</v>
      </c>
      <c r="D14" s="94">
        <v>795302.0136545653</v>
      </c>
      <c r="E14" s="74"/>
      <c r="F14" s="69" t="s">
        <v>732</v>
      </c>
    </row>
    <row r="15" spans="2:6" s="31" customFormat="1" ht="19.5" customHeight="1">
      <c r="B15" s="42" t="s">
        <v>715</v>
      </c>
      <c r="C15" s="157" t="s">
        <v>883</v>
      </c>
      <c r="D15" s="93">
        <f>SUM(D16:D18)</f>
        <v>962404.894</v>
      </c>
      <c r="E15" s="74"/>
      <c r="F15" s="42" t="s">
        <v>733</v>
      </c>
    </row>
    <row r="16" spans="2:6" s="32" customFormat="1" ht="15" customHeight="1">
      <c r="B16" s="69" t="s">
        <v>713</v>
      </c>
      <c r="C16" s="90">
        <v>0</v>
      </c>
      <c r="D16" s="65">
        <v>0</v>
      </c>
      <c r="E16" s="75"/>
      <c r="F16" s="69" t="s">
        <v>729</v>
      </c>
    </row>
    <row r="17" spans="2:6" s="32" customFormat="1" ht="15" customHeight="1">
      <c r="B17" s="69" t="s">
        <v>716</v>
      </c>
      <c r="C17" s="90">
        <v>1946</v>
      </c>
      <c r="D17" s="65">
        <v>63439.6</v>
      </c>
      <c r="E17" s="75"/>
      <c r="F17" s="69" t="s">
        <v>734</v>
      </c>
    </row>
    <row r="18" spans="2:10" s="32" customFormat="1" ht="15" customHeight="1">
      <c r="B18" s="69" t="s">
        <v>717</v>
      </c>
      <c r="C18" s="90">
        <v>1342.2</v>
      </c>
      <c r="D18" s="65">
        <v>898965.294</v>
      </c>
      <c r="E18" s="75"/>
      <c r="F18" s="69" t="s">
        <v>735</v>
      </c>
      <c r="I18" s="31"/>
      <c r="J18" s="31"/>
    </row>
    <row r="19" spans="2:6" s="32" customFormat="1" ht="24.75" customHeight="1">
      <c r="B19" s="172" t="s">
        <v>33</v>
      </c>
      <c r="C19" s="311"/>
      <c r="D19" s="171">
        <f>+D22+D23</f>
        <v>742206.52</v>
      </c>
      <c r="E19" s="192"/>
      <c r="F19" s="172" t="s">
        <v>34</v>
      </c>
    </row>
    <row r="20" spans="2:6" s="31" customFormat="1" ht="15" customHeight="1">
      <c r="B20" s="69" t="s">
        <v>718</v>
      </c>
      <c r="C20" s="157"/>
      <c r="D20" s="68"/>
      <c r="E20" s="74"/>
      <c r="F20" s="69" t="s">
        <v>736</v>
      </c>
    </row>
    <row r="21" spans="2:6" s="32" customFormat="1" ht="12" customHeight="1">
      <c r="B21" s="69" t="s">
        <v>722</v>
      </c>
      <c r="C21" s="92"/>
      <c r="D21" s="65"/>
      <c r="E21" s="75"/>
      <c r="F21" s="69" t="s">
        <v>737</v>
      </c>
    </row>
    <row r="22" spans="2:10" s="32" customFormat="1" ht="15" customHeight="1">
      <c r="B22" s="76" t="s">
        <v>723</v>
      </c>
      <c r="C22" s="90" t="s">
        <v>883</v>
      </c>
      <c r="D22" s="65">
        <v>479715.87999999995</v>
      </c>
      <c r="E22" s="75"/>
      <c r="F22" s="76" t="s">
        <v>738</v>
      </c>
      <c r="J22" s="22"/>
    </row>
    <row r="23" spans="2:10" s="32" customFormat="1" ht="15" customHeight="1">
      <c r="B23" s="76" t="s">
        <v>724</v>
      </c>
      <c r="C23" s="92" t="s">
        <v>883</v>
      </c>
      <c r="D23" s="65">
        <v>262490.64</v>
      </c>
      <c r="E23" s="75"/>
      <c r="F23" s="76" t="s">
        <v>739</v>
      </c>
      <c r="J23" s="25"/>
    </row>
    <row r="24" spans="2:7" s="32" customFormat="1" ht="3" customHeight="1">
      <c r="B24" s="61"/>
      <c r="C24" s="105"/>
      <c r="D24" s="103"/>
      <c r="E24" s="71"/>
      <c r="F24" s="61"/>
      <c r="G24" s="22"/>
    </row>
    <row r="25" spans="2:7" ht="13.5" customHeight="1">
      <c r="B25" s="21"/>
      <c r="C25" s="312"/>
      <c r="E25" s="21"/>
      <c r="G25" s="29"/>
    </row>
    <row r="26" spans="3:7" s="25" customFormat="1" ht="13.5" thickBot="1">
      <c r="C26" s="80"/>
      <c r="D26" s="80"/>
      <c r="G26" s="22"/>
    </row>
    <row r="27" spans="2:7" s="25" customFormat="1" ht="16.5" customHeight="1" thickTop="1">
      <c r="B27" s="26" t="str">
        <f>+'Περιεχόμενα-Contents'!B27</f>
        <v>(Τελευταία Ενημέρωση/Last update: 14/11/2023)</v>
      </c>
      <c r="C27" s="81"/>
      <c r="D27" s="87"/>
      <c r="E27" s="27"/>
      <c r="F27" s="27"/>
      <c r="G27" s="22"/>
    </row>
    <row r="28" spans="2:7" s="25" customFormat="1" ht="4.5" customHeight="1">
      <c r="B28" s="201"/>
      <c r="C28" s="214"/>
      <c r="D28" s="215"/>
      <c r="E28" s="203"/>
      <c r="F28" s="203"/>
      <c r="G28" s="22"/>
    </row>
    <row r="29" spans="2:7" s="25" customFormat="1" ht="16.5" customHeight="1">
      <c r="B29" s="28" t="str">
        <f>+'Περιεχόμενα-Contents'!B29</f>
        <v>COPYRIGHT © :2023, ΚΥΠΡΙΑΚΗ ΔΗΜΟΚΡΑΤΙΑ, ΣΤΑΤΙΣΤΙΚΗ ΥΠΗΡΕΣΙΑ/REPUBLIC OF CYPRUS, STATISTICAL SERVICE</v>
      </c>
      <c r="C29" s="82"/>
      <c r="D29" s="80"/>
      <c r="G29" s="22"/>
    </row>
    <row r="30" spans="2:7" s="24" customFormat="1" ht="12.75">
      <c r="B30" s="20"/>
      <c r="C30" s="83"/>
      <c r="D30" s="88"/>
      <c r="G30" s="22"/>
    </row>
    <row r="34" spans="1:7" s="29" customFormat="1" ht="12.75">
      <c r="A34" s="22"/>
      <c r="B34" s="30"/>
      <c r="C34" s="84"/>
      <c r="G34" s="22"/>
    </row>
  </sheetData>
  <sheetProtection/>
  <mergeCells count="6">
    <mergeCell ref="A1:B1"/>
    <mergeCell ref="B6:B8"/>
    <mergeCell ref="C6:E6"/>
    <mergeCell ref="F6:F8"/>
    <mergeCell ref="D7:E7"/>
    <mergeCell ref="D8:E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1:G33"/>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0.28125" style="29" customWidth="1"/>
    <col min="3" max="3" width="9.8515625" style="29" customWidth="1"/>
    <col min="4" max="4" width="11.57421875" style="21" customWidth="1"/>
    <col min="5" max="5" width="0.85546875" style="22" customWidth="1"/>
    <col min="6" max="6" width="36.140625" style="22" customWidth="1"/>
    <col min="7" max="7" width="2.140625" style="22" customWidth="1"/>
    <col min="8" max="16384" width="9.28125" style="22" customWidth="1"/>
  </cols>
  <sheetData>
    <row r="1" spans="1:4" s="23" customFormat="1" ht="15" customHeight="1">
      <c r="A1" s="326" t="s">
        <v>8</v>
      </c>
      <c r="B1" s="327"/>
      <c r="C1" s="77"/>
      <c r="D1" s="85"/>
    </row>
    <row r="2" spans="2:4" s="23" customFormat="1" ht="12.75" customHeight="1">
      <c r="B2" s="3"/>
      <c r="C2" s="78"/>
      <c r="D2" s="85"/>
    </row>
    <row r="3" spans="2:7" s="31" customFormat="1" ht="15" customHeight="1">
      <c r="B3" s="208" t="s">
        <v>1145</v>
      </c>
      <c r="C3" s="79"/>
      <c r="D3" s="86"/>
      <c r="E3" s="37"/>
      <c r="F3" s="37"/>
      <c r="G3" s="37"/>
    </row>
    <row r="4" spans="2:7" s="31" customFormat="1" ht="15" customHeight="1" thickBot="1">
      <c r="B4" s="209" t="s">
        <v>1146</v>
      </c>
      <c r="C4" s="207"/>
      <c r="D4" s="207"/>
      <c r="E4" s="206"/>
      <c r="F4" s="206"/>
      <c r="G4" s="38"/>
    </row>
    <row r="5" spans="2:3" s="31" customFormat="1" ht="12.75" customHeight="1" thickTop="1">
      <c r="B5" s="38"/>
      <c r="C5" s="38"/>
    </row>
    <row r="6" spans="2:6" s="32" customFormat="1" ht="15.75" customHeight="1">
      <c r="B6" s="322" t="s">
        <v>499</v>
      </c>
      <c r="C6" s="368">
        <v>2021</v>
      </c>
      <c r="D6" s="368"/>
      <c r="E6" s="369"/>
      <c r="F6" s="322" t="s">
        <v>550</v>
      </c>
    </row>
    <row r="7" spans="2:6" s="32" customFormat="1" ht="48" customHeight="1">
      <c r="B7" s="334"/>
      <c r="C7" s="119" t="s">
        <v>450</v>
      </c>
      <c r="D7" s="363" t="s">
        <v>264</v>
      </c>
      <c r="E7" s="364"/>
      <c r="F7" s="334"/>
    </row>
    <row r="8" spans="2:6" s="32" customFormat="1" ht="45.75" customHeight="1">
      <c r="B8" s="323"/>
      <c r="C8" s="120" t="s">
        <v>1013</v>
      </c>
      <c r="D8" s="365" t="s">
        <v>262</v>
      </c>
      <c r="E8" s="366"/>
      <c r="F8" s="323"/>
    </row>
    <row r="9" spans="2:6" s="32" customFormat="1" ht="24.75" customHeight="1">
      <c r="B9" s="170" t="s">
        <v>15</v>
      </c>
      <c r="C9" s="311"/>
      <c r="D9" s="171">
        <f>+D10+D13+D18</f>
        <v>53111452</v>
      </c>
      <c r="E9" s="192"/>
      <c r="F9" s="172" t="s">
        <v>16</v>
      </c>
    </row>
    <row r="10" spans="2:6" s="31" customFormat="1" ht="19.5" customHeight="1">
      <c r="B10" s="42" t="s">
        <v>725</v>
      </c>
      <c r="C10" s="157">
        <f>+C11+C12</f>
        <v>1381.1709600000004</v>
      </c>
      <c r="D10" s="68">
        <f>+D11+D12</f>
        <v>6342887</v>
      </c>
      <c r="E10" s="74"/>
      <c r="F10" s="42" t="s">
        <v>727</v>
      </c>
    </row>
    <row r="11" spans="2:6" s="32" customFormat="1" ht="15" customHeight="1">
      <c r="B11" s="69" t="s">
        <v>740</v>
      </c>
      <c r="C11" s="90">
        <v>501.119080000001</v>
      </c>
      <c r="D11" s="65">
        <v>2710509.00442415</v>
      </c>
      <c r="E11" s="75"/>
      <c r="F11" s="69" t="s">
        <v>743</v>
      </c>
    </row>
    <row r="12" spans="2:6" s="32" customFormat="1" ht="15" customHeight="1">
      <c r="B12" s="69" t="s">
        <v>741</v>
      </c>
      <c r="C12" s="90">
        <v>880.0518799999993</v>
      </c>
      <c r="D12" s="94">
        <v>3632377.99557585</v>
      </c>
      <c r="E12" s="75"/>
      <c r="F12" s="69" t="s">
        <v>744</v>
      </c>
    </row>
    <row r="13" spans="2:6" s="31" customFormat="1" ht="19.5" customHeight="1">
      <c r="B13" s="42" t="s">
        <v>742</v>
      </c>
      <c r="C13" s="157"/>
      <c r="D13" s="93">
        <f>SUM(D14:D16)</f>
        <v>46308565</v>
      </c>
      <c r="E13" s="74"/>
      <c r="F13" s="42" t="s">
        <v>745</v>
      </c>
    </row>
    <row r="14" spans="2:6" s="32" customFormat="1" ht="15" customHeight="1">
      <c r="B14" s="69" t="s">
        <v>766</v>
      </c>
      <c r="C14" s="90">
        <v>7947</v>
      </c>
      <c r="D14" s="94">
        <v>43782851</v>
      </c>
      <c r="E14" s="75"/>
      <c r="F14" s="69" t="s">
        <v>749</v>
      </c>
    </row>
    <row r="15" spans="2:6" s="32" customFormat="1" ht="15" customHeight="1">
      <c r="B15" s="69" t="s">
        <v>767</v>
      </c>
      <c r="C15" s="90" t="s">
        <v>883</v>
      </c>
      <c r="D15" s="65">
        <v>2331322</v>
      </c>
      <c r="E15" s="75"/>
      <c r="F15" s="69" t="s">
        <v>750</v>
      </c>
    </row>
    <row r="16" spans="2:6" s="32" customFormat="1" ht="15" customHeight="1">
      <c r="B16" s="69" t="s">
        <v>768</v>
      </c>
      <c r="C16" s="90">
        <v>16.4</v>
      </c>
      <c r="D16" s="65">
        <v>194392</v>
      </c>
      <c r="E16" s="75"/>
      <c r="F16" s="69" t="s">
        <v>751</v>
      </c>
    </row>
    <row r="17" spans="2:6" s="31" customFormat="1" ht="19.5" customHeight="1">
      <c r="B17" s="42" t="s">
        <v>746</v>
      </c>
      <c r="C17" s="157"/>
      <c r="D17" s="68"/>
      <c r="E17" s="74"/>
      <c r="F17" s="42" t="s">
        <v>747</v>
      </c>
    </row>
    <row r="18" spans="2:6" s="32" customFormat="1" ht="15" customHeight="1">
      <c r="B18" s="69" t="s">
        <v>748</v>
      </c>
      <c r="C18" s="90">
        <v>46</v>
      </c>
      <c r="D18" s="65">
        <v>460000</v>
      </c>
      <c r="E18" s="75"/>
      <c r="F18" s="69" t="s">
        <v>752</v>
      </c>
    </row>
    <row r="19" spans="2:6" s="32" customFormat="1" ht="24.75" customHeight="1">
      <c r="B19" s="172" t="s">
        <v>33</v>
      </c>
      <c r="C19" s="311"/>
      <c r="D19" s="171">
        <f>SUM(D20:D22)</f>
        <v>22832000.57148133</v>
      </c>
      <c r="E19" s="192"/>
      <c r="F19" s="172" t="s">
        <v>34</v>
      </c>
    </row>
    <row r="20" spans="2:6" s="31" customFormat="1" ht="15" customHeight="1">
      <c r="B20" s="69" t="s">
        <v>726</v>
      </c>
      <c r="C20" s="90" t="s">
        <v>883</v>
      </c>
      <c r="D20" s="65">
        <v>5163417.62446156</v>
      </c>
      <c r="E20" s="74"/>
      <c r="F20" s="69" t="s">
        <v>728</v>
      </c>
    </row>
    <row r="21" spans="2:6" s="32" customFormat="1" ht="15" customHeight="1">
      <c r="B21" s="69" t="s">
        <v>753</v>
      </c>
      <c r="C21" s="90" t="s">
        <v>883</v>
      </c>
      <c r="D21" s="65">
        <v>2113622.86452937</v>
      </c>
      <c r="E21" s="75"/>
      <c r="F21" s="69" t="s">
        <v>754</v>
      </c>
    </row>
    <row r="22" spans="2:6" s="32" customFormat="1" ht="15" customHeight="1">
      <c r="B22" s="69" t="s">
        <v>221</v>
      </c>
      <c r="C22" s="92" t="s">
        <v>883</v>
      </c>
      <c r="D22" s="65">
        <v>15554960.0824904</v>
      </c>
      <c r="E22" s="75"/>
      <c r="F22" s="69" t="s">
        <v>149</v>
      </c>
    </row>
    <row r="23" spans="2:7" s="32" customFormat="1" ht="3" customHeight="1">
      <c r="B23" s="61"/>
      <c r="C23" s="125"/>
      <c r="D23" s="103"/>
      <c r="E23" s="71"/>
      <c r="F23" s="61"/>
      <c r="G23" s="22"/>
    </row>
    <row r="24" spans="2:7" ht="13.5" customHeight="1">
      <c r="B24" s="21"/>
      <c r="C24" s="21"/>
      <c r="E24" s="21"/>
      <c r="G24" s="29"/>
    </row>
    <row r="25" spans="3:7" s="25" customFormat="1" ht="13.5" thickBot="1">
      <c r="C25" s="80"/>
      <c r="D25" s="80"/>
      <c r="G25" s="22"/>
    </row>
    <row r="26" spans="2:7" s="25" customFormat="1" ht="16.5" customHeight="1" thickTop="1">
      <c r="B26" s="26" t="str">
        <f>+'Περιεχόμενα-Contents'!B27</f>
        <v>(Τελευταία Ενημέρωση/Last update: 14/11/2023)</v>
      </c>
      <c r="C26" s="81"/>
      <c r="D26" s="87"/>
      <c r="E26" s="27"/>
      <c r="F26" s="27"/>
      <c r="G26" s="22"/>
    </row>
    <row r="27" spans="2:7" s="25" customFormat="1" ht="4.5" customHeight="1">
      <c r="B27" s="201"/>
      <c r="C27" s="214"/>
      <c r="D27" s="215"/>
      <c r="E27" s="203"/>
      <c r="F27" s="203"/>
      <c r="G27" s="22"/>
    </row>
    <row r="28" spans="2:7" s="25" customFormat="1" ht="16.5" customHeight="1">
      <c r="B28" s="28" t="str">
        <f>+'Περιεχόμενα-Contents'!B29</f>
        <v>COPYRIGHT © :2023, ΚΥΠΡΙΑΚΗ ΔΗΜΟΚΡΑΤΙΑ, ΣΤΑΤΙΣΤΙΚΗ ΥΠΗΡΕΣΙΑ/REPUBLIC OF CYPRUS, STATISTICAL SERVICE</v>
      </c>
      <c r="C28" s="82"/>
      <c r="D28" s="80"/>
      <c r="G28" s="22"/>
    </row>
    <row r="29" spans="2:7" s="24" customFormat="1" ht="12.75">
      <c r="B29" s="20"/>
      <c r="C29" s="83"/>
      <c r="D29" s="88"/>
      <c r="G29" s="22"/>
    </row>
    <row r="33" spans="1:7" s="29" customFormat="1" ht="12.75">
      <c r="A33" s="22"/>
      <c r="B33" s="30"/>
      <c r="C33" s="84"/>
      <c r="G33" s="22"/>
    </row>
  </sheetData>
  <sheetProtection/>
  <mergeCells count="6">
    <mergeCell ref="A1:B1"/>
    <mergeCell ref="B6:B8"/>
    <mergeCell ref="C6:E6"/>
    <mergeCell ref="F6:F8"/>
    <mergeCell ref="D7:E7"/>
    <mergeCell ref="D8:E8"/>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1:L41"/>
  <sheetViews>
    <sheetView zoomScaleSheetLayoutView="80" zoomScalePageLayoutView="0" workbookViewId="0" topLeftCell="A1">
      <pane ySplit="6" topLeftCell="A7" activePane="bottomLeft" state="frozen"/>
      <selection pane="topLeft" activeCell="A1" sqref="A1"/>
      <selection pane="bottomLeft" activeCell="A1" sqref="A1:B1"/>
    </sheetView>
  </sheetViews>
  <sheetFormatPr defaultColWidth="9.28125" defaultRowHeight="12.75"/>
  <cols>
    <col min="1" max="1" width="2.140625" style="22" customWidth="1"/>
    <col min="2" max="2" width="30.7109375" style="29" customWidth="1"/>
    <col min="3" max="4" width="7.140625" style="22" bestFit="1" customWidth="1"/>
    <col min="5" max="7" width="6.8515625" style="22" customWidth="1"/>
    <col min="8" max="8" width="0.85546875" style="22" customWidth="1"/>
    <col min="9" max="9" width="37.28125" style="22" customWidth="1"/>
    <col min="10" max="10" width="2.140625" style="22" customWidth="1"/>
    <col min="11" max="16384" width="9.28125" style="22" customWidth="1"/>
  </cols>
  <sheetData>
    <row r="1" spans="1:2" s="23" customFormat="1" ht="15" customHeight="1">
      <c r="A1" s="326" t="s">
        <v>8</v>
      </c>
      <c r="B1" s="327"/>
    </row>
    <row r="2" s="23" customFormat="1" ht="12.75" customHeight="1">
      <c r="B2" s="3"/>
    </row>
    <row r="3" spans="2:10" s="31" customFormat="1" ht="15" customHeight="1">
      <c r="B3" s="208" t="s">
        <v>1148</v>
      </c>
      <c r="C3" s="37"/>
      <c r="D3" s="37"/>
      <c r="E3" s="37"/>
      <c r="F3" s="37"/>
      <c r="G3" s="37"/>
      <c r="H3" s="37"/>
      <c r="I3" s="37"/>
      <c r="J3" s="37"/>
    </row>
    <row r="4" spans="2:10" s="31" customFormat="1" ht="15" customHeight="1" thickBot="1">
      <c r="B4" s="209" t="s">
        <v>1147</v>
      </c>
      <c r="C4" s="206"/>
      <c r="D4" s="206"/>
      <c r="E4" s="206"/>
      <c r="F4" s="206"/>
      <c r="G4" s="206"/>
      <c r="H4" s="206"/>
      <c r="I4" s="206"/>
      <c r="J4" s="38"/>
    </row>
    <row r="5" s="32" customFormat="1" ht="15.75" customHeight="1" thickTop="1">
      <c r="I5" s="33" t="s">
        <v>1026</v>
      </c>
    </row>
    <row r="6" spans="2:9" s="32" customFormat="1" ht="31.5" customHeight="1">
      <c r="B6" s="217" t="s">
        <v>770</v>
      </c>
      <c r="C6" s="218">
        <v>2017</v>
      </c>
      <c r="D6" s="218">
        <v>2018</v>
      </c>
      <c r="E6" s="222">
        <v>2019</v>
      </c>
      <c r="F6" s="239">
        <v>2020</v>
      </c>
      <c r="G6" s="368">
        <v>2021</v>
      </c>
      <c r="H6" s="369"/>
      <c r="I6" s="217" t="s">
        <v>769</v>
      </c>
    </row>
    <row r="7" spans="2:9" s="31" customFormat="1" ht="19.5" customHeight="1">
      <c r="B7" s="40" t="s">
        <v>725</v>
      </c>
      <c r="C7" s="44">
        <f>SUM(C8:C25)</f>
        <v>1736.40996606436</v>
      </c>
      <c r="D7" s="44">
        <f>SUM(D8:D25)</f>
        <v>1469.957</v>
      </c>
      <c r="E7" s="44">
        <f>SUM(E8:E25)</f>
        <v>1480.13</v>
      </c>
      <c r="F7" s="44">
        <f>SUM(F8:F25)</f>
        <v>1224.955</v>
      </c>
      <c r="G7" s="44">
        <f>SUM(G8:G25)</f>
        <v>1381.1709600000004</v>
      </c>
      <c r="H7" s="44"/>
      <c r="I7" s="42" t="s">
        <v>727</v>
      </c>
    </row>
    <row r="8" spans="2:11" s="32" customFormat="1" ht="15" customHeight="1">
      <c r="B8" s="41" t="s">
        <v>771</v>
      </c>
      <c r="C8" s="70">
        <v>76.9</v>
      </c>
      <c r="D8" s="70">
        <v>76.986</v>
      </c>
      <c r="E8" s="70">
        <v>64.306</v>
      </c>
      <c r="F8" s="70">
        <v>49.974</v>
      </c>
      <c r="G8" s="70">
        <v>65.2733</v>
      </c>
      <c r="H8" s="36"/>
      <c r="I8" s="41" t="s">
        <v>792</v>
      </c>
      <c r="J8" s="34"/>
      <c r="K8" s="254"/>
    </row>
    <row r="9" spans="2:11" s="32" customFormat="1" ht="15" customHeight="1">
      <c r="B9" s="41" t="s">
        <v>772</v>
      </c>
      <c r="C9" s="70">
        <v>137.542675</v>
      </c>
      <c r="D9" s="70">
        <v>90.642</v>
      </c>
      <c r="E9" s="70">
        <v>85.063</v>
      </c>
      <c r="F9" s="70">
        <v>77.628</v>
      </c>
      <c r="G9" s="70">
        <v>95.79054999999994</v>
      </c>
      <c r="H9" s="36"/>
      <c r="I9" s="41" t="s">
        <v>793</v>
      </c>
      <c r="J9" s="34"/>
      <c r="K9" s="254"/>
    </row>
    <row r="10" spans="2:11" s="32" customFormat="1" ht="15" customHeight="1">
      <c r="B10" s="41" t="s">
        <v>773</v>
      </c>
      <c r="C10" s="70">
        <v>21.345915</v>
      </c>
      <c r="D10" s="70">
        <v>15.571</v>
      </c>
      <c r="E10" s="70">
        <v>13.28</v>
      </c>
      <c r="F10" s="70">
        <v>10.469</v>
      </c>
      <c r="G10" s="70">
        <v>14.924420000000001</v>
      </c>
      <c r="H10" s="36"/>
      <c r="I10" s="41" t="s">
        <v>794</v>
      </c>
      <c r="J10" s="34"/>
      <c r="K10" s="254"/>
    </row>
    <row r="11" spans="2:11" s="32" customFormat="1" ht="15" customHeight="1">
      <c r="B11" s="41" t="s">
        <v>774</v>
      </c>
      <c r="C11" s="70">
        <v>86.911</v>
      </c>
      <c r="D11" s="70">
        <v>44.484</v>
      </c>
      <c r="E11" s="70">
        <v>31.604</v>
      </c>
      <c r="F11" s="70">
        <v>19.98</v>
      </c>
      <c r="G11" s="70">
        <v>22.11120000000002</v>
      </c>
      <c r="H11" s="36"/>
      <c r="I11" s="41" t="s">
        <v>795</v>
      </c>
      <c r="J11" s="34"/>
      <c r="K11" s="254"/>
    </row>
    <row r="12" spans="2:11" s="32" customFormat="1" ht="15" customHeight="1">
      <c r="B12" s="41" t="s">
        <v>775</v>
      </c>
      <c r="C12" s="70">
        <v>23.957</v>
      </c>
      <c r="D12" s="70">
        <v>11.298</v>
      </c>
      <c r="E12" s="70">
        <v>8.359</v>
      </c>
      <c r="F12" s="70">
        <v>3.986</v>
      </c>
      <c r="G12" s="70">
        <v>5.137659999999996</v>
      </c>
      <c r="H12" s="36"/>
      <c r="I12" s="41" t="s">
        <v>796</v>
      </c>
      <c r="J12" s="34"/>
      <c r="K12" s="254"/>
    </row>
    <row r="13" spans="2:11" s="32" customFormat="1" ht="15" customHeight="1">
      <c r="B13" s="41" t="s">
        <v>776</v>
      </c>
      <c r="C13" s="70">
        <v>77.171</v>
      </c>
      <c r="D13" s="70">
        <v>22.85</v>
      </c>
      <c r="E13" s="70">
        <v>23.445</v>
      </c>
      <c r="F13" s="70">
        <v>16.238</v>
      </c>
      <c r="G13" s="70">
        <v>25.044830000000022</v>
      </c>
      <c r="H13" s="36"/>
      <c r="I13" s="41" t="s">
        <v>797</v>
      </c>
      <c r="J13" s="34"/>
      <c r="K13" s="254"/>
    </row>
    <row r="14" spans="2:11" s="31" customFormat="1" ht="15" customHeight="1">
      <c r="B14" s="41" t="s">
        <v>777</v>
      </c>
      <c r="C14" s="70">
        <v>4.422</v>
      </c>
      <c r="D14" s="70">
        <v>4.821</v>
      </c>
      <c r="E14" s="70">
        <v>5.532</v>
      </c>
      <c r="F14" s="70">
        <v>4.106</v>
      </c>
      <c r="G14" s="70">
        <v>5.281040000000017</v>
      </c>
      <c r="H14" s="36"/>
      <c r="I14" s="41" t="s">
        <v>811</v>
      </c>
      <c r="J14" s="50"/>
      <c r="K14" s="255"/>
    </row>
    <row r="15" spans="2:11" s="31" customFormat="1" ht="15" customHeight="1">
      <c r="B15" s="41" t="s">
        <v>778</v>
      </c>
      <c r="C15" s="70">
        <v>17.687</v>
      </c>
      <c r="D15" s="70">
        <v>12.407</v>
      </c>
      <c r="E15" s="70">
        <v>10.679</v>
      </c>
      <c r="F15" s="70">
        <v>7.695</v>
      </c>
      <c r="G15" s="70">
        <v>11.876739999999966</v>
      </c>
      <c r="H15" s="36"/>
      <c r="I15" s="41" t="s">
        <v>798</v>
      </c>
      <c r="J15" s="50"/>
      <c r="K15" s="255"/>
    </row>
    <row r="16" spans="2:11" s="31" customFormat="1" ht="15" customHeight="1">
      <c r="B16" s="41" t="s">
        <v>779</v>
      </c>
      <c r="C16" s="70">
        <v>46.628</v>
      </c>
      <c r="D16" s="70">
        <v>13.519</v>
      </c>
      <c r="E16" s="70">
        <v>16.711</v>
      </c>
      <c r="F16" s="70">
        <v>13.224</v>
      </c>
      <c r="G16" s="70">
        <v>13.153520000000018</v>
      </c>
      <c r="H16" s="36"/>
      <c r="I16" s="41" t="s">
        <v>799</v>
      </c>
      <c r="J16" s="50"/>
      <c r="K16" s="255"/>
    </row>
    <row r="17" spans="2:11" s="31" customFormat="1" ht="15" customHeight="1">
      <c r="B17" s="41" t="s">
        <v>780</v>
      </c>
      <c r="C17" s="70">
        <v>19.926</v>
      </c>
      <c r="D17" s="70">
        <v>20.34</v>
      </c>
      <c r="E17" s="70">
        <v>19.28</v>
      </c>
      <c r="F17" s="70">
        <v>16.8</v>
      </c>
      <c r="G17" s="70">
        <v>20.27343000000006</v>
      </c>
      <c r="H17" s="36"/>
      <c r="I17" s="41" t="s">
        <v>800</v>
      </c>
      <c r="J17" s="50"/>
      <c r="K17" s="255"/>
    </row>
    <row r="18" spans="2:11" s="31" customFormat="1" ht="15" customHeight="1">
      <c r="B18" s="41" t="s">
        <v>781</v>
      </c>
      <c r="C18" s="70">
        <v>10.916</v>
      </c>
      <c r="D18" s="70">
        <v>4.42</v>
      </c>
      <c r="E18" s="70">
        <v>4.477</v>
      </c>
      <c r="F18" s="70">
        <v>3.595</v>
      </c>
      <c r="G18" s="70">
        <v>4.717829999999994</v>
      </c>
      <c r="H18" s="36"/>
      <c r="I18" s="41" t="s">
        <v>801</v>
      </c>
      <c r="J18" s="50"/>
      <c r="K18" s="255"/>
    </row>
    <row r="19" spans="2:11" s="31" customFormat="1" ht="15" customHeight="1">
      <c r="B19" s="41" t="s">
        <v>782</v>
      </c>
      <c r="C19" s="70">
        <v>1.762</v>
      </c>
      <c r="D19" s="70">
        <v>2.156</v>
      </c>
      <c r="E19" s="70">
        <v>2.763</v>
      </c>
      <c r="F19" s="70">
        <v>1.305</v>
      </c>
      <c r="G19" s="70">
        <v>1.5951599999999977</v>
      </c>
      <c r="H19" s="36"/>
      <c r="I19" s="41" t="s">
        <v>802</v>
      </c>
      <c r="J19" s="50"/>
      <c r="K19" s="255"/>
    </row>
    <row r="20" spans="2:11" s="31" customFormat="1" ht="15" customHeight="1">
      <c r="B20" s="41" t="s">
        <v>783</v>
      </c>
      <c r="C20" s="70">
        <v>10.003</v>
      </c>
      <c r="D20" s="70">
        <v>9.7</v>
      </c>
      <c r="E20" s="70">
        <v>7.717</v>
      </c>
      <c r="F20" s="70">
        <v>5.411</v>
      </c>
      <c r="G20" s="70">
        <v>7.826870000000007</v>
      </c>
      <c r="H20" s="36"/>
      <c r="I20" s="41" t="s">
        <v>803</v>
      </c>
      <c r="J20" s="50"/>
      <c r="K20" s="255"/>
    </row>
    <row r="21" spans="2:11" s="31" customFormat="1" ht="15" customHeight="1">
      <c r="B21" s="41" t="s">
        <v>784</v>
      </c>
      <c r="C21" s="70">
        <v>8.273</v>
      </c>
      <c r="D21" s="70">
        <v>10.973</v>
      </c>
      <c r="E21" s="70">
        <v>10.479</v>
      </c>
      <c r="F21" s="70">
        <v>8.052</v>
      </c>
      <c r="G21" s="70">
        <v>13.547360000000005</v>
      </c>
      <c r="H21" s="36"/>
      <c r="I21" s="41" t="s">
        <v>804</v>
      </c>
      <c r="J21" s="50"/>
      <c r="K21" s="255"/>
    </row>
    <row r="22" spans="2:11" s="31" customFormat="1" ht="15" customHeight="1">
      <c r="B22" s="41" t="s">
        <v>785</v>
      </c>
      <c r="C22" s="70">
        <v>41.577</v>
      </c>
      <c r="D22" s="70">
        <v>29.115</v>
      </c>
      <c r="E22" s="70">
        <v>24.021</v>
      </c>
      <c r="F22" s="70">
        <v>16.296</v>
      </c>
      <c r="G22" s="70">
        <v>19.45153000000031</v>
      </c>
      <c r="H22" s="36"/>
      <c r="I22" s="41" t="s">
        <v>805</v>
      </c>
      <c r="J22" s="50"/>
      <c r="K22" s="255"/>
    </row>
    <row r="23" spans="2:11" s="31" customFormat="1" ht="15" customHeight="1">
      <c r="B23" s="41" t="s">
        <v>786</v>
      </c>
      <c r="C23" s="70">
        <v>49.599</v>
      </c>
      <c r="D23" s="70">
        <v>45.478</v>
      </c>
      <c r="E23" s="70">
        <v>24.221</v>
      </c>
      <c r="F23" s="70">
        <v>29.925</v>
      </c>
      <c r="G23" s="70">
        <v>55.69442000000002</v>
      </c>
      <c r="H23" s="36"/>
      <c r="I23" s="41" t="s">
        <v>806</v>
      </c>
      <c r="J23" s="50"/>
      <c r="K23" s="255"/>
    </row>
    <row r="24" spans="2:11" s="31" customFormat="1" ht="15" customHeight="1">
      <c r="B24" s="41" t="s">
        <v>787</v>
      </c>
      <c r="C24" s="70">
        <v>31.18</v>
      </c>
      <c r="D24" s="70">
        <v>16.039</v>
      </c>
      <c r="E24" s="70">
        <v>29.733</v>
      </c>
      <c r="F24" s="70">
        <v>12.764</v>
      </c>
      <c r="G24" s="70">
        <v>27.687180000000048</v>
      </c>
      <c r="H24" s="36"/>
      <c r="I24" s="41" t="s">
        <v>807</v>
      </c>
      <c r="J24" s="50"/>
      <c r="K24" s="255"/>
    </row>
    <row r="25" spans="2:11" s="31" customFormat="1" ht="15" customHeight="1">
      <c r="B25" s="41" t="s">
        <v>788</v>
      </c>
      <c r="C25" s="70">
        <v>1070.60937606436</v>
      </c>
      <c r="D25" s="70">
        <v>1039.1580000000001</v>
      </c>
      <c r="E25" s="70">
        <v>1098.46</v>
      </c>
      <c r="F25" s="70">
        <v>927.507</v>
      </c>
      <c r="G25" s="70">
        <v>971.7839199999997</v>
      </c>
      <c r="H25" s="36"/>
      <c r="I25" s="41" t="s">
        <v>149</v>
      </c>
      <c r="J25" s="50"/>
      <c r="K25" s="255"/>
    </row>
    <row r="26" spans="2:10" s="31" customFormat="1" ht="19.5" customHeight="1">
      <c r="B26" s="42" t="s">
        <v>791</v>
      </c>
      <c r="C26" s="72">
        <f>SUM(C27:C29)</f>
        <v>7319.335</v>
      </c>
      <c r="D26" s="72">
        <f>SUM(D27:D29)</f>
        <v>7461.6</v>
      </c>
      <c r="E26" s="72">
        <f>SUM(E27:E29)</f>
        <v>8068.802000000001</v>
      </c>
      <c r="F26" s="72">
        <f>SUM(F27:F29)</f>
        <v>7375.741</v>
      </c>
      <c r="G26" s="72">
        <f>SUM(G27:G29)</f>
        <v>8009.4</v>
      </c>
      <c r="H26" s="48"/>
      <c r="I26" s="42" t="s">
        <v>810</v>
      </c>
      <c r="J26" s="50"/>
    </row>
    <row r="27" spans="2:10" s="31" customFormat="1" ht="15" customHeight="1">
      <c r="B27" s="41" t="s">
        <v>789</v>
      </c>
      <c r="C27" s="70">
        <v>7247.818</v>
      </c>
      <c r="D27" s="70">
        <v>7390</v>
      </c>
      <c r="E27" s="70">
        <v>8004.072</v>
      </c>
      <c r="F27" s="70">
        <v>7326.694</v>
      </c>
      <c r="G27" s="70">
        <v>7947</v>
      </c>
      <c r="H27" s="36"/>
      <c r="I27" s="41" t="s">
        <v>808</v>
      </c>
      <c r="J27" s="50"/>
    </row>
    <row r="28" spans="2:10" s="31" customFormat="1" ht="15" customHeight="1">
      <c r="B28" s="41" t="s">
        <v>790</v>
      </c>
      <c r="C28" s="70">
        <v>43.5</v>
      </c>
      <c r="D28" s="70">
        <v>43.6</v>
      </c>
      <c r="E28" s="70">
        <v>43.6</v>
      </c>
      <c r="F28" s="70">
        <v>33</v>
      </c>
      <c r="G28" s="70">
        <v>46</v>
      </c>
      <c r="H28" s="36"/>
      <c r="I28" s="41" t="s">
        <v>809</v>
      </c>
      <c r="J28" s="50"/>
    </row>
    <row r="29" spans="2:10" s="31" customFormat="1" ht="15" customHeight="1">
      <c r="B29" s="41" t="s">
        <v>768</v>
      </c>
      <c r="C29" s="70">
        <v>28.017</v>
      </c>
      <c r="D29" s="70">
        <v>28</v>
      </c>
      <c r="E29" s="70">
        <v>21.13</v>
      </c>
      <c r="F29" s="70">
        <v>16.047</v>
      </c>
      <c r="G29" s="70">
        <v>16.4</v>
      </c>
      <c r="H29" s="36"/>
      <c r="I29" s="41" t="s">
        <v>751</v>
      </c>
      <c r="J29" s="50"/>
    </row>
    <row r="30" spans="2:12" s="32" customFormat="1" ht="3" customHeight="1">
      <c r="B30" s="43"/>
      <c r="C30" s="53"/>
      <c r="D30" s="53"/>
      <c r="E30" s="53"/>
      <c r="F30" s="53"/>
      <c r="G30" s="53"/>
      <c r="H30" s="45"/>
      <c r="I30" s="39"/>
      <c r="J30" s="22"/>
      <c r="K30" s="22"/>
      <c r="L30" s="22"/>
    </row>
    <row r="31" spans="2:9" s="31" customFormat="1" ht="31.5" customHeight="1">
      <c r="B31" s="96" t="s">
        <v>143</v>
      </c>
      <c r="C31" s="97">
        <f>+C7+C26</f>
        <v>9055.74496606436</v>
      </c>
      <c r="D31" s="97">
        <f>+D7+D26</f>
        <v>8931.557</v>
      </c>
      <c r="E31" s="97">
        <f>+E7+E26</f>
        <v>9548.932</v>
      </c>
      <c r="F31" s="97">
        <f>+F7+F26</f>
        <v>8600.696</v>
      </c>
      <c r="G31" s="97">
        <f>+G7+G26</f>
        <v>9390.570960000001</v>
      </c>
      <c r="H31" s="97"/>
      <c r="I31" s="96" t="s">
        <v>184</v>
      </c>
    </row>
    <row r="32" spans="2:12" ht="12.75">
      <c r="B32" s="21"/>
      <c r="C32" s="21"/>
      <c r="D32" s="21"/>
      <c r="E32" s="21"/>
      <c r="F32" s="21"/>
      <c r="G32" s="21"/>
      <c r="H32" s="21"/>
      <c r="J32" s="25"/>
      <c r="K32" s="25"/>
      <c r="L32" s="25"/>
    </row>
    <row r="33" s="25" customFormat="1" ht="13.5" thickBot="1"/>
    <row r="34" spans="2:9" s="25" customFormat="1" ht="16.5" customHeight="1" thickTop="1">
      <c r="B34" s="26" t="str">
        <f>+'Περιεχόμενα-Contents'!B27</f>
        <v>(Τελευταία Ενημέρωση/Last update: 14/11/2023)</v>
      </c>
      <c r="C34" s="27"/>
      <c r="D34" s="27"/>
      <c r="E34" s="27"/>
      <c r="F34" s="27"/>
      <c r="G34" s="27"/>
      <c r="H34" s="27"/>
      <c r="I34" s="27"/>
    </row>
    <row r="35" spans="2:9" s="25" customFormat="1" ht="4.5" customHeight="1">
      <c r="B35" s="201"/>
      <c r="C35" s="203"/>
      <c r="D35" s="203"/>
      <c r="E35" s="203"/>
      <c r="F35" s="203"/>
      <c r="G35" s="203"/>
      <c r="H35" s="203"/>
      <c r="I35" s="203"/>
    </row>
    <row r="36" spans="2:12" s="25" customFormat="1" ht="16.5" customHeight="1">
      <c r="B36" s="28" t="str">
        <f>+'Περιεχόμενα-Contents'!B29</f>
        <v>COPYRIGHT © :2023, ΚΥΠΡΙΑΚΗ ΔΗΜΟΚΡΑΤΙΑ, ΣΤΑΤΙΣΤΙΚΗ ΥΠΗΡΕΣΙΑ/REPUBLIC OF CYPRUS, STATISTICAL SERVICE</v>
      </c>
      <c r="J36" s="24"/>
      <c r="K36" s="24"/>
      <c r="L36" s="24"/>
    </row>
    <row r="37" spans="2:12" s="24" customFormat="1" ht="12.75">
      <c r="B37" s="20"/>
      <c r="J37" s="22"/>
      <c r="K37" s="22"/>
      <c r="L37" s="22"/>
    </row>
    <row r="40" spans="10:12" ht="12.75">
      <c r="J40" s="29"/>
      <c r="K40" s="29"/>
      <c r="L40" s="29"/>
    </row>
    <row r="41" spans="1:12" s="29" customFormat="1" ht="12.75">
      <c r="A41" s="22"/>
      <c r="B41" s="30"/>
      <c r="J41" s="22"/>
      <c r="K41" s="22"/>
      <c r="L41" s="22"/>
    </row>
  </sheetData>
  <sheetProtection/>
  <mergeCells count="2">
    <mergeCell ref="A1:B1"/>
    <mergeCell ref="G6:H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AB83"/>
  <sheetViews>
    <sheetView zoomScaleSheetLayoutView="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B1"/>
    </sheetView>
  </sheetViews>
  <sheetFormatPr defaultColWidth="9.28125" defaultRowHeight="12.75"/>
  <cols>
    <col min="1" max="1" width="2.140625" style="22" customWidth="1"/>
    <col min="2" max="2" width="43.7109375" style="29" customWidth="1"/>
    <col min="3" max="3" width="10.00390625" style="29" customWidth="1"/>
    <col min="4" max="4" width="11.28125" style="29" customWidth="1"/>
    <col min="5" max="5" width="12.421875" style="21" customWidth="1"/>
    <col min="6" max="6" width="11.00390625" style="21" customWidth="1"/>
    <col min="7" max="7" width="10.00390625" style="29" customWidth="1"/>
    <col min="8" max="10" width="11.28125" style="29" customWidth="1"/>
    <col min="11" max="11" width="12.421875" style="21" customWidth="1"/>
    <col min="12" max="12" width="11.00390625" style="21" customWidth="1"/>
    <col min="13" max="13" width="0.85546875" style="22" customWidth="1"/>
    <col min="14" max="14" width="30.00390625" style="22" customWidth="1"/>
    <col min="15" max="15" width="2.140625" style="22" customWidth="1"/>
    <col min="16" max="16384" width="9.28125" style="22" customWidth="1"/>
  </cols>
  <sheetData>
    <row r="1" spans="1:12" s="23" customFormat="1" ht="15" customHeight="1">
      <c r="A1" s="326" t="s">
        <v>8</v>
      </c>
      <c r="B1" s="327"/>
      <c r="C1" s="77"/>
      <c r="D1" s="77"/>
      <c r="E1" s="85"/>
      <c r="F1" s="85"/>
      <c r="G1" s="77"/>
      <c r="H1" s="77"/>
      <c r="I1" s="77"/>
      <c r="J1" s="77"/>
      <c r="K1" s="85"/>
      <c r="L1" s="85"/>
    </row>
    <row r="2" spans="2:12" s="23" customFormat="1" ht="12.75" customHeight="1">
      <c r="B2" s="3"/>
      <c r="C2" s="78"/>
      <c r="D2" s="78"/>
      <c r="E2" s="85"/>
      <c r="F2" s="85"/>
      <c r="G2" s="78"/>
      <c r="H2" s="78"/>
      <c r="I2" s="78"/>
      <c r="J2" s="78"/>
      <c r="K2" s="85"/>
      <c r="L2" s="85"/>
    </row>
    <row r="3" spans="2:15" s="31" customFormat="1" ht="15" customHeight="1">
      <c r="B3" s="208" t="s">
        <v>1149</v>
      </c>
      <c r="C3" s="79"/>
      <c r="D3" s="79"/>
      <c r="E3" s="86"/>
      <c r="F3" s="86"/>
      <c r="G3" s="79"/>
      <c r="H3" s="79"/>
      <c r="I3" s="79"/>
      <c r="J3" s="79"/>
      <c r="K3" s="86"/>
      <c r="L3" s="86"/>
      <c r="M3" s="37"/>
      <c r="N3" s="37"/>
      <c r="O3" s="37"/>
    </row>
    <row r="4" spans="2:15" s="31" customFormat="1" ht="15" customHeight="1" thickBot="1">
      <c r="B4" s="209" t="s">
        <v>1150</v>
      </c>
      <c r="C4" s="207"/>
      <c r="D4" s="207"/>
      <c r="E4" s="207"/>
      <c r="F4" s="207"/>
      <c r="G4" s="207"/>
      <c r="H4" s="207"/>
      <c r="I4" s="207"/>
      <c r="J4" s="207"/>
      <c r="K4" s="207"/>
      <c r="L4" s="207"/>
      <c r="M4" s="206"/>
      <c r="N4" s="206"/>
      <c r="O4" s="38"/>
    </row>
    <row r="5" spans="3:14" s="32" customFormat="1" ht="12.75" customHeight="1" thickTop="1">
      <c r="C5" s="34"/>
      <c r="D5" s="34"/>
      <c r="E5" s="34"/>
      <c r="F5" s="34"/>
      <c r="G5" s="34"/>
      <c r="H5" s="34"/>
      <c r="I5" s="34"/>
      <c r="J5" s="34"/>
      <c r="K5" s="34"/>
      <c r="L5" s="34"/>
      <c r="N5" s="33"/>
    </row>
    <row r="6" spans="2:14" s="32" customFormat="1" ht="31.5" customHeight="1">
      <c r="B6" s="322" t="s">
        <v>499</v>
      </c>
      <c r="C6" s="341" t="s">
        <v>975</v>
      </c>
      <c r="D6" s="342"/>
      <c r="E6" s="341" t="s">
        <v>976</v>
      </c>
      <c r="F6" s="381"/>
      <c r="G6" s="341" t="s">
        <v>977</v>
      </c>
      <c r="H6" s="342"/>
      <c r="I6" s="341" t="s">
        <v>978</v>
      </c>
      <c r="J6" s="381"/>
      <c r="K6" s="341" t="s">
        <v>1027</v>
      </c>
      <c r="L6" s="381"/>
      <c r="M6" s="342"/>
      <c r="N6" s="322" t="s">
        <v>550</v>
      </c>
    </row>
    <row r="7" spans="2:14" s="32" customFormat="1" ht="31.5" customHeight="1">
      <c r="B7" s="334"/>
      <c r="C7" s="343" t="s">
        <v>979</v>
      </c>
      <c r="D7" s="344"/>
      <c r="E7" s="343" t="s">
        <v>980</v>
      </c>
      <c r="F7" s="382"/>
      <c r="G7" s="343" t="s">
        <v>981</v>
      </c>
      <c r="H7" s="344"/>
      <c r="I7" s="343" t="s">
        <v>1162</v>
      </c>
      <c r="J7" s="382"/>
      <c r="K7" s="343" t="s">
        <v>982</v>
      </c>
      <c r="L7" s="382"/>
      <c r="M7" s="344"/>
      <c r="N7" s="334"/>
    </row>
    <row r="8" spans="2:14" s="32" customFormat="1" ht="31.5" customHeight="1">
      <c r="B8" s="334"/>
      <c r="C8" s="198" t="s">
        <v>450</v>
      </c>
      <c r="D8" s="195" t="s">
        <v>1032</v>
      </c>
      <c r="E8" s="198" t="s">
        <v>450</v>
      </c>
      <c r="F8" s="195" t="s">
        <v>1032</v>
      </c>
      <c r="G8" s="198" t="s">
        <v>450</v>
      </c>
      <c r="H8" s="195" t="s">
        <v>1032</v>
      </c>
      <c r="I8" s="198" t="s">
        <v>450</v>
      </c>
      <c r="J8" s="195" t="s">
        <v>1032</v>
      </c>
      <c r="K8" s="292" t="s">
        <v>450</v>
      </c>
      <c r="L8" s="363" t="s">
        <v>1032</v>
      </c>
      <c r="M8" s="364"/>
      <c r="N8" s="334"/>
    </row>
    <row r="9" spans="2:14" s="32" customFormat="1" ht="31.5" customHeight="1">
      <c r="B9" s="323"/>
      <c r="C9" s="199" t="s">
        <v>1013</v>
      </c>
      <c r="D9" s="199" t="s">
        <v>1031</v>
      </c>
      <c r="E9" s="262" t="s">
        <v>1013</v>
      </c>
      <c r="F9" s="199" t="s">
        <v>1031</v>
      </c>
      <c r="G9" s="262" t="s">
        <v>1013</v>
      </c>
      <c r="H9" s="199" t="s">
        <v>1031</v>
      </c>
      <c r="I9" s="262" t="s">
        <v>1013</v>
      </c>
      <c r="J9" s="199" t="s">
        <v>1031</v>
      </c>
      <c r="K9" s="293" t="s">
        <v>1013</v>
      </c>
      <c r="L9" s="365" t="s">
        <v>1031</v>
      </c>
      <c r="M9" s="366"/>
      <c r="N9" s="323"/>
    </row>
    <row r="10" spans="2:14" s="31" customFormat="1" ht="16.5" customHeight="1">
      <c r="B10" s="123" t="s">
        <v>812</v>
      </c>
      <c r="C10" s="294" t="s">
        <v>883</v>
      </c>
      <c r="D10" s="294">
        <f>+D11+D20+D29+D32+D37+D41+D42+D43+D44</f>
        <v>232364.71783919586</v>
      </c>
      <c r="E10" s="294" t="s">
        <v>883</v>
      </c>
      <c r="F10" s="294">
        <f>+F11+F20+F29+F32+F37+F41+F42+F43+F44</f>
        <v>39329.90098483024</v>
      </c>
      <c r="G10" s="294" t="s">
        <v>883</v>
      </c>
      <c r="H10" s="294">
        <f>+H11+H20+H29+H32+H37+H41+H42+H43+H44</f>
        <v>46244.26764191946</v>
      </c>
      <c r="I10" s="294" t="s">
        <v>883</v>
      </c>
      <c r="J10" s="294">
        <f>+J11+J20+J29+J32+J37+J41+J42+J43+J44</f>
        <v>29077.098324313116</v>
      </c>
      <c r="K10" s="294" t="s">
        <v>883</v>
      </c>
      <c r="L10" s="294">
        <f>+L11+L20+L29+L32+L37+L41+L42+L43+L44</f>
        <v>117713.45088813305</v>
      </c>
      <c r="M10" s="74"/>
      <c r="N10" s="123" t="s">
        <v>825</v>
      </c>
    </row>
    <row r="11" spans="2:14" s="31" customFormat="1" ht="15" customHeight="1">
      <c r="B11" s="42" t="s">
        <v>813</v>
      </c>
      <c r="C11" s="72" t="s">
        <v>883</v>
      </c>
      <c r="D11" s="48">
        <f>SUM(D12:D19)</f>
        <v>54079.11275072242</v>
      </c>
      <c r="E11" s="72" t="s">
        <v>883</v>
      </c>
      <c r="F11" s="48">
        <f>SUM(F12:F19)</f>
        <v>28.524292752319198</v>
      </c>
      <c r="G11" s="72" t="s">
        <v>883</v>
      </c>
      <c r="H11" s="48">
        <f>SUM(H12:H19)</f>
        <v>38969.668620418444</v>
      </c>
      <c r="I11" s="72" t="s">
        <v>883</v>
      </c>
      <c r="J11" s="48">
        <f>SUM(J12:J19)</f>
        <v>10259.880637202608</v>
      </c>
      <c r="K11" s="72" t="s">
        <v>883</v>
      </c>
      <c r="L11" s="48">
        <f>SUM(L12:L19)</f>
        <v>4821.039200349044</v>
      </c>
      <c r="M11" s="74"/>
      <c r="N11" s="42" t="s">
        <v>268</v>
      </c>
    </row>
    <row r="12" spans="2:14" s="32" customFormat="1" ht="12.75" customHeight="1">
      <c r="B12" s="69" t="s">
        <v>276</v>
      </c>
      <c r="C12" s="36">
        <v>25139.369038360364</v>
      </c>
      <c r="D12" s="36">
        <v>6400.525434714782</v>
      </c>
      <c r="E12" s="65">
        <v>0.5</v>
      </c>
      <c r="F12" s="65">
        <v>0.22400000000000003</v>
      </c>
      <c r="G12" s="36">
        <v>5268.190457270644</v>
      </c>
      <c r="H12" s="36">
        <v>1326.8911303222826</v>
      </c>
      <c r="I12" s="36">
        <v>19759.667538416743</v>
      </c>
      <c r="J12" s="36">
        <v>5045.538034756178</v>
      </c>
      <c r="K12" s="94">
        <f>+C12-E12-G12-I12</f>
        <v>111.01104267297706</v>
      </c>
      <c r="L12" s="94">
        <f>+D12-F12-H12-J12</f>
        <v>27.872269636321107</v>
      </c>
      <c r="M12" s="75"/>
      <c r="N12" s="69" t="s">
        <v>826</v>
      </c>
    </row>
    <row r="13" spans="2:14" s="32" customFormat="1" ht="12.75" customHeight="1">
      <c r="B13" s="69" t="s">
        <v>106</v>
      </c>
      <c r="C13" s="36">
        <v>25477.728052832044</v>
      </c>
      <c r="D13" s="36">
        <v>5633.506668297198</v>
      </c>
      <c r="E13" s="65">
        <v>0.156</v>
      </c>
      <c r="F13" s="65">
        <v>5.2521</v>
      </c>
      <c r="G13" s="36">
        <v>6421.791746547342</v>
      </c>
      <c r="H13" s="36">
        <v>1509.425188527834</v>
      </c>
      <c r="I13" s="36">
        <v>19006.74866951071</v>
      </c>
      <c r="J13" s="36">
        <v>4106.690972313927</v>
      </c>
      <c r="K13" s="94">
        <f aca="true" t="shared" si="0" ref="K13:L43">+C13-E13-G13-I13</f>
        <v>49.03163677399061</v>
      </c>
      <c r="L13" s="94">
        <f t="shared" si="0"/>
        <v>12.138407455437118</v>
      </c>
      <c r="M13" s="75"/>
      <c r="N13" s="69" t="s">
        <v>827</v>
      </c>
    </row>
    <row r="14" spans="2:14" s="32" customFormat="1" ht="12.75" customHeight="1">
      <c r="B14" s="69" t="s">
        <v>277</v>
      </c>
      <c r="C14" s="36">
        <v>378.50459639752444</v>
      </c>
      <c r="D14" s="36">
        <v>115.68235979697539</v>
      </c>
      <c r="E14" s="65">
        <v>0</v>
      </c>
      <c r="F14" s="65">
        <v>0</v>
      </c>
      <c r="G14" s="36">
        <v>171.1837148467156</v>
      </c>
      <c r="H14" s="36">
        <v>52.318878768601685</v>
      </c>
      <c r="I14" s="36">
        <v>207.32088155080882</v>
      </c>
      <c r="J14" s="36">
        <v>63.363481028373705</v>
      </c>
      <c r="K14" s="94">
        <f t="shared" si="0"/>
        <v>0</v>
      </c>
      <c r="L14" s="94">
        <f t="shared" si="0"/>
        <v>0</v>
      </c>
      <c r="M14" s="75"/>
      <c r="N14" s="69" t="s">
        <v>358</v>
      </c>
    </row>
    <row r="15" spans="2:14" s="32" customFormat="1" ht="12.75" customHeight="1">
      <c r="B15" s="69" t="s">
        <v>278</v>
      </c>
      <c r="C15" s="36">
        <v>1495.335899143766</v>
      </c>
      <c r="D15" s="36">
        <v>465.45320532648003</v>
      </c>
      <c r="E15" s="65">
        <v>0</v>
      </c>
      <c r="F15" s="65">
        <v>0</v>
      </c>
      <c r="G15" s="36">
        <v>198.991034087654</v>
      </c>
      <c r="H15" s="36">
        <v>61.93993918046405</v>
      </c>
      <c r="I15" s="36">
        <v>1269.8409979693174</v>
      </c>
      <c r="J15" s="36">
        <v>395.2634074379094</v>
      </c>
      <c r="K15" s="94">
        <f t="shared" si="0"/>
        <v>26.50386708679457</v>
      </c>
      <c r="L15" s="94">
        <f t="shared" si="0"/>
        <v>8.249858708106615</v>
      </c>
      <c r="M15" s="75"/>
      <c r="N15" s="69" t="s">
        <v>359</v>
      </c>
    </row>
    <row r="16" spans="2:18" s="32" customFormat="1" ht="12.75" customHeight="1">
      <c r="B16" s="69" t="s">
        <v>295</v>
      </c>
      <c r="C16" s="70">
        <v>2864.9320749792178</v>
      </c>
      <c r="D16" s="36">
        <v>4906.60508889249</v>
      </c>
      <c r="E16" s="70" t="s">
        <v>883</v>
      </c>
      <c r="F16" s="65">
        <v>22.7611927523192</v>
      </c>
      <c r="G16" s="70" t="s">
        <v>883</v>
      </c>
      <c r="H16" s="36">
        <v>33.90606312915921</v>
      </c>
      <c r="I16" s="70" t="s">
        <v>883</v>
      </c>
      <c r="J16" s="36">
        <v>164.79798096000002</v>
      </c>
      <c r="K16" s="70" t="s">
        <v>883</v>
      </c>
      <c r="L16" s="94">
        <f t="shared" si="0"/>
        <v>4685.139852051011</v>
      </c>
      <c r="M16" s="75"/>
      <c r="N16" s="69" t="s">
        <v>360</v>
      </c>
      <c r="Q16" s="34"/>
      <c r="R16" s="34"/>
    </row>
    <row r="17" spans="2:14" s="32" customFormat="1" ht="12.75" customHeight="1">
      <c r="B17" s="69" t="s">
        <v>286</v>
      </c>
      <c r="C17" s="70">
        <v>291.55945</v>
      </c>
      <c r="D17" s="36">
        <v>567.4824958659846</v>
      </c>
      <c r="E17" s="70" t="s">
        <v>883</v>
      </c>
      <c r="F17" s="65">
        <v>0.287</v>
      </c>
      <c r="G17" s="70" t="s">
        <v>883</v>
      </c>
      <c r="H17" s="36">
        <v>28.2</v>
      </c>
      <c r="I17" s="70" t="s">
        <v>883</v>
      </c>
      <c r="J17" s="36">
        <v>454.29382725000005</v>
      </c>
      <c r="K17" s="70" t="s">
        <v>883</v>
      </c>
      <c r="L17" s="94">
        <f t="shared" si="0"/>
        <v>84.70166861598443</v>
      </c>
      <c r="M17" s="75"/>
      <c r="N17" s="69" t="s">
        <v>828</v>
      </c>
    </row>
    <row r="18" spans="2:17" s="32" customFormat="1" ht="12.75" customHeight="1">
      <c r="B18" s="69" t="s">
        <v>289</v>
      </c>
      <c r="C18" s="70" t="s">
        <v>883</v>
      </c>
      <c r="D18" s="36">
        <v>33776.455371390875</v>
      </c>
      <c r="E18" s="70" t="s">
        <v>883</v>
      </c>
      <c r="F18" s="65">
        <v>0</v>
      </c>
      <c r="G18" s="70" t="s">
        <v>883</v>
      </c>
      <c r="H18" s="36">
        <v>33743.58529405247</v>
      </c>
      <c r="I18" s="70" t="s">
        <v>883</v>
      </c>
      <c r="J18" s="36">
        <v>29.932933456220084</v>
      </c>
      <c r="K18" s="70" t="s">
        <v>883</v>
      </c>
      <c r="L18" s="94">
        <f t="shared" si="0"/>
        <v>2.9371438821842872</v>
      </c>
      <c r="M18" s="75"/>
      <c r="N18" s="69" t="s">
        <v>829</v>
      </c>
      <c r="Q18" s="34"/>
    </row>
    <row r="19" spans="2:17" s="32" customFormat="1" ht="12.75" customHeight="1">
      <c r="B19" s="69" t="s">
        <v>185</v>
      </c>
      <c r="C19" s="70">
        <v>36684.51612453168</v>
      </c>
      <c r="D19" s="36">
        <v>2213.402126437636</v>
      </c>
      <c r="E19" s="70" t="s">
        <v>883</v>
      </c>
      <c r="F19" s="65">
        <v>0</v>
      </c>
      <c r="G19" s="70" t="s">
        <v>883</v>
      </c>
      <c r="H19" s="36">
        <v>2213.402126437636</v>
      </c>
      <c r="I19" s="70" t="s">
        <v>883</v>
      </c>
      <c r="J19" s="36">
        <v>0</v>
      </c>
      <c r="K19" s="70" t="s">
        <v>883</v>
      </c>
      <c r="L19" s="94">
        <f t="shared" si="0"/>
        <v>0</v>
      </c>
      <c r="M19" s="75"/>
      <c r="N19" s="69" t="s">
        <v>146</v>
      </c>
      <c r="Q19" s="34"/>
    </row>
    <row r="20" spans="2:17" s="31" customFormat="1" ht="15" customHeight="1">
      <c r="B20" s="42" t="s">
        <v>814</v>
      </c>
      <c r="C20" s="72" t="s">
        <v>883</v>
      </c>
      <c r="D20" s="48">
        <f>SUM(D21:D28)</f>
        <v>92696.38854458771</v>
      </c>
      <c r="E20" s="72" t="s">
        <v>883</v>
      </c>
      <c r="F20" s="48">
        <f>SUM(F21:F28)</f>
        <v>29743.204242077918</v>
      </c>
      <c r="G20" s="72" t="s">
        <v>883</v>
      </c>
      <c r="H20" s="48">
        <f>SUM(H21:H28)</f>
        <v>137.7602823231769</v>
      </c>
      <c r="I20" s="72" t="s">
        <v>883</v>
      </c>
      <c r="J20" s="48">
        <f>SUM(J21:J28)</f>
        <v>2062.2154619999983</v>
      </c>
      <c r="K20" s="72" t="s">
        <v>883</v>
      </c>
      <c r="L20" s="48">
        <f>SUM(L21:L28)</f>
        <v>60753.20855818662</v>
      </c>
      <c r="M20" s="74"/>
      <c r="N20" s="42" t="s">
        <v>525</v>
      </c>
      <c r="Q20" s="50"/>
    </row>
    <row r="21" spans="2:14" s="166" customFormat="1" ht="12.75" customHeight="1">
      <c r="B21" s="69" t="s">
        <v>293</v>
      </c>
      <c r="C21" s="36">
        <v>98984.4260150902</v>
      </c>
      <c r="D21" s="36">
        <v>37907.13712080265</v>
      </c>
      <c r="E21" s="65">
        <v>86469.046</v>
      </c>
      <c r="F21" s="65">
        <v>29463.704899999997</v>
      </c>
      <c r="G21" s="36">
        <v>355</v>
      </c>
      <c r="H21" s="36">
        <v>93.90514116158846</v>
      </c>
      <c r="I21" s="36">
        <v>4926.735</v>
      </c>
      <c r="J21" s="36">
        <v>1795.6718999999982</v>
      </c>
      <c r="K21" s="94">
        <f t="shared" si="0"/>
        <v>7233.645015090196</v>
      </c>
      <c r="L21" s="94">
        <f t="shared" si="0"/>
        <v>6553.855179641062</v>
      </c>
      <c r="M21" s="165"/>
      <c r="N21" s="69" t="s">
        <v>830</v>
      </c>
    </row>
    <row r="22" spans="2:18" s="32" customFormat="1" ht="12.75" customHeight="1">
      <c r="B22" s="69" t="s">
        <v>299</v>
      </c>
      <c r="C22" s="36">
        <v>15256.5090811305</v>
      </c>
      <c r="D22" s="36">
        <v>15562.462770599499</v>
      </c>
      <c r="E22" s="70">
        <v>0</v>
      </c>
      <c r="F22" s="65">
        <v>0</v>
      </c>
      <c r="G22" s="36">
        <v>0</v>
      </c>
      <c r="H22" s="36">
        <v>0</v>
      </c>
      <c r="I22" s="36">
        <v>5.656200000000001</v>
      </c>
      <c r="J22" s="36">
        <v>1.4140500000000003</v>
      </c>
      <c r="K22" s="70">
        <f t="shared" si="0"/>
        <v>15250.8528811305</v>
      </c>
      <c r="L22" s="94">
        <f t="shared" si="0"/>
        <v>15561.0487205995</v>
      </c>
      <c r="M22" s="75"/>
      <c r="N22" s="69" t="s">
        <v>381</v>
      </c>
      <c r="Q22" s="34"/>
      <c r="R22" s="34"/>
    </row>
    <row r="23" spans="2:14" s="32" customFormat="1" ht="12.75" customHeight="1">
      <c r="B23" s="69" t="s">
        <v>298</v>
      </c>
      <c r="C23" s="36">
        <v>2152.9664691604294</v>
      </c>
      <c r="D23" s="36">
        <v>832.6712548934058</v>
      </c>
      <c r="E23" s="65">
        <v>0</v>
      </c>
      <c r="F23" s="65">
        <v>0</v>
      </c>
      <c r="G23" s="36">
        <v>0</v>
      </c>
      <c r="H23" s="36">
        <v>0</v>
      </c>
      <c r="I23" s="36">
        <v>42.9</v>
      </c>
      <c r="J23" s="36">
        <v>21.560000000000016</v>
      </c>
      <c r="K23" s="94">
        <f t="shared" si="0"/>
        <v>2110.0664691604293</v>
      </c>
      <c r="L23" s="94">
        <f t="shared" si="0"/>
        <v>811.1112548934058</v>
      </c>
      <c r="M23" s="75"/>
      <c r="N23" s="69" t="s">
        <v>831</v>
      </c>
    </row>
    <row r="24" spans="2:18" s="32" customFormat="1" ht="12.75" customHeight="1">
      <c r="B24" s="69" t="s">
        <v>301</v>
      </c>
      <c r="C24" s="36">
        <v>7856.04568578553</v>
      </c>
      <c r="D24" s="36">
        <v>6363.93752548291</v>
      </c>
      <c r="E24" s="65">
        <v>0</v>
      </c>
      <c r="F24" s="65">
        <v>0</v>
      </c>
      <c r="G24" s="36">
        <v>0</v>
      </c>
      <c r="H24" s="36">
        <v>0</v>
      </c>
      <c r="I24" s="36">
        <v>58.300000000000004</v>
      </c>
      <c r="J24" s="36">
        <v>22.87999999999999</v>
      </c>
      <c r="K24" s="94">
        <f t="shared" si="0"/>
        <v>7797.7456857855295</v>
      </c>
      <c r="L24" s="94">
        <f t="shared" si="0"/>
        <v>6341.05752548291</v>
      </c>
      <c r="M24" s="75"/>
      <c r="N24" s="69" t="s">
        <v>383</v>
      </c>
      <c r="R24" s="34"/>
    </row>
    <row r="25" spans="2:14" s="32" customFormat="1" ht="12.75" customHeight="1">
      <c r="B25" s="69" t="s">
        <v>320</v>
      </c>
      <c r="C25" s="36">
        <v>14474.578869326699</v>
      </c>
      <c r="D25" s="36">
        <v>4210.341488828568</v>
      </c>
      <c r="E25" s="70">
        <v>12.452</v>
      </c>
      <c r="F25" s="65">
        <v>2.7897999999999996</v>
      </c>
      <c r="G25" s="36">
        <v>0</v>
      </c>
      <c r="H25" s="36">
        <v>0</v>
      </c>
      <c r="I25" s="36">
        <v>0</v>
      </c>
      <c r="J25" s="36">
        <v>0</v>
      </c>
      <c r="K25" s="70">
        <f t="shared" si="0"/>
        <v>14462.1268693267</v>
      </c>
      <c r="L25" s="94">
        <f t="shared" si="0"/>
        <v>4207.551688828568</v>
      </c>
      <c r="M25" s="75"/>
      <c r="N25" s="69" t="s">
        <v>956</v>
      </c>
    </row>
    <row r="26" spans="2:14" s="32" customFormat="1" ht="12.75" customHeight="1">
      <c r="B26" s="69" t="s">
        <v>321</v>
      </c>
      <c r="C26" s="36">
        <v>6501.037399999999</v>
      </c>
      <c r="D26" s="36">
        <v>3097.750339860894</v>
      </c>
      <c r="E26" s="65">
        <v>0.81</v>
      </c>
      <c r="F26" s="65">
        <v>0.4212</v>
      </c>
      <c r="G26" s="36">
        <v>0</v>
      </c>
      <c r="H26" s="36">
        <v>0</v>
      </c>
      <c r="I26" s="36">
        <v>0</v>
      </c>
      <c r="J26" s="36">
        <v>0</v>
      </c>
      <c r="K26" s="94">
        <f t="shared" si="0"/>
        <v>6500.227399999999</v>
      </c>
      <c r="L26" s="94">
        <f t="shared" si="0"/>
        <v>3097.329139860894</v>
      </c>
      <c r="M26" s="75"/>
      <c r="N26" s="69" t="s">
        <v>403</v>
      </c>
    </row>
    <row r="27" spans="2:14" s="32" customFormat="1" ht="12.75" customHeight="1">
      <c r="B27" s="69" t="s">
        <v>312</v>
      </c>
      <c r="C27" s="36">
        <v>629.004613466334</v>
      </c>
      <c r="D27" s="36">
        <v>317.8380234522246</v>
      </c>
      <c r="E27" s="65">
        <v>0</v>
      </c>
      <c r="F27" s="65">
        <v>0</v>
      </c>
      <c r="G27" s="36">
        <v>0</v>
      </c>
      <c r="H27" s="36">
        <v>0</v>
      </c>
      <c r="I27" s="36">
        <v>29.700000000000003</v>
      </c>
      <c r="J27" s="36">
        <v>17.65368</v>
      </c>
      <c r="K27" s="94">
        <f t="shared" si="0"/>
        <v>599.304613466334</v>
      </c>
      <c r="L27" s="94">
        <f t="shared" si="0"/>
        <v>300.1843434522246</v>
      </c>
      <c r="M27" s="75"/>
      <c r="N27" s="69" t="s">
        <v>832</v>
      </c>
    </row>
    <row r="28" spans="2:14" s="32" customFormat="1" ht="12.75" customHeight="1">
      <c r="B28" s="69" t="s">
        <v>294</v>
      </c>
      <c r="C28" s="70" t="s">
        <v>883</v>
      </c>
      <c r="D28" s="36">
        <v>24404.25002066757</v>
      </c>
      <c r="E28" s="70" t="s">
        <v>883</v>
      </c>
      <c r="F28" s="65">
        <v>276.28834207792204</v>
      </c>
      <c r="G28" s="70" t="s">
        <v>883</v>
      </c>
      <c r="H28" s="36">
        <v>43.85514116158846</v>
      </c>
      <c r="I28" s="70" t="s">
        <v>883</v>
      </c>
      <c r="J28" s="36">
        <v>203.03583200000006</v>
      </c>
      <c r="K28" s="70" t="s">
        <v>883</v>
      </c>
      <c r="L28" s="94">
        <f t="shared" si="0"/>
        <v>23881.070705428057</v>
      </c>
      <c r="M28" s="75"/>
      <c r="N28" s="69" t="s">
        <v>379</v>
      </c>
    </row>
    <row r="29" spans="2:14" s="31" customFormat="1" ht="15" customHeight="1">
      <c r="B29" s="42" t="s">
        <v>551</v>
      </c>
      <c r="C29" s="72">
        <f aca="true" t="shared" si="1" ref="C29:L29">+C30+C31</f>
        <v>23055.203855947737</v>
      </c>
      <c r="D29" s="72">
        <f t="shared" si="1"/>
        <v>9623.943014811066</v>
      </c>
      <c r="E29" s="72">
        <f t="shared" si="1"/>
        <v>233.357</v>
      </c>
      <c r="F29" s="72">
        <f t="shared" si="1"/>
        <v>352.56059999999997</v>
      </c>
      <c r="G29" s="72">
        <f t="shared" si="1"/>
        <v>3638.6692525559765</v>
      </c>
      <c r="H29" s="72">
        <f t="shared" si="1"/>
        <v>1042.1990505334786</v>
      </c>
      <c r="I29" s="72">
        <f t="shared" si="1"/>
        <v>15912.105226235599</v>
      </c>
      <c r="J29" s="72">
        <f t="shared" si="1"/>
        <v>5368.511048168756</v>
      </c>
      <c r="K29" s="72">
        <f t="shared" si="1"/>
        <v>3271.0723771561625</v>
      </c>
      <c r="L29" s="72">
        <f t="shared" si="1"/>
        <v>2860.672316108832</v>
      </c>
      <c r="M29" s="74"/>
      <c r="N29" s="42" t="s">
        <v>557</v>
      </c>
    </row>
    <row r="30" spans="2:14" s="32" customFormat="1" ht="12.75" customHeight="1">
      <c r="B30" s="69" t="s">
        <v>815</v>
      </c>
      <c r="C30" s="36">
        <v>19610.3993844347</v>
      </c>
      <c r="D30" s="70">
        <v>6571.671536701683</v>
      </c>
      <c r="E30" s="70">
        <v>0</v>
      </c>
      <c r="F30" s="65">
        <v>0</v>
      </c>
      <c r="G30" s="36">
        <v>3469.123816152729</v>
      </c>
      <c r="H30" s="70">
        <v>1001.5081457966991</v>
      </c>
      <c r="I30" s="70">
        <v>15299.004014096989</v>
      </c>
      <c r="J30" s="70">
        <v>5148.879800944342</v>
      </c>
      <c r="K30" s="70">
        <f t="shared" si="0"/>
        <v>842.2715541849811</v>
      </c>
      <c r="L30" s="94">
        <f t="shared" si="0"/>
        <v>421.28358996064253</v>
      </c>
      <c r="M30" s="75"/>
      <c r="N30" s="69" t="s">
        <v>833</v>
      </c>
    </row>
    <row r="31" spans="2:14" s="32" customFormat="1" ht="12.75" customHeight="1">
      <c r="B31" s="69" t="s">
        <v>325</v>
      </c>
      <c r="C31" s="36">
        <v>3444.80447151304</v>
      </c>
      <c r="D31" s="36">
        <v>3052.271478109383</v>
      </c>
      <c r="E31" s="70">
        <v>233.357</v>
      </c>
      <c r="F31" s="65">
        <v>352.56059999999997</v>
      </c>
      <c r="G31" s="36">
        <v>169.5454364032477</v>
      </c>
      <c r="H31" s="36">
        <v>40.69090473677945</v>
      </c>
      <c r="I31" s="36">
        <v>613.101212138611</v>
      </c>
      <c r="J31" s="36">
        <v>219.63124722441464</v>
      </c>
      <c r="K31" s="70">
        <f t="shared" si="0"/>
        <v>2428.8008229711813</v>
      </c>
      <c r="L31" s="94">
        <f t="shared" si="0"/>
        <v>2439.3887261481896</v>
      </c>
      <c r="M31" s="75"/>
      <c r="N31" s="69" t="s">
        <v>834</v>
      </c>
    </row>
    <row r="32" spans="2:14" s="31" customFormat="1" ht="15" customHeight="1">
      <c r="B32" s="42" t="s">
        <v>552</v>
      </c>
      <c r="C32" s="48">
        <f aca="true" t="shared" si="2" ref="C32:L32">SUM(C33:C36)</f>
        <v>56198.83604800303</v>
      </c>
      <c r="D32" s="48">
        <f t="shared" si="2"/>
        <v>14320.230785545196</v>
      </c>
      <c r="E32" s="48">
        <f t="shared" si="2"/>
        <v>18074.773</v>
      </c>
      <c r="F32" s="48">
        <f t="shared" si="2"/>
        <v>7069.68475</v>
      </c>
      <c r="G32" s="48">
        <f t="shared" si="2"/>
        <v>0</v>
      </c>
      <c r="H32" s="48">
        <f t="shared" si="2"/>
        <v>0</v>
      </c>
      <c r="I32" s="48">
        <f t="shared" si="2"/>
        <v>18767.041900000004</v>
      </c>
      <c r="J32" s="48">
        <f t="shared" si="2"/>
        <v>2383.7858995200004</v>
      </c>
      <c r="K32" s="48">
        <f t="shared" si="2"/>
        <v>19357.021148003027</v>
      </c>
      <c r="L32" s="48">
        <f t="shared" si="2"/>
        <v>4866.7601360251965</v>
      </c>
      <c r="M32" s="74"/>
      <c r="N32" s="42" t="s">
        <v>558</v>
      </c>
    </row>
    <row r="33" spans="2:14" s="31" customFormat="1" ht="12.75" customHeight="1">
      <c r="B33" s="69" t="s">
        <v>327</v>
      </c>
      <c r="C33" s="36">
        <v>16284.764946209</v>
      </c>
      <c r="D33" s="70">
        <v>3548.104735689336</v>
      </c>
      <c r="E33" s="65">
        <v>4146.954</v>
      </c>
      <c r="F33" s="65">
        <v>1081.60965</v>
      </c>
      <c r="G33" s="36">
        <v>0</v>
      </c>
      <c r="H33" s="70">
        <v>0</v>
      </c>
      <c r="I33" s="70">
        <v>3414.5122</v>
      </c>
      <c r="J33" s="70">
        <v>456.52028113999995</v>
      </c>
      <c r="K33" s="94">
        <f t="shared" si="0"/>
        <v>8723.298746208999</v>
      </c>
      <c r="L33" s="94">
        <f t="shared" si="0"/>
        <v>2009.9748045493357</v>
      </c>
      <c r="M33" s="74"/>
      <c r="N33" s="69" t="s">
        <v>408</v>
      </c>
    </row>
    <row r="34" spans="2:14" s="32" customFormat="1" ht="12.75" customHeight="1">
      <c r="B34" s="69" t="s">
        <v>328</v>
      </c>
      <c r="C34" s="36">
        <v>4879.94199337093</v>
      </c>
      <c r="D34" s="36">
        <v>1192.107113099847</v>
      </c>
      <c r="E34" s="70">
        <v>1166.31</v>
      </c>
      <c r="F34" s="65">
        <v>482.44700000000006</v>
      </c>
      <c r="G34" s="36">
        <v>0</v>
      </c>
      <c r="H34" s="36">
        <v>0</v>
      </c>
      <c r="I34" s="36">
        <v>2585.6358000000005</v>
      </c>
      <c r="J34" s="36">
        <v>397.9293496200001</v>
      </c>
      <c r="K34" s="94">
        <f t="shared" si="0"/>
        <v>1127.9961933709292</v>
      </c>
      <c r="L34" s="94">
        <f t="shared" si="0"/>
        <v>311.73076347984687</v>
      </c>
      <c r="M34" s="75"/>
      <c r="N34" s="69" t="s">
        <v>409</v>
      </c>
    </row>
    <row r="35" spans="2:14" s="32" customFormat="1" ht="12.75" customHeight="1">
      <c r="B35" s="69" t="s">
        <v>330</v>
      </c>
      <c r="C35" s="36">
        <v>16571.9329593366</v>
      </c>
      <c r="D35" s="36">
        <v>4237.37726152988</v>
      </c>
      <c r="E35" s="65">
        <v>7553.572</v>
      </c>
      <c r="F35" s="65">
        <v>3096.3576000000003</v>
      </c>
      <c r="G35" s="36">
        <v>0</v>
      </c>
      <c r="H35" s="36">
        <v>0</v>
      </c>
      <c r="I35" s="36">
        <v>7751.522</v>
      </c>
      <c r="J35" s="36">
        <v>915.4547481999999</v>
      </c>
      <c r="K35" s="94">
        <f t="shared" si="0"/>
        <v>1266.8389593365982</v>
      </c>
      <c r="L35" s="94">
        <f t="shared" si="0"/>
        <v>225.56491332988014</v>
      </c>
      <c r="M35" s="75"/>
      <c r="N35" s="69" t="s">
        <v>410</v>
      </c>
    </row>
    <row r="36" spans="2:14" s="32" customFormat="1" ht="12.75" customHeight="1">
      <c r="B36" s="69" t="s">
        <v>329</v>
      </c>
      <c r="C36" s="36">
        <v>18462.1961490865</v>
      </c>
      <c r="D36" s="36">
        <v>5342.641675226134</v>
      </c>
      <c r="E36" s="65">
        <v>5207.937</v>
      </c>
      <c r="F36" s="65">
        <v>2409.2705</v>
      </c>
      <c r="G36" s="36">
        <v>0</v>
      </c>
      <c r="H36" s="36">
        <v>0</v>
      </c>
      <c r="I36" s="36">
        <v>5015.3719</v>
      </c>
      <c r="J36" s="36">
        <v>613.8815205600001</v>
      </c>
      <c r="K36" s="94">
        <f t="shared" si="0"/>
        <v>8238.8872490865</v>
      </c>
      <c r="L36" s="94">
        <f t="shared" si="0"/>
        <v>2319.489654666134</v>
      </c>
      <c r="M36" s="75"/>
      <c r="N36" s="69" t="s">
        <v>763</v>
      </c>
    </row>
    <row r="37" spans="2:14" s="31" customFormat="1" ht="15" customHeight="1">
      <c r="B37" s="42" t="s">
        <v>553</v>
      </c>
      <c r="C37" s="72">
        <v>21045.43058374028</v>
      </c>
      <c r="D37" s="72">
        <f>+D38+D39+D40</f>
        <v>22710.96638657723</v>
      </c>
      <c r="E37" s="72" t="s">
        <v>883</v>
      </c>
      <c r="F37" s="72">
        <f>+F38+F39+F40</f>
        <v>720.5903000000001</v>
      </c>
      <c r="G37" s="72" t="s">
        <v>883</v>
      </c>
      <c r="H37" s="72">
        <f>+H38+H39+H40</f>
        <v>0</v>
      </c>
      <c r="I37" s="72" t="s">
        <v>883</v>
      </c>
      <c r="J37" s="72">
        <f>+J38+J39+J40</f>
        <v>26.84720335</v>
      </c>
      <c r="K37" s="72" t="s">
        <v>883</v>
      </c>
      <c r="L37" s="72">
        <f>+L38+L39+L40</f>
        <v>21963.528883227227</v>
      </c>
      <c r="M37" s="74"/>
      <c r="N37" s="42" t="s">
        <v>559</v>
      </c>
    </row>
    <row r="38" spans="2:14" s="32" customFormat="1" ht="12.75" customHeight="1">
      <c r="B38" s="69" t="s">
        <v>816</v>
      </c>
      <c r="C38" s="36">
        <v>3011.0761321854907</v>
      </c>
      <c r="D38" s="36">
        <v>2525.886992836239</v>
      </c>
      <c r="E38" s="65">
        <v>0</v>
      </c>
      <c r="F38" s="65">
        <v>0</v>
      </c>
      <c r="G38" s="36">
        <v>0</v>
      </c>
      <c r="H38" s="36">
        <v>0</v>
      </c>
      <c r="I38" s="36">
        <v>2.3133000000000004</v>
      </c>
      <c r="J38" s="36">
        <v>0.8038717500000001</v>
      </c>
      <c r="K38" s="94">
        <f t="shared" si="0"/>
        <v>3008.762832185491</v>
      </c>
      <c r="L38" s="94">
        <f t="shared" si="0"/>
        <v>2525.0831210862393</v>
      </c>
      <c r="M38" s="75"/>
      <c r="N38" s="69" t="s">
        <v>835</v>
      </c>
    </row>
    <row r="39" spans="2:14" s="32" customFormat="1" ht="12.75" customHeight="1">
      <c r="B39" s="69" t="s">
        <v>817</v>
      </c>
      <c r="C39" s="36">
        <v>575.196654678962</v>
      </c>
      <c r="D39" s="36">
        <v>654.3055671663346</v>
      </c>
      <c r="E39" s="65">
        <v>0</v>
      </c>
      <c r="F39" s="65">
        <v>0</v>
      </c>
      <c r="G39" s="36">
        <v>0</v>
      </c>
      <c r="H39" s="36">
        <v>0</v>
      </c>
      <c r="I39" s="36">
        <v>0</v>
      </c>
      <c r="J39" s="36">
        <v>0</v>
      </c>
      <c r="K39" s="94">
        <f t="shared" si="0"/>
        <v>575.196654678962</v>
      </c>
      <c r="L39" s="94">
        <f t="shared" si="0"/>
        <v>654.3055671663346</v>
      </c>
      <c r="M39" s="75"/>
      <c r="N39" s="69" t="s">
        <v>836</v>
      </c>
    </row>
    <row r="40" spans="2:14" s="32" customFormat="1" ht="12.75" customHeight="1">
      <c r="B40" s="69" t="s">
        <v>818</v>
      </c>
      <c r="C40" s="70">
        <f>+C37-C38-C39</f>
        <v>17459.157796875825</v>
      </c>
      <c r="D40" s="36">
        <v>19530.773826574656</v>
      </c>
      <c r="E40" s="70" t="s">
        <v>883</v>
      </c>
      <c r="F40" s="65">
        <v>720.5903000000001</v>
      </c>
      <c r="G40" s="70" t="s">
        <v>883</v>
      </c>
      <c r="H40" s="36">
        <v>0</v>
      </c>
      <c r="I40" s="70" t="s">
        <v>883</v>
      </c>
      <c r="J40" s="36">
        <v>26.043331600000002</v>
      </c>
      <c r="K40" s="70" t="s">
        <v>883</v>
      </c>
      <c r="L40" s="94">
        <f t="shared" si="0"/>
        <v>18784.140194974654</v>
      </c>
      <c r="M40" s="75"/>
      <c r="N40" s="69" t="s">
        <v>837</v>
      </c>
    </row>
    <row r="41" spans="2:14" s="31" customFormat="1" ht="15" customHeight="1">
      <c r="B41" s="42" t="s">
        <v>554</v>
      </c>
      <c r="C41" s="72">
        <v>554.0156718669978</v>
      </c>
      <c r="D41" s="48">
        <v>1575.2055462792084</v>
      </c>
      <c r="E41" s="72" t="s">
        <v>883</v>
      </c>
      <c r="F41" s="68">
        <v>2.9876</v>
      </c>
      <c r="G41" s="72" t="s">
        <v>883</v>
      </c>
      <c r="H41" s="48">
        <v>0</v>
      </c>
      <c r="I41" s="72" t="s">
        <v>883</v>
      </c>
      <c r="J41" s="48">
        <v>32.80015</v>
      </c>
      <c r="K41" s="72" t="s">
        <v>883</v>
      </c>
      <c r="L41" s="93">
        <f t="shared" si="0"/>
        <v>1539.4177962792085</v>
      </c>
      <c r="M41" s="74"/>
      <c r="N41" s="42" t="s">
        <v>560</v>
      </c>
    </row>
    <row r="42" spans="2:14" s="31" customFormat="1" ht="15" customHeight="1">
      <c r="B42" s="42" t="s">
        <v>555</v>
      </c>
      <c r="C42" s="48">
        <v>18236.6859207551</v>
      </c>
      <c r="D42" s="48">
        <v>11574.210629565083</v>
      </c>
      <c r="E42" s="68">
        <v>0.55</v>
      </c>
      <c r="F42" s="68">
        <v>1.48125</v>
      </c>
      <c r="G42" s="48">
        <v>0</v>
      </c>
      <c r="H42" s="48">
        <v>0</v>
      </c>
      <c r="I42" s="48">
        <v>11711.2457</v>
      </c>
      <c r="J42" s="48">
        <v>7428.607924071751</v>
      </c>
      <c r="K42" s="93">
        <f t="shared" si="0"/>
        <v>6524.8902207551</v>
      </c>
      <c r="L42" s="93">
        <f t="shared" si="0"/>
        <v>4144.121455493331</v>
      </c>
      <c r="M42" s="74"/>
      <c r="N42" s="42" t="s">
        <v>561</v>
      </c>
    </row>
    <row r="43" spans="2:14" s="31" customFormat="1" ht="15" customHeight="1">
      <c r="B43" s="42" t="s">
        <v>556</v>
      </c>
      <c r="C43" s="48">
        <v>9390.58939876156</v>
      </c>
      <c r="D43" s="48">
        <v>3305.480780227769</v>
      </c>
      <c r="E43" s="68">
        <v>3268.475</v>
      </c>
      <c r="F43" s="68">
        <v>1257.7082</v>
      </c>
      <c r="G43" s="48">
        <v>1597</v>
      </c>
      <c r="H43" s="48">
        <v>447.16</v>
      </c>
      <c r="I43" s="48">
        <v>4327</v>
      </c>
      <c r="J43" s="48">
        <v>1514.45</v>
      </c>
      <c r="K43" s="93">
        <f t="shared" si="0"/>
        <v>198.11439876155964</v>
      </c>
      <c r="L43" s="93">
        <f t="shared" si="0"/>
        <v>86.16258022776901</v>
      </c>
      <c r="M43" s="74"/>
      <c r="N43" s="42" t="s">
        <v>562</v>
      </c>
    </row>
    <row r="44" spans="2:14" s="31" customFormat="1" ht="15" customHeight="1">
      <c r="B44" s="42" t="s">
        <v>949</v>
      </c>
      <c r="C44" s="72" t="s">
        <v>883</v>
      </c>
      <c r="D44" s="48">
        <v>22479.179400880188</v>
      </c>
      <c r="E44" s="72" t="s">
        <v>883</v>
      </c>
      <c r="F44" s="68">
        <v>153.15975</v>
      </c>
      <c r="G44" s="72" t="s">
        <v>883</v>
      </c>
      <c r="H44" s="48">
        <v>5647.47968864436</v>
      </c>
      <c r="I44" s="72" t="s">
        <v>883</v>
      </c>
      <c r="J44" s="48">
        <v>0</v>
      </c>
      <c r="K44" s="72" t="s">
        <v>883</v>
      </c>
      <c r="L44" s="93">
        <f>+D44-F44-H44-J44</f>
        <v>16678.53996223583</v>
      </c>
      <c r="M44" s="74"/>
      <c r="N44" s="42" t="s">
        <v>841</v>
      </c>
    </row>
    <row r="45" spans="2:14" s="31" customFormat="1" ht="16.5" customHeight="1">
      <c r="B45" s="124" t="s">
        <v>819</v>
      </c>
      <c r="C45" s="294" t="s">
        <v>883</v>
      </c>
      <c r="D45" s="295">
        <f>+D46+D52+D53+D54</f>
        <v>450144.31802703894</v>
      </c>
      <c r="E45" s="294" t="s">
        <v>883</v>
      </c>
      <c r="F45" s="295">
        <f>+F46+F52+F53+F54</f>
        <v>12743.943608252777</v>
      </c>
      <c r="G45" s="294" t="s">
        <v>883</v>
      </c>
      <c r="H45" s="295">
        <f>+H46+H52+H53+H54</f>
        <v>7937.592254366573</v>
      </c>
      <c r="I45" s="294" t="s">
        <v>883</v>
      </c>
      <c r="J45" s="295">
        <f>+J46+J52+J53+J54</f>
        <v>264495.9212650036</v>
      </c>
      <c r="K45" s="294" t="s">
        <v>883</v>
      </c>
      <c r="L45" s="295">
        <f>+L46+L52+L53+L54</f>
        <v>164966.86089941606</v>
      </c>
      <c r="M45" s="74"/>
      <c r="N45" s="124" t="s">
        <v>842</v>
      </c>
    </row>
    <row r="46" spans="2:17" s="31" customFormat="1" ht="15" customHeight="1">
      <c r="B46" s="42" t="s">
        <v>676</v>
      </c>
      <c r="C46" s="48">
        <f>SUM(C47:C51)</f>
        <v>82271.43614779529</v>
      </c>
      <c r="D46" s="48">
        <f>SUM(D47:D51)</f>
        <v>183505.0967267919</v>
      </c>
      <c r="E46" s="72" t="s">
        <v>883</v>
      </c>
      <c r="F46" s="48">
        <f>SUM(F47:F51)</f>
        <v>12673.266608252778</v>
      </c>
      <c r="G46" s="72" t="s">
        <v>883</v>
      </c>
      <c r="H46" s="48">
        <f>SUM(H47:H51)</f>
        <v>0</v>
      </c>
      <c r="I46" s="72" t="s">
        <v>883</v>
      </c>
      <c r="J46" s="48">
        <f>SUM(J47:J51)</f>
        <v>25639.541375701345</v>
      </c>
      <c r="K46" s="72" t="s">
        <v>883</v>
      </c>
      <c r="L46" s="48">
        <f>SUM(L47:L51)</f>
        <v>145192.28874283782</v>
      </c>
      <c r="M46" s="74"/>
      <c r="N46" s="42" t="s">
        <v>680</v>
      </c>
      <c r="Q46" s="22"/>
    </row>
    <row r="47" spans="2:17" s="32" customFormat="1" ht="12.75" customHeight="1">
      <c r="B47" s="69" t="s">
        <v>577</v>
      </c>
      <c r="C47" s="36">
        <v>5905.9355</v>
      </c>
      <c r="D47" s="36">
        <v>13824.212547484516</v>
      </c>
      <c r="E47" s="65">
        <v>974.998</v>
      </c>
      <c r="F47" s="65">
        <v>2282.209073460472</v>
      </c>
      <c r="G47" s="36">
        <v>0</v>
      </c>
      <c r="H47" s="36">
        <v>0</v>
      </c>
      <c r="I47" s="36">
        <v>114.40220000000001</v>
      </c>
      <c r="J47" s="36">
        <v>267.7848968550085</v>
      </c>
      <c r="K47" s="94">
        <f aca="true" t="shared" si="3" ref="K47:K53">+C47-E47-G47-I47</f>
        <v>4816.5353</v>
      </c>
      <c r="L47" s="94">
        <f aca="true" t="shared" si="4" ref="L47:L55">+D47-F47-H47-J47</f>
        <v>11274.218577169037</v>
      </c>
      <c r="M47" s="75"/>
      <c r="N47" s="69" t="s">
        <v>592</v>
      </c>
      <c r="Q47" s="22"/>
    </row>
    <row r="48" spans="2:17" s="32" customFormat="1" ht="12.75" customHeight="1">
      <c r="B48" s="69" t="s">
        <v>820</v>
      </c>
      <c r="C48" s="36">
        <v>5148.75897</v>
      </c>
      <c r="D48" s="36">
        <v>25634.399649488463</v>
      </c>
      <c r="E48" s="65">
        <v>191.846</v>
      </c>
      <c r="F48" s="65">
        <v>752.3694446153846</v>
      </c>
      <c r="G48" s="36">
        <v>0</v>
      </c>
      <c r="H48" s="36">
        <v>0</v>
      </c>
      <c r="I48" s="36">
        <v>0</v>
      </c>
      <c r="J48" s="36">
        <v>0</v>
      </c>
      <c r="K48" s="94">
        <f t="shared" si="3"/>
        <v>4956.912969999999</v>
      </c>
      <c r="L48" s="94">
        <f t="shared" si="4"/>
        <v>24882.030204873077</v>
      </c>
      <c r="M48" s="75"/>
      <c r="N48" s="69" t="s">
        <v>838</v>
      </c>
      <c r="Q48" s="22"/>
    </row>
    <row r="49" spans="2:17" s="32" customFormat="1" ht="12.75" customHeight="1">
      <c r="B49" s="69" t="s">
        <v>582</v>
      </c>
      <c r="C49" s="36">
        <v>43715.2742</v>
      </c>
      <c r="D49" s="36">
        <v>78147.693991465</v>
      </c>
      <c r="E49" s="65">
        <v>4133.215999999999</v>
      </c>
      <c r="F49" s="65">
        <v>7388.751530892307</v>
      </c>
      <c r="G49" s="36">
        <v>0</v>
      </c>
      <c r="H49" s="36">
        <v>0</v>
      </c>
      <c r="I49" s="36">
        <v>7643.3819</v>
      </c>
      <c r="J49" s="36">
        <v>13663.706352346346</v>
      </c>
      <c r="K49" s="94">
        <f t="shared" si="3"/>
        <v>31938.6763</v>
      </c>
      <c r="L49" s="94">
        <f t="shared" si="4"/>
        <v>57095.23610822635</v>
      </c>
      <c r="M49" s="75"/>
      <c r="N49" s="69" t="s">
        <v>597</v>
      </c>
      <c r="Q49" s="22"/>
    </row>
    <row r="50" spans="2:17" s="32" customFormat="1" ht="12.75" customHeight="1">
      <c r="B50" s="69" t="s">
        <v>821</v>
      </c>
      <c r="C50" s="36">
        <v>26801.631</v>
      </c>
      <c r="D50" s="36">
        <v>61368.05529188648</v>
      </c>
      <c r="E50" s="65">
        <v>982.6279999999999</v>
      </c>
      <c r="F50" s="65">
        <v>2249.936559284613</v>
      </c>
      <c r="G50" s="36">
        <v>0</v>
      </c>
      <c r="H50" s="36">
        <v>0</v>
      </c>
      <c r="I50" s="36">
        <v>5113.325454545455</v>
      </c>
      <c r="J50" s="36">
        <v>11708.05012649999</v>
      </c>
      <c r="K50" s="94">
        <f t="shared" si="3"/>
        <v>20705.677545454546</v>
      </c>
      <c r="L50" s="94">
        <f t="shared" si="4"/>
        <v>47410.06860610187</v>
      </c>
      <c r="M50" s="75"/>
      <c r="N50" s="69" t="s">
        <v>839</v>
      </c>
      <c r="Q50" s="22"/>
    </row>
    <row r="51" spans="2:17" s="32" customFormat="1" ht="12.75" customHeight="1">
      <c r="B51" s="69" t="s">
        <v>788</v>
      </c>
      <c r="C51" s="70">
        <v>699.8364777952942</v>
      </c>
      <c r="D51" s="36">
        <v>4530.735246467449</v>
      </c>
      <c r="E51" s="70" t="s">
        <v>883</v>
      </c>
      <c r="F51" s="65">
        <v>0</v>
      </c>
      <c r="G51" s="70" t="s">
        <v>883</v>
      </c>
      <c r="H51" s="36">
        <v>0</v>
      </c>
      <c r="I51" s="70" t="s">
        <v>883</v>
      </c>
      <c r="J51" s="36">
        <v>0</v>
      </c>
      <c r="K51" s="70" t="s">
        <v>883</v>
      </c>
      <c r="L51" s="94">
        <f t="shared" si="4"/>
        <v>4530.735246467449</v>
      </c>
      <c r="M51" s="75"/>
      <c r="N51" s="69" t="s">
        <v>840</v>
      </c>
      <c r="Q51" s="22"/>
    </row>
    <row r="52" spans="2:27" s="31" customFormat="1" ht="15" customHeight="1">
      <c r="B52" s="42" t="s">
        <v>677</v>
      </c>
      <c r="C52" s="48">
        <v>382691.33475599997</v>
      </c>
      <c r="D52" s="48">
        <v>246000.97719538005</v>
      </c>
      <c r="E52" s="68">
        <v>0</v>
      </c>
      <c r="F52" s="68">
        <v>0</v>
      </c>
      <c r="G52" s="48">
        <v>6271.569255390999</v>
      </c>
      <c r="H52" s="48">
        <v>5155.036252391196</v>
      </c>
      <c r="I52" s="48">
        <v>373197.838052167</v>
      </c>
      <c r="J52" s="48">
        <v>238678.12104930222</v>
      </c>
      <c r="K52" s="93">
        <f t="shared" si="3"/>
        <v>3221.927448441973</v>
      </c>
      <c r="L52" s="93">
        <f t="shared" si="4"/>
        <v>2167.8198936866247</v>
      </c>
      <c r="M52" s="74"/>
      <c r="N52" s="42" t="s">
        <v>600</v>
      </c>
      <c r="P52" s="22"/>
      <c r="Q52" s="22"/>
      <c r="R52" s="32"/>
      <c r="S52" s="32"/>
      <c r="T52" s="32"/>
      <c r="U52" s="32"/>
      <c r="V52" s="32"/>
      <c r="W52" s="32"/>
      <c r="X52" s="32"/>
      <c r="Y52" s="32"/>
      <c r="Z52" s="32"/>
      <c r="AA52" s="32"/>
    </row>
    <row r="53" spans="2:17" s="31" customFormat="1" ht="15" customHeight="1">
      <c r="B53" s="42" t="s">
        <v>678</v>
      </c>
      <c r="C53" s="48">
        <v>10766.085057</v>
      </c>
      <c r="D53" s="48">
        <v>17247.972197644667</v>
      </c>
      <c r="E53" s="68">
        <v>0</v>
      </c>
      <c r="F53" s="68">
        <v>0</v>
      </c>
      <c r="G53" s="48">
        <v>838.594197</v>
      </c>
      <c r="H53" s="48">
        <v>1343.4827347530359</v>
      </c>
      <c r="I53" s="48">
        <v>0</v>
      </c>
      <c r="J53" s="48">
        <v>0</v>
      </c>
      <c r="K53" s="93">
        <f t="shared" si="3"/>
        <v>9927.49086</v>
      </c>
      <c r="L53" s="93">
        <f t="shared" si="4"/>
        <v>15904.489462891632</v>
      </c>
      <c r="M53" s="74"/>
      <c r="N53" s="42" t="s">
        <v>681</v>
      </c>
      <c r="P53" s="63"/>
      <c r="Q53" s="22"/>
    </row>
    <row r="54" spans="2:27" s="31" customFormat="1" ht="15" customHeight="1">
      <c r="B54" s="42" t="s">
        <v>679</v>
      </c>
      <c r="C54" s="72" t="s">
        <v>883</v>
      </c>
      <c r="D54" s="48">
        <v>3390.2719072223404</v>
      </c>
      <c r="E54" s="72" t="s">
        <v>883</v>
      </c>
      <c r="F54" s="68">
        <v>70.67699999999999</v>
      </c>
      <c r="G54" s="72" t="s">
        <v>883</v>
      </c>
      <c r="H54" s="48">
        <v>1439.07326722234</v>
      </c>
      <c r="I54" s="72" t="s">
        <v>883</v>
      </c>
      <c r="J54" s="48">
        <v>178.25884000000016</v>
      </c>
      <c r="K54" s="72" t="s">
        <v>883</v>
      </c>
      <c r="L54" s="93">
        <f t="shared" si="4"/>
        <v>1702.2628</v>
      </c>
      <c r="M54" s="74"/>
      <c r="N54" s="42" t="s">
        <v>682</v>
      </c>
      <c r="P54" s="22"/>
      <c r="Q54" s="22"/>
      <c r="R54" s="22"/>
      <c r="S54" s="22"/>
      <c r="T54" s="22"/>
      <c r="U54" s="22"/>
      <c r="V54" s="22"/>
      <c r="W54" s="22"/>
      <c r="X54" s="22"/>
      <c r="Y54" s="22"/>
      <c r="Z54" s="22"/>
      <c r="AA54" s="22"/>
    </row>
    <row r="55" spans="2:28" s="132" customFormat="1" ht="16.5" customHeight="1">
      <c r="B55" s="130" t="s">
        <v>846</v>
      </c>
      <c r="C55" s="294" t="s">
        <v>883</v>
      </c>
      <c r="D55" s="295">
        <v>9001.743550064124</v>
      </c>
      <c r="E55" s="294" t="s">
        <v>883</v>
      </c>
      <c r="F55" s="296">
        <v>1560.4326</v>
      </c>
      <c r="G55" s="294" t="s">
        <v>883</v>
      </c>
      <c r="H55" s="295">
        <v>0</v>
      </c>
      <c r="I55" s="294" t="s">
        <v>883</v>
      </c>
      <c r="J55" s="295">
        <v>0</v>
      </c>
      <c r="K55" s="294" t="s">
        <v>883</v>
      </c>
      <c r="L55" s="297">
        <f t="shared" si="4"/>
        <v>7441.310950064124</v>
      </c>
      <c r="M55" s="131"/>
      <c r="N55" s="130" t="s">
        <v>847</v>
      </c>
      <c r="O55" s="31"/>
      <c r="P55" s="22"/>
      <c r="Q55" s="22"/>
      <c r="R55" s="22"/>
      <c r="S55" s="22"/>
      <c r="T55" s="22"/>
      <c r="U55" s="22"/>
      <c r="V55" s="22"/>
      <c r="W55" s="22"/>
      <c r="X55" s="22"/>
      <c r="Y55" s="22"/>
      <c r="Z55" s="22"/>
      <c r="AA55" s="22"/>
      <c r="AB55" s="31"/>
    </row>
    <row r="56" spans="2:27" s="31" customFormat="1" ht="16.5" customHeight="1">
      <c r="B56" s="124" t="s">
        <v>822</v>
      </c>
      <c r="C56" s="294" t="s">
        <v>883</v>
      </c>
      <c r="D56" s="295">
        <f>SUM(D57:D61)</f>
        <v>18059.637966763607</v>
      </c>
      <c r="E56" s="294" t="s">
        <v>883</v>
      </c>
      <c r="F56" s="295">
        <f>SUM(F57:F61)</f>
        <v>0</v>
      </c>
      <c r="G56" s="294" t="s">
        <v>883</v>
      </c>
      <c r="H56" s="295">
        <f>SUM(H57:H61)</f>
        <v>247.370774466309</v>
      </c>
      <c r="I56" s="294" t="s">
        <v>883</v>
      </c>
      <c r="J56" s="295">
        <f>SUM(J57:J61)</f>
        <v>1494.4198298380309</v>
      </c>
      <c r="K56" s="294" t="s">
        <v>883</v>
      </c>
      <c r="L56" s="295">
        <f>SUM(L57:L61)</f>
        <v>16317.847362459266</v>
      </c>
      <c r="M56" s="74"/>
      <c r="N56" s="124" t="s">
        <v>824</v>
      </c>
      <c r="P56" s="22"/>
      <c r="Q56" s="22"/>
      <c r="R56" s="22"/>
      <c r="S56" s="22"/>
      <c r="T56" s="22"/>
      <c r="U56" s="22"/>
      <c r="V56" s="22"/>
      <c r="W56" s="22"/>
      <c r="X56" s="22"/>
      <c r="Y56" s="22"/>
      <c r="Z56" s="22"/>
      <c r="AA56" s="22"/>
    </row>
    <row r="57" spans="2:28" s="32" customFormat="1" ht="12.75" customHeight="1">
      <c r="B57" s="41" t="s">
        <v>689</v>
      </c>
      <c r="C57" s="70">
        <v>65.0441298091042</v>
      </c>
      <c r="D57" s="36">
        <v>176.68847597864305</v>
      </c>
      <c r="E57" s="36">
        <v>0</v>
      </c>
      <c r="F57" s="36">
        <v>0</v>
      </c>
      <c r="G57" s="36">
        <v>0</v>
      </c>
      <c r="H57" s="36">
        <v>0</v>
      </c>
      <c r="I57" s="36">
        <v>63.74324721292212</v>
      </c>
      <c r="J57" s="36">
        <v>173.15470645907018</v>
      </c>
      <c r="K57" s="94">
        <f aca="true" t="shared" si="5" ref="K57:L65">+C57-E57-G57-I57</f>
        <v>1.3008825961820847</v>
      </c>
      <c r="L57" s="94">
        <f t="shared" si="5"/>
        <v>3.5337695195728713</v>
      </c>
      <c r="M57" s="75"/>
      <c r="N57" s="69" t="s">
        <v>696</v>
      </c>
      <c r="O57" s="31"/>
      <c r="P57" s="22"/>
      <c r="Q57" s="22"/>
      <c r="R57" s="22"/>
      <c r="S57" s="22"/>
      <c r="T57" s="22"/>
      <c r="U57" s="22"/>
      <c r="V57" s="22"/>
      <c r="W57" s="22"/>
      <c r="X57" s="22"/>
      <c r="Y57" s="22"/>
      <c r="Z57" s="22"/>
      <c r="AA57" s="22"/>
      <c r="AB57" s="31"/>
    </row>
    <row r="58" spans="2:27" s="32" customFormat="1" ht="12.75" customHeight="1">
      <c r="B58" s="41" t="s">
        <v>690</v>
      </c>
      <c r="C58" s="36">
        <v>152.121531277533</v>
      </c>
      <c r="D58" s="36">
        <v>517.4847432769426</v>
      </c>
      <c r="E58" s="36">
        <v>0</v>
      </c>
      <c r="F58" s="36">
        <v>0</v>
      </c>
      <c r="G58" s="36">
        <v>0</v>
      </c>
      <c r="H58" s="36">
        <v>0</v>
      </c>
      <c r="I58" s="36">
        <v>114.09114845814975</v>
      </c>
      <c r="J58" s="36">
        <v>388.113557457707</v>
      </c>
      <c r="K58" s="70">
        <f t="shared" si="5"/>
        <v>38.03038281938325</v>
      </c>
      <c r="L58" s="94">
        <f t="shared" si="5"/>
        <v>129.37118581923562</v>
      </c>
      <c r="M58" s="75"/>
      <c r="N58" s="69" t="s">
        <v>697</v>
      </c>
      <c r="O58" s="22"/>
      <c r="P58" s="22"/>
      <c r="Q58" s="22"/>
      <c r="R58" s="22"/>
      <c r="S58" s="22"/>
      <c r="T58" s="22"/>
      <c r="U58" s="22"/>
      <c r="V58" s="22"/>
      <c r="W58" s="22"/>
      <c r="X58" s="22"/>
      <c r="Y58" s="22"/>
      <c r="Z58" s="22"/>
      <c r="AA58" s="22"/>
    </row>
    <row r="59" spans="2:28" s="32" customFormat="1" ht="12.75" customHeight="1">
      <c r="B59" s="41" t="s">
        <v>692</v>
      </c>
      <c r="C59" s="36">
        <v>787.0195662107192</v>
      </c>
      <c r="D59" s="36">
        <v>8527.398365641542</v>
      </c>
      <c r="E59" s="36">
        <v>0</v>
      </c>
      <c r="F59" s="36">
        <v>0</v>
      </c>
      <c r="G59" s="36">
        <v>0</v>
      </c>
      <c r="H59" s="36">
        <v>0</v>
      </c>
      <c r="I59" s="36">
        <v>0</v>
      </c>
      <c r="J59" s="36">
        <v>0</v>
      </c>
      <c r="K59" s="70">
        <f t="shared" si="5"/>
        <v>787.0195662107192</v>
      </c>
      <c r="L59" s="94">
        <f t="shared" si="5"/>
        <v>8527.398365641542</v>
      </c>
      <c r="M59" s="75"/>
      <c r="N59" s="69" t="s">
        <v>699</v>
      </c>
      <c r="O59" s="63"/>
      <c r="P59" s="22"/>
      <c r="Q59" s="22"/>
      <c r="R59" s="22"/>
      <c r="S59" s="22"/>
      <c r="T59" s="22"/>
      <c r="U59" s="22"/>
      <c r="V59" s="22"/>
      <c r="W59" s="22"/>
      <c r="X59" s="22"/>
      <c r="Y59" s="22"/>
      <c r="Z59" s="22"/>
      <c r="AA59" s="22"/>
      <c r="AB59" s="31"/>
    </row>
    <row r="60" spans="2:28" s="32" customFormat="1" ht="12.75" customHeight="1">
      <c r="B60" s="41" t="s">
        <v>823</v>
      </c>
      <c r="C60" s="70" t="s">
        <v>883</v>
      </c>
      <c r="D60" s="36">
        <v>8425.781757755962</v>
      </c>
      <c r="E60" s="70" t="s">
        <v>883</v>
      </c>
      <c r="F60" s="36">
        <v>0</v>
      </c>
      <c r="G60" s="70" t="s">
        <v>883</v>
      </c>
      <c r="H60" s="36">
        <v>0</v>
      </c>
      <c r="I60" s="70" t="s">
        <v>883</v>
      </c>
      <c r="J60" s="36">
        <v>933.1515659212537</v>
      </c>
      <c r="K60" s="70" t="s">
        <v>883</v>
      </c>
      <c r="L60" s="94">
        <f t="shared" si="5"/>
        <v>7492.630191834708</v>
      </c>
      <c r="M60" s="75"/>
      <c r="N60" s="69" t="s">
        <v>843</v>
      </c>
      <c r="O60" s="22"/>
      <c r="P60" s="22"/>
      <c r="Q60" s="22"/>
      <c r="R60" s="22"/>
      <c r="S60" s="22"/>
      <c r="T60" s="22"/>
      <c r="U60" s="22"/>
      <c r="V60" s="22"/>
      <c r="W60" s="22"/>
      <c r="X60" s="22"/>
      <c r="Y60" s="22"/>
      <c r="Z60" s="22"/>
      <c r="AA60" s="22"/>
      <c r="AB60" s="22"/>
    </row>
    <row r="61" spans="2:28" s="32" customFormat="1" ht="12.75" customHeight="1">
      <c r="B61" s="41" t="s">
        <v>711</v>
      </c>
      <c r="C61" s="70" t="s">
        <v>883</v>
      </c>
      <c r="D61" s="70">
        <v>412.28462411051504</v>
      </c>
      <c r="E61" s="70" t="s">
        <v>883</v>
      </c>
      <c r="F61" s="36">
        <v>0</v>
      </c>
      <c r="G61" s="70" t="s">
        <v>883</v>
      </c>
      <c r="H61" s="70">
        <v>247.370774466309</v>
      </c>
      <c r="I61" s="70" t="s">
        <v>883</v>
      </c>
      <c r="J61" s="70">
        <v>0</v>
      </c>
      <c r="K61" s="70" t="s">
        <v>883</v>
      </c>
      <c r="L61" s="94">
        <f t="shared" si="5"/>
        <v>164.91384964420604</v>
      </c>
      <c r="M61" s="75"/>
      <c r="N61" s="69" t="s">
        <v>712</v>
      </c>
      <c r="O61" s="22"/>
      <c r="P61" s="22"/>
      <c r="Q61" s="22"/>
      <c r="R61" s="22"/>
      <c r="S61" s="22"/>
      <c r="T61" s="22"/>
      <c r="U61" s="22"/>
      <c r="V61" s="22"/>
      <c r="W61" s="22"/>
      <c r="X61" s="22"/>
      <c r="Y61" s="22"/>
      <c r="Z61" s="22"/>
      <c r="AA61" s="22"/>
      <c r="AB61" s="22"/>
    </row>
    <row r="62" spans="2:28" s="31" customFormat="1" ht="16.5" customHeight="1">
      <c r="B62" s="124" t="s">
        <v>850</v>
      </c>
      <c r="C62" s="294" t="s">
        <v>883</v>
      </c>
      <c r="D62" s="295">
        <v>2305.9537876545655</v>
      </c>
      <c r="E62" s="294" t="s">
        <v>883</v>
      </c>
      <c r="F62" s="296">
        <v>0</v>
      </c>
      <c r="G62" s="294" t="s">
        <v>883</v>
      </c>
      <c r="H62" s="295">
        <v>235.080912</v>
      </c>
      <c r="I62" s="294" t="s">
        <v>883</v>
      </c>
      <c r="J62" s="295">
        <v>192.68576</v>
      </c>
      <c r="K62" s="294" t="s">
        <v>883</v>
      </c>
      <c r="L62" s="297">
        <f t="shared" si="5"/>
        <v>1878.1871156545656</v>
      </c>
      <c r="M62" s="74"/>
      <c r="N62" s="124" t="s">
        <v>851</v>
      </c>
      <c r="O62" s="29"/>
      <c r="P62" s="22"/>
      <c r="Q62" s="22"/>
      <c r="R62" s="22"/>
      <c r="S62" s="22"/>
      <c r="T62" s="22"/>
      <c r="U62" s="22"/>
      <c r="V62" s="22"/>
      <c r="W62" s="22"/>
      <c r="X62" s="22"/>
      <c r="Y62" s="22"/>
      <c r="Z62" s="22"/>
      <c r="AA62" s="22"/>
      <c r="AB62" s="22"/>
    </row>
    <row r="63" spans="2:28" s="31" customFormat="1" ht="16.5" customHeight="1">
      <c r="B63" s="124" t="s">
        <v>80</v>
      </c>
      <c r="C63" s="294" t="s">
        <v>883</v>
      </c>
      <c r="D63" s="295">
        <v>53111.452000000005</v>
      </c>
      <c r="E63" s="294" t="s">
        <v>883</v>
      </c>
      <c r="F63" s="296">
        <v>22602.1512</v>
      </c>
      <c r="G63" s="294" t="s">
        <v>883</v>
      </c>
      <c r="H63" s="295">
        <v>1940.2612000000001</v>
      </c>
      <c r="I63" s="294" t="s">
        <v>883</v>
      </c>
      <c r="J63" s="295">
        <v>0</v>
      </c>
      <c r="K63" s="294" t="s">
        <v>883</v>
      </c>
      <c r="L63" s="297">
        <f t="shared" si="5"/>
        <v>28569.039600000004</v>
      </c>
      <c r="M63" s="74"/>
      <c r="N63" s="124" t="s">
        <v>247</v>
      </c>
      <c r="O63" s="29"/>
      <c r="P63" s="22"/>
      <c r="Q63" s="22"/>
      <c r="R63" s="22"/>
      <c r="S63" s="22"/>
      <c r="T63" s="22"/>
      <c r="U63" s="22"/>
      <c r="V63" s="22"/>
      <c r="W63" s="22"/>
      <c r="X63" s="22"/>
      <c r="Y63" s="22"/>
      <c r="Z63" s="22"/>
      <c r="AA63" s="22"/>
      <c r="AB63" s="22"/>
    </row>
    <row r="64" spans="2:28" s="31" customFormat="1" ht="16.5" customHeight="1">
      <c r="B64" s="124" t="s">
        <v>81</v>
      </c>
      <c r="C64" s="294" t="s">
        <v>883</v>
      </c>
      <c r="D64" s="295">
        <v>18018.976701790078</v>
      </c>
      <c r="E64" s="294" t="s">
        <v>883</v>
      </c>
      <c r="F64" s="296">
        <v>0</v>
      </c>
      <c r="G64" s="294" t="s">
        <v>883</v>
      </c>
      <c r="H64" s="295">
        <v>0</v>
      </c>
      <c r="I64" s="294" t="s">
        <v>883</v>
      </c>
      <c r="J64" s="295">
        <v>0</v>
      </c>
      <c r="K64" s="294" t="s">
        <v>883</v>
      </c>
      <c r="L64" s="297">
        <f t="shared" si="5"/>
        <v>18018.976701790078</v>
      </c>
      <c r="M64" s="74"/>
      <c r="N64" s="124" t="s">
        <v>87</v>
      </c>
      <c r="O64" s="29"/>
      <c r="P64" s="22"/>
      <c r="Q64" s="22"/>
      <c r="R64" s="22"/>
      <c r="S64" s="22"/>
      <c r="T64" s="22"/>
      <c r="U64" s="22"/>
      <c r="V64" s="22"/>
      <c r="W64" s="22"/>
      <c r="X64" s="22"/>
      <c r="Y64" s="22"/>
      <c r="Z64" s="22"/>
      <c r="AA64" s="22"/>
      <c r="AB64" s="22"/>
    </row>
    <row r="65" spans="2:28" s="31" customFormat="1" ht="30" customHeight="1">
      <c r="B65" s="220" t="s">
        <v>926</v>
      </c>
      <c r="C65" s="294" t="s">
        <v>883</v>
      </c>
      <c r="D65" s="295">
        <v>14490.139143142218</v>
      </c>
      <c r="E65" s="294" t="s">
        <v>883</v>
      </c>
      <c r="F65" s="296">
        <v>0</v>
      </c>
      <c r="G65" s="294" t="s">
        <v>883</v>
      </c>
      <c r="H65" s="295">
        <v>0</v>
      </c>
      <c r="I65" s="294" t="s">
        <v>883</v>
      </c>
      <c r="J65" s="295">
        <v>0</v>
      </c>
      <c r="K65" s="294" t="s">
        <v>883</v>
      </c>
      <c r="L65" s="297">
        <f t="shared" si="5"/>
        <v>14490.139143142218</v>
      </c>
      <c r="M65" s="74"/>
      <c r="N65" s="220" t="s">
        <v>927</v>
      </c>
      <c r="O65" s="29"/>
      <c r="P65" s="22"/>
      <c r="Q65" s="22"/>
      <c r="R65" s="22"/>
      <c r="S65" s="22"/>
      <c r="T65" s="22"/>
      <c r="U65" s="22"/>
      <c r="V65" s="22"/>
      <c r="W65" s="22"/>
      <c r="X65" s="22"/>
      <c r="Y65" s="22"/>
      <c r="Z65" s="22"/>
      <c r="AA65" s="22"/>
      <c r="AB65" s="22"/>
    </row>
    <row r="66" spans="2:28" s="32" customFormat="1" ht="3" customHeight="1">
      <c r="B66" s="56"/>
      <c r="C66" s="90"/>
      <c r="D66" s="90"/>
      <c r="E66" s="65"/>
      <c r="F66" s="65"/>
      <c r="G66" s="90"/>
      <c r="H66" s="90"/>
      <c r="I66" s="90"/>
      <c r="J66" s="90"/>
      <c r="K66" s="65"/>
      <c r="L66" s="65"/>
      <c r="M66" s="193"/>
      <c r="N66" s="56"/>
      <c r="O66" s="29"/>
      <c r="P66" s="22"/>
      <c r="Q66" s="22"/>
      <c r="R66" s="22"/>
      <c r="S66" s="22"/>
      <c r="T66" s="22"/>
      <c r="U66" s="22"/>
      <c r="V66" s="22"/>
      <c r="W66" s="22"/>
      <c r="X66" s="22"/>
      <c r="Y66" s="22"/>
      <c r="Z66" s="22"/>
      <c r="AA66" s="22"/>
      <c r="AB66" s="22"/>
    </row>
    <row r="67" spans="2:28" s="31" customFormat="1" ht="31.5" customHeight="1">
      <c r="B67" s="96" t="s">
        <v>143</v>
      </c>
      <c r="C67" s="116" t="s">
        <v>883</v>
      </c>
      <c r="D67" s="99">
        <f>+D10+D45+D56+D62+D63+D64+D65+D55</f>
        <v>797496.9390156495</v>
      </c>
      <c r="E67" s="122" t="s">
        <v>883</v>
      </c>
      <c r="F67" s="99">
        <f>+F10+F45+F56+F62+F63+F64+F65+F55</f>
        <v>76236.42839308301</v>
      </c>
      <c r="G67" s="122" t="s">
        <v>883</v>
      </c>
      <c r="H67" s="99">
        <f>+H10+H45+H56+H62+H63+H64+H65+H55</f>
        <v>56604.572782752344</v>
      </c>
      <c r="I67" s="122" t="s">
        <v>883</v>
      </c>
      <c r="J67" s="99">
        <f>+J10+J45+J56+J62+J63+J64+J65+J55</f>
        <v>295260.1251791548</v>
      </c>
      <c r="K67" s="122" t="s">
        <v>883</v>
      </c>
      <c r="L67" s="99">
        <f>+L10+L45+L56+L62+L63+L64+L65+L55</f>
        <v>369395.8126606594</v>
      </c>
      <c r="M67" s="210"/>
      <c r="N67" s="96" t="s">
        <v>184</v>
      </c>
      <c r="O67" s="29"/>
      <c r="P67" s="22"/>
      <c r="Q67" s="22"/>
      <c r="R67" s="22"/>
      <c r="S67" s="22"/>
      <c r="T67" s="22"/>
      <c r="U67" s="22"/>
      <c r="V67" s="22"/>
      <c r="W67" s="22"/>
      <c r="X67" s="22"/>
      <c r="Y67" s="22"/>
      <c r="Z67" s="22"/>
      <c r="AA67" s="22"/>
      <c r="AB67" s="22"/>
    </row>
    <row r="68" spans="2:15" ht="4.5" customHeight="1">
      <c r="B68" s="21"/>
      <c r="C68" s="21"/>
      <c r="D68" s="21"/>
      <c r="G68" s="21"/>
      <c r="H68" s="21"/>
      <c r="I68" s="22"/>
      <c r="K68" s="29"/>
      <c r="L68" s="25"/>
      <c r="M68" s="25"/>
      <c r="O68" s="29"/>
    </row>
    <row r="69" spans="2:28" ht="12.75" customHeight="1">
      <c r="B69" s="21" t="s">
        <v>844</v>
      </c>
      <c r="C69" s="21"/>
      <c r="D69" s="21"/>
      <c r="G69" s="21"/>
      <c r="H69" s="21"/>
      <c r="I69" s="22"/>
      <c r="J69" s="22"/>
      <c r="K69" s="22"/>
      <c r="L69" s="25"/>
      <c r="M69" s="25"/>
      <c r="AB69" s="25"/>
    </row>
    <row r="70" spans="2:28" ht="13.5" customHeight="1">
      <c r="B70" s="21" t="s">
        <v>848</v>
      </c>
      <c r="C70" s="21"/>
      <c r="D70" s="21"/>
      <c r="G70" s="21"/>
      <c r="H70" s="21"/>
      <c r="I70" s="21"/>
      <c r="J70" s="21"/>
      <c r="M70" s="21"/>
      <c r="AB70" s="25"/>
    </row>
    <row r="71" spans="2:28" ht="13.5" customHeight="1">
      <c r="B71" s="21" t="s">
        <v>845</v>
      </c>
      <c r="C71" s="21"/>
      <c r="D71" s="21"/>
      <c r="G71" s="21"/>
      <c r="H71" s="21"/>
      <c r="I71" s="21"/>
      <c r="J71" s="21"/>
      <c r="M71" s="21"/>
      <c r="AB71" s="25"/>
    </row>
    <row r="72" spans="2:28" ht="13.5" customHeight="1">
      <c r="B72" s="21" t="s">
        <v>849</v>
      </c>
      <c r="C72" s="21"/>
      <c r="D72" s="21"/>
      <c r="G72" s="21"/>
      <c r="H72" s="21"/>
      <c r="I72" s="21"/>
      <c r="J72" s="21"/>
      <c r="M72" s="21"/>
      <c r="AB72" s="25"/>
    </row>
    <row r="73" spans="2:28" ht="13.5" customHeight="1">
      <c r="B73" s="21" t="s">
        <v>1028</v>
      </c>
      <c r="C73" s="21"/>
      <c r="D73" s="21"/>
      <c r="G73" s="21"/>
      <c r="H73" s="21"/>
      <c r="I73" s="21"/>
      <c r="J73" s="21"/>
      <c r="M73" s="21"/>
      <c r="AB73" s="24"/>
    </row>
    <row r="74" spans="2:13" ht="13.5" customHeight="1">
      <c r="B74" s="21" t="s">
        <v>950</v>
      </c>
      <c r="C74" s="21"/>
      <c r="D74" s="21"/>
      <c r="G74" s="21"/>
      <c r="H74" s="21"/>
      <c r="I74" s="21"/>
      <c r="J74" s="21"/>
      <c r="M74" s="21"/>
    </row>
    <row r="75" spans="3:28" s="25" customFormat="1" ht="13.5" thickBot="1">
      <c r="C75" s="80"/>
      <c r="D75" s="80"/>
      <c r="E75" s="80"/>
      <c r="F75" s="80"/>
      <c r="G75" s="80"/>
      <c r="H75" s="80"/>
      <c r="I75" s="80"/>
      <c r="J75" s="80"/>
      <c r="K75" s="80"/>
      <c r="L75" s="80"/>
      <c r="O75" s="22"/>
      <c r="P75" s="22"/>
      <c r="Q75" s="22"/>
      <c r="R75" s="22"/>
      <c r="S75" s="22"/>
      <c r="T75" s="22"/>
      <c r="U75" s="22"/>
      <c r="V75" s="22"/>
      <c r="W75" s="22"/>
      <c r="X75" s="22"/>
      <c r="Y75" s="22"/>
      <c r="Z75" s="22"/>
      <c r="AA75" s="22"/>
      <c r="AB75" s="29"/>
    </row>
    <row r="76" spans="2:28" s="25" customFormat="1" ht="16.5" customHeight="1" thickTop="1">
      <c r="B76" s="26" t="str">
        <f>+'Περιεχόμενα-Contents'!B27</f>
        <v>(Τελευταία Ενημέρωση/Last update: 14/11/2023)</v>
      </c>
      <c r="C76" s="81"/>
      <c r="D76" s="81"/>
      <c r="E76" s="87"/>
      <c r="F76" s="87"/>
      <c r="G76" s="81"/>
      <c r="H76" s="81"/>
      <c r="I76" s="81"/>
      <c r="J76" s="81"/>
      <c r="K76" s="87"/>
      <c r="L76" s="87"/>
      <c r="M76" s="27"/>
      <c r="N76" s="27"/>
      <c r="O76" s="22"/>
      <c r="P76" s="22"/>
      <c r="Q76" s="22"/>
      <c r="R76" s="22"/>
      <c r="S76" s="22"/>
      <c r="T76" s="22"/>
      <c r="U76" s="22"/>
      <c r="V76" s="22"/>
      <c r="W76" s="22"/>
      <c r="X76" s="22"/>
      <c r="Y76" s="22"/>
      <c r="Z76" s="22"/>
      <c r="AA76" s="22"/>
      <c r="AB76" s="22"/>
    </row>
    <row r="77" spans="2:28" s="25" customFormat="1" ht="4.5" customHeight="1">
      <c r="B77" s="201"/>
      <c r="C77" s="214"/>
      <c r="D77" s="214"/>
      <c r="E77" s="215"/>
      <c r="F77" s="215"/>
      <c r="G77" s="214"/>
      <c r="H77" s="214"/>
      <c r="I77" s="214"/>
      <c r="J77" s="214"/>
      <c r="K77" s="215"/>
      <c r="L77" s="215"/>
      <c r="M77" s="203"/>
      <c r="N77" s="203"/>
      <c r="O77" s="22"/>
      <c r="P77" s="22"/>
      <c r="Q77" s="22"/>
      <c r="R77" s="22"/>
      <c r="S77" s="22"/>
      <c r="T77" s="22"/>
      <c r="U77" s="22"/>
      <c r="V77" s="22"/>
      <c r="W77" s="22"/>
      <c r="X77" s="22"/>
      <c r="Y77" s="22"/>
      <c r="Z77" s="22"/>
      <c r="AA77" s="22"/>
      <c r="AB77" s="22"/>
    </row>
    <row r="78" spans="2:28" s="25" customFormat="1" ht="16.5" customHeight="1">
      <c r="B78" s="28" t="str">
        <f>+'Περιεχόμενα-Contents'!B29</f>
        <v>COPYRIGHT © :2023, ΚΥΠΡΙΑΚΗ ΔΗΜΟΚΡΑΤΙΑ, ΣΤΑΤΙΣΤΙΚΗ ΥΠΗΡΕΣΙΑ/REPUBLIC OF CYPRUS, STATISTICAL SERVICE</v>
      </c>
      <c r="C78" s="82"/>
      <c r="D78" s="82"/>
      <c r="E78" s="80"/>
      <c r="F78" s="80"/>
      <c r="G78" s="82"/>
      <c r="H78" s="82"/>
      <c r="I78" s="82"/>
      <c r="J78" s="82"/>
      <c r="K78" s="80"/>
      <c r="L78" s="80"/>
      <c r="O78" s="22"/>
      <c r="P78" s="22"/>
      <c r="Q78" s="22"/>
      <c r="R78" s="22"/>
      <c r="S78" s="22"/>
      <c r="T78" s="22"/>
      <c r="U78" s="22"/>
      <c r="V78" s="22"/>
      <c r="W78" s="22"/>
      <c r="X78" s="22"/>
      <c r="Y78" s="22"/>
      <c r="Z78" s="22"/>
      <c r="AA78" s="22"/>
      <c r="AB78" s="22"/>
    </row>
    <row r="79" spans="2:28" s="24" customFormat="1" ht="12.75">
      <c r="B79" s="20"/>
      <c r="C79" s="83"/>
      <c r="D79" s="83"/>
      <c r="E79" s="88"/>
      <c r="F79" s="88"/>
      <c r="G79" s="83"/>
      <c r="H79" s="83"/>
      <c r="I79" s="83"/>
      <c r="J79" s="83"/>
      <c r="K79" s="88"/>
      <c r="L79" s="88"/>
      <c r="O79" s="22"/>
      <c r="P79" s="22"/>
      <c r="Q79" s="22"/>
      <c r="R79" s="22"/>
      <c r="S79" s="22"/>
      <c r="T79" s="22"/>
      <c r="U79" s="22"/>
      <c r="V79" s="22"/>
      <c r="W79" s="22"/>
      <c r="X79" s="22"/>
      <c r="Y79" s="22"/>
      <c r="Z79" s="22"/>
      <c r="AA79" s="22"/>
      <c r="AB79" s="22"/>
    </row>
    <row r="83" spans="1:28" s="29" customFormat="1" ht="12.75">
      <c r="A83" s="22"/>
      <c r="B83" s="30"/>
      <c r="C83" s="84"/>
      <c r="D83" s="84"/>
      <c r="G83" s="84"/>
      <c r="H83" s="84"/>
      <c r="I83" s="84"/>
      <c r="J83" s="84"/>
      <c r="O83" s="22"/>
      <c r="P83" s="22"/>
      <c r="Q83" s="22"/>
      <c r="R83" s="22"/>
      <c r="S83" s="22"/>
      <c r="T83" s="22"/>
      <c r="U83" s="22"/>
      <c r="V83" s="22"/>
      <c r="W83" s="22"/>
      <c r="X83" s="22"/>
      <c r="Y83" s="22"/>
      <c r="Z83" s="22"/>
      <c r="AA83" s="22"/>
      <c r="AB83" s="22"/>
    </row>
  </sheetData>
  <sheetProtection/>
  <mergeCells count="15">
    <mergeCell ref="N6:N9"/>
    <mergeCell ref="C7:D7"/>
    <mergeCell ref="E7:F7"/>
    <mergeCell ref="G7:H7"/>
    <mergeCell ref="I7:J7"/>
    <mergeCell ref="K7:M7"/>
    <mergeCell ref="L8:M8"/>
    <mergeCell ref="L9:M9"/>
    <mergeCell ref="I6:J6"/>
    <mergeCell ref="A1:B1"/>
    <mergeCell ref="B6:B9"/>
    <mergeCell ref="C6:D6"/>
    <mergeCell ref="E6:F6"/>
    <mergeCell ref="G6:H6"/>
    <mergeCell ref="K6:M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75" r:id="rId2"/>
  <rowBreaks count="1" manualBreakCount="1">
    <brk id="44" max="14" man="1"/>
  </rowBreaks>
  <drawing r:id="rId1"/>
</worksheet>
</file>

<file path=xl/worksheets/sheet24.xml><?xml version="1.0" encoding="utf-8"?>
<worksheet xmlns="http://schemas.openxmlformats.org/spreadsheetml/2006/main" xmlns:r="http://schemas.openxmlformats.org/officeDocument/2006/relationships">
  <sheetPr>
    <tabColor rgb="FF92D050"/>
  </sheetPr>
  <dimension ref="A1:P54"/>
  <sheetViews>
    <sheetView zoomScaleSheetLayoutView="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A1" sqref="A1:B1"/>
    </sheetView>
  </sheetViews>
  <sheetFormatPr defaultColWidth="9.28125" defaultRowHeight="12.75"/>
  <cols>
    <col min="1" max="1" width="2.140625" style="22" customWidth="1"/>
    <col min="2" max="2" width="31.7109375" style="29" customWidth="1"/>
    <col min="3" max="3" width="16.7109375" style="29" bestFit="1" customWidth="1"/>
    <col min="4" max="4" width="13.421875" style="29" customWidth="1"/>
    <col min="5" max="5" width="11.28125" style="29" customWidth="1"/>
    <col min="6" max="6" width="8.421875" style="21" customWidth="1"/>
    <col min="7" max="7" width="0.85546875" style="22" customWidth="1"/>
    <col min="8" max="8" width="13.421875" style="29" customWidth="1"/>
    <col min="9" max="9" width="11.28125" style="29" customWidth="1"/>
    <col min="10" max="10" width="8.421875" style="21" customWidth="1"/>
    <col min="11" max="11" width="0.85546875" style="22" customWidth="1"/>
    <col min="12" max="12" width="28.7109375" style="22" customWidth="1"/>
    <col min="13" max="13" width="2.140625" style="22" customWidth="1"/>
    <col min="14" max="14" width="15.00390625" style="22" bestFit="1" customWidth="1"/>
    <col min="15" max="16384" width="9.28125" style="22" customWidth="1"/>
  </cols>
  <sheetData>
    <row r="1" spans="1:10" s="23" customFormat="1" ht="15" customHeight="1">
      <c r="A1" s="326" t="s">
        <v>8</v>
      </c>
      <c r="B1" s="327"/>
      <c r="C1" s="167"/>
      <c r="D1" s="77"/>
      <c r="E1" s="77"/>
      <c r="F1" s="85"/>
      <c r="H1" s="77"/>
      <c r="I1" s="77"/>
      <c r="J1" s="85"/>
    </row>
    <row r="2" spans="2:10" s="23" customFormat="1" ht="12.75" customHeight="1">
      <c r="B2" s="3"/>
      <c r="C2" s="3"/>
      <c r="D2" s="78"/>
      <c r="E2" s="78"/>
      <c r="F2" s="85"/>
      <c r="H2" s="78"/>
      <c r="I2" s="78"/>
      <c r="J2" s="85"/>
    </row>
    <row r="3" spans="2:13" s="31" customFormat="1" ht="15" customHeight="1">
      <c r="B3" s="208" t="s">
        <v>1151</v>
      </c>
      <c r="C3" s="38"/>
      <c r="D3" s="79"/>
      <c r="E3" s="79"/>
      <c r="F3" s="86"/>
      <c r="G3" s="37"/>
      <c r="H3" s="79"/>
      <c r="I3" s="79"/>
      <c r="J3" s="86"/>
      <c r="K3" s="37"/>
      <c r="L3" s="37"/>
      <c r="M3" s="37"/>
    </row>
    <row r="4" spans="2:13" s="31" customFormat="1" ht="15" customHeight="1" thickBot="1">
      <c r="B4" s="209" t="s">
        <v>1152</v>
      </c>
      <c r="C4" s="206"/>
      <c r="D4" s="207"/>
      <c r="E4" s="207"/>
      <c r="F4" s="207"/>
      <c r="G4" s="206"/>
      <c r="H4" s="207"/>
      <c r="I4" s="207"/>
      <c r="J4" s="207"/>
      <c r="K4" s="206"/>
      <c r="L4" s="206"/>
      <c r="M4" s="38"/>
    </row>
    <row r="5" spans="4:12" s="32" customFormat="1" ht="12.75" customHeight="1" thickTop="1">
      <c r="D5" s="34"/>
      <c r="E5" s="34"/>
      <c r="F5" s="34"/>
      <c r="H5" s="34"/>
      <c r="I5" s="34"/>
      <c r="J5" s="34"/>
      <c r="L5" s="33"/>
    </row>
    <row r="6" spans="2:12" s="32" customFormat="1" ht="15.75" customHeight="1">
      <c r="B6" s="322" t="s">
        <v>499</v>
      </c>
      <c r="C6" s="370" t="s">
        <v>952</v>
      </c>
      <c r="D6" s="328" t="s">
        <v>984</v>
      </c>
      <c r="E6" s="324"/>
      <c r="F6" s="324"/>
      <c r="G6" s="324"/>
      <c r="H6" s="324"/>
      <c r="I6" s="324"/>
      <c r="J6" s="324"/>
      <c r="K6" s="361"/>
      <c r="L6" s="322" t="s">
        <v>550</v>
      </c>
    </row>
    <row r="7" spans="2:12" s="32" customFormat="1" ht="15.75" customHeight="1">
      <c r="B7" s="334"/>
      <c r="C7" s="338"/>
      <c r="D7" s="329" t="s">
        <v>983</v>
      </c>
      <c r="E7" s="325"/>
      <c r="F7" s="325"/>
      <c r="G7" s="325"/>
      <c r="H7" s="325"/>
      <c r="I7" s="325"/>
      <c r="J7" s="325"/>
      <c r="K7" s="362"/>
      <c r="L7" s="334"/>
    </row>
    <row r="8" spans="2:12" s="32" customFormat="1" ht="15.75" customHeight="1">
      <c r="B8" s="334"/>
      <c r="C8" s="338"/>
      <c r="D8" s="383" t="s">
        <v>1153</v>
      </c>
      <c r="E8" s="384"/>
      <c r="F8" s="384"/>
      <c r="G8" s="385"/>
      <c r="H8" s="383" t="s">
        <v>1154</v>
      </c>
      <c r="I8" s="384"/>
      <c r="J8" s="384"/>
      <c r="K8" s="385"/>
      <c r="L8" s="334"/>
    </row>
    <row r="9" spans="2:12" s="32" customFormat="1" ht="15.75" customHeight="1">
      <c r="B9" s="334"/>
      <c r="C9" s="338"/>
      <c r="D9" s="386"/>
      <c r="E9" s="387"/>
      <c r="F9" s="387"/>
      <c r="G9" s="388"/>
      <c r="H9" s="386"/>
      <c r="I9" s="387"/>
      <c r="J9" s="387"/>
      <c r="K9" s="388"/>
      <c r="L9" s="334"/>
    </row>
    <row r="10" spans="2:12" s="32" customFormat="1" ht="30.75" customHeight="1">
      <c r="B10" s="334"/>
      <c r="C10" s="338"/>
      <c r="D10" s="173" t="s">
        <v>1051</v>
      </c>
      <c r="E10" s="119" t="s">
        <v>563</v>
      </c>
      <c r="F10" s="345" t="s">
        <v>565</v>
      </c>
      <c r="G10" s="345"/>
      <c r="H10" s="316" t="s">
        <v>1051</v>
      </c>
      <c r="I10" s="119" t="s">
        <v>563</v>
      </c>
      <c r="J10" s="389" t="s">
        <v>565</v>
      </c>
      <c r="K10" s="390"/>
      <c r="L10" s="334"/>
    </row>
    <row r="11" spans="2:12" s="32" customFormat="1" ht="30.75" customHeight="1">
      <c r="B11" s="323"/>
      <c r="C11" s="371"/>
      <c r="D11" s="174" t="s">
        <v>1052</v>
      </c>
      <c r="E11" s="120" t="s">
        <v>564</v>
      </c>
      <c r="F11" s="347" t="s">
        <v>566</v>
      </c>
      <c r="G11" s="347"/>
      <c r="H11" s="317" t="s">
        <v>1052</v>
      </c>
      <c r="I11" s="120" t="s">
        <v>564</v>
      </c>
      <c r="J11" s="365" t="s">
        <v>566</v>
      </c>
      <c r="K11" s="373"/>
      <c r="L11" s="323"/>
    </row>
    <row r="12" spans="2:12" s="31" customFormat="1" ht="16.5" customHeight="1">
      <c r="B12" s="42" t="s">
        <v>552</v>
      </c>
      <c r="C12" s="175" t="s">
        <v>953</v>
      </c>
      <c r="D12" s="163">
        <v>52.779999999999994</v>
      </c>
      <c r="E12" s="163">
        <v>1.9600000000000002</v>
      </c>
      <c r="F12" s="179">
        <v>54.739999999999995</v>
      </c>
      <c r="G12" s="133"/>
      <c r="H12" s="178">
        <v>29.547732216819885</v>
      </c>
      <c r="I12" s="163">
        <v>3.014322300741106</v>
      </c>
      <c r="J12" s="179">
        <v>32.56205451756099</v>
      </c>
      <c r="K12" s="180"/>
      <c r="L12" s="42" t="s">
        <v>571</v>
      </c>
    </row>
    <row r="13" spans="2:12" s="32" customFormat="1" ht="12.75" customHeight="1">
      <c r="B13" s="41" t="s">
        <v>327</v>
      </c>
      <c r="C13" s="176" t="s">
        <v>953</v>
      </c>
      <c r="D13" s="164">
        <v>24.279999999999998</v>
      </c>
      <c r="E13" s="164">
        <v>0.34</v>
      </c>
      <c r="F13" s="112">
        <v>24.619999999999997</v>
      </c>
      <c r="G13" s="111"/>
      <c r="H13" s="181">
        <v>10.051024875981097</v>
      </c>
      <c r="I13" s="164">
        <v>0.5307791195323819</v>
      </c>
      <c r="J13" s="112">
        <v>10.58180399551348</v>
      </c>
      <c r="K13" s="113"/>
      <c r="L13" s="41" t="s">
        <v>408</v>
      </c>
    </row>
    <row r="14" spans="2:12" s="32" customFormat="1" ht="12.75" customHeight="1">
      <c r="B14" s="41" t="s">
        <v>328</v>
      </c>
      <c r="C14" s="176" t="s">
        <v>953</v>
      </c>
      <c r="D14" s="164">
        <v>8.5</v>
      </c>
      <c r="E14" s="164">
        <v>1.28</v>
      </c>
      <c r="F14" s="112">
        <v>9.780000000000001</v>
      </c>
      <c r="G14" s="111"/>
      <c r="H14" s="181">
        <v>3.126550880191046</v>
      </c>
      <c r="I14" s="164">
        <v>1.8028738581793564</v>
      </c>
      <c r="J14" s="112">
        <v>4.929424738370402</v>
      </c>
      <c r="K14" s="113"/>
      <c r="L14" s="41" t="s">
        <v>409</v>
      </c>
    </row>
    <row r="15" spans="2:12" s="32" customFormat="1" ht="12.75" customHeight="1">
      <c r="B15" s="41" t="s">
        <v>330</v>
      </c>
      <c r="C15" s="176" t="s">
        <v>953</v>
      </c>
      <c r="D15" s="164">
        <v>5.220000000000001</v>
      </c>
      <c r="E15" s="164">
        <v>0.06000000000000001</v>
      </c>
      <c r="F15" s="112">
        <v>5.279999999999999</v>
      </c>
      <c r="G15" s="111"/>
      <c r="H15" s="181">
        <v>2.19587129767608</v>
      </c>
      <c r="I15" s="164">
        <v>0.12599477996138259</v>
      </c>
      <c r="J15" s="112">
        <v>2.3218660776374627</v>
      </c>
      <c r="K15" s="113"/>
      <c r="L15" s="41" t="s">
        <v>410</v>
      </c>
    </row>
    <row r="16" spans="2:12" s="32" customFormat="1" ht="12.75" customHeight="1">
      <c r="B16" s="41" t="s">
        <v>329</v>
      </c>
      <c r="C16" s="176" t="s">
        <v>953</v>
      </c>
      <c r="D16" s="164">
        <v>14.780000000000001</v>
      </c>
      <c r="E16" s="164">
        <v>0.28</v>
      </c>
      <c r="F16" s="112">
        <v>15.059999999999999</v>
      </c>
      <c r="G16" s="111"/>
      <c r="H16" s="181">
        <v>14.17428516297166</v>
      </c>
      <c r="I16" s="164">
        <v>0.5546745430679858</v>
      </c>
      <c r="J16" s="112">
        <v>14.728959706039642</v>
      </c>
      <c r="K16" s="113"/>
      <c r="L16" s="41" t="s">
        <v>411</v>
      </c>
    </row>
    <row r="17" spans="2:12" s="31" customFormat="1" ht="16.5" customHeight="1">
      <c r="B17" s="42" t="s">
        <v>553</v>
      </c>
      <c r="C17" s="175" t="s">
        <v>953</v>
      </c>
      <c r="D17" s="163">
        <v>67.75999999999999</v>
      </c>
      <c r="E17" s="163">
        <v>23.54</v>
      </c>
      <c r="F17" s="134">
        <v>91.3</v>
      </c>
      <c r="G17" s="133"/>
      <c r="H17" s="182">
        <v>51.8477154711396</v>
      </c>
      <c r="I17" s="163">
        <v>32.26956652740971</v>
      </c>
      <c r="J17" s="134">
        <v>84.11728199854932</v>
      </c>
      <c r="K17" s="135"/>
      <c r="L17" s="42" t="s">
        <v>559</v>
      </c>
    </row>
    <row r="18" spans="2:12" s="32" customFormat="1" ht="12.75" customHeight="1">
      <c r="B18" s="41" t="s">
        <v>323</v>
      </c>
      <c r="C18" s="176" t="s">
        <v>953</v>
      </c>
      <c r="D18" s="164">
        <v>2.3400000000000003</v>
      </c>
      <c r="E18" s="164">
        <v>2.0799999999999996</v>
      </c>
      <c r="F18" s="112">
        <v>4.42</v>
      </c>
      <c r="G18" s="111"/>
      <c r="H18" s="181">
        <v>3.1113425559461865</v>
      </c>
      <c r="I18" s="164">
        <v>2.76524130989679</v>
      </c>
      <c r="J18" s="112">
        <v>5.876583865842977</v>
      </c>
      <c r="K18" s="113"/>
      <c r="L18" s="41" t="s">
        <v>404</v>
      </c>
    </row>
    <row r="19" spans="2:12" s="32" customFormat="1" ht="12.75" customHeight="1">
      <c r="B19" s="41" t="s">
        <v>816</v>
      </c>
      <c r="C19" s="176" t="s">
        <v>953</v>
      </c>
      <c r="D19" s="164">
        <v>6.08</v>
      </c>
      <c r="E19" s="164">
        <v>7.8199999999999985</v>
      </c>
      <c r="F19" s="112">
        <v>13.9</v>
      </c>
      <c r="G19" s="111"/>
      <c r="H19" s="181">
        <v>3.049981159414817</v>
      </c>
      <c r="I19" s="164">
        <v>8.5118786001804</v>
      </c>
      <c r="J19" s="112">
        <v>11.561859759595219</v>
      </c>
      <c r="K19" s="113"/>
      <c r="L19" s="41" t="s">
        <v>835</v>
      </c>
    </row>
    <row r="20" spans="2:12" s="32" customFormat="1" ht="12.75" customHeight="1">
      <c r="B20" s="41" t="s">
        <v>340</v>
      </c>
      <c r="C20" s="176" t="s">
        <v>953</v>
      </c>
      <c r="D20" s="164">
        <v>7</v>
      </c>
      <c r="E20" s="164">
        <v>4.619999999999999</v>
      </c>
      <c r="F20" s="112">
        <v>11.620000000000001</v>
      </c>
      <c r="G20" s="111"/>
      <c r="H20" s="181">
        <v>6.473332900180229</v>
      </c>
      <c r="I20" s="164">
        <v>6.932157912714912</v>
      </c>
      <c r="J20" s="112">
        <v>13.405490812895142</v>
      </c>
      <c r="K20" s="113"/>
      <c r="L20" s="41" t="s">
        <v>425</v>
      </c>
    </row>
    <row r="21" spans="2:12" s="32" customFormat="1" ht="12.75" customHeight="1">
      <c r="B21" s="41" t="s">
        <v>320</v>
      </c>
      <c r="C21" s="176" t="s">
        <v>953</v>
      </c>
      <c r="D21" s="164">
        <v>23.359999999999996</v>
      </c>
      <c r="E21" s="164">
        <v>0.24000000000000005</v>
      </c>
      <c r="F21" s="112">
        <v>23.6</v>
      </c>
      <c r="G21" s="111"/>
      <c r="H21" s="181">
        <v>16.361140161136134</v>
      </c>
      <c r="I21" s="164">
        <v>0.3067537681976442</v>
      </c>
      <c r="J21" s="112">
        <v>16.667893929333776</v>
      </c>
      <c r="K21" s="113"/>
      <c r="L21" s="41" t="s">
        <v>956</v>
      </c>
    </row>
    <row r="22" spans="2:12" s="32" customFormat="1" ht="12.75" customHeight="1">
      <c r="B22" s="41" t="s">
        <v>321</v>
      </c>
      <c r="C22" s="176" t="s">
        <v>953</v>
      </c>
      <c r="D22" s="164">
        <v>12.820000000000002</v>
      </c>
      <c r="E22" s="164">
        <v>0.12000000000000002</v>
      </c>
      <c r="F22" s="112">
        <v>12.939999999999998</v>
      </c>
      <c r="G22" s="111"/>
      <c r="H22" s="181">
        <v>9.44200345221463</v>
      </c>
      <c r="I22" s="164">
        <v>0.15490438494870107</v>
      </c>
      <c r="J22" s="112">
        <v>9.596907837163332</v>
      </c>
      <c r="K22" s="113"/>
      <c r="L22" s="41" t="s">
        <v>403</v>
      </c>
    </row>
    <row r="23" spans="2:12" s="32" customFormat="1" ht="12.75" customHeight="1">
      <c r="B23" s="41" t="s">
        <v>818</v>
      </c>
      <c r="C23" s="176" t="s">
        <v>953</v>
      </c>
      <c r="D23" s="164">
        <v>16.16</v>
      </c>
      <c r="E23" s="164">
        <v>8.66</v>
      </c>
      <c r="F23" s="112">
        <v>24.82</v>
      </c>
      <c r="G23" s="111"/>
      <c r="H23" s="181">
        <v>13.409915242247596</v>
      </c>
      <c r="I23" s="164">
        <v>13.598630551471263</v>
      </c>
      <c r="J23" s="112">
        <v>27.00854579371886</v>
      </c>
      <c r="K23" s="113"/>
      <c r="L23" s="41" t="s">
        <v>852</v>
      </c>
    </row>
    <row r="24" spans="2:12" s="31" customFormat="1" ht="16.5" customHeight="1">
      <c r="B24" s="42" t="s">
        <v>567</v>
      </c>
      <c r="C24" s="175" t="s">
        <v>953</v>
      </c>
      <c r="D24" s="163">
        <v>106.75999999999999</v>
      </c>
      <c r="E24" s="163">
        <v>13.160000000000002</v>
      </c>
      <c r="F24" s="134">
        <v>119.92</v>
      </c>
      <c r="G24" s="133"/>
      <c r="H24" s="182">
        <v>92.0147705343761</v>
      </c>
      <c r="I24" s="163">
        <v>16.469467048414693</v>
      </c>
      <c r="J24" s="134">
        <v>108.48423758279083</v>
      </c>
      <c r="K24" s="135"/>
      <c r="L24" s="42" t="s">
        <v>497</v>
      </c>
    </row>
    <row r="25" spans="2:12" s="32" customFormat="1" ht="12.75" customHeight="1">
      <c r="B25" s="41" t="s">
        <v>299</v>
      </c>
      <c r="C25" s="176" t="s">
        <v>953</v>
      </c>
      <c r="D25" s="164">
        <v>17.54</v>
      </c>
      <c r="E25" s="164">
        <v>0.9199999999999999</v>
      </c>
      <c r="F25" s="112">
        <v>18.46</v>
      </c>
      <c r="G25" s="111"/>
      <c r="H25" s="181">
        <v>17.20554851914939</v>
      </c>
      <c r="I25" s="164">
        <v>1.2161792419920698</v>
      </c>
      <c r="J25" s="112">
        <v>18.42172776114146</v>
      </c>
      <c r="K25" s="113"/>
      <c r="L25" s="41" t="s">
        <v>381</v>
      </c>
    </row>
    <row r="26" spans="2:12" s="32" customFormat="1" ht="12.75" customHeight="1">
      <c r="B26" s="41" t="s">
        <v>301</v>
      </c>
      <c r="C26" s="176" t="s">
        <v>953</v>
      </c>
      <c r="D26" s="164">
        <v>12.559999999999999</v>
      </c>
      <c r="E26" s="164">
        <v>0.26</v>
      </c>
      <c r="F26" s="112">
        <v>12.820000000000002</v>
      </c>
      <c r="G26" s="111"/>
      <c r="H26" s="181">
        <v>9.537589384345392</v>
      </c>
      <c r="I26" s="164">
        <v>0.1978479497715489</v>
      </c>
      <c r="J26" s="112">
        <v>9.735437334116941</v>
      </c>
      <c r="K26" s="113"/>
      <c r="L26" s="41" t="s">
        <v>383</v>
      </c>
    </row>
    <row r="27" spans="2:12" s="32" customFormat="1" ht="12.75" customHeight="1">
      <c r="B27" s="41" t="s">
        <v>294</v>
      </c>
      <c r="C27" s="176" t="s">
        <v>953</v>
      </c>
      <c r="D27" s="164">
        <v>76.66</v>
      </c>
      <c r="E27" s="164">
        <v>11.98</v>
      </c>
      <c r="F27" s="112">
        <v>88.64</v>
      </c>
      <c r="G27" s="111"/>
      <c r="H27" s="181">
        <v>65.27163263088133</v>
      </c>
      <c r="I27" s="164">
        <v>15.055439856651072</v>
      </c>
      <c r="J27" s="112">
        <v>80.3270724875324</v>
      </c>
      <c r="K27" s="113"/>
      <c r="L27" s="41" t="s">
        <v>379</v>
      </c>
    </row>
    <row r="28" spans="2:12" s="31" customFormat="1" ht="16.5" customHeight="1">
      <c r="B28" s="42" t="s">
        <v>568</v>
      </c>
      <c r="C28" s="175" t="s">
        <v>953</v>
      </c>
      <c r="D28" s="163">
        <v>0.8400000000000001</v>
      </c>
      <c r="E28" s="163">
        <v>3.7</v>
      </c>
      <c r="F28" s="134">
        <v>4.540000000000001</v>
      </c>
      <c r="G28" s="133"/>
      <c r="H28" s="182">
        <v>0.37031802995417784</v>
      </c>
      <c r="I28" s="163">
        <v>3.6915257515137</v>
      </c>
      <c r="J28" s="134">
        <v>4.061843781467878</v>
      </c>
      <c r="K28" s="135"/>
      <c r="L28" s="42" t="s">
        <v>519</v>
      </c>
    </row>
    <row r="29" spans="2:12" s="31" customFormat="1" ht="16.5" customHeight="1">
      <c r="B29" s="42" t="s">
        <v>569</v>
      </c>
      <c r="C29" s="175" t="s">
        <v>953</v>
      </c>
      <c r="D29" s="163">
        <v>15.4</v>
      </c>
      <c r="E29" s="163">
        <v>10.879999999999999</v>
      </c>
      <c r="F29" s="134">
        <v>26.28</v>
      </c>
      <c r="G29" s="133"/>
      <c r="H29" s="182">
        <v>10.034811781850498</v>
      </c>
      <c r="I29" s="163">
        <v>12.235290303458587</v>
      </c>
      <c r="J29" s="134">
        <v>22.270102085309084</v>
      </c>
      <c r="K29" s="135"/>
      <c r="L29" s="42" t="s">
        <v>492</v>
      </c>
    </row>
    <row r="30" spans="2:12" s="31" customFormat="1" ht="16.5" customHeight="1">
      <c r="B30" s="42" t="s">
        <v>570</v>
      </c>
      <c r="C30" s="175" t="s">
        <v>953</v>
      </c>
      <c r="D30" s="163">
        <v>2.94</v>
      </c>
      <c r="E30" s="163">
        <v>0.04</v>
      </c>
      <c r="F30" s="134">
        <v>2.9799999999999995</v>
      </c>
      <c r="G30" s="133"/>
      <c r="H30" s="182">
        <v>6.141464033234089</v>
      </c>
      <c r="I30" s="163">
        <v>0.13328450029375266</v>
      </c>
      <c r="J30" s="134">
        <v>6.274748533527843</v>
      </c>
      <c r="K30" s="135"/>
      <c r="L30" s="42" t="s">
        <v>572</v>
      </c>
    </row>
    <row r="31" spans="2:12" s="31" customFormat="1" ht="16.5" customHeight="1">
      <c r="B31" s="42" t="s">
        <v>683</v>
      </c>
      <c r="C31" s="175" t="s">
        <v>954</v>
      </c>
      <c r="D31" s="163">
        <v>78.78</v>
      </c>
      <c r="E31" s="163">
        <v>7.159999999999999</v>
      </c>
      <c r="F31" s="134">
        <v>85.94000000000001</v>
      </c>
      <c r="G31" s="133"/>
      <c r="H31" s="182">
        <v>69.02203668716975</v>
      </c>
      <c r="I31" s="163">
        <v>9.686322691498187</v>
      </c>
      <c r="J31" s="134">
        <v>78.70835937866795</v>
      </c>
      <c r="K31" s="135"/>
      <c r="L31" s="42" t="s">
        <v>951</v>
      </c>
    </row>
    <row r="32" spans="2:14" s="31" customFormat="1" ht="16.5" customHeight="1">
      <c r="B32" s="42" t="s">
        <v>684</v>
      </c>
      <c r="C32" s="175" t="s">
        <v>953</v>
      </c>
      <c r="D32" s="163">
        <v>10.340000000000002</v>
      </c>
      <c r="E32" s="163">
        <v>12.52</v>
      </c>
      <c r="F32" s="134">
        <v>22.86</v>
      </c>
      <c r="G32" s="133"/>
      <c r="H32" s="182">
        <v>8.601129405232836</v>
      </c>
      <c r="I32" s="163">
        <v>14.806005546571658</v>
      </c>
      <c r="J32" s="134">
        <v>23.40713495180449</v>
      </c>
      <c r="K32" s="135"/>
      <c r="L32" s="42" t="s">
        <v>686</v>
      </c>
      <c r="N32" s="253"/>
    </row>
    <row r="33" spans="2:12" s="32" customFormat="1" ht="12.75" customHeight="1">
      <c r="B33" s="41" t="s">
        <v>692</v>
      </c>
      <c r="C33" s="176" t="s">
        <v>953</v>
      </c>
      <c r="D33" s="164">
        <v>6.659999999999999</v>
      </c>
      <c r="E33" s="164">
        <v>0</v>
      </c>
      <c r="F33" s="112">
        <v>6.659999999999999</v>
      </c>
      <c r="G33" s="111"/>
      <c r="H33" s="181">
        <v>5.146078898181646</v>
      </c>
      <c r="I33" s="164">
        <v>0</v>
      </c>
      <c r="J33" s="112">
        <v>5.146078898181646</v>
      </c>
      <c r="K33" s="113"/>
      <c r="L33" s="41" t="s">
        <v>853</v>
      </c>
    </row>
    <row r="34" spans="2:12" s="32" customFormat="1" ht="12.75" customHeight="1">
      <c r="B34" s="41" t="s">
        <v>788</v>
      </c>
      <c r="C34" s="176" t="s">
        <v>953</v>
      </c>
      <c r="D34" s="164">
        <v>3.6799999999999997</v>
      </c>
      <c r="E34" s="164">
        <v>12.52</v>
      </c>
      <c r="F34" s="112">
        <v>16.2</v>
      </c>
      <c r="G34" s="111"/>
      <c r="H34" s="181">
        <v>3.4550505070511903</v>
      </c>
      <c r="I34" s="164">
        <v>14.806005546571658</v>
      </c>
      <c r="J34" s="112">
        <v>18.261056053622845</v>
      </c>
      <c r="K34" s="113"/>
      <c r="L34" s="41" t="s">
        <v>854</v>
      </c>
    </row>
    <row r="35" spans="2:12" s="31" customFormat="1" ht="16.5" customHeight="1">
      <c r="B35" s="42" t="s">
        <v>685</v>
      </c>
      <c r="C35" s="175" t="s">
        <v>955</v>
      </c>
      <c r="D35" s="163">
        <v>159.26</v>
      </c>
      <c r="E35" s="163">
        <v>3.8</v>
      </c>
      <c r="F35" s="134">
        <v>163.06</v>
      </c>
      <c r="G35" s="133"/>
      <c r="H35" s="182">
        <v>169.77930886974525</v>
      </c>
      <c r="I35" s="163">
        <v>5.693713558481614</v>
      </c>
      <c r="J35" s="134">
        <v>175.47302242822684</v>
      </c>
      <c r="K35" s="135"/>
      <c r="L35" s="42" t="s">
        <v>603</v>
      </c>
    </row>
    <row r="36" spans="2:12" s="31" customFormat="1" ht="16.5" customHeight="1">
      <c r="B36" s="42" t="s">
        <v>676</v>
      </c>
      <c r="C36" s="175" t="s">
        <v>953</v>
      </c>
      <c r="D36" s="163">
        <v>80.44</v>
      </c>
      <c r="E36" s="163">
        <v>20.580000000000002</v>
      </c>
      <c r="F36" s="134">
        <v>101.02</v>
      </c>
      <c r="G36" s="133"/>
      <c r="H36" s="182">
        <v>76.53463197440284</v>
      </c>
      <c r="I36" s="163">
        <v>26.84305939726168</v>
      </c>
      <c r="J36" s="134">
        <v>103.37769137166451</v>
      </c>
      <c r="K36" s="135"/>
      <c r="L36" s="42" t="s">
        <v>680</v>
      </c>
    </row>
    <row r="37" spans="2:12" s="32" customFormat="1" ht="12.75" customHeight="1">
      <c r="B37" s="41" t="s">
        <v>577</v>
      </c>
      <c r="C37" s="176" t="s">
        <v>953</v>
      </c>
      <c r="D37" s="164">
        <v>5.5</v>
      </c>
      <c r="E37" s="164">
        <v>2.3400000000000003</v>
      </c>
      <c r="F37" s="112">
        <v>7.840000000000001</v>
      </c>
      <c r="G37" s="111"/>
      <c r="H37" s="181">
        <v>5.711744403710973</v>
      </c>
      <c r="I37" s="164">
        <v>3.8341050842349715</v>
      </c>
      <c r="J37" s="112">
        <v>9.545849487945944</v>
      </c>
      <c r="K37" s="113"/>
      <c r="L37" s="41" t="s">
        <v>592</v>
      </c>
    </row>
    <row r="38" spans="2:12" s="32" customFormat="1" ht="12.75" customHeight="1">
      <c r="B38" s="41" t="s">
        <v>582</v>
      </c>
      <c r="C38" s="176" t="s">
        <v>953</v>
      </c>
      <c r="D38" s="164">
        <v>45.480000000000004</v>
      </c>
      <c r="E38" s="164">
        <v>5.3</v>
      </c>
      <c r="F38" s="112">
        <v>50.78000000000001</v>
      </c>
      <c r="G38" s="111"/>
      <c r="H38" s="181">
        <v>40.13911849805963</v>
      </c>
      <c r="I38" s="164">
        <v>7.283495588689435</v>
      </c>
      <c r="J38" s="112">
        <v>47.42261408674907</v>
      </c>
      <c r="K38" s="113"/>
      <c r="L38" s="41" t="s">
        <v>597</v>
      </c>
    </row>
    <row r="39" spans="2:12" s="32" customFormat="1" ht="12.75" customHeight="1">
      <c r="B39" s="41" t="s">
        <v>821</v>
      </c>
      <c r="C39" s="176" t="s">
        <v>953</v>
      </c>
      <c r="D39" s="164">
        <v>22.080000000000002</v>
      </c>
      <c r="E39" s="164">
        <v>11.34</v>
      </c>
      <c r="F39" s="112">
        <v>33.42</v>
      </c>
      <c r="G39" s="111"/>
      <c r="H39" s="181">
        <v>23.913933648061985</v>
      </c>
      <c r="I39" s="164">
        <v>13.98958039089698</v>
      </c>
      <c r="J39" s="112">
        <v>37.90351403895896</v>
      </c>
      <c r="K39" s="113"/>
      <c r="L39" s="41" t="s">
        <v>839</v>
      </c>
    </row>
    <row r="40" spans="2:12" s="32" customFormat="1" ht="12.75" customHeight="1">
      <c r="B40" s="41" t="s">
        <v>820</v>
      </c>
      <c r="C40" s="176" t="s">
        <v>953</v>
      </c>
      <c r="D40" s="164">
        <v>6.22</v>
      </c>
      <c r="E40" s="164">
        <v>1.6</v>
      </c>
      <c r="F40" s="112">
        <v>7.82</v>
      </c>
      <c r="G40" s="111"/>
      <c r="H40" s="181">
        <v>5.950573104181439</v>
      </c>
      <c r="I40" s="164">
        <v>1.7159023114858283</v>
      </c>
      <c r="J40" s="112">
        <v>7.666475415667267</v>
      </c>
      <c r="K40" s="113"/>
      <c r="L40" s="41" t="s">
        <v>838</v>
      </c>
    </row>
    <row r="41" spans="2:12" s="32" customFormat="1" ht="12.75" customHeight="1">
      <c r="B41" s="41" t="s">
        <v>788</v>
      </c>
      <c r="C41" s="176" t="s">
        <v>953</v>
      </c>
      <c r="D41" s="164">
        <v>1.1600000000000001</v>
      </c>
      <c r="E41" s="164">
        <v>0</v>
      </c>
      <c r="F41" s="112">
        <v>1.1600000000000001</v>
      </c>
      <c r="G41" s="111"/>
      <c r="H41" s="181">
        <v>0.8192623203888049</v>
      </c>
      <c r="I41" s="164">
        <v>0.019976021954462953</v>
      </c>
      <c r="J41" s="112">
        <v>0.839238342343268</v>
      </c>
      <c r="K41" s="113"/>
      <c r="L41" s="41" t="s">
        <v>149</v>
      </c>
    </row>
    <row r="42" spans="2:12" s="31" customFormat="1" ht="16.5" customHeight="1">
      <c r="B42" s="42" t="s">
        <v>855</v>
      </c>
      <c r="C42" s="175" t="s">
        <v>953</v>
      </c>
      <c r="D42" s="163">
        <v>2.98</v>
      </c>
      <c r="E42" s="163">
        <v>10.98</v>
      </c>
      <c r="F42" s="134">
        <v>13.959999999999999</v>
      </c>
      <c r="G42" s="133"/>
      <c r="H42" s="182">
        <v>3.845827235286805</v>
      </c>
      <c r="I42" s="163">
        <v>10.536170091975489</v>
      </c>
      <c r="J42" s="134">
        <v>14.381997327262294</v>
      </c>
      <c r="K42" s="135"/>
      <c r="L42" s="42" t="s">
        <v>755</v>
      </c>
    </row>
    <row r="43" spans="2:14" s="32" customFormat="1" ht="3" customHeight="1">
      <c r="B43" s="61"/>
      <c r="C43" s="61"/>
      <c r="D43" s="102"/>
      <c r="E43" s="102"/>
      <c r="F43" s="103"/>
      <c r="G43" s="104"/>
      <c r="H43" s="105"/>
      <c r="I43" s="102"/>
      <c r="J43" s="103"/>
      <c r="K43" s="177"/>
      <c r="L43" s="61"/>
      <c r="M43" s="22"/>
      <c r="N43" s="22"/>
    </row>
    <row r="44" spans="2:13" ht="12.75" customHeight="1">
      <c r="B44" s="21" t="s">
        <v>1054</v>
      </c>
      <c r="C44" s="21"/>
      <c r="D44" s="21"/>
      <c r="E44" s="21"/>
      <c r="G44" s="21"/>
      <c r="H44" s="21"/>
      <c r="I44" s="22"/>
      <c r="J44" s="22"/>
      <c r="M44" s="25"/>
    </row>
    <row r="45" spans="2:13" ht="12.75" customHeight="1">
      <c r="B45" s="21" t="s">
        <v>1053</v>
      </c>
      <c r="C45" s="21"/>
      <c r="D45" s="21"/>
      <c r="E45" s="21"/>
      <c r="G45" s="21"/>
      <c r="H45" s="21"/>
      <c r="I45" s="22"/>
      <c r="J45" s="22"/>
      <c r="M45" s="25"/>
    </row>
    <row r="46" spans="4:14" s="25" customFormat="1" ht="12.75" customHeight="1" thickBot="1">
      <c r="D46" s="80"/>
      <c r="E46" s="80"/>
      <c r="F46" s="80"/>
      <c r="H46" s="80"/>
      <c r="I46" s="80"/>
      <c r="J46" s="80"/>
      <c r="M46" s="22"/>
      <c r="N46" s="22"/>
    </row>
    <row r="47" spans="2:14" s="25" customFormat="1" ht="16.5" customHeight="1" thickTop="1">
      <c r="B47" s="26" t="str">
        <f>+'Περιεχόμενα-Contents'!B27</f>
        <v>(Τελευταία Ενημέρωση/Last update: 14/11/2023)</v>
      </c>
      <c r="C47" s="26"/>
      <c r="D47" s="81"/>
      <c r="E47" s="81"/>
      <c r="F47" s="87"/>
      <c r="G47" s="27"/>
      <c r="H47" s="81"/>
      <c r="I47" s="81"/>
      <c r="J47" s="87"/>
      <c r="K47" s="27"/>
      <c r="L47" s="27"/>
      <c r="M47" s="22"/>
      <c r="N47" s="22"/>
    </row>
    <row r="48" spans="2:14" s="25" customFormat="1" ht="4.5" customHeight="1">
      <c r="B48" s="201"/>
      <c r="C48" s="201"/>
      <c r="D48" s="214"/>
      <c r="E48" s="214"/>
      <c r="F48" s="215"/>
      <c r="G48" s="203"/>
      <c r="H48" s="214"/>
      <c r="I48" s="214"/>
      <c r="J48" s="215"/>
      <c r="K48" s="203"/>
      <c r="L48" s="203"/>
      <c r="M48" s="22"/>
      <c r="N48" s="22"/>
    </row>
    <row r="49" spans="2:16" s="25" customFormat="1" ht="16.5" customHeight="1">
      <c r="B49" s="28" t="str">
        <f>+'Περιεχόμενα-Contents'!B29</f>
        <v>COPYRIGHT © :2023, ΚΥΠΡΙΑΚΗ ΔΗΜΟΚΡΑΤΙΑ, ΣΤΑΤΙΣΤΙΚΗ ΥΠΗΡΕΣΙΑ/REPUBLIC OF CYPRUS, STATISTICAL SERVICE</v>
      </c>
      <c r="C49" s="28"/>
      <c r="D49" s="82"/>
      <c r="E49" s="82"/>
      <c r="F49" s="80"/>
      <c r="H49" s="82"/>
      <c r="I49" s="82"/>
      <c r="J49" s="80"/>
      <c r="M49" s="22"/>
      <c r="N49" s="22"/>
      <c r="O49" s="24"/>
      <c r="P49" s="24"/>
    </row>
    <row r="50" spans="2:16" s="24" customFormat="1" ht="12.75">
      <c r="B50" s="20"/>
      <c r="C50" s="20"/>
      <c r="D50" s="83"/>
      <c r="E50" s="83"/>
      <c r="F50" s="88"/>
      <c r="H50" s="83"/>
      <c r="I50" s="83"/>
      <c r="J50" s="88"/>
      <c r="M50" s="22"/>
      <c r="N50" s="22"/>
      <c r="O50" s="22"/>
      <c r="P50" s="22"/>
    </row>
    <row r="53" spans="15:16" ht="12.75">
      <c r="O53" s="29"/>
      <c r="P53" s="29"/>
    </row>
    <row r="54" spans="1:16" s="29" customFormat="1" ht="12.75">
      <c r="A54" s="22"/>
      <c r="B54" s="30"/>
      <c r="C54" s="30"/>
      <c r="D54" s="84"/>
      <c r="E54" s="84"/>
      <c r="H54" s="84"/>
      <c r="I54" s="84"/>
      <c r="M54" s="22"/>
      <c r="N54" s="22"/>
      <c r="O54" s="22"/>
      <c r="P54" s="22"/>
    </row>
  </sheetData>
  <sheetProtection/>
  <mergeCells count="12">
    <mergeCell ref="L6:L11"/>
    <mergeCell ref="F10:G10"/>
    <mergeCell ref="J10:K10"/>
    <mergeCell ref="F11:G11"/>
    <mergeCell ref="J11:K11"/>
    <mergeCell ref="D6:K6"/>
    <mergeCell ref="D7:K7"/>
    <mergeCell ref="D8:G9"/>
    <mergeCell ref="H8:K9"/>
    <mergeCell ref="A1:B1"/>
    <mergeCell ref="B6:B11"/>
    <mergeCell ref="C6:C11"/>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S68"/>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44.57421875" style="29" customWidth="1"/>
    <col min="3" max="7" width="11.140625" style="22" customWidth="1"/>
    <col min="8" max="8" width="0.9921875" style="22" customWidth="1"/>
    <col min="9" max="9" width="39.421875" style="22" customWidth="1"/>
    <col min="10" max="10" width="2.140625" style="22" customWidth="1"/>
    <col min="11" max="16384" width="9.28125" style="22" customWidth="1"/>
  </cols>
  <sheetData>
    <row r="1" spans="1:2" s="23" customFormat="1" ht="15" customHeight="1">
      <c r="A1" s="326" t="s">
        <v>8</v>
      </c>
      <c r="B1" s="327"/>
    </row>
    <row r="2" s="23" customFormat="1" ht="12.75" customHeight="1">
      <c r="B2" s="3"/>
    </row>
    <row r="3" spans="2:10" s="31" customFormat="1" ht="15" customHeight="1">
      <c r="B3" s="208" t="s">
        <v>1158</v>
      </c>
      <c r="C3" s="37"/>
      <c r="D3" s="37"/>
      <c r="E3" s="37"/>
      <c r="F3" s="37"/>
      <c r="G3" s="37"/>
      <c r="H3" s="37"/>
      <c r="I3" s="37"/>
      <c r="J3" s="37"/>
    </row>
    <row r="4" spans="2:10" s="31" customFormat="1" ht="15" customHeight="1" thickBot="1">
      <c r="B4" s="209" t="s">
        <v>1108</v>
      </c>
      <c r="C4" s="206"/>
      <c r="D4" s="206"/>
      <c r="E4" s="206"/>
      <c r="F4" s="206"/>
      <c r="G4" s="206"/>
      <c r="H4" s="206"/>
      <c r="I4" s="206"/>
      <c r="J4" s="38"/>
    </row>
    <row r="5" s="32" customFormat="1" ht="12.75" customHeight="1" thickTop="1">
      <c r="I5" s="33" t="s">
        <v>14</v>
      </c>
    </row>
    <row r="6" spans="2:9" s="32" customFormat="1" ht="15.75" customHeight="1">
      <c r="B6" s="322" t="s">
        <v>11</v>
      </c>
      <c r="C6" s="328">
        <v>2017</v>
      </c>
      <c r="D6" s="324">
        <v>2018</v>
      </c>
      <c r="E6" s="324">
        <v>2019</v>
      </c>
      <c r="F6" s="324">
        <v>2020</v>
      </c>
      <c r="G6" s="324">
        <v>2021</v>
      </c>
      <c r="H6" s="324"/>
      <c r="I6" s="322" t="s">
        <v>12</v>
      </c>
    </row>
    <row r="7" spans="2:9" s="32" customFormat="1" ht="15.75" customHeight="1">
      <c r="B7" s="323"/>
      <c r="C7" s="329"/>
      <c r="D7" s="325"/>
      <c r="E7" s="325"/>
      <c r="F7" s="325"/>
      <c r="G7" s="325"/>
      <c r="H7" s="325"/>
      <c r="I7" s="323"/>
    </row>
    <row r="8" spans="2:19" s="32" customFormat="1" ht="19.5" customHeight="1">
      <c r="B8" s="40" t="s">
        <v>15</v>
      </c>
      <c r="C8" s="44">
        <f>SUM(C9:C18)</f>
        <v>742517.7254016844</v>
      </c>
      <c r="D8" s="44">
        <f>SUM(D9:D18)</f>
        <v>730510.6882206784</v>
      </c>
      <c r="E8" s="299">
        <f>SUM(E9:E18)</f>
        <v>754936.1142193449</v>
      </c>
      <c r="F8" s="44">
        <f>SUM(F9:F18)</f>
        <v>757872.6077013725</v>
      </c>
      <c r="G8" s="44">
        <f>SUM(G9:G18)</f>
        <v>797496.9390156496</v>
      </c>
      <c r="H8" s="44"/>
      <c r="I8" s="42" t="s">
        <v>16</v>
      </c>
      <c r="K8" s="254"/>
      <c r="L8" s="254"/>
      <c r="P8" s="34"/>
      <c r="Q8" s="34"/>
      <c r="R8" s="34"/>
      <c r="S8" s="34"/>
    </row>
    <row r="9" spans="2:19" s="32" customFormat="1" ht="15" customHeight="1">
      <c r="B9" s="41" t="s">
        <v>17</v>
      </c>
      <c r="C9" s="36">
        <v>235036.0326345517</v>
      </c>
      <c r="D9" s="36">
        <v>223955.26752657234</v>
      </c>
      <c r="E9" s="248">
        <v>231367.0269156581</v>
      </c>
      <c r="F9" s="36">
        <v>227184.3253516431</v>
      </c>
      <c r="G9" s="36">
        <v>232364.71783919586</v>
      </c>
      <c r="H9" s="36"/>
      <c r="I9" s="41" t="s">
        <v>18</v>
      </c>
      <c r="J9" s="34"/>
      <c r="K9" s="254"/>
      <c r="L9" s="254"/>
      <c r="P9" s="34"/>
      <c r="Q9" s="34"/>
      <c r="R9" s="34"/>
      <c r="S9" s="34"/>
    </row>
    <row r="10" spans="2:19" s="32" customFormat="1" ht="15" customHeight="1">
      <c r="B10" s="41" t="s">
        <v>19</v>
      </c>
      <c r="C10" s="36">
        <v>389333.9604534568</v>
      </c>
      <c r="D10" s="36">
        <v>388263.89447025314</v>
      </c>
      <c r="E10" s="248">
        <v>412147.4857574251</v>
      </c>
      <c r="F10" s="36">
        <v>420918.0133011694</v>
      </c>
      <c r="G10" s="36">
        <v>451878.13202703896</v>
      </c>
      <c r="H10" s="36"/>
      <c r="I10" s="41" t="s">
        <v>20</v>
      </c>
      <c r="J10" s="34"/>
      <c r="K10" s="254"/>
      <c r="L10" s="254"/>
      <c r="P10" s="34"/>
      <c r="Q10" s="34"/>
      <c r="R10" s="34"/>
      <c r="S10" s="34"/>
    </row>
    <row r="11" spans="2:19" s="32" customFormat="1" ht="15" customHeight="1">
      <c r="B11" s="41" t="s">
        <v>21</v>
      </c>
      <c r="C11" s="36">
        <v>6648.721143814999</v>
      </c>
      <c r="D11" s="36">
        <v>6304.161011371831</v>
      </c>
      <c r="E11" s="248">
        <v>4528.834516002785</v>
      </c>
      <c r="F11" s="36">
        <v>16429.031684986716</v>
      </c>
      <c r="G11" s="36">
        <v>7267.929550064124</v>
      </c>
      <c r="H11" s="36"/>
      <c r="I11" s="41" t="s">
        <v>22</v>
      </c>
      <c r="J11" s="34"/>
      <c r="K11" s="254"/>
      <c r="L11" s="254"/>
      <c r="P11" s="34"/>
      <c r="Q11" s="34"/>
      <c r="R11" s="34"/>
      <c r="S11" s="34"/>
    </row>
    <row r="12" spans="2:19" s="32" customFormat="1" ht="15" customHeight="1">
      <c r="B12" s="41" t="s">
        <v>23</v>
      </c>
      <c r="C12" s="36">
        <v>3479.9616140000003</v>
      </c>
      <c r="D12" s="36">
        <v>2422.3808580799996</v>
      </c>
      <c r="E12" s="248">
        <v>2264.8505937483446</v>
      </c>
      <c r="F12" s="36">
        <v>2046.9314154122626</v>
      </c>
      <c r="G12" s="36">
        <v>2305.9537876545655</v>
      </c>
      <c r="H12" s="36"/>
      <c r="I12" s="41" t="s">
        <v>24</v>
      </c>
      <c r="J12" s="34"/>
      <c r="K12" s="254"/>
      <c r="L12" s="254"/>
      <c r="P12" s="34"/>
      <c r="Q12" s="34"/>
      <c r="R12" s="34"/>
      <c r="S12" s="34"/>
    </row>
    <row r="13" spans="2:19" s="32" customFormat="1" ht="15" customHeight="1">
      <c r="B13" s="41" t="s">
        <v>25</v>
      </c>
      <c r="C13" s="36">
        <v>52895.951653</v>
      </c>
      <c r="D13" s="36">
        <v>52833.785</v>
      </c>
      <c r="E13" s="248">
        <v>57058.172000000006</v>
      </c>
      <c r="F13" s="36">
        <v>46198.05</v>
      </c>
      <c r="G13" s="36">
        <v>53111.452000000005</v>
      </c>
      <c r="H13" s="36"/>
      <c r="I13" s="41" t="s">
        <v>26</v>
      </c>
      <c r="J13" s="34"/>
      <c r="K13" s="254"/>
      <c r="L13" s="254"/>
      <c r="P13" s="34"/>
      <c r="Q13" s="34"/>
      <c r="R13" s="34"/>
      <c r="S13" s="34"/>
    </row>
    <row r="14" spans="2:19" s="32" customFormat="1" ht="15" customHeight="1">
      <c r="B14" s="41" t="s">
        <v>27</v>
      </c>
      <c r="C14" s="36">
        <v>14885.82092177782</v>
      </c>
      <c r="D14" s="36">
        <v>24526.105777798828</v>
      </c>
      <c r="E14" s="248">
        <v>14757.633807339367</v>
      </c>
      <c r="F14" s="36">
        <v>15051.065674723188</v>
      </c>
      <c r="G14" s="36">
        <v>18018.976701790078</v>
      </c>
      <c r="H14" s="36"/>
      <c r="I14" s="41" t="s">
        <v>28</v>
      </c>
      <c r="J14" s="34"/>
      <c r="K14" s="254"/>
      <c r="L14" s="254"/>
      <c r="P14" s="34"/>
      <c r="Q14" s="34"/>
      <c r="R14" s="34"/>
      <c r="S14" s="34"/>
    </row>
    <row r="15" spans="2:19" s="32" customFormat="1" ht="15" customHeight="1">
      <c r="B15" s="41" t="s">
        <v>29</v>
      </c>
      <c r="C15" s="36"/>
      <c r="D15" s="36"/>
      <c r="E15" s="248"/>
      <c r="F15" s="36"/>
      <c r="G15" s="36"/>
      <c r="H15" s="36"/>
      <c r="I15" s="41" t="s">
        <v>30</v>
      </c>
      <c r="J15" s="34"/>
      <c r="K15" s="254"/>
      <c r="L15" s="254"/>
      <c r="P15" s="34"/>
      <c r="Q15" s="34"/>
      <c r="R15" s="34"/>
      <c r="S15" s="34"/>
    </row>
    <row r="16" spans="2:19" s="32" customFormat="1" ht="15" customHeight="1">
      <c r="B16" s="41" t="s">
        <v>57</v>
      </c>
      <c r="C16" s="36">
        <v>27163.10266740119</v>
      </c>
      <c r="D16" s="36">
        <v>20984.06420334913</v>
      </c>
      <c r="E16" s="248">
        <v>21308.921240741216</v>
      </c>
      <c r="F16" s="36">
        <v>17560.94845836527</v>
      </c>
      <c r="G16" s="36">
        <v>17647.35334265309</v>
      </c>
      <c r="H16" s="36"/>
      <c r="I16" s="41" t="s">
        <v>58</v>
      </c>
      <c r="J16" s="34"/>
      <c r="K16" s="254"/>
      <c r="L16" s="254"/>
      <c r="P16" s="34"/>
      <c r="Q16" s="34"/>
      <c r="R16" s="34"/>
      <c r="S16" s="34"/>
    </row>
    <row r="17" spans="2:19" s="32" customFormat="1" ht="15" customHeight="1">
      <c r="B17" s="41" t="s">
        <v>31</v>
      </c>
      <c r="C17" s="36">
        <v>424.17293900003585</v>
      </c>
      <c r="D17" s="36">
        <v>424.17293900003585</v>
      </c>
      <c r="E17" s="248">
        <v>316.1334321540663</v>
      </c>
      <c r="F17" s="36">
        <v>372.2283315386435</v>
      </c>
      <c r="G17" s="36">
        <v>412.28462411051504</v>
      </c>
      <c r="H17" s="36"/>
      <c r="I17" s="41" t="s">
        <v>32</v>
      </c>
      <c r="J17" s="34"/>
      <c r="K17" s="254"/>
      <c r="L17" s="254"/>
      <c r="P17" s="34"/>
      <c r="Q17" s="34"/>
      <c r="R17" s="34"/>
      <c r="S17" s="34"/>
    </row>
    <row r="18" spans="2:19" s="32" customFormat="1" ht="15" customHeight="1">
      <c r="B18" s="41" t="s">
        <v>924</v>
      </c>
      <c r="C18" s="36">
        <v>12650.00137468187</v>
      </c>
      <c r="D18" s="36">
        <v>10796.856434252955</v>
      </c>
      <c r="E18" s="248">
        <v>11187.055956275786</v>
      </c>
      <c r="F18" s="36">
        <v>12112.013483533883</v>
      </c>
      <c r="G18" s="36">
        <v>14490.139143142218</v>
      </c>
      <c r="H18" s="36"/>
      <c r="I18" s="41" t="s">
        <v>59</v>
      </c>
      <c r="J18" s="169"/>
      <c r="K18" s="254"/>
      <c r="L18" s="254"/>
      <c r="P18" s="34"/>
      <c r="Q18" s="34"/>
      <c r="R18" s="34"/>
      <c r="S18" s="34"/>
    </row>
    <row r="19" spans="2:19" s="32" customFormat="1" ht="19.5" customHeight="1">
      <c r="B19" s="42" t="s">
        <v>33</v>
      </c>
      <c r="C19" s="44">
        <f>SUM(C20:C33)</f>
        <v>400971.643678407</v>
      </c>
      <c r="D19" s="44">
        <f>SUM(D20:D33)</f>
        <v>415639.8633591508</v>
      </c>
      <c r="E19" s="299">
        <f>SUM(E20:E33)</f>
        <v>402884.3124183541</v>
      </c>
      <c r="F19" s="44">
        <f>SUM(F20:F33)</f>
        <v>401645.14539363515</v>
      </c>
      <c r="G19" s="44">
        <f>SUM(G20:G33)</f>
        <v>445919.0223283428</v>
      </c>
      <c r="H19" s="44"/>
      <c r="I19" s="42" t="s">
        <v>34</v>
      </c>
      <c r="J19" s="34"/>
      <c r="K19" s="254"/>
      <c r="L19" s="254"/>
      <c r="P19" s="34"/>
      <c r="Q19" s="34"/>
      <c r="R19" s="34"/>
      <c r="S19" s="34"/>
    </row>
    <row r="20" spans="2:19" s="32" customFormat="1" ht="15" customHeight="1">
      <c r="B20" s="41" t="s">
        <v>35</v>
      </c>
      <c r="C20" s="36">
        <v>212695.9227035621</v>
      </c>
      <c r="D20" s="36">
        <v>223572.00639818553</v>
      </c>
      <c r="E20" s="248">
        <v>221386.5331853901</v>
      </c>
      <c r="F20" s="36">
        <v>220091.21014970404</v>
      </c>
      <c r="G20" s="36">
        <v>242654.52538365917</v>
      </c>
      <c r="H20" s="36"/>
      <c r="I20" s="41" t="s">
        <v>36</v>
      </c>
      <c r="J20" s="34"/>
      <c r="K20" s="254"/>
      <c r="L20" s="254"/>
      <c r="P20" s="34"/>
      <c r="Q20" s="34"/>
      <c r="R20" s="34"/>
      <c r="S20" s="34"/>
    </row>
    <row r="21" spans="2:19" s="32" customFormat="1" ht="15" customHeight="1">
      <c r="B21" s="41" t="s">
        <v>37</v>
      </c>
      <c r="C21" s="36">
        <v>17675.607452202174</v>
      </c>
      <c r="D21" s="36">
        <v>19480.823389260728</v>
      </c>
      <c r="E21" s="248">
        <v>20627.227025251024</v>
      </c>
      <c r="F21" s="36">
        <v>19978.298296933965</v>
      </c>
      <c r="G21" s="36">
        <v>20597.32378997089</v>
      </c>
      <c r="H21" s="36"/>
      <c r="I21" s="41" t="s">
        <v>38</v>
      </c>
      <c r="J21" s="34"/>
      <c r="K21" s="254"/>
      <c r="L21" s="254"/>
      <c r="P21" s="34"/>
      <c r="Q21" s="34"/>
      <c r="R21" s="34"/>
      <c r="S21" s="34"/>
    </row>
    <row r="22" spans="2:19" s="32" customFormat="1" ht="15" customHeight="1">
      <c r="B22" s="41" t="s">
        <v>39</v>
      </c>
      <c r="C22" s="36"/>
      <c r="D22" s="36"/>
      <c r="E22" s="248"/>
      <c r="F22" s="36"/>
      <c r="G22" s="36"/>
      <c r="H22" s="36"/>
      <c r="I22" s="41" t="s">
        <v>40</v>
      </c>
      <c r="J22" s="34"/>
      <c r="K22" s="254"/>
      <c r="L22" s="254"/>
      <c r="P22" s="34"/>
      <c r="Q22" s="34"/>
      <c r="R22" s="34"/>
      <c r="S22" s="34"/>
    </row>
    <row r="23" spans="2:19" s="32" customFormat="1" ht="15" customHeight="1">
      <c r="B23" s="41" t="s">
        <v>41</v>
      </c>
      <c r="C23" s="36">
        <v>17153.395</v>
      </c>
      <c r="D23" s="36">
        <v>15817.747960124998</v>
      </c>
      <c r="E23" s="248">
        <v>15728.150549545</v>
      </c>
      <c r="F23" s="36">
        <v>16870.392758875</v>
      </c>
      <c r="G23" s="36">
        <v>20517.32573263</v>
      </c>
      <c r="H23" s="36"/>
      <c r="I23" s="41" t="s">
        <v>42</v>
      </c>
      <c r="J23" s="34"/>
      <c r="K23" s="254"/>
      <c r="L23" s="254"/>
      <c r="P23" s="34"/>
      <c r="Q23" s="34"/>
      <c r="R23" s="34"/>
      <c r="S23" s="34"/>
    </row>
    <row r="24" spans="2:19" s="32" customFormat="1" ht="15" customHeight="1">
      <c r="B24" s="41" t="s">
        <v>60</v>
      </c>
      <c r="C24" s="36">
        <v>1014.137647631404</v>
      </c>
      <c r="D24" s="36">
        <v>1088.4722870596024</v>
      </c>
      <c r="E24" s="248">
        <v>1239.54403061495</v>
      </c>
      <c r="F24" s="36">
        <v>1332.9793326380502</v>
      </c>
      <c r="G24" s="36">
        <v>1439.07326722234</v>
      </c>
      <c r="H24" s="36"/>
      <c r="I24" s="41" t="s">
        <v>43</v>
      </c>
      <c r="J24" s="34"/>
      <c r="K24" s="254"/>
      <c r="L24" s="254"/>
      <c r="P24" s="34"/>
      <c r="Q24" s="34"/>
      <c r="R24" s="34"/>
      <c r="S24" s="34"/>
    </row>
    <row r="25" spans="2:19" s="32" customFormat="1" ht="15" customHeight="1">
      <c r="B25" s="41" t="s">
        <v>933</v>
      </c>
      <c r="C25" s="36"/>
      <c r="D25" s="36"/>
      <c r="E25" s="248"/>
      <c r="F25" s="36"/>
      <c r="G25" s="36"/>
      <c r="H25" s="36"/>
      <c r="I25" s="41" t="s">
        <v>931</v>
      </c>
      <c r="J25" s="34"/>
      <c r="K25" s="254"/>
      <c r="L25" s="254"/>
      <c r="P25" s="34"/>
      <c r="Q25" s="34"/>
      <c r="R25" s="34"/>
      <c r="S25" s="34"/>
    </row>
    <row r="26" spans="2:19" s="32" customFormat="1" ht="15" customHeight="1">
      <c r="B26" s="41" t="s">
        <v>934</v>
      </c>
      <c r="C26" s="36">
        <v>26938.17193136264</v>
      </c>
      <c r="D26" s="36">
        <v>30067.20147703763</v>
      </c>
      <c r="E26" s="248">
        <v>26024.15771872265</v>
      </c>
      <c r="F26" s="36">
        <v>26182.195540497447</v>
      </c>
      <c r="G26" s="36">
        <v>31544.007627588402</v>
      </c>
      <c r="H26" s="36"/>
      <c r="I26" s="41" t="s">
        <v>932</v>
      </c>
      <c r="J26" s="34"/>
      <c r="K26" s="254"/>
      <c r="L26" s="254"/>
      <c r="P26" s="34"/>
      <c r="Q26" s="34"/>
      <c r="R26" s="34"/>
      <c r="S26" s="34"/>
    </row>
    <row r="27" spans="2:19" s="32" customFormat="1" ht="15" customHeight="1">
      <c r="B27" s="41" t="s">
        <v>44</v>
      </c>
      <c r="C27" s="36">
        <v>31955.96314862657</v>
      </c>
      <c r="D27" s="36">
        <v>29913.22222301545</v>
      </c>
      <c r="E27" s="248">
        <v>29548.759613819035</v>
      </c>
      <c r="F27" s="36">
        <v>27068.83886734105</v>
      </c>
      <c r="G27" s="36">
        <v>32023.75470792886</v>
      </c>
      <c r="H27" s="36"/>
      <c r="I27" s="41" t="s">
        <v>45</v>
      </c>
      <c r="J27" s="34"/>
      <c r="K27" s="254"/>
      <c r="L27" s="254"/>
      <c r="P27" s="34"/>
      <c r="Q27" s="34"/>
      <c r="R27" s="34"/>
      <c r="S27" s="34"/>
    </row>
    <row r="28" spans="2:19" s="32" customFormat="1" ht="15" customHeight="1">
      <c r="B28" s="41" t="s">
        <v>46</v>
      </c>
      <c r="C28" s="36">
        <v>15017</v>
      </c>
      <c r="D28" s="36">
        <v>17781.54121250946</v>
      </c>
      <c r="E28" s="248">
        <v>18038.273686886623</v>
      </c>
      <c r="F28" s="36">
        <v>20159.71329169572</v>
      </c>
      <c r="G28" s="36">
        <v>18498.53801111685</v>
      </c>
      <c r="H28" s="36"/>
      <c r="I28" s="41" t="s">
        <v>47</v>
      </c>
      <c r="J28" s="34"/>
      <c r="K28" s="254"/>
      <c r="L28" s="254"/>
      <c r="P28" s="34"/>
      <c r="Q28" s="34"/>
      <c r="R28" s="34"/>
      <c r="S28" s="34"/>
    </row>
    <row r="29" spans="2:19" s="32" customFormat="1" ht="15" customHeight="1">
      <c r="B29" s="41" t="s">
        <v>61</v>
      </c>
      <c r="C29" s="36">
        <v>12496.093182283534</v>
      </c>
      <c r="D29" s="36">
        <v>8128.16752193072</v>
      </c>
      <c r="E29" s="248">
        <v>7197.580940257608</v>
      </c>
      <c r="F29" s="36">
        <v>5704.0380603635795</v>
      </c>
      <c r="G29" s="36">
        <v>6315.030156447474</v>
      </c>
      <c r="H29" s="36"/>
      <c r="I29" s="41" t="s">
        <v>48</v>
      </c>
      <c r="J29" s="34"/>
      <c r="K29" s="254"/>
      <c r="L29" s="254"/>
      <c r="P29" s="34"/>
      <c r="Q29" s="34"/>
      <c r="R29" s="34"/>
      <c r="S29" s="34"/>
    </row>
    <row r="30" spans="2:19" s="32" customFormat="1" ht="15" customHeight="1">
      <c r="B30" s="41" t="s">
        <v>49</v>
      </c>
      <c r="C30" s="36">
        <v>1371.86752</v>
      </c>
      <c r="D30" s="36">
        <v>802.3771999999999</v>
      </c>
      <c r="E30" s="248">
        <v>791.20712</v>
      </c>
      <c r="F30" s="36">
        <v>653.6242</v>
      </c>
      <c r="G30" s="36">
        <v>742.20652</v>
      </c>
      <c r="H30" s="36"/>
      <c r="I30" s="41" t="s">
        <v>50</v>
      </c>
      <c r="K30" s="254"/>
      <c r="L30" s="254"/>
      <c r="P30" s="34"/>
      <c r="Q30" s="34"/>
      <c r="R30" s="34"/>
      <c r="S30" s="34"/>
    </row>
    <row r="31" spans="2:19" s="32" customFormat="1" ht="15" customHeight="1">
      <c r="B31" s="41" t="s">
        <v>51</v>
      </c>
      <c r="C31" s="36">
        <v>18714.51309574809</v>
      </c>
      <c r="D31" s="36">
        <v>19877.470978448277</v>
      </c>
      <c r="E31" s="248">
        <v>15939.341734401209</v>
      </c>
      <c r="F31" s="36">
        <v>16418.79540038166</v>
      </c>
      <c r="G31" s="36">
        <v>22832.000571481312</v>
      </c>
      <c r="H31" s="36"/>
      <c r="I31" s="41" t="s">
        <v>52</v>
      </c>
      <c r="J31" s="22"/>
      <c r="K31" s="254"/>
      <c r="L31" s="254"/>
      <c r="P31" s="34"/>
      <c r="Q31" s="34"/>
      <c r="R31" s="34"/>
      <c r="S31" s="34"/>
    </row>
    <row r="32" spans="2:19" s="32" customFormat="1" ht="15" customHeight="1">
      <c r="B32" s="41" t="s">
        <v>53</v>
      </c>
      <c r="C32" s="36">
        <v>5778.764844000003</v>
      </c>
      <c r="D32" s="36">
        <v>7739.330255692308</v>
      </c>
      <c r="E32" s="248">
        <v>5086.797572433846</v>
      </c>
      <c r="F32" s="36">
        <v>8032.8599108061535</v>
      </c>
      <c r="G32" s="36">
        <v>10155.535760824616</v>
      </c>
      <c r="H32" s="36"/>
      <c r="I32" s="41" t="s">
        <v>54</v>
      </c>
      <c r="J32" s="25"/>
      <c r="K32" s="254"/>
      <c r="L32" s="254"/>
      <c r="P32" s="34"/>
      <c r="Q32" s="34"/>
      <c r="R32" s="34"/>
      <c r="S32" s="34"/>
    </row>
    <row r="33" spans="2:19" s="35" customFormat="1" ht="15" customHeight="1">
      <c r="B33" s="41" t="s">
        <v>62</v>
      </c>
      <c r="C33" s="36">
        <v>40160.207152990486</v>
      </c>
      <c r="D33" s="36">
        <v>41371.502455886126</v>
      </c>
      <c r="E33" s="248">
        <v>41276.73924103209</v>
      </c>
      <c r="F33" s="36">
        <v>39152.19958439839</v>
      </c>
      <c r="G33" s="36">
        <v>38599.70079947286</v>
      </c>
      <c r="H33" s="36"/>
      <c r="I33" s="41" t="s">
        <v>63</v>
      </c>
      <c r="J33" s="25"/>
      <c r="K33" s="313"/>
      <c r="L33" s="313"/>
      <c r="P33" s="34"/>
      <c r="Q33" s="34"/>
      <c r="R33" s="34"/>
      <c r="S33" s="34"/>
    </row>
    <row r="34" spans="2:19" s="35" customFormat="1" ht="19.5" customHeight="1">
      <c r="B34" s="42" t="s">
        <v>55</v>
      </c>
      <c r="C34" s="44">
        <f>C8-C19</f>
        <v>341546.0817232774</v>
      </c>
      <c r="D34" s="44">
        <f>D8-D19</f>
        <v>314870.82486152754</v>
      </c>
      <c r="E34" s="299">
        <f>E8-E19</f>
        <v>352051.8018009908</v>
      </c>
      <c r="F34" s="44">
        <f>F8-F19</f>
        <v>356227.4623077373</v>
      </c>
      <c r="G34" s="44">
        <f>G8-G19</f>
        <v>351577.91668730683</v>
      </c>
      <c r="H34" s="44"/>
      <c r="I34" s="42" t="s">
        <v>56</v>
      </c>
      <c r="J34" s="25"/>
      <c r="K34" s="314"/>
      <c r="L34" s="315"/>
      <c r="M34" s="260"/>
      <c r="N34" s="260"/>
      <c r="O34" s="260"/>
      <c r="P34" s="34"/>
      <c r="Q34" s="34"/>
      <c r="R34" s="34"/>
      <c r="S34" s="34"/>
    </row>
    <row r="35" spans="2:16" s="32" customFormat="1" ht="3" customHeight="1">
      <c r="B35" s="43"/>
      <c r="C35" s="45"/>
      <c r="D35" s="45"/>
      <c r="E35" s="45"/>
      <c r="F35" s="45"/>
      <c r="G35" s="45"/>
      <c r="H35" s="45"/>
      <c r="I35" s="39"/>
      <c r="J35" s="24"/>
      <c r="K35" s="256"/>
      <c r="L35" s="260"/>
      <c r="M35" s="260"/>
      <c r="N35" s="260"/>
      <c r="O35" s="260"/>
      <c r="P35" s="34"/>
    </row>
    <row r="36" spans="1:16" s="260" customFormat="1" ht="15.75" customHeight="1">
      <c r="A36" s="256"/>
      <c r="B36" s="257" t="s">
        <v>1000</v>
      </c>
      <c r="C36" s="258"/>
      <c r="D36" s="258"/>
      <c r="E36" s="258"/>
      <c r="F36" s="259"/>
      <c r="G36" s="258"/>
      <c r="H36" s="258"/>
      <c r="I36" s="258"/>
      <c r="J36" s="258"/>
      <c r="K36" s="25"/>
      <c r="L36" s="25"/>
      <c r="M36" s="25"/>
      <c r="N36" s="25"/>
      <c r="O36" s="25"/>
      <c r="P36" s="34"/>
    </row>
    <row r="37" spans="1:15" s="260" customFormat="1" ht="15.75" customHeight="1">
      <c r="A37" s="256"/>
      <c r="B37" s="257" t="s">
        <v>1001</v>
      </c>
      <c r="C37" s="258"/>
      <c r="D37" s="258"/>
      <c r="E37" s="258"/>
      <c r="F37" s="259"/>
      <c r="G37" s="258"/>
      <c r="H37" s="258"/>
      <c r="I37" s="258"/>
      <c r="J37" s="258"/>
      <c r="K37" s="25"/>
      <c r="L37" s="25"/>
      <c r="M37" s="25"/>
      <c r="N37" s="25"/>
      <c r="O37" s="25"/>
    </row>
    <row r="38" s="25" customFormat="1" ht="13.5" thickBot="1">
      <c r="J38" s="22"/>
    </row>
    <row r="39" spans="2:10" s="25" customFormat="1" ht="16.5" customHeight="1" thickTop="1">
      <c r="B39" s="26" t="str">
        <f>+'Περιεχόμενα-Contents'!B27</f>
        <v>(Τελευταία Ενημέρωση/Last update: 14/11/2023)</v>
      </c>
      <c r="C39" s="27"/>
      <c r="D39" s="27"/>
      <c r="E39" s="27"/>
      <c r="F39" s="27"/>
      <c r="G39" s="27"/>
      <c r="H39" s="27"/>
      <c r="I39" s="27"/>
      <c r="J39" s="22"/>
    </row>
    <row r="40" spans="2:15" s="25" customFormat="1" ht="4.5" customHeight="1">
      <c r="B40" s="201"/>
      <c r="C40" s="203"/>
      <c r="D40" s="203"/>
      <c r="E40" s="203"/>
      <c r="F40" s="203"/>
      <c r="G40" s="203"/>
      <c r="H40" s="203"/>
      <c r="I40" s="203"/>
      <c r="J40" s="22"/>
      <c r="K40" s="24"/>
      <c r="L40" s="24"/>
      <c r="M40" s="24"/>
      <c r="N40" s="24"/>
      <c r="O40" s="24"/>
    </row>
    <row r="41" spans="2:15" s="25" customFormat="1" ht="16.5" customHeight="1">
      <c r="B41" s="28" t="str">
        <f>+'Περιεχόμενα-Contents'!B29</f>
        <v>COPYRIGHT © :2023, ΚΥΠΡΙΑΚΗ ΔΗΜΟΚΡΑΤΙΑ, ΣΤΑΤΙΣΤΙΚΗ ΥΠΗΡΕΣΙΑ/REPUBLIC OF CYPRUS, STATISTICAL SERVICE</v>
      </c>
      <c r="J41" s="22"/>
      <c r="K41" s="22"/>
      <c r="L41" s="22"/>
      <c r="M41" s="22"/>
      <c r="N41" s="22"/>
      <c r="O41" s="22"/>
    </row>
    <row r="42" spans="2:15" s="24" customFormat="1" ht="12.75">
      <c r="B42" s="20"/>
      <c r="J42" s="22"/>
      <c r="K42" s="22"/>
      <c r="L42" s="22"/>
      <c r="M42" s="22"/>
      <c r="N42" s="22"/>
      <c r="O42" s="22"/>
    </row>
    <row r="43" spans="3:7" ht="12.75">
      <c r="C43" s="21"/>
      <c r="D43" s="21"/>
      <c r="E43" s="21"/>
      <c r="F43" s="21"/>
      <c r="G43" s="21"/>
    </row>
    <row r="44" spans="3:15" ht="12.75">
      <c r="C44" s="21"/>
      <c r="D44" s="21"/>
      <c r="E44" s="21"/>
      <c r="F44" s="21"/>
      <c r="G44" s="21"/>
      <c r="K44" s="29"/>
      <c r="L44" s="29"/>
      <c r="M44" s="29"/>
      <c r="N44" s="29"/>
      <c r="O44" s="29"/>
    </row>
    <row r="45" spans="3:7" ht="12.75">
      <c r="C45" s="21"/>
      <c r="D45" s="21"/>
      <c r="E45" s="21"/>
      <c r="F45" s="21"/>
      <c r="G45" s="21"/>
    </row>
    <row r="46" spans="1:15" s="29" customFormat="1" ht="12.75">
      <c r="A46" s="22"/>
      <c r="B46" s="30"/>
      <c r="C46" s="21"/>
      <c r="D46" s="21"/>
      <c r="E46" s="21"/>
      <c r="F46" s="21"/>
      <c r="G46" s="21"/>
      <c r="J46" s="22"/>
      <c r="K46" s="22"/>
      <c r="L46" s="22"/>
      <c r="M46" s="22"/>
      <c r="N46" s="22"/>
      <c r="O46" s="22"/>
    </row>
    <row r="47" spans="3:7" ht="12.75">
      <c r="C47" s="21"/>
      <c r="D47" s="21"/>
      <c r="E47" s="21"/>
      <c r="F47" s="21"/>
      <c r="G47" s="21"/>
    </row>
    <row r="48" spans="3:7" ht="12.75">
      <c r="C48" s="21"/>
      <c r="D48" s="21"/>
      <c r="E48" s="21"/>
      <c r="F48" s="21"/>
      <c r="G48" s="21"/>
    </row>
    <row r="49" spans="3:7" ht="12.75">
      <c r="C49" s="21"/>
      <c r="D49" s="21"/>
      <c r="E49" s="21"/>
      <c r="F49" s="21"/>
      <c r="G49" s="21"/>
    </row>
    <row r="50" spans="3:7" ht="12.75">
      <c r="C50" s="21"/>
      <c r="D50" s="21"/>
      <c r="E50" s="21"/>
      <c r="F50" s="21"/>
      <c r="G50" s="21"/>
    </row>
    <row r="51" spans="3:7" ht="12.75">
      <c r="C51" s="21"/>
      <c r="D51" s="21"/>
      <c r="E51" s="21"/>
      <c r="F51" s="21"/>
      <c r="G51" s="21"/>
    </row>
    <row r="52" spans="3:7" ht="12.75">
      <c r="C52" s="21"/>
      <c r="D52" s="21"/>
      <c r="E52" s="21"/>
      <c r="F52" s="21"/>
      <c r="G52" s="21"/>
    </row>
    <row r="53" spans="3:7" ht="12.75">
      <c r="C53" s="21"/>
      <c r="D53" s="21"/>
      <c r="E53" s="21"/>
      <c r="F53" s="21"/>
      <c r="G53" s="21"/>
    </row>
    <row r="54" spans="3:8" ht="12.75">
      <c r="C54" s="21"/>
      <c r="D54" s="21"/>
      <c r="E54" s="21"/>
      <c r="F54" s="21"/>
      <c r="G54" s="21"/>
      <c r="H54" s="21"/>
    </row>
    <row r="55" spans="3:8" ht="12.75">
      <c r="C55" s="21"/>
      <c r="D55" s="21"/>
      <c r="E55" s="21"/>
      <c r="F55" s="21"/>
      <c r="G55" s="21"/>
      <c r="H55" s="21"/>
    </row>
    <row r="56" spans="3:8" ht="12.75">
      <c r="C56" s="21"/>
      <c r="D56" s="21"/>
      <c r="E56" s="21"/>
      <c r="F56" s="21"/>
      <c r="G56" s="21"/>
      <c r="H56" s="21"/>
    </row>
    <row r="57" spans="3:8" ht="12.75">
      <c r="C57" s="21"/>
      <c r="D57" s="21"/>
      <c r="E57" s="21"/>
      <c r="F57" s="21"/>
      <c r="G57" s="21"/>
      <c r="H57" s="21"/>
    </row>
    <row r="58" spans="3:8" ht="12.75">
      <c r="C58" s="21"/>
      <c r="D58" s="21"/>
      <c r="E58" s="21"/>
      <c r="F58" s="21"/>
      <c r="G58" s="21"/>
      <c r="H58" s="21"/>
    </row>
    <row r="59" spans="3:7" ht="12.75">
      <c r="C59" s="21"/>
      <c r="D59" s="21"/>
      <c r="E59" s="21"/>
      <c r="F59" s="21"/>
      <c r="G59" s="21"/>
    </row>
    <row r="60" spans="3:7" ht="12.75">
      <c r="C60" s="21"/>
      <c r="D60" s="21"/>
      <c r="E60" s="21"/>
      <c r="F60" s="21"/>
      <c r="G60" s="21"/>
    </row>
    <row r="61" spans="3:7" ht="12.75">
      <c r="C61" s="21"/>
      <c r="D61" s="21"/>
      <c r="E61" s="21"/>
      <c r="F61" s="21"/>
      <c r="G61" s="21"/>
    </row>
    <row r="62" spans="3:7" ht="12.75">
      <c r="C62" s="21"/>
      <c r="D62" s="21"/>
      <c r="E62" s="21"/>
      <c r="F62" s="21"/>
      <c r="G62" s="21"/>
    </row>
    <row r="63" spans="3:7" ht="12.75">
      <c r="C63" s="21"/>
      <c r="D63" s="21"/>
      <c r="E63" s="21"/>
      <c r="F63" s="21"/>
      <c r="G63" s="21"/>
    </row>
    <row r="64" spans="3:7" ht="12.75">
      <c r="C64" s="21"/>
      <c r="D64" s="21"/>
      <c r="E64" s="21"/>
      <c r="F64" s="21"/>
      <c r="G64" s="21"/>
    </row>
    <row r="65" spans="3:7" ht="12.75">
      <c r="C65" s="21"/>
      <c r="D65" s="21"/>
      <c r="E65" s="21"/>
      <c r="F65" s="21"/>
      <c r="G65" s="21"/>
    </row>
    <row r="66" spans="3:7" ht="12.75">
      <c r="C66" s="21"/>
      <c r="D66" s="21"/>
      <c r="E66" s="21"/>
      <c r="F66" s="21"/>
      <c r="G66" s="21"/>
    </row>
    <row r="67" spans="3:7" ht="12.75">
      <c r="C67" s="21"/>
      <c r="D67" s="21"/>
      <c r="E67" s="21"/>
      <c r="F67" s="21"/>
      <c r="G67" s="21"/>
    </row>
    <row r="68" spans="3:7" ht="12.75">
      <c r="C68" s="21"/>
      <c r="D68" s="21"/>
      <c r="E68" s="21"/>
      <c r="F68" s="21"/>
      <c r="G68" s="21"/>
    </row>
  </sheetData>
  <sheetProtection/>
  <mergeCells count="9">
    <mergeCell ref="I6:I7"/>
    <mergeCell ref="G6:G7"/>
    <mergeCell ref="A1:B1"/>
    <mergeCell ref="B6:B7"/>
    <mergeCell ref="H6:H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P33"/>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44.421875" style="29" customWidth="1"/>
    <col min="3" max="5" width="7.00390625" style="22" customWidth="1"/>
    <col min="6" max="7" width="5.140625" style="22" customWidth="1"/>
    <col min="8" max="8" width="0.85546875" style="22" customWidth="1"/>
    <col min="9" max="11" width="6.57421875" style="22" customWidth="1"/>
    <col min="12" max="13" width="5.57421875" style="22" customWidth="1"/>
    <col min="14" max="14" width="0.85546875" style="22" customWidth="1"/>
    <col min="15" max="15" width="38.7109375" style="22" customWidth="1"/>
    <col min="16" max="16" width="2.140625" style="22" customWidth="1"/>
    <col min="17" max="16384" width="9.28125" style="22" customWidth="1"/>
  </cols>
  <sheetData>
    <row r="1" spans="1:2" s="23" customFormat="1" ht="15" customHeight="1">
      <c r="A1" s="326" t="s">
        <v>8</v>
      </c>
      <c r="B1" s="327"/>
    </row>
    <row r="2" s="23" customFormat="1" ht="12.75" customHeight="1">
      <c r="B2" s="3"/>
    </row>
    <row r="3" spans="2:16" s="31" customFormat="1" ht="15" customHeight="1">
      <c r="B3" s="208" t="s">
        <v>1160</v>
      </c>
      <c r="C3" s="37"/>
      <c r="D3" s="37"/>
      <c r="E3" s="37"/>
      <c r="F3" s="37"/>
      <c r="G3" s="37"/>
      <c r="H3" s="37"/>
      <c r="I3" s="37"/>
      <c r="J3" s="37"/>
      <c r="K3" s="37"/>
      <c r="L3" s="37"/>
      <c r="M3" s="37"/>
      <c r="N3" s="37"/>
      <c r="O3" s="37"/>
      <c r="P3" s="37"/>
    </row>
    <row r="4" spans="2:16" s="31" customFormat="1" ht="15" customHeight="1" thickBot="1">
      <c r="B4" s="209" t="s">
        <v>1109</v>
      </c>
      <c r="C4" s="206"/>
      <c r="D4" s="206"/>
      <c r="E4" s="206"/>
      <c r="F4" s="206"/>
      <c r="G4" s="206"/>
      <c r="H4" s="206"/>
      <c r="I4" s="206"/>
      <c r="J4" s="206"/>
      <c r="K4" s="206"/>
      <c r="L4" s="206"/>
      <c r="M4" s="206"/>
      <c r="N4" s="206"/>
      <c r="O4" s="206"/>
      <c r="P4" s="38"/>
    </row>
    <row r="5" s="32" customFormat="1" ht="12.75" customHeight="1" thickTop="1">
      <c r="O5" s="33"/>
    </row>
    <row r="6" spans="2:15" s="32" customFormat="1" ht="31.5" customHeight="1">
      <c r="B6" s="322" t="s">
        <v>11</v>
      </c>
      <c r="C6" s="330" t="s">
        <v>992</v>
      </c>
      <c r="D6" s="331"/>
      <c r="E6" s="331"/>
      <c r="F6" s="331"/>
      <c r="G6" s="331"/>
      <c r="H6" s="331"/>
      <c r="I6" s="330" t="s">
        <v>993</v>
      </c>
      <c r="J6" s="331"/>
      <c r="K6" s="331"/>
      <c r="L6" s="331"/>
      <c r="M6" s="331"/>
      <c r="N6" s="332"/>
      <c r="O6" s="322" t="s">
        <v>12</v>
      </c>
    </row>
    <row r="7" spans="2:15" s="32" customFormat="1" ht="15.75" customHeight="1">
      <c r="B7" s="323"/>
      <c r="C7" s="266">
        <v>2017</v>
      </c>
      <c r="D7" s="266">
        <v>2018</v>
      </c>
      <c r="E7" s="266">
        <v>2019</v>
      </c>
      <c r="F7" s="263">
        <v>2020</v>
      </c>
      <c r="G7" s="263">
        <v>2021</v>
      </c>
      <c r="H7" s="263"/>
      <c r="I7" s="189">
        <v>2017</v>
      </c>
      <c r="J7" s="266">
        <v>2018</v>
      </c>
      <c r="K7" s="266">
        <v>2019</v>
      </c>
      <c r="L7" s="263">
        <v>2020</v>
      </c>
      <c r="M7" s="263">
        <v>2021</v>
      </c>
      <c r="N7" s="286"/>
      <c r="O7" s="323"/>
    </row>
    <row r="8" spans="2:15" s="32" customFormat="1" ht="19.5" customHeight="1">
      <c r="B8" s="40" t="s">
        <v>15</v>
      </c>
      <c r="C8" s="235">
        <v>5.603705848683438</v>
      </c>
      <c r="D8" s="235">
        <v>-1.6</v>
      </c>
      <c r="E8" s="235">
        <v>3.3436096682117222</v>
      </c>
      <c r="F8" s="300">
        <v>0.38897244769700023</v>
      </c>
      <c r="G8" s="235">
        <v>5.228363040387185</v>
      </c>
      <c r="H8" s="44"/>
      <c r="I8" s="231">
        <v>3.7523748619949115</v>
      </c>
      <c r="J8" s="235">
        <v>-1.5114783457112146</v>
      </c>
      <c r="K8" s="235">
        <v>2.2</v>
      </c>
      <c r="L8" s="300">
        <v>0.8</v>
      </c>
      <c r="M8" s="235">
        <v>3.0511142924908308</v>
      </c>
      <c r="N8" s="287"/>
      <c r="O8" s="42" t="s">
        <v>16</v>
      </c>
    </row>
    <row r="9" spans="2:16" s="32" customFormat="1" ht="15" customHeight="1">
      <c r="B9" s="41" t="s">
        <v>64</v>
      </c>
      <c r="C9" s="114">
        <v>9.143314919616996</v>
      </c>
      <c r="D9" s="114">
        <v>-1.9</v>
      </c>
      <c r="E9" s="114">
        <v>5.2</v>
      </c>
      <c r="F9" s="264">
        <v>0.7129327916276518</v>
      </c>
      <c r="G9" s="114">
        <v>5.576358710346008</v>
      </c>
      <c r="H9" s="36"/>
      <c r="I9" s="232">
        <v>6.651660487749589</v>
      </c>
      <c r="J9" s="114">
        <v>-1.1035172052660802</v>
      </c>
      <c r="K9" s="114">
        <v>4.221673440994533</v>
      </c>
      <c r="L9" s="114">
        <v>0.8</v>
      </c>
      <c r="M9" s="114">
        <v>3.683472021924139</v>
      </c>
      <c r="N9" s="288"/>
      <c r="O9" s="41" t="s">
        <v>71</v>
      </c>
      <c r="P9" s="34"/>
    </row>
    <row r="10" spans="2:16" s="32" customFormat="1" ht="15" customHeight="1">
      <c r="B10" s="41" t="s">
        <v>65</v>
      </c>
      <c r="C10" s="114">
        <v>14.806438406403831</v>
      </c>
      <c r="D10" s="114">
        <v>-4.7</v>
      </c>
      <c r="E10" s="114">
        <v>3.3094820545832127</v>
      </c>
      <c r="F10" s="264">
        <v>-1.8078209413736945</v>
      </c>
      <c r="G10" s="114">
        <v>2.280259643588689</v>
      </c>
      <c r="H10" s="36"/>
      <c r="I10" s="232">
        <v>11.066459342067049</v>
      </c>
      <c r="J10" s="114">
        <v>-5.908710522993799</v>
      </c>
      <c r="K10" s="114">
        <v>5.66410245035176</v>
      </c>
      <c r="L10" s="114">
        <v>-2.08634363051734</v>
      </c>
      <c r="M10" s="114">
        <v>-2.3240688889692662</v>
      </c>
      <c r="N10" s="288"/>
      <c r="O10" s="41" t="s">
        <v>72</v>
      </c>
      <c r="P10" s="34"/>
    </row>
    <row r="11" spans="2:16" s="32" customFormat="1" ht="15" customHeight="1">
      <c r="B11" s="41" t="s">
        <v>66</v>
      </c>
      <c r="C11" s="114">
        <v>5.987181945543818</v>
      </c>
      <c r="D11" s="114">
        <v>-0.27484527215589916</v>
      </c>
      <c r="E11" s="114">
        <v>6.151380962105346</v>
      </c>
      <c r="F11" s="264">
        <v>2.1</v>
      </c>
      <c r="G11" s="114">
        <v>7.355379847741861</v>
      </c>
      <c r="H11" s="36"/>
      <c r="I11" s="232">
        <v>3.469270458375351</v>
      </c>
      <c r="J11" s="114">
        <v>2.614615521160446</v>
      </c>
      <c r="K11" s="114">
        <v>3.19809378083471</v>
      </c>
      <c r="L11" s="114">
        <v>2.9</v>
      </c>
      <c r="M11" s="114">
        <v>7.838280745542314</v>
      </c>
      <c r="N11" s="288"/>
      <c r="O11" s="41" t="s">
        <v>73</v>
      </c>
      <c r="P11" s="34"/>
    </row>
    <row r="12" spans="2:16" s="32" customFormat="1" ht="15" customHeight="1">
      <c r="B12" s="41" t="s">
        <v>23</v>
      </c>
      <c r="C12" s="114">
        <v>7.821635455367071</v>
      </c>
      <c r="D12" s="114">
        <v>-30.390586829041975</v>
      </c>
      <c r="E12" s="114">
        <v>-6.503117121579094</v>
      </c>
      <c r="F12" s="264">
        <v>-9.62179045883217</v>
      </c>
      <c r="G12" s="114">
        <v>12.654179338497018</v>
      </c>
      <c r="H12" s="36"/>
      <c r="I12" s="232">
        <v>6.342343870759182</v>
      </c>
      <c r="J12" s="114">
        <v>-33.1461538154729</v>
      </c>
      <c r="K12" s="114">
        <v>-8.866396442669567</v>
      </c>
      <c r="L12" s="114">
        <v>-7.185054031033966</v>
      </c>
      <c r="M12" s="114">
        <v>5.159283294752148</v>
      </c>
      <c r="N12" s="288"/>
      <c r="O12" s="41" t="s">
        <v>24</v>
      </c>
      <c r="P12" s="34"/>
    </row>
    <row r="13" spans="2:16" s="32" customFormat="1" ht="15" customHeight="1">
      <c r="B13" s="41" t="s">
        <v>25</v>
      </c>
      <c r="C13" s="114">
        <v>6.815367568198805</v>
      </c>
      <c r="D13" s="114">
        <v>-0.11752629654497859</v>
      </c>
      <c r="E13" s="114">
        <v>7.99561681980574</v>
      </c>
      <c r="F13" s="264">
        <v>-19.033420839349713</v>
      </c>
      <c r="G13" s="114">
        <v>14.964705220241981</v>
      </c>
      <c r="H13" s="36"/>
      <c r="I13" s="232">
        <v>12.593922803452218</v>
      </c>
      <c r="J13" s="114">
        <v>-3.6035901794075786</v>
      </c>
      <c r="K13" s="114">
        <v>4.160262003652471</v>
      </c>
      <c r="L13" s="114">
        <v>-13.597898294544086</v>
      </c>
      <c r="M13" s="114">
        <v>8.322982484747588</v>
      </c>
      <c r="N13" s="288"/>
      <c r="O13" s="41" t="s">
        <v>26</v>
      </c>
      <c r="P13" s="34"/>
    </row>
    <row r="14" spans="2:16" s="32" customFormat="1" ht="15" customHeight="1">
      <c r="B14" s="41" t="s">
        <v>925</v>
      </c>
      <c r="C14" s="114"/>
      <c r="D14" s="114"/>
      <c r="E14" s="114"/>
      <c r="F14" s="264"/>
      <c r="G14" s="114"/>
      <c r="H14" s="36"/>
      <c r="I14" s="232"/>
      <c r="J14" s="114"/>
      <c r="K14" s="114"/>
      <c r="L14" s="114"/>
      <c r="M14" s="114"/>
      <c r="N14" s="288"/>
      <c r="O14" s="41" t="s">
        <v>74</v>
      </c>
      <c r="P14" s="34"/>
    </row>
    <row r="15" spans="2:16" s="32" customFormat="1" ht="15" customHeight="1">
      <c r="B15" s="41" t="s">
        <v>900</v>
      </c>
      <c r="C15" s="114">
        <v>-12.988286927149195</v>
      </c>
      <c r="D15" s="114">
        <v>-22.74791116357855</v>
      </c>
      <c r="E15" s="114">
        <v>1.548113054954503</v>
      </c>
      <c r="F15" s="264">
        <v>-17.563101141628824</v>
      </c>
      <c r="G15" s="114">
        <v>0.49202857404127</v>
      </c>
      <c r="H15" s="36"/>
      <c r="I15" s="232">
        <v>-13.259593028113992</v>
      </c>
      <c r="J15" s="114">
        <v>-30.988617013896867</v>
      </c>
      <c r="K15" s="114">
        <v>-8.971113155101662</v>
      </c>
      <c r="L15" s="114">
        <v>-21.480325686510792</v>
      </c>
      <c r="M15" s="114">
        <v>3.911593049177031</v>
      </c>
      <c r="N15" s="288"/>
      <c r="O15" s="41" t="s">
        <v>901</v>
      </c>
      <c r="P15" s="34"/>
    </row>
    <row r="16" spans="2:16" s="31" customFormat="1" ht="19.5" customHeight="1">
      <c r="B16" s="42" t="s">
        <v>67</v>
      </c>
      <c r="C16" s="236">
        <v>11.208390857158456</v>
      </c>
      <c r="D16" s="236">
        <v>3.6581688286185354</v>
      </c>
      <c r="E16" s="236">
        <v>-3.1</v>
      </c>
      <c r="F16" s="301">
        <v>-0.3</v>
      </c>
      <c r="G16" s="236">
        <v>11.023132594150177</v>
      </c>
      <c r="H16" s="48"/>
      <c r="I16" s="233">
        <v>5.37873945389451</v>
      </c>
      <c r="J16" s="236">
        <v>-0.5141041084222198</v>
      </c>
      <c r="K16" s="236">
        <v>0.5</v>
      </c>
      <c r="L16" s="236">
        <v>2.8</v>
      </c>
      <c r="M16" s="236">
        <v>-4.2183038539340245</v>
      </c>
      <c r="N16" s="289"/>
      <c r="O16" s="42" t="s">
        <v>75</v>
      </c>
      <c r="P16" s="50"/>
    </row>
    <row r="17" spans="2:16" s="32" customFormat="1" ht="15" customHeight="1">
      <c r="B17" s="41" t="s">
        <v>35</v>
      </c>
      <c r="C17" s="114">
        <v>19.418951423992414</v>
      </c>
      <c r="D17" s="114">
        <v>5.11344249404424</v>
      </c>
      <c r="E17" s="114">
        <v>-0.9775254281625401</v>
      </c>
      <c r="F17" s="264">
        <v>-0.6</v>
      </c>
      <c r="G17" s="114">
        <v>10.251802068155191</v>
      </c>
      <c r="H17" s="36"/>
      <c r="I17" s="232">
        <v>7.579681688246032</v>
      </c>
      <c r="J17" s="114">
        <v>-0.01694711975459562</v>
      </c>
      <c r="K17" s="114">
        <v>4.167371007956411</v>
      </c>
      <c r="L17" s="114">
        <v>-3.3</v>
      </c>
      <c r="M17" s="114">
        <v>-7.683858560239287</v>
      </c>
      <c r="N17" s="288"/>
      <c r="O17" s="41" t="s">
        <v>36</v>
      </c>
      <c r="P17" s="34"/>
    </row>
    <row r="18" spans="2:16" s="32" customFormat="1" ht="15" customHeight="1">
      <c r="B18" s="41" t="s">
        <v>37</v>
      </c>
      <c r="C18" s="114">
        <v>9.913631278704461</v>
      </c>
      <c r="D18" s="114">
        <v>10.213034782200058</v>
      </c>
      <c r="E18" s="114">
        <v>5.9</v>
      </c>
      <c r="F18" s="264">
        <v>-3.1</v>
      </c>
      <c r="G18" s="114">
        <v>3.098489590236664</v>
      </c>
      <c r="H18" s="36"/>
      <c r="I18" s="232">
        <v>5.370238589136211</v>
      </c>
      <c r="J18" s="114">
        <v>-1.5076586205343245</v>
      </c>
      <c r="K18" s="114">
        <v>7.6</v>
      </c>
      <c r="L18" s="114">
        <v>-5.587131391154976</v>
      </c>
      <c r="M18" s="114">
        <v>0.09420532122066394</v>
      </c>
      <c r="N18" s="288"/>
      <c r="O18" s="41" t="s">
        <v>38</v>
      </c>
      <c r="P18" s="34"/>
    </row>
    <row r="19" spans="2:16" s="32" customFormat="1" ht="15" customHeight="1">
      <c r="B19" s="41" t="s">
        <v>68</v>
      </c>
      <c r="C19" s="237">
        <v>5.780955117633457</v>
      </c>
      <c r="D19" s="237">
        <v>-7.786487980222001</v>
      </c>
      <c r="E19" s="237">
        <v>-0.566435947809163</v>
      </c>
      <c r="F19" s="265">
        <v>7.262406382313302</v>
      </c>
      <c r="G19" s="237">
        <v>21.61735666667546</v>
      </c>
      <c r="H19" s="51"/>
      <c r="I19" s="234">
        <v>14.98713349390519</v>
      </c>
      <c r="J19" s="237">
        <v>-4.350230148968692</v>
      </c>
      <c r="K19" s="237">
        <v>-5.650320385043372</v>
      </c>
      <c r="L19" s="237">
        <v>5.92409213049534</v>
      </c>
      <c r="M19" s="237">
        <v>12.091694483244009</v>
      </c>
      <c r="N19" s="290"/>
      <c r="O19" s="41" t="s">
        <v>76</v>
      </c>
      <c r="P19" s="34"/>
    </row>
    <row r="20" spans="2:16" s="32" customFormat="1" ht="15" customHeight="1">
      <c r="B20" s="41" t="s">
        <v>933</v>
      </c>
      <c r="C20" s="114"/>
      <c r="D20" s="114"/>
      <c r="E20" s="114"/>
      <c r="F20" s="264"/>
      <c r="G20" s="114"/>
      <c r="H20" s="36"/>
      <c r="I20" s="232"/>
      <c r="J20" s="114"/>
      <c r="K20" s="114"/>
      <c r="L20" s="114"/>
      <c r="M20" s="114"/>
      <c r="N20" s="288"/>
      <c r="O20" s="41" t="s">
        <v>931</v>
      </c>
      <c r="P20" s="34"/>
    </row>
    <row r="21" spans="2:16" s="32" customFormat="1" ht="15" customHeight="1">
      <c r="B21" s="41" t="s">
        <v>934</v>
      </c>
      <c r="C21" s="114">
        <v>16.17131352216452</v>
      </c>
      <c r="D21" s="114">
        <v>11.615597204025674</v>
      </c>
      <c r="E21" s="114">
        <v>-13.44669127721334</v>
      </c>
      <c r="F21" s="264">
        <v>0.6</v>
      </c>
      <c r="G21" s="114">
        <v>20.478848226450474</v>
      </c>
      <c r="H21" s="36"/>
      <c r="I21" s="232">
        <v>5.491716492020782</v>
      </c>
      <c r="J21" s="114">
        <v>1.02899013182427</v>
      </c>
      <c r="K21" s="114">
        <v>-12.74227685521666</v>
      </c>
      <c r="L21" s="114">
        <v>10.9</v>
      </c>
      <c r="M21" s="114">
        <v>7.682525168203269</v>
      </c>
      <c r="N21" s="288"/>
      <c r="O21" s="41" t="s">
        <v>932</v>
      </c>
      <c r="P21" s="34"/>
    </row>
    <row r="22" spans="2:16" s="32" customFormat="1" ht="15" customHeight="1">
      <c r="B22" s="41" t="s">
        <v>70</v>
      </c>
      <c r="C22" s="114">
        <v>7.529416600210048</v>
      </c>
      <c r="D22" s="114">
        <v>-6.392362252110417</v>
      </c>
      <c r="E22" s="114">
        <v>-1.2183996978967881</v>
      </c>
      <c r="F22" s="264">
        <v>-8.39263907821769</v>
      </c>
      <c r="G22" s="114">
        <v>18.304870278591757</v>
      </c>
      <c r="H22" s="36"/>
      <c r="I22" s="232">
        <v>6.416611513146342</v>
      </c>
      <c r="J22" s="114">
        <v>-7.541096383197066</v>
      </c>
      <c r="K22" s="114">
        <v>-1.1983453682782086</v>
      </c>
      <c r="L22" s="114">
        <v>7.3107012811284955</v>
      </c>
      <c r="M22" s="114">
        <v>1.0080229921045403</v>
      </c>
      <c r="N22" s="288"/>
      <c r="O22" s="41" t="s">
        <v>45</v>
      </c>
      <c r="P22" s="34"/>
    </row>
    <row r="23" spans="2:16" s="32" customFormat="1" ht="15" customHeight="1">
      <c r="B23" s="41" t="s">
        <v>46</v>
      </c>
      <c r="C23" s="114">
        <v>-18.567302500384553</v>
      </c>
      <c r="D23" s="114">
        <v>18.409410751211695</v>
      </c>
      <c r="E23" s="114">
        <v>1.4438145226497667</v>
      </c>
      <c r="F23" s="264">
        <v>11.760768472824147</v>
      </c>
      <c r="G23" s="114">
        <v>-8.240073936285341</v>
      </c>
      <c r="H23" s="36"/>
      <c r="I23" s="232">
        <v>-6.515779009453626</v>
      </c>
      <c r="J23" s="114">
        <v>14.201365423966482</v>
      </c>
      <c r="K23" s="114">
        <v>5.633120439671924</v>
      </c>
      <c r="L23" s="114">
        <v>57.02498226477197</v>
      </c>
      <c r="M23" s="114">
        <v>-34.55212633965065</v>
      </c>
      <c r="N23" s="288"/>
      <c r="O23" s="41" t="s">
        <v>47</v>
      </c>
      <c r="P23" s="34"/>
    </row>
    <row r="24" spans="2:16" s="32" customFormat="1" ht="15" customHeight="1">
      <c r="B24" s="41" t="s">
        <v>61</v>
      </c>
      <c r="C24" s="114">
        <v>0.2828966548260814</v>
      </c>
      <c r="D24" s="114">
        <v>-34.9543300985102</v>
      </c>
      <c r="E24" s="114">
        <v>-11.4</v>
      </c>
      <c r="F24" s="264">
        <v>-20.75</v>
      </c>
      <c r="G24" s="114">
        <v>10.711571164462907</v>
      </c>
      <c r="H24" s="36"/>
      <c r="I24" s="232">
        <v>-0.20567254001750968</v>
      </c>
      <c r="J24" s="114">
        <v>-34.4807818714716</v>
      </c>
      <c r="K24" s="114">
        <v>-15.2</v>
      </c>
      <c r="L24" s="114">
        <v>-13.6</v>
      </c>
      <c r="M24" s="114">
        <v>8.260636378086271</v>
      </c>
      <c r="N24" s="288"/>
      <c r="O24" s="41" t="s">
        <v>48</v>
      </c>
      <c r="P24" s="34"/>
    </row>
    <row r="25" spans="2:16" s="31" customFormat="1" ht="19.5" customHeight="1">
      <c r="B25" s="42" t="s">
        <v>69</v>
      </c>
      <c r="C25" s="236">
        <v>-0.2954899381731213</v>
      </c>
      <c r="D25" s="236">
        <v>-7.810148700010943</v>
      </c>
      <c r="E25" s="236">
        <v>11.8</v>
      </c>
      <c r="F25" s="301">
        <v>1.1860926390335313</v>
      </c>
      <c r="G25" s="236">
        <v>-1.3052181856809897</v>
      </c>
      <c r="H25" s="48"/>
      <c r="I25" s="233">
        <v>2.136565879284169</v>
      </c>
      <c r="J25" s="236">
        <v>-2.533833995193535</v>
      </c>
      <c r="K25" s="236">
        <v>3.9</v>
      </c>
      <c r="L25" s="236">
        <v>-1.2</v>
      </c>
      <c r="M25" s="236">
        <v>10.706425383501994</v>
      </c>
      <c r="N25" s="289"/>
      <c r="O25" s="42" t="s">
        <v>56</v>
      </c>
      <c r="P25" s="50"/>
    </row>
    <row r="26" spans="2:16" s="32" customFormat="1" ht="3" customHeight="1">
      <c r="B26" s="43"/>
      <c r="C26" s="53"/>
      <c r="D26" s="53"/>
      <c r="E26" s="53"/>
      <c r="F26" s="53"/>
      <c r="G26" s="53"/>
      <c r="H26" s="45"/>
      <c r="I26" s="54"/>
      <c r="J26" s="53"/>
      <c r="K26" s="53"/>
      <c r="L26" s="53"/>
      <c r="M26" s="53"/>
      <c r="N26" s="291"/>
      <c r="O26" s="39"/>
      <c r="P26" s="22"/>
    </row>
    <row r="27" spans="1:11" s="260" customFormat="1" ht="15.75" customHeight="1">
      <c r="A27" s="256"/>
      <c r="B27" s="257" t="s">
        <v>1000</v>
      </c>
      <c r="C27" s="258"/>
      <c r="D27" s="258"/>
      <c r="E27" s="258"/>
      <c r="F27" s="259"/>
      <c r="G27" s="258"/>
      <c r="H27" s="258"/>
      <c r="I27" s="258"/>
      <c r="J27" s="258"/>
      <c r="K27" s="256"/>
    </row>
    <row r="28" spans="1:11" s="260" customFormat="1" ht="15.75" customHeight="1">
      <c r="A28" s="256"/>
      <c r="B28" s="257" t="s">
        <v>1001</v>
      </c>
      <c r="C28" s="258"/>
      <c r="D28" s="258"/>
      <c r="E28" s="258"/>
      <c r="F28" s="259"/>
      <c r="G28" s="258"/>
      <c r="H28" s="258"/>
      <c r="I28" s="258"/>
      <c r="J28" s="258"/>
      <c r="K28" s="256"/>
    </row>
    <row r="29" s="25" customFormat="1" ht="13.5" thickBot="1"/>
    <row r="30" spans="2:15" s="25" customFormat="1" ht="16.5" customHeight="1" thickTop="1">
      <c r="B30" s="26" t="str">
        <f>+'Περιεχόμενα-Contents'!B27</f>
        <v>(Τελευταία Ενημέρωση/Last update: 14/11/2023)</v>
      </c>
      <c r="C30" s="27"/>
      <c r="D30" s="27"/>
      <c r="E30" s="27"/>
      <c r="F30" s="27"/>
      <c r="G30" s="27"/>
      <c r="H30" s="27"/>
      <c r="I30" s="27"/>
      <c r="J30" s="27"/>
      <c r="K30" s="27"/>
      <c r="L30" s="27"/>
      <c r="M30" s="27"/>
      <c r="N30" s="27"/>
      <c r="O30" s="27"/>
    </row>
    <row r="31" spans="2:15" s="25" customFormat="1" ht="4.5" customHeight="1">
      <c r="B31" s="201"/>
      <c r="C31" s="203"/>
      <c r="D31" s="203"/>
      <c r="E31" s="203"/>
      <c r="F31" s="203"/>
      <c r="G31" s="203"/>
      <c r="H31" s="203"/>
      <c r="I31" s="203"/>
      <c r="J31" s="203"/>
      <c r="K31" s="203"/>
      <c r="L31" s="203"/>
      <c r="M31" s="203"/>
      <c r="N31" s="203"/>
      <c r="O31" s="203"/>
    </row>
    <row r="32" spans="2:16" s="25" customFormat="1" ht="16.5" customHeight="1">
      <c r="B32" s="28" t="str">
        <f>+'Περιεχόμενα-Contents'!B29</f>
        <v>COPYRIGHT © :2023, ΚΥΠΡΙΑΚΗ ΔΗΜΟΚΡΑΤΙΑ, ΣΤΑΤΙΣΤΙΚΗ ΥΠΗΡΕΣΙΑ/REPUBLIC OF CYPRUS, STATISTICAL SERVICE</v>
      </c>
      <c r="P32" s="24"/>
    </row>
    <row r="33" spans="2:16" s="24" customFormat="1" ht="12.75">
      <c r="B33" s="20"/>
      <c r="P33" s="22"/>
    </row>
  </sheetData>
  <sheetProtection/>
  <mergeCells count="5">
    <mergeCell ref="A1:B1"/>
    <mergeCell ref="B6:B7"/>
    <mergeCell ref="O6:O7"/>
    <mergeCell ref="C6:H6"/>
    <mergeCell ref="I6:N6"/>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N58"/>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50.00390625" style="29" customWidth="1"/>
    <col min="3" max="7" width="9.28125" style="22" customWidth="1"/>
    <col min="8" max="8" width="0.85546875" style="22" customWidth="1"/>
    <col min="9" max="9" width="43.57421875" style="22" customWidth="1"/>
    <col min="10" max="10" width="2.140625" style="22" customWidth="1"/>
    <col min="11" max="16384" width="9.28125" style="22" customWidth="1"/>
  </cols>
  <sheetData>
    <row r="1" spans="1:2" s="23" customFormat="1" ht="15" customHeight="1">
      <c r="A1" s="326" t="s">
        <v>8</v>
      </c>
      <c r="B1" s="327"/>
    </row>
    <row r="2" s="23" customFormat="1" ht="12.75" customHeight="1">
      <c r="B2" s="3"/>
    </row>
    <row r="3" spans="2:10" s="31" customFormat="1" ht="15" customHeight="1">
      <c r="B3" s="208" t="s">
        <v>1110</v>
      </c>
      <c r="C3" s="37"/>
      <c r="D3" s="37"/>
      <c r="E3" s="37"/>
      <c r="F3" s="37"/>
      <c r="G3" s="37"/>
      <c r="H3" s="37"/>
      <c r="I3" s="37"/>
      <c r="J3" s="37"/>
    </row>
    <row r="4" spans="2:10" s="31" customFormat="1" ht="15" customHeight="1" thickBot="1">
      <c r="B4" s="209" t="s">
        <v>1111</v>
      </c>
      <c r="C4" s="206"/>
      <c r="D4" s="206"/>
      <c r="E4" s="206"/>
      <c r="F4" s="206"/>
      <c r="G4" s="206"/>
      <c r="H4" s="206"/>
      <c r="I4" s="206"/>
      <c r="J4" s="38"/>
    </row>
    <row r="5" s="32" customFormat="1" ht="12.75" customHeight="1" thickTop="1">
      <c r="I5" s="33"/>
    </row>
    <row r="6" spans="2:9" s="32" customFormat="1" ht="11.25" customHeight="1">
      <c r="B6" s="322" t="s">
        <v>89</v>
      </c>
      <c r="C6" s="328">
        <v>2017</v>
      </c>
      <c r="D6" s="324">
        <v>2018</v>
      </c>
      <c r="E6" s="324">
        <v>2019</v>
      </c>
      <c r="F6" s="324">
        <v>2020</v>
      </c>
      <c r="G6" s="324">
        <v>2021</v>
      </c>
      <c r="H6" s="324"/>
      <c r="I6" s="322" t="s">
        <v>90</v>
      </c>
    </row>
    <row r="7" spans="2:9" s="32" customFormat="1" ht="11.25" customHeight="1">
      <c r="B7" s="323"/>
      <c r="C7" s="329"/>
      <c r="D7" s="325"/>
      <c r="E7" s="325"/>
      <c r="F7" s="325"/>
      <c r="G7" s="325"/>
      <c r="H7" s="325"/>
      <c r="I7" s="323"/>
    </row>
    <row r="8" spans="2:14" s="31" customFormat="1" ht="16.5" customHeight="1">
      <c r="B8" s="40" t="s">
        <v>100</v>
      </c>
      <c r="C8" s="110"/>
      <c r="D8" s="110"/>
      <c r="E8" s="110"/>
      <c r="F8" s="110"/>
      <c r="G8" s="110"/>
      <c r="H8" s="110"/>
      <c r="I8" s="57" t="s">
        <v>91</v>
      </c>
      <c r="K8" s="22"/>
      <c r="L8" s="32"/>
      <c r="M8" s="59"/>
      <c r="N8" s="59"/>
    </row>
    <row r="9" spans="2:14" s="32" customFormat="1" ht="12.75" customHeight="1">
      <c r="B9" s="56" t="s">
        <v>77</v>
      </c>
      <c r="C9" s="59">
        <v>235036</v>
      </c>
      <c r="D9" s="59">
        <v>223955.26752657234</v>
      </c>
      <c r="E9" s="59">
        <v>231367.0269156581</v>
      </c>
      <c r="F9" s="59">
        <v>227184.3253516431</v>
      </c>
      <c r="G9" s="59">
        <v>232364.71783919586</v>
      </c>
      <c r="H9" s="110"/>
      <c r="I9" s="56" t="s">
        <v>83</v>
      </c>
      <c r="K9" s="22"/>
      <c r="L9" s="21"/>
      <c r="M9" s="59"/>
      <c r="N9" s="59"/>
    </row>
    <row r="10" spans="2:14" s="32" customFormat="1" ht="12.75" customHeight="1">
      <c r="B10" s="56" t="s">
        <v>78</v>
      </c>
      <c r="C10" s="59">
        <v>134580</v>
      </c>
      <c r="D10" s="59">
        <v>120528.07403800427</v>
      </c>
      <c r="E10" s="59">
        <v>128520</v>
      </c>
      <c r="F10" s="59">
        <v>123673.63822508324</v>
      </c>
      <c r="G10" s="59">
        <v>119262.68447069472</v>
      </c>
      <c r="H10" s="110"/>
      <c r="I10" s="56" t="s">
        <v>84</v>
      </c>
      <c r="K10" s="29"/>
      <c r="L10" s="25"/>
      <c r="M10" s="59"/>
      <c r="N10" s="59"/>
    </row>
    <row r="11" spans="2:14" s="32" customFormat="1" ht="12.75" customHeight="1">
      <c r="B11" s="56" t="s">
        <v>96</v>
      </c>
      <c r="C11" s="60">
        <v>57.25931346687316</v>
      </c>
      <c r="D11" s="60">
        <f>+D10/D9*100</f>
        <v>53.817923270638666</v>
      </c>
      <c r="E11" s="60">
        <f>+E10/E9*100</f>
        <v>55.548105412120954</v>
      </c>
      <c r="F11" s="60">
        <f>+F10/F9*100</f>
        <v>54.437575318480825</v>
      </c>
      <c r="G11" s="60">
        <f>+G10/G9*100</f>
        <v>51.325642541493096</v>
      </c>
      <c r="H11" s="110"/>
      <c r="I11" s="56" t="s">
        <v>97</v>
      </c>
      <c r="K11" s="29"/>
      <c r="L11" s="25"/>
      <c r="M11" s="59"/>
      <c r="N11" s="59"/>
    </row>
    <row r="12" spans="2:14" s="31" customFormat="1" ht="16.5" customHeight="1">
      <c r="B12" s="57" t="s">
        <v>93</v>
      </c>
      <c r="C12" s="58"/>
      <c r="D12" s="58"/>
      <c r="E12" s="58"/>
      <c r="F12" s="58"/>
      <c r="G12" s="58"/>
      <c r="H12" s="110"/>
      <c r="I12" s="57" t="s">
        <v>92</v>
      </c>
      <c r="J12" s="32"/>
      <c r="K12" s="29"/>
      <c r="L12" s="25"/>
      <c r="M12" s="59"/>
      <c r="N12" s="59"/>
    </row>
    <row r="13" spans="2:14" s="32" customFormat="1" ht="12.75" customHeight="1">
      <c r="B13" s="56" t="s">
        <v>77</v>
      </c>
      <c r="C13" s="59">
        <v>395983</v>
      </c>
      <c r="D13" s="59">
        <v>394568.05548162496</v>
      </c>
      <c r="E13" s="59">
        <v>416676.3202734279</v>
      </c>
      <c r="F13" s="59">
        <v>437347.0449861561</v>
      </c>
      <c r="G13" s="59">
        <v>459146.0615771031</v>
      </c>
      <c r="H13" s="110"/>
      <c r="I13" s="56" t="s">
        <v>83</v>
      </c>
      <c r="J13" s="31"/>
      <c r="K13" s="29"/>
      <c r="L13" s="25"/>
      <c r="M13" s="59"/>
      <c r="N13" s="59"/>
    </row>
    <row r="14" spans="2:14" s="32" customFormat="1" ht="12.75" customHeight="1">
      <c r="B14" s="56" t="s">
        <v>78</v>
      </c>
      <c r="C14" s="59">
        <v>148040</v>
      </c>
      <c r="D14" s="59">
        <v>132254.50352160772</v>
      </c>
      <c r="E14" s="59">
        <v>158140</v>
      </c>
      <c r="F14" s="59">
        <v>180707.4293718919</v>
      </c>
      <c r="G14" s="59">
        <v>175776.90323586256</v>
      </c>
      <c r="H14" s="110"/>
      <c r="I14" s="56" t="s">
        <v>84</v>
      </c>
      <c r="K14" s="29"/>
      <c r="L14" s="25"/>
      <c r="M14" s="59"/>
      <c r="N14" s="59"/>
    </row>
    <row r="15" spans="2:14" s="32" customFormat="1" ht="12.75" customHeight="1">
      <c r="B15" s="56" t="s">
        <v>96</v>
      </c>
      <c r="C15" s="60">
        <v>37.38544331448572</v>
      </c>
      <c r="D15" s="60">
        <f>+D14/D13*100</f>
        <v>33.51880662517719</v>
      </c>
      <c r="E15" s="60">
        <f>+E14/E13*100</f>
        <v>37.95272068646154</v>
      </c>
      <c r="F15" s="60">
        <f>+F14/F13*100</f>
        <v>41.31900088123656</v>
      </c>
      <c r="G15" s="60">
        <f>+G14/G13*100</f>
        <v>38.28343918100773</v>
      </c>
      <c r="H15" s="110"/>
      <c r="I15" s="56" t="s">
        <v>97</v>
      </c>
      <c r="K15" s="29"/>
      <c r="L15" s="25"/>
      <c r="M15" s="59"/>
      <c r="N15" s="59"/>
    </row>
    <row r="16" spans="2:14" s="31" customFormat="1" ht="16.5" customHeight="1">
      <c r="B16" s="57" t="s">
        <v>79</v>
      </c>
      <c r="C16" s="59"/>
      <c r="D16" s="59"/>
      <c r="E16" s="59"/>
      <c r="F16" s="59"/>
      <c r="G16" s="59"/>
      <c r="H16" s="110"/>
      <c r="I16" s="57" t="s">
        <v>85</v>
      </c>
      <c r="J16" s="32"/>
      <c r="K16" s="29"/>
      <c r="L16" s="25"/>
      <c r="M16" s="59"/>
      <c r="N16" s="59"/>
    </row>
    <row r="17" spans="2:14" s="32" customFormat="1" ht="12.75" customHeight="1">
      <c r="B17" s="56" t="s">
        <v>77</v>
      </c>
      <c r="C17" s="59">
        <v>3480</v>
      </c>
      <c r="D17" s="59">
        <v>2422.3808580799996</v>
      </c>
      <c r="E17" s="59">
        <v>2264.8505937483446</v>
      </c>
      <c r="F17" s="59">
        <v>2046.9314154122626</v>
      </c>
      <c r="G17" s="59">
        <v>2305.9537876545655</v>
      </c>
      <c r="H17" s="110"/>
      <c r="I17" s="56" t="s">
        <v>83</v>
      </c>
      <c r="K17" s="22"/>
      <c r="L17" s="25"/>
      <c r="M17" s="59"/>
      <c r="N17" s="59"/>
    </row>
    <row r="18" spans="2:14" s="32" customFormat="1" ht="12.75" customHeight="1">
      <c r="B18" s="56" t="s">
        <v>78</v>
      </c>
      <c r="C18" s="59">
        <v>2108</v>
      </c>
      <c r="D18" s="59">
        <v>1620.0036580799997</v>
      </c>
      <c r="E18" s="59">
        <v>1474</v>
      </c>
      <c r="F18" s="59">
        <v>1393.3072154122626</v>
      </c>
      <c r="G18" s="59">
        <v>1563.7472676545656</v>
      </c>
      <c r="H18" s="110"/>
      <c r="I18" s="56" t="s">
        <v>84</v>
      </c>
      <c r="K18" s="22"/>
      <c r="L18" s="80"/>
      <c r="M18" s="59"/>
      <c r="N18" s="59"/>
    </row>
    <row r="19" spans="2:14" s="32" customFormat="1" ht="12.75" customHeight="1">
      <c r="B19" s="56" t="s">
        <v>96</v>
      </c>
      <c r="C19" s="60">
        <v>60.57471264367816</v>
      </c>
      <c r="D19" s="60">
        <f>+D18/D17*100</f>
        <v>66.8765050993686</v>
      </c>
      <c r="E19" s="60">
        <f>+E18/E17*100</f>
        <v>65.08155566944127</v>
      </c>
      <c r="F19" s="60">
        <f>+F18/F17*100</f>
        <v>68.06809475497954</v>
      </c>
      <c r="G19" s="60">
        <f>+G18/G17*100</f>
        <v>67.81346946441134</v>
      </c>
      <c r="H19" s="110"/>
      <c r="I19" s="56" t="s">
        <v>97</v>
      </c>
      <c r="K19" s="22"/>
      <c r="L19" s="25"/>
      <c r="M19" s="59"/>
      <c r="N19" s="59"/>
    </row>
    <row r="20" spans="2:14" s="31" customFormat="1" ht="16.5" customHeight="1">
      <c r="B20" s="57" t="s">
        <v>80</v>
      </c>
      <c r="C20" s="59"/>
      <c r="D20" s="59"/>
      <c r="E20" s="59"/>
      <c r="F20" s="59"/>
      <c r="G20" s="59"/>
      <c r="H20" s="110"/>
      <c r="I20" s="57" t="s">
        <v>86</v>
      </c>
      <c r="J20" s="32"/>
      <c r="K20" s="22"/>
      <c r="L20" s="25"/>
      <c r="M20" s="59"/>
      <c r="N20" s="59"/>
    </row>
    <row r="21" spans="2:14" s="32" customFormat="1" ht="12.75" customHeight="1">
      <c r="B21" s="56" t="s">
        <v>77</v>
      </c>
      <c r="C21" s="59">
        <v>52896</v>
      </c>
      <c r="D21" s="59">
        <v>52833.785</v>
      </c>
      <c r="E21" s="59">
        <v>57058.172000000006</v>
      </c>
      <c r="F21" s="59">
        <v>46198.05</v>
      </c>
      <c r="G21" s="59">
        <v>53111.452000000005</v>
      </c>
      <c r="H21" s="110"/>
      <c r="I21" s="56" t="s">
        <v>83</v>
      </c>
      <c r="J21" s="31"/>
      <c r="K21" s="22"/>
      <c r="L21" s="25"/>
      <c r="M21" s="59"/>
      <c r="N21" s="59"/>
    </row>
    <row r="22" spans="2:14" s="32" customFormat="1" ht="12.75" customHeight="1">
      <c r="B22" s="56" t="s">
        <v>78</v>
      </c>
      <c r="C22" s="59">
        <v>34181</v>
      </c>
      <c r="D22" s="59">
        <v>32956.31402155173</v>
      </c>
      <c r="E22" s="59">
        <v>41119</v>
      </c>
      <c r="F22" s="59">
        <v>29779</v>
      </c>
      <c r="G22" s="59">
        <v>30279.451428518692</v>
      </c>
      <c r="H22" s="110"/>
      <c r="I22" s="56" t="s">
        <v>84</v>
      </c>
      <c r="K22" s="22"/>
      <c r="L22" s="25"/>
      <c r="M22" s="59"/>
      <c r="N22" s="59"/>
    </row>
    <row r="23" spans="2:14" s="32" customFormat="1" ht="12.75" customHeight="1">
      <c r="B23" s="56" t="s">
        <v>96</v>
      </c>
      <c r="C23" s="60">
        <v>64.61925287356321</v>
      </c>
      <c r="D23" s="60">
        <f>+D22/D21*100</f>
        <v>62.377348171348544</v>
      </c>
      <c r="E23" s="60">
        <f>+E22/E21*100</f>
        <v>72.06504968297968</v>
      </c>
      <c r="F23" s="60">
        <f>+F22/F21*100</f>
        <v>64.45943064696453</v>
      </c>
      <c r="G23" s="60">
        <f>+G22/G21*100</f>
        <v>57.01115350512106</v>
      </c>
      <c r="H23" s="110"/>
      <c r="I23" s="56" t="s">
        <v>97</v>
      </c>
      <c r="J23" s="31"/>
      <c r="K23" s="256"/>
      <c r="L23" s="260"/>
      <c r="M23" s="59"/>
      <c r="N23" s="59"/>
    </row>
    <row r="24" spans="2:14" s="31" customFormat="1" ht="16.5" customHeight="1">
      <c r="B24" s="57" t="s">
        <v>81</v>
      </c>
      <c r="C24" s="60"/>
      <c r="D24" s="60"/>
      <c r="E24" s="60"/>
      <c r="F24" s="60"/>
      <c r="G24" s="60"/>
      <c r="H24" s="110"/>
      <c r="I24" s="57" t="s">
        <v>87</v>
      </c>
      <c r="J24" s="32"/>
      <c r="K24" s="256"/>
      <c r="L24" s="260"/>
      <c r="M24" s="59"/>
      <c r="N24" s="59"/>
    </row>
    <row r="25" spans="2:14" s="32" customFormat="1" ht="12.75" customHeight="1">
      <c r="B25" s="56" t="s">
        <v>77</v>
      </c>
      <c r="C25" s="59">
        <v>14886</v>
      </c>
      <c r="D25" s="59">
        <v>24526.105777798828</v>
      </c>
      <c r="E25" s="59">
        <v>14757.633807339367</v>
      </c>
      <c r="F25" s="59">
        <v>15051.065674723188</v>
      </c>
      <c r="G25" s="59">
        <v>18018.976701790078</v>
      </c>
      <c r="H25" s="110"/>
      <c r="I25" s="56" t="s">
        <v>83</v>
      </c>
      <c r="K25" s="22"/>
      <c r="L25" s="22"/>
      <c r="M25" s="59"/>
      <c r="N25" s="59"/>
    </row>
    <row r="26" spans="2:14" s="32" customFormat="1" ht="12.75" customHeight="1">
      <c r="B26" s="56" t="s">
        <v>78</v>
      </c>
      <c r="C26" s="59">
        <v>9107</v>
      </c>
      <c r="D26" s="59">
        <v>16786.77552210652</v>
      </c>
      <c r="E26" s="59">
        <v>9670.8</v>
      </c>
      <c r="F26" s="59">
        <v>7018.205763917034</v>
      </c>
      <c r="G26" s="59">
        <v>7863.440940965462</v>
      </c>
      <c r="H26" s="110"/>
      <c r="I26" s="56" t="s">
        <v>84</v>
      </c>
      <c r="J26" s="31"/>
      <c r="K26" s="22"/>
      <c r="L26" s="22"/>
      <c r="M26" s="59"/>
      <c r="N26" s="59"/>
    </row>
    <row r="27" spans="2:14" s="32" customFormat="1" ht="12.75" customHeight="1">
      <c r="B27" s="56" t="s">
        <v>96</v>
      </c>
      <c r="C27" s="60">
        <v>61.178288324600295</v>
      </c>
      <c r="D27" s="60">
        <f>+D26/D25*100</f>
        <v>68.44452060262256</v>
      </c>
      <c r="E27" s="60">
        <f>+E26/E25*100</f>
        <v>65.5308305264388</v>
      </c>
      <c r="F27" s="60">
        <f>+F26/F25*100</f>
        <v>46.62929466651277</v>
      </c>
      <c r="G27" s="60">
        <f>+G26/G25*100</f>
        <v>43.63977528304521</v>
      </c>
      <c r="H27" s="110"/>
      <c r="I27" s="56" t="s">
        <v>97</v>
      </c>
      <c r="K27" s="22"/>
      <c r="L27" s="22"/>
      <c r="M27" s="59"/>
      <c r="N27" s="59"/>
    </row>
    <row r="28" spans="2:14" s="31" customFormat="1" ht="16.5" customHeight="1">
      <c r="B28" s="57" t="s">
        <v>95</v>
      </c>
      <c r="C28" s="59"/>
      <c r="D28" s="59"/>
      <c r="E28" s="59"/>
      <c r="F28" s="59"/>
      <c r="G28" s="59"/>
      <c r="H28" s="110"/>
      <c r="I28" s="57" t="s">
        <v>94</v>
      </c>
      <c r="J28" s="32"/>
      <c r="K28" s="22"/>
      <c r="L28" s="22"/>
      <c r="M28" s="59"/>
      <c r="N28" s="59"/>
    </row>
    <row r="29" spans="2:14" s="32" customFormat="1" ht="12.75" customHeight="1">
      <c r="B29" s="56" t="s">
        <v>77</v>
      </c>
      <c r="C29" s="59">
        <v>27587</v>
      </c>
      <c r="D29" s="59">
        <v>21408.237142349168</v>
      </c>
      <c r="E29" s="59">
        <v>21625.054672895283</v>
      </c>
      <c r="F29" s="59">
        <v>17933.176789903915</v>
      </c>
      <c r="G29" s="59">
        <v>18059.637966763603</v>
      </c>
      <c r="H29" s="110"/>
      <c r="I29" s="56" t="s">
        <v>83</v>
      </c>
      <c r="J29" s="25"/>
      <c r="K29" s="22"/>
      <c r="L29" s="22"/>
      <c r="M29" s="59"/>
      <c r="N29" s="59"/>
    </row>
    <row r="30" spans="2:14" s="32" customFormat="1" ht="12.75" customHeight="1">
      <c r="B30" s="56" t="s">
        <v>78</v>
      </c>
      <c r="C30" s="59">
        <v>15091</v>
      </c>
      <c r="D30" s="59">
        <v>13280.069620418448</v>
      </c>
      <c r="E30" s="59">
        <v>14427</v>
      </c>
      <c r="F30" s="59">
        <v>12229.138729540336</v>
      </c>
      <c r="G30" s="59">
        <v>11744.607810316129</v>
      </c>
      <c r="H30" s="110"/>
      <c r="I30" s="56" t="s">
        <v>84</v>
      </c>
      <c r="J30" s="25"/>
      <c r="K30" s="22"/>
      <c r="L30" s="22"/>
      <c r="M30" s="59"/>
      <c r="N30" s="59"/>
    </row>
    <row r="31" spans="2:14" s="32" customFormat="1" ht="12.75" customHeight="1">
      <c r="B31" s="56" t="s">
        <v>96</v>
      </c>
      <c r="C31" s="60">
        <v>54.70330228005945</v>
      </c>
      <c r="D31" s="60">
        <f>+D30/D29*100</f>
        <v>62.03252295887638</v>
      </c>
      <c r="E31" s="60">
        <f>+E30/E29*100</f>
        <v>66.71428219824442</v>
      </c>
      <c r="F31" s="60">
        <f>+F30/F29*100</f>
        <v>68.19281866682506</v>
      </c>
      <c r="G31" s="60">
        <f>+G30/G29*100</f>
        <v>65.03235464592669</v>
      </c>
      <c r="H31" s="110"/>
      <c r="I31" s="56" t="s">
        <v>97</v>
      </c>
      <c r="J31" s="25"/>
      <c r="K31" s="22"/>
      <c r="L31" s="22"/>
      <c r="M31" s="59"/>
      <c r="N31" s="59"/>
    </row>
    <row r="32" spans="2:14" s="31" customFormat="1" ht="16.5" customHeight="1">
      <c r="B32" s="57" t="s">
        <v>926</v>
      </c>
      <c r="C32" s="59"/>
      <c r="D32" s="59"/>
      <c r="E32" s="59"/>
      <c r="F32" s="59"/>
      <c r="G32" s="59"/>
      <c r="H32" s="110"/>
      <c r="I32" s="57" t="s">
        <v>927</v>
      </c>
      <c r="J32" s="22"/>
      <c r="K32" s="22"/>
      <c r="L32" s="22"/>
      <c r="M32" s="29"/>
      <c r="N32" s="59"/>
    </row>
    <row r="33" spans="2:14" s="32" customFormat="1" ht="12.75" customHeight="1">
      <c r="B33" s="56" t="s">
        <v>77</v>
      </c>
      <c r="C33" s="59">
        <v>12650</v>
      </c>
      <c r="D33" s="59">
        <v>10796.856434252955</v>
      </c>
      <c r="E33" s="59">
        <v>11187.055956275786</v>
      </c>
      <c r="F33" s="59">
        <v>12112.013483533883</v>
      </c>
      <c r="G33" s="59">
        <v>14490.139143142218</v>
      </c>
      <c r="H33" s="110"/>
      <c r="I33" s="56" t="s">
        <v>83</v>
      </c>
      <c r="J33" s="22"/>
      <c r="K33" s="22"/>
      <c r="L33" s="22"/>
      <c r="M33" s="22"/>
      <c r="N33" s="59"/>
    </row>
    <row r="34" spans="2:14" s="32" customFormat="1" ht="12.75" customHeight="1">
      <c r="B34" s="56" t="s">
        <v>78</v>
      </c>
      <c r="C34" s="59">
        <v>-1561</v>
      </c>
      <c r="D34" s="59">
        <v>-2554.9155201403028</v>
      </c>
      <c r="E34" s="59">
        <v>-1299.3</v>
      </c>
      <c r="F34" s="59">
        <v>1426</v>
      </c>
      <c r="G34" s="59">
        <v>5087.081533294508</v>
      </c>
      <c r="H34" s="110"/>
      <c r="I34" s="56" t="s">
        <v>84</v>
      </c>
      <c r="J34" s="22"/>
      <c r="K34" s="22"/>
      <c r="L34" s="22"/>
      <c r="M34" s="22"/>
      <c r="N34" s="59"/>
    </row>
    <row r="35" spans="2:14" s="32" customFormat="1" ht="12.75" customHeight="1">
      <c r="B35" s="56" t="s">
        <v>96</v>
      </c>
      <c r="C35" s="60">
        <v>-12.339920948616601</v>
      </c>
      <c r="D35" s="60">
        <f>+D34/D33*100</f>
        <v>-23.663512946554057</v>
      </c>
      <c r="E35" s="60">
        <f>+E34/E33*100</f>
        <v>-11.614315733096072</v>
      </c>
      <c r="F35" s="60">
        <f>+F34/F33*100</f>
        <v>11.773434713713186</v>
      </c>
      <c r="G35" s="60">
        <f>+G34/G33*100</f>
        <v>35.107195887087684</v>
      </c>
      <c r="H35" s="110"/>
      <c r="I35" s="56" t="s">
        <v>97</v>
      </c>
      <c r="J35" s="29"/>
      <c r="K35" s="22"/>
      <c r="L35" s="22"/>
      <c r="M35" s="22"/>
      <c r="N35" s="59"/>
    </row>
    <row r="36" spans="2:14" s="31" customFormat="1" ht="16.5" customHeight="1">
      <c r="B36" s="57" t="s">
        <v>82</v>
      </c>
      <c r="C36" s="60"/>
      <c r="D36" s="60"/>
      <c r="E36" s="60"/>
      <c r="F36" s="60"/>
      <c r="G36" s="60"/>
      <c r="H36" s="110"/>
      <c r="I36" s="57" t="s">
        <v>88</v>
      </c>
      <c r="J36" s="29"/>
      <c r="K36" s="22"/>
      <c r="L36" s="22"/>
      <c r="M36" s="22"/>
      <c r="N36" s="59"/>
    </row>
    <row r="37" spans="2:14" s="32" customFormat="1" ht="12.75" customHeight="1">
      <c r="B37" s="56" t="s">
        <v>77</v>
      </c>
      <c r="C37" s="59">
        <v>742518</v>
      </c>
      <c r="D37" s="59">
        <f aca="true" t="shared" si="0" ref="D37:F38">+D9+D13+D17+D21+D25+D29+D33</f>
        <v>730510.6882206782</v>
      </c>
      <c r="E37" s="59">
        <f t="shared" si="0"/>
        <v>754936.1142193448</v>
      </c>
      <c r="F37" s="59">
        <f t="shared" si="0"/>
        <v>757872.6077013725</v>
      </c>
      <c r="G37" s="59">
        <f>+G9+G13+G17+G21+G25+G29+G33</f>
        <v>797496.9390156495</v>
      </c>
      <c r="H37" s="110"/>
      <c r="I37" s="56" t="s">
        <v>83</v>
      </c>
      <c r="J37" s="29"/>
      <c r="K37" s="22"/>
      <c r="L37" s="22"/>
      <c r="M37" s="22"/>
      <c r="N37" s="59"/>
    </row>
    <row r="38" spans="2:14" s="32" customFormat="1" ht="12.75" customHeight="1">
      <c r="B38" s="56" t="s">
        <v>78</v>
      </c>
      <c r="C38" s="59">
        <v>341546</v>
      </c>
      <c r="D38" s="59">
        <f t="shared" si="0"/>
        <v>314870.82486162835</v>
      </c>
      <c r="E38" s="59">
        <f t="shared" si="0"/>
        <v>352051.5</v>
      </c>
      <c r="F38" s="59">
        <f t="shared" si="0"/>
        <v>356226.71930584474</v>
      </c>
      <c r="G38" s="59">
        <f>+G10+G14+G18+G22+G26+G30+G34</f>
        <v>351577.9166873066</v>
      </c>
      <c r="H38" s="110"/>
      <c r="I38" s="56" t="s">
        <v>84</v>
      </c>
      <c r="J38" s="29"/>
      <c r="K38" s="22"/>
      <c r="L38" s="22"/>
      <c r="M38" s="22"/>
      <c r="N38" s="59"/>
    </row>
    <row r="39" spans="2:14" s="32" customFormat="1" ht="12.75" customHeight="1">
      <c r="B39" s="56" t="s">
        <v>96</v>
      </c>
      <c r="C39" s="60">
        <v>45.99834616803902</v>
      </c>
      <c r="D39" s="60">
        <f>+D38/D37*100</f>
        <v>43.10283613078496</v>
      </c>
      <c r="E39" s="60">
        <f>+E38/E37*100</f>
        <v>46.6332837135557</v>
      </c>
      <c r="F39" s="60">
        <f>+F38/F37*100</f>
        <v>47.00350899160748</v>
      </c>
      <c r="G39" s="60">
        <f>+G38/G37*100</f>
        <v>44.08517443606232</v>
      </c>
      <c r="H39" s="110"/>
      <c r="I39" s="56" t="s">
        <v>97</v>
      </c>
      <c r="J39" s="29"/>
      <c r="K39" s="22"/>
      <c r="L39" s="22"/>
      <c r="M39" s="22"/>
      <c r="N39" s="59"/>
    </row>
    <row r="40" spans="2:14" s="32" customFormat="1" ht="3" customHeight="1">
      <c r="B40" s="43"/>
      <c r="C40" s="53"/>
      <c r="D40" s="53">
        <v>14</v>
      </c>
      <c r="E40" s="53">
        <v>-0.3</v>
      </c>
      <c r="F40" s="53"/>
      <c r="G40" s="53"/>
      <c r="H40" s="45"/>
      <c r="I40" s="39"/>
      <c r="J40" s="29"/>
      <c r="K40" s="22"/>
      <c r="L40" s="22"/>
      <c r="M40" s="22"/>
      <c r="N40" s="59"/>
    </row>
    <row r="41" spans="2:14" ht="4.5" customHeight="1">
      <c r="B41" s="21"/>
      <c r="C41" s="21"/>
      <c r="D41" s="21"/>
      <c r="E41" s="21"/>
      <c r="F41" s="21"/>
      <c r="G41" s="21"/>
      <c r="H41" s="21"/>
      <c r="J41" s="29"/>
      <c r="N41" s="59"/>
    </row>
    <row r="42" spans="2:14" ht="12.75" customHeight="1">
      <c r="B42" s="21" t="s">
        <v>98</v>
      </c>
      <c r="C42" s="21"/>
      <c r="D42" s="21"/>
      <c r="E42" s="21"/>
      <c r="F42" s="21"/>
      <c r="G42" s="21"/>
      <c r="H42" s="21"/>
      <c r="N42" s="59"/>
    </row>
    <row r="43" spans="2:14" ht="12.75" customHeight="1">
      <c r="B43" s="21" t="s">
        <v>99</v>
      </c>
      <c r="C43" s="21"/>
      <c r="D43" s="21"/>
      <c r="E43" s="21"/>
      <c r="F43" s="21"/>
      <c r="G43" s="21"/>
      <c r="H43" s="21"/>
      <c r="N43" s="59"/>
    </row>
    <row r="44" spans="2:14" ht="12.75" customHeight="1">
      <c r="B44" s="21" t="s">
        <v>101</v>
      </c>
      <c r="C44" s="21"/>
      <c r="D44" s="21"/>
      <c r="E44" s="21"/>
      <c r="F44" s="21"/>
      <c r="G44" s="21"/>
      <c r="H44" s="21"/>
      <c r="N44" s="59"/>
    </row>
    <row r="45" spans="2:14" ht="12.75" customHeight="1">
      <c r="B45" s="21" t="s">
        <v>102</v>
      </c>
      <c r="C45" s="21"/>
      <c r="D45" s="21"/>
      <c r="E45" s="21"/>
      <c r="F45" s="21"/>
      <c r="G45" s="21"/>
      <c r="H45" s="21"/>
      <c r="N45" s="59"/>
    </row>
    <row r="46" spans="2:14" ht="12.75" customHeight="1">
      <c r="B46" s="21" t="s">
        <v>929</v>
      </c>
      <c r="C46" s="21"/>
      <c r="D46" s="21"/>
      <c r="E46" s="21"/>
      <c r="F46" s="21"/>
      <c r="G46" s="21"/>
      <c r="H46" s="21"/>
      <c r="N46" s="59"/>
    </row>
    <row r="47" spans="2:14" ht="12.75" customHeight="1">
      <c r="B47" s="21" t="s">
        <v>928</v>
      </c>
      <c r="C47" s="21"/>
      <c r="D47" s="21"/>
      <c r="E47" s="21"/>
      <c r="F47" s="21"/>
      <c r="G47" s="21"/>
      <c r="H47" s="21"/>
      <c r="N47" s="59"/>
    </row>
    <row r="48" spans="1:14" s="260" customFormat="1" ht="15.75" customHeight="1">
      <c r="A48" s="256"/>
      <c r="B48" s="257" t="s">
        <v>1000</v>
      </c>
      <c r="C48" s="258"/>
      <c r="D48" s="258"/>
      <c r="E48" s="258"/>
      <c r="F48" s="259"/>
      <c r="G48" s="258"/>
      <c r="H48" s="258"/>
      <c r="I48" s="258"/>
      <c r="J48" s="258"/>
      <c r="K48" s="22"/>
      <c r="L48" s="22"/>
      <c r="M48" s="22"/>
      <c r="N48" s="59"/>
    </row>
    <row r="49" spans="1:13" s="260" customFormat="1" ht="15.75" customHeight="1">
      <c r="A49" s="256"/>
      <c r="B49" s="257" t="s">
        <v>1001</v>
      </c>
      <c r="C49" s="258"/>
      <c r="D49" s="258"/>
      <c r="E49" s="258"/>
      <c r="F49" s="259"/>
      <c r="G49" s="258"/>
      <c r="H49" s="258"/>
      <c r="I49" s="258"/>
      <c r="J49" s="258"/>
      <c r="K49" s="22"/>
      <c r="L49" s="22"/>
      <c r="M49" s="22"/>
    </row>
    <row r="50" spans="10:13" s="25" customFormat="1" ht="13.5" thickBot="1">
      <c r="J50" s="22"/>
      <c r="K50" s="22"/>
      <c r="L50" s="22"/>
      <c r="M50" s="22"/>
    </row>
    <row r="51" spans="2:13" s="25" customFormat="1" ht="16.5" customHeight="1" thickTop="1">
      <c r="B51" s="26" t="str">
        <f>+'Περιεχόμενα-Contents'!B27</f>
        <v>(Τελευταία Ενημέρωση/Last update: 14/11/2023)</v>
      </c>
      <c r="C51" s="27"/>
      <c r="D51" s="27"/>
      <c r="E51" s="27"/>
      <c r="F51" s="27"/>
      <c r="G51" s="27"/>
      <c r="H51" s="27"/>
      <c r="I51" s="27"/>
      <c r="J51" s="22"/>
      <c r="K51" s="22"/>
      <c r="L51" s="22"/>
      <c r="M51" s="22"/>
    </row>
    <row r="52" spans="2:13" s="25" customFormat="1" ht="4.5" customHeight="1">
      <c r="B52" s="201"/>
      <c r="C52" s="203"/>
      <c r="D52" s="203"/>
      <c r="E52" s="203"/>
      <c r="F52" s="203"/>
      <c r="G52" s="203"/>
      <c r="H52" s="203"/>
      <c r="I52" s="203"/>
      <c r="J52" s="22"/>
      <c r="K52" s="22"/>
      <c r="L52" s="22"/>
      <c r="M52" s="22"/>
    </row>
    <row r="53" spans="2:13" s="25" customFormat="1" ht="16.5" customHeight="1">
      <c r="B53" s="28" t="str">
        <f>+'Περιεχόμενα-Contents'!B29</f>
        <v>COPYRIGHT © :2023, ΚΥΠΡΙΑΚΗ ΔΗΜΟΚΡΑΤΙΑ, ΣΤΑΤΙΣΤΙΚΗ ΥΠΗΡΕΣΙΑ/REPUBLIC OF CYPRUS, STATISTICAL SERVICE</v>
      </c>
      <c r="J53" s="22"/>
      <c r="K53" s="22"/>
      <c r="L53" s="22"/>
      <c r="M53" s="22"/>
    </row>
    <row r="54" spans="2:13" s="24" customFormat="1" ht="12.75">
      <c r="B54" s="20"/>
      <c r="J54" s="22"/>
      <c r="K54" s="22"/>
      <c r="L54" s="22"/>
      <c r="M54" s="22"/>
    </row>
    <row r="58" spans="1:13" s="29" customFormat="1" ht="12.75">
      <c r="A58" s="22"/>
      <c r="B58" s="30"/>
      <c r="J58" s="22"/>
      <c r="K58" s="22"/>
      <c r="L58" s="22"/>
      <c r="M58" s="22"/>
    </row>
  </sheetData>
  <sheetProtection/>
  <mergeCells count="9">
    <mergeCell ref="A1:B1"/>
    <mergeCell ref="B6:B7"/>
    <mergeCell ref="I6:I7"/>
    <mergeCell ref="G6:G7"/>
    <mergeCell ref="H6:H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O37"/>
  <sheetViews>
    <sheetView zoomScaleSheetLayoutView="80" zoomScalePageLayoutView="0" workbookViewId="0" topLeftCell="A1">
      <selection activeCell="A1" sqref="A1:C1"/>
    </sheetView>
  </sheetViews>
  <sheetFormatPr defaultColWidth="9.28125" defaultRowHeight="12.75"/>
  <cols>
    <col min="1" max="1" width="2.140625" style="22" customWidth="1"/>
    <col min="2" max="2" width="8.57421875" style="29" customWidth="1"/>
    <col min="3" max="3" width="20.421875" style="22" customWidth="1"/>
    <col min="4" max="4" width="28.421875" style="22" customWidth="1"/>
    <col min="5" max="5" width="14.00390625" style="22" customWidth="1"/>
    <col min="6" max="6" width="14.7109375" style="22" customWidth="1"/>
    <col min="7" max="7" width="16.57421875" style="22" customWidth="1"/>
    <col min="8" max="8" width="9.8515625" style="22" customWidth="1"/>
    <col min="9" max="9" width="11.57421875" style="22" customWidth="1"/>
    <col min="10" max="10" width="13.7109375" style="22" customWidth="1"/>
    <col min="11" max="11" width="0.85546875" style="22" customWidth="1"/>
    <col min="12" max="12" width="2.140625" style="22" customWidth="1"/>
    <col min="13" max="16384" width="9.28125" style="22" customWidth="1"/>
  </cols>
  <sheetData>
    <row r="1" spans="1:3" s="23" customFormat="1" ht="15" customHeight="1">
      <c r="A1" s="326" t="s">
        <v>8</v>
      </c>
      <c r="B1" s="326"/>
      <c r="C1" s="333"/>
    </row>
    <row r="2" s="23" customFormat="1" ht="12.75" customHeight="1">
      <c r="B2" s="3"/>
    </row>
    <row r="3" spans="2:12" s="31" customFormat="1" ht="15" customHeight="1">
      <c r="B3" s="208" t="s">
        <v>1112</v>
      </c>
      <c r="C3" s="37"/>
      <c r="D3" s="37"/>
      <c r="E3" s="37"/>
      <c r="F3" s="37"/>
      <c r="G3" s="37"/>
      <c r="H3" s="37"/>
      <c r="I3" s="37"/>
      <c r="J3" s="37"/>
      <c r="K3" s="37"/>
      <c r="L3" s="37"/>
    </row>
    <row r="4" spans="2:12" s="31" customFormat="1" ht="15" customHeight="1" thickBot="1">
      <c r="B4" s="209" t="s">
        <v>1113</v>
      </c>
      <c r="C4" s="206"/>
      <c r="D4" s="206"/>
      <c r="E4" s="206"/>
      <c r="F4" s="206"/>
      <c r="G4" s="206"/>
      <c r="H4" s="206"/>
      <c r="I4" s="206"/>
      <c r="J4" s="206"/>
      <c r="K4" s="206"/>
      <c r="L4" s="38"/>
    </row>
    <row r="5" s="32" customFormat="1" ht="22.5" customHeight="1" thickTop="1">
      <c r="K5" s="33" t="s">
        <v>756</v>
      </c>
    </row>
    <row r="6" spans="2:11" s="32" customFormat="1" ht="15.75" customHeight="1">
      <c r="B6" s="322" t="s">
        <v>758</v>
      </c>
      <c r="C6" s="335" t="s">
        <v>957</v>
      </c>
      <c r="D6" s="341" t="s">
        <v>964</v>
      </c>
      <c r="E6" s="342"/>
      <c r="F6" s="335" t="s">
        <v>958</v>
      </c>
      <c r="G6" s="335" t="s">
        <v>959</v>
      </c>
      <c r="H6" s="341" t="s">
        <v>960</v>
      </c>
      <c r="I6" s="335" t="s">
        <v>961</v>
      </c>
      <c r="J6" s="341" t="s">
        <v>962</v>
      </c>
      <c r="K6" s="348"/>
    </row>
    <row r="7" spans="2:11" s="32" customFormat="1" ht="15.75" customHeight="1">
      <c r="B7" s="334"/>
      <c r="C7" s="336"/>
      <c r="D7" s="343"/>
      <c r="E7" s="344"/>
      <c r="F7" s="336"/>
      <c r="G7" s="336"/>
      <c r="H7" s="354"/>
      <c r="I7" s="336"/>
      <c r="J7" s="349"/>
      <c r="K7" s="350"/>
    </row>
    <row r="8" spans="2:11" s="32" customFormat="1" ht="15.75" customHeight="1">
      <c r="B8" s="334"/>
      <c r="C8" s="336"/>
      <c r="D8" s="345" t="s">
        <v>759</v>
      </c>
      <c r="E8" s="345" t="s">
        <v>250</v>
      </c>
      <c r="F8" s="336"/>
      <c r="G8" s="336"/>
      <c r="H8" s="354"/>
      <c r="I8" s="336"/>
      <c r="J8" s="349"/>
      <c r="K8" s="350"/>
    </row>
    <row r="9" spans="2:11" s="32" customFormat="1" ht="15.75" customHeight="1">
      <c r="B9" s="334" t="s">
        <v>757</v>
      </c>
      <c r="C9" s="338" t="s">
        <v>963</v>
      </c>
      <c r="D9" s="346"/>
      <c r="E9" s="346"/>
      <c r="F9" s="336" t="s">
        <v>965</v>
      </c>
      <c r="G9" s="336" t="s">
        <v>966</v>
      </c>
      <c r="H9" s="354" t="s">
        <v>967</v>
      </c>
      <c r="I9" s="336" t="s">
        <v>968</v>
      </c>
      <c r="J9" s="351" t="s">
        <v>969</v>
      </c>
      <c r="K9" s="350"/>
    </row>
    <row r="10" spans="2:11" s="32" customFormat="1" ht="15.75" customHeight="1">
      <c r="B10" s="334"/>
      <c r="C10" s="339"/>
      <c r="D10" s="346" t="s">
        <v>760</v>
      </c>
      <c r="E10" s="346" t="s">
        <v>255</v>
      </c>
      <c r="F10" s="336"/>
      <c r="G10" s="336"/>
      <c r="H10" s="354"/>
      <c r="I10" s="336"/>
      <c r="J10" s="349"/>
      <c r="K10" s="350"/>
    </row>
    <row r="11" spans="2:11" s="32" customFormat="1" ht="15.75" customHeight="1">
      <c r="B11" s="323"/>
      <c r="C11" s="340"/>
      <c r="D11" s="347"/>
      <c r="E11" s="347"/>
      <c r="F11" s="337"/>
      <c r="G11" s="337"/>
      <c r="H11" s="343"/>
      <c r="I11" s="337"/>
      <c r="J11" s="352"/>
      <c r="K11" s="353"/>
    </row>
    <row r="12" spans="1:11" s="31" customFormat="1" ht="16.5" customHeight="1">
      <c r="A12" s="32"/>
      <c r="B12" s="40">
        <v>2021</v>
      </c>
      <c r="C12" s="127">
        <v>351.577916687307</v>
      </c>
      <c r="D12" s="128">
        <v>189.647349927622</v>
      </c>
      <c r="E12" s="126">
        <v>107.844622619634</v>
      </c>
      <c r="F12" s="126">
        <v>16.095672581581145</v>
      </c>
      <c r="G12" s="126">
        <v>-62.612891187176885</v>
      </c>
      <c r="H12" s="126">
        <v>10.2778349897669</v>
      </c>
      <c r="I12" s="126">
        <v>3.7560663124794407</v>
      </c>
      <c r="J12" s="126">
        <f>+C12-D12-E12-F12-G12-H12-I12</f>
        <v>86.56926144340038</v>
      </c>
      <c r="K12" s="74"/>
    </row>
    <row r="13" spans="1:11" s="31" customFormat="1" ht="16.5" customHeight="1">
      <c r="A13" s="32"/>
      <c r="B13" s="42">
        <v>2020</v>
      </c>
      <c r="C13" s="127">
        <v>356.227462307737</v>
      </c>
      <c r="D13" s="128">
        <v>198.0519109281704</v>
      </c>
      <c r="E13" s="126">
        <v>100.04622112257564</v>
      </c>
      <c r="F13" s="126">
        <v>15.776597280369318</v>
      </c>
      <c r="G13" s="126">
        <v>-56.147749174032185</v>
      </c>
      <c r="H13" s="126">
        <v>11</v>
      </c>
      <c r="I13" s="126">
        <v>3.9924443943109345</v>
      </c>
      <c r="J13" s="126">
        <f>+C13-D13-E13-F13-G13-H13-I13</f>
        <v>83.50803775634292</v>
      </c>
      <c r="K13" s="74"/>
    </row>
    <row r="14" spans="1:11" s="31" customFormat="1" ht="16.5" customHeight="1">
      <c r="A14" s="32"/>
      <c r="B14" s="42">
        <v>2019</v>
      </c>
      <c r="C14" s="127">
        <v>352.0515</v>
      </c>
      <c r="D14" s="128">
        <v>196.5964499384005</v>
      </c>
      <c r="E14" s="126">
        <v>99.84869213307894</v>
      </c>
      <c r="F14" s="126">
        <v>15.289901497964987</v>
      </c>
      <c r="G14" s="126">
        <v>-66.4525868</v>
      </c>
      <c r="H14" s="126">
        <v>10.1</v>
      </c>
      <c r="I14" s="126">
        <v>4.2</v>
      </c>
      <c r="J14" s="126">
        <f>+C14-D14-E14-F14-G14-H14-I14</f>
        <v>92.46904323055556</v>
      </c>
      <c r="K14" s="74"/>
    </row>
    <row r="15" spans="1:11" s="31" customFormat="1" ht="16.5" customHeight="1">
      <c r="A15" s="32"/>
      <c r="B15" s="42">
        <v>2018</v>
      </c>
      <c r="C15" s="127">
        <v>314.870824861528</v>
      </c>
      <c r="D15" s="128">
        <v>189.20131575118253</v>
      </c>
      <c r="E15" s="126">
        <v>93.39970036797226</v>
      </c>
      <c r="F15" s="126">
        <v>15.219186644021008</v>
      </c>
      <c r="G15" s="126">
        <v>-56.75228827027807</v>
      </c>
      <c r="H15" s="126">
        <v>11.226555321111059</v>
      </c>
      <c r="I15" s="126">
        <v>4.92431829386439</v>
      </c>
      <c r="J15" s="126">
        <f>+C15-D15-E15-F15-G15-H15-I15</f>
        <v>57.652036753654805</v>
      </c>
      <c r="K15" s="74"/>
    </row>
    <row r="16" spans="1:11" s="31" customFormat="1" ht="16.5" customHeight="1">
      <c r="A16" s="32"/>
      <c r="B16" s="42">
        <v>2017</v>
      </c>
      <c r="C16" s="127">
        <v>341.546</v>
      </c>
      <c r="D16" s="128">
        <v>194.11857348911153</v>
      </c>
      <c r="E16" s="126">
        <v>98.19610299822497</v>
      </c>
      <c r="F16" s="126">
        <v>15.312345867620888</v>
      </c>
      <c r="G16" s="126">
        <v>-52.3046943</v>
      </c>
      <c r="H16" s="126">
        <v>9.749448578842918</v>
      </c>
      <c r="I16" s="126">
        <v>6.451419982550345</v>
      </c>
      <c r="J16" s="126">
        <f>+C16-D16-E16-F16-G16-H16-I16</f>
        <v>70.02280338364935</v>
      </c>
      <c r="K16" s="74"/>
    </row>
    <row r="17" spans="2:11" s="32" customFormat="1" ht="16.5" customHeight="1">
      <c r="B17" s="42">
        <v>2016</v>
      </c>
      <c r="C17" s="127">
        <v>342.558</v>
      </c>
      <c r="D17" s="128">
        <v>198.037536</v>
      </c>
      <c r="E17" s="126">
        <v>96.639786</v>
      </c>
      <c r="F17" s="126">
        <v>15.603207345766695</v>
      </c>
      <c r="G17" s="126">
        <v>-54.38476147</v>
      </c>
      <c r="H17" s="126">
        <v>8.626063867520346</v>
      </c>
      <c r="I17" s="126">
        <v>6.948074770741146</v>
      </c>
      <c r="J17" s="126">
        <f aca="true" t="shared" si="0" ref="J17:J23">+C17-D17-E17-F17-G17-H17-I17</f>
        <v>71.08809348597183</v>
      </c>
      <c r="K17" s="75"/>
    </row>
    <row r="18" spans="2:11" s="32" customFormat="1" ht="16.5" customHeight="1">
      <c r="B18" s="42">
        <v>2015</v>
      </c>
      <c r="C18" s="127">
        <v>300.437</v>
      </c>
      <c r="D18" s="128">
        <v>199.17</v>
      </c>
      <c r="E18" s="126">
        <v>90.775</v>
      </c>
      <c r="F18" s="126">
        <v>16</v>
      </c>
      <c r="G18" s="126">
        <v>-69.42838422999999</v>
      </c>
      <c r="H18" s="126">
        <v>10.3</v>
      </c>
      <c r="I18" s="126">
        <v>7.9</v>
      </c>
      <c r="J18" s="126">
        <f t="shared" si="0"/>
        <v>45.720384230000015</v>
      </c>
      <c r="K18" s="75"/>
    </row>
    <row r="19" spans="2:11" s="32" customFormat="1" ht="16.5" customHeight="1">
      <c r="B19" s="42">
        <v>2014</v>
      </c>
      <c r="C19" s="127">
        <v>288.963</v>
      </c>
      <c r="D19" s="128">
        <v>216.1</v>
      </c>
      <c r="E19" s="126">
        <v>95.7</v>
      </c>
      <c r="F19" s="126">
        <v>16.4</v>
      </c>
      <c r="G19" s="126">
        <v>-56.809977780000004</v>
      </c>
      <c r="H19" s="126">
        <v>8.3</v>
      </c>
      <c r="I19" s="126">
        <v>7.7</v>
      </c>
      <c r="J19" s="126">
        <f t="shared" si="0"/>
        <v>1.5729777800000297</v>
      </c>
      <c r="K19" s="75"/>
    </row>
    <row r="20" spans="2:11" s="32" customFormat="1" ht="16.5" customHeight="1">
      <c r="B20" s="42">
        <v>2013</v>
      </c>
      <c r="C20" s="127">
        <v>341.382</v>
      </c>
      <c r="D20" s="128">
        <v>226.8</v>
      </c>
      <c r="E20" s="126">
        <v>121.7</v>
      </c>
      <c r="F20" s="126">
        <v>16.9</v>
      </c>
      <c r="G20" s="126">
        <v>-70.19146919</v>
      </c>
      <c r="H20" s="126">
        <v>8.5</v>
      </c>
      <c r="I20" s="126">
        <v>8</v>
      </c>
      <c r="J20" s="126">
        <f>+C20-D20-E20-F20-G20-H20-I20</f>
        <v>29.67346919</v>
      </c>
      <c r="K20" s="75"/>
    </row>
    <row r="21" spans="2:11" s="32" customFormat="1" ht="16.5" customHeight="1">
      <c r="B21" s="42">
        <v>2012</v>
      </c>
      <c r="C21" s="127">
        <v>363.197</v>
      </c>
      <c r="D21" s="128">
        <v>238.7</v>
      </c>
      <c r="E21" s="126">
        <v>128.1</v>
      </c>
      <c r="F21" s="126">
        <v>17.6</v>
      </c>
      <c r="G21" s="126">
        <v>-54.97680556</v>
      </c>
      <c r="H21" s="126">
        <v>8.1</v>
      </c>
      <c r="I21" s="126">
        <v>9.1</v>
      </c>
      <c r="J21" s="126">
        <f t="shared" si="0"/>
        <v>16.573805560000018</v>
      </c>
      <c r="K21" s="75"/>
    </row>
    <row r="22" spans="2:11" s="32" customFormat="1" ht="16.5" customHeight="1">
      <c r="B22" s="42">
        <v>2011</v>
      </c>
      <c r="C22" s="127">
        <v>392.277</v>
      </c>
      <c r="D22" s="128">
        <v>241.3</v>
      </c>
      <c r="E22" s="126">
        <v>121.2</v>
      </c>
      <c r="F22" s="126">
        <v>18.5</v>
      </c>
      <c r="G22" s="126">
        <v>-50.213140720000006</v>
      </c>
      <c r="H22" s="126">
        <v>9.6</v>
      </c>
      <c r="I22" s="126">
        <v>10.5</v>
      </c>
      <c r="J22" s="126">
        <f t="shared" si="0"/>
        <v>41.39014071999998</v>
      </c>
      <c r="K22" s="75"/>
    </row>
    <row r="23" spans="1:11" s="32" customFormat="1" ht="16.5" customHeight="1">
      <c r="A23" s="31"/>
      <c r="B23" s="219">
        <v>2010</v>
      </c>
      <c r="C23" s="127">
        <v>379.657</v>
      </c>
      <c r="D23" s="128">
        <v>224.6</v>
      </c>
      <c r="E23" s="126">
        <v>109.1</v>
      </c>
      <c r="F23" s="126">
        <v>18.4</v>
      </c>
      <c r="G23" s="126">
        <v>-31.42722402</v>
      </c>
      <c r="H23" s="126">
        <v>9.7</v>
      </c>
      <c r="I23" s="126">
        <v>10.1</v>
      </c>
      <c r="J23" s="126">
        <f t="shared" si="0"/>
        <v>39.184224019999995</v>
      </c>
      <c r="K23" s="75"/>
    </row>
    <row r="24" spans="2:13" s="32" customFormat="1" ht="3" customHeight="1">
      <c r="B24" s="61"/>
      <c r="C24" s="62"/>
      <c r="D24" s="62"/>
      <c r="E24" s="62"/>
      <c r="F24" s="62"/>
      <c r="G24" s="62"/>
      <c r="H24" s="62"/>
      <c r="I24" s="62"/>
      <c r="J24" s="62"/>
      <c r="K24" s="298"/>
      <c r="L24" s="22"/>
      <c r="M24" s="22"/>
    </row>
    <row r="25" spans="2:10" ht="4.5" customHeight="1">
      <c r="B25" s="21"/>
      <c r="C25" s="21"/>
      <c r="D25" s="21"/>
      <c r="E25" s="21"/>
      <c r="G25" s="29"/>
      <c r="H25" s="29"/>
      <c r="I25" s="25"/>
      <c r="J25" s="25"/>
    </row>
    <row r="26" spans="2:10" ht="15" customHeight="1">
      <c r="B26" s="21" t="s">
        <v>878</v>
      </c>
      <c r="C26" s="21"/>
      <c r="D26" s="21"/>
      <c r="E26" s="21"/>
      <c r="G26" s="29"/>
      <c r="H26" s="29"/>
      <c r="I26" s="25"/>
      <c r="J26" s="25"/>
    </row>
    <row r="27" spans="2:10" ht="15" customHeight="1">
      <c r="B27" s="21" t="s">
        <v>930</v>
      </c>
      <c r="C27" s="21"/>
      <c r="D27" s="21"/>
      <c r="E27" s="21"/>
      <c r="G27" s="29"/>
      <c r="H27" s="29"/>
      <c r="I27" s="25"/>
      <c r="J27" s="25"/>
    </row>
    <row r="28" spans="2:10" ht="15" customHeight="1">
      <c r="B28" s="21" t="s">
        <v>903</v>
      </c>
      <c r="C28" s="21"/>
      <c r="D28" s="21"/>
      <c r="E28" s="21"/>
      <c r="G28" s="29"/>
      <c r="H28" s="29"/>
      <c r="I28" s="25"/>
      <c r="J28" s="25"/>
    </row>
    <row r="29" spans="2:10" ht="12.75" customHeight="1">
      <c r="B29" s="21" t="s">
        <v>904</v>
      </c>
      <c r="C29" s="21"/>
      <c r="D29" s="21"/>
      <c r="E29" s="21"/>
      <c r="G29" s="29"/>
      <c r="H29" s="29"/>
      <c r="I29" s="25"/>
      <c r="J29" s="25"/>
    </row>
    <row r="30" spans="2:10" ht="15" customHeight="1">
      <c r="B30" s="21" t="s">
        <v>905</v>
      </c>
      <c r="C30" s="21"/>
      <c r="D30" s="21"/>
      <c r="E30" s="21"/>
      <c r="G30" s="29"/>
      <c r="H30" s="29"/>
      <c r="I30" s="25"/>
      <c r="J30" s="25"/>
    </row>
    <row r="31" spans="2:10" ht="12.75" customHeight="1">
      <c r="B31" s="21" t="s">
        <v>906</v>
      </c>
      <c r="C31" s="21"/>
      <c r="D31" s="21"/>
      <c r="E31" s="21"/>
      <c r="G31" s="29"/>
      <c r="H31" s="29"/>
      <c r="I31" s="25"/>
      <c r="J31" s="25"/>
    </row>
    <row r="32" spans="1:11" s="260" customFormat="1" ht="15.75" customHeight="1">
      <c r="A32" s="256"/>
      <c r="B32" s="257" t="s">
        <v>1000</v>
      </c>
      <c r="C32" s="258"/>
      <c r="D32" s="258"/>
      <c r="E32" s="258"/>
      <c r="F32" s="259"/>
      <c r="G32" s="258"/>
      <c r="H32" s="258"/>
      <c r="I32" s="258"/>
      <c r="J32" s="258"/>
      <c r="K32" s="256"/>
    </row>
    <row r="33" spans="1:11" s="260" customFormat="1" ht="15.75" customHeight="1">
      <c r="A33" s="256"/>
      <c r="B33" s="257" t="s">
        <v>1001</v>
      </c>
      <c r="C33" s="258"/>
      <c r="D33" s="258"/>
      <c r="E33" s="258"/>
      <c r="F33" s="259"/>
      <c r="G33" s="258"/>
      <c r="H33" s="258"/>
      <c r="I33" s="258"/>
      <c r="J33" s="258"/>
      <c r="K33" s="256"/>
    </row>
    <row r="34" spans="12:13" s="25" customFormat="1" ht="13.5" thickBot="1">
      <c r="L34" s="22"/>
      <c r="M34" s="22"/>
    </row>
    <row r="35" spans="2:13" s="25" customFormat="1" ht="16.5" customHeight="1" thickTop="1">
      <c r="B35" s="26" t="str">
        <f>+'Περιεχόμενα-Contents'!B27</f>
        <v>(Τελευταία Ενημέρωση/Last update: 14/11/2023)</v>
      </c>
      <c r="C35" s="27"/>
      <c r="D35" s="27"/>
      <c r="E35" s="27"/>
      <c r="F35" s="27"/>
      <c r="G35" s="27"/>
      <c r="H35" s="27"/>
      <c r="I35" s="27"/>
      <c r="J35" s="27"/>
      <c r="K35" s="27"/>
      <c r="L35" s="22"/>
      <c r="M35" s="22"/>
    </row>
    <row r="36" spans="2:13" s="25" customFormat="1" ht="4.5" customHeight="1">
      <c r="B36" s="201"/>
      <c r="C36" s="203"/>
      <c r="D36" s="203"/>
      <c r="E36" s="203"/>
      <c r="F36" s="203"/>
      <c r="G36" s="203"/>
      <c r="H36" s="203"/>
      <c r="I36" s="203"/>
      <c r="J36" s="203"/>
      <c r="K36" s="203"/>
      <c r="L36" s="22"/>
      <c r="M36" s="22"/>
    </row>
    <row r="37" spans="2:15" s="25" customFormat="1" ht="16.5" customHeight="1">
      <c r="B37" s="28" t="str">
        <f>+'Περιεχόμενα-Contents'!B29</f>
        <v>COPYRIGHT © :2023, ΚΥΠΡΙΑΚΗ ΔΗΜΟΚΡΑΤΙΑ, ΣΤΑΤΙΣΤΙΚΗ ΥΠΗΡΕΣΙΑ/REPUBLIC OF CYPRUS, STATISTICAL SERVICE</v>
      </c>
      <c r="L37" s="22"/>
      <c r="M37" s="22"/>
      <c r="N37" s="24"/>
      <c r="O37" s="24"/>
    </row>
  </sheetData>
  <sheetProtection/>
  <mergeCells count="20">
    <mergeCell ref="E8:E9"/>
    <mergeCell ref="E10:E11"/>
    <mergeCell ref="F6:F8"/>
    <mergeCell ref="F9:F11"/>
    <mergeCell ref="J6:K8"/>
    <mergeCell ref="J9:K11"/>
    <mergeCell ref="I6:I8"/>
    <mergeCell ref="I9:I11"/>
    <mergeCell ref="H6:H8"/>
    <mergeCell ref="H9:H11"/>
    <mergeCell ref="A1:C1"/>
    <mergeCell ref="B6:B8"/>
    <mergeCell ref="B9:B11"/>
    <mergeCell ref="G6:G8"/>
    <mergeCell ref="G9:G11"/>
    <mergeCell ref="C6:C8"/>
    <mergeCell ref="C9:C11"/>
    <mergeCell ref="D6:E7"/>
    <mergeCell ref="D8:D9"/>
    <mergeCell ref="D10:D11"/>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O91"/>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54.57421875" style="29" customWidth="1"/>
    <col min="3" max="4" width="9.8515625" style="22" customWidth="1"/>
    <col min="5" max="7" width="9.00390625" style="22" customWidth="1"/>
    <col min="8" max="8" width="0.85546875" style="22" customWidth="1"/>
    <col min="9" max="9" width="50.140625" style="22" customWidth="1"/>
    <col min="10" max="10" width="2.140625" style="22" customWidth="1"/>
    <col min="11" max="11" width="23.8515625" style="22" customWidth="1"/>
    <col min="12" max="12" width="15.28125" style="22" customWidth="1"/>
    <col min="13" max="14" width="9.28125" style="22" customWidth="1"/>
    <col min="15" max="15" width="16.57421875" style="22" customWidth="1"/>
    <col min="16" max="16384" width="9.28125" style="22" customWidth="1"/>
  </cols>
  <sheetData>
    <row r="1" spans="1:2" s="23" customFormat="1" ht="15" customHeight="1">
      <c r="A1" s="326" t="s">
        <v>8</v>
      </c>
      <c r="B1" s="327"/>
    </row>
    <row r="2" s="23" customFormat="1" ht="12.75" customHeight="1">
      <c r="B2" s="3"/>
    </row>
    <row r="3" spans="2:10" s="267" customFormat="1" ht="15" customHeight="1">
      <c r="B3" s="268" t="s">
        <v>1114</v>
      </c>
      <c r="C3" s="269"/>
      <c r="D3" s="269"/>
      <c r="E3" s="269"/>
      <c r="F3" s="269"/>
      <c r="G3" s="269"/>
      <c r="H3" s="269"/>
      <c r="I3" s="269"/>
      <c r="J3" s="269"/>
    </row>
    <row r="4" spans="2:10" s="267" customFormat="1" ht="15" customHeight="1" thickBot="1">
      <c r="B4" s="270" t="s">
        <v>1115</v>
      </c>
      <c r="C4" s="271"/>
      <c r="D4" s="271"/>
      <c r="E4" s="271"/>
      <c r="F4" s="271"/>
      <c r="G4" s="271"/>
      <c r="H4" s="271"/>
      <c r="I4" s="271"/>
      <c r="J4" s="272"/>
    </row>
    <row r="5" s="273" customFormat="1" ht="18.75" customHeight="1" thickTop="1">
      <c r="I5" s="33" t="s">
        <v>14</v>
      </c>
    </row>
    <row r="6" spans="2:9" s="273" customFormat="1" ht="15.75" customHeight="1">
      <c r="B6" s="355" t="s">
        <v>104</v>
      </c>
      <c r="C6" s="359">
        <v>2017</v>
      </c>
      <c r="D6" s="357">
        <v>2018</v>
      </c>
      <c r="E6" s="357">
        <v>2019</v>
      </c>
      <c r="F6" s="357">
        <v>2020</v>
      </c>
      <c r="G6" s="357">
        <v>2021</v>
      </c>
      <c r="H6" s="357"/>
      <c r="I6" s="355" t="s">
        <v>103</v>
      </c>
    </row>
    <row r="7" spans="2:9" s="273" customFormat="1" ht="15.75" customHeight="1">
      <c r="B7" s="356"/>
      <c r="C7" s="360"/>
      <c r="D7" s="358"/>
      <c r="E7" s="358"/>
      <c r="F7" s="358"/>
      <c r="G7" s="358"/>
      <c r="H7" s="358"/>
      <c r="I7" s="356"/>
    </row>
    <row r="8" spans="2:13" s="267" customFormat="1" ht="16.5" customHeight="1">
      <c r="B8" s="274" t="s">
        <v>105</v>
      </c>
      <c r="C8" s="230">
        <v>212695.91907606952</v>
      </c>
      <c r="D8" s="230">
        <v>223572.00639818553</v>
      </c>
      <c r="E8" s="230">
        <v>221386.5331853901</v>
      </c>
      <c r="F8" s="230">
        <v>220091.21014970404</v>
      </c>
      <c r="G8" s="230">
        <v>242654.52538365917</v>
      </c>
      <c r="H8" s="275"/>
      <c r="I8" s="276" t="s">
        <v>144</v>
      </c>
      <c r="M8" s="318"/>
    </row>
    <row r="9" spans="2:13" s="273" customFormat="1" ht="12.75" customHeight="1">
      <c r="B9" s="277" t="s">
        <v>106</v>
      </c>
      <c r="C9" s="229">
        <v>26848.06895</v>
      </c>
      <c r="D9" s="229">
        <v>25849.5660848</v>
      </c>
      <c r="E9" s="229">
        <v>24416.551179</v>
      </c>
      <c r="F9" s="229">
        <v>27544.39402802602</v>
      </c>
      <c r="G9" s="229">
        <v>33671.752332145465</v>
      </c>
      <c r="H9" s="278"/>
      <c r="I9" s="277" t="s">
        <v>145</v>
      </c>
      <c r="M9" s="318"/>
    </row>
    <row r="10" spans="2:13" s="273" customFormat="1" ht="12.75" customHeight="1">
      <c r="B10" s="277" t="s">
        <v>185</v>
      </c>
      <c r="C10" s="229">
        <v>1660.32747637808</v>
      </c>
      <c r="D10" s="229">
        <v>1939.0124975698752</v>
      </c>
      <c r="E10" s="229">
        <v>1808.9411434567999</v>
      </c>
      <c r="F10" s="229">
        <v>1624.9610425908193</v>
      </c>
      <c r="G10" s="229">
        <v>2213.402126437636</v>
      </c>
      <c r="H10" s="278"/>
      <c r="I10" s="277" t="s">
        <v>146</v>
      </c>
      <c r="M10" s="318"/>
    </row>
    <row r="11" spans="2:13" s="273" customFormat="1" ht="12.75" customHeight="1">
      <c r="B11" s="277" t="s">
        <v>107</v>
      </c>
      <c r="C11" s="229">
        <v>31682.93805</v>
      </c>
      <c r="D11" s="229">
        <v>34762.0483386</v>
      </c>
      <c r="E11" s="229">
        <v>48887.11517900001</v>
      </c>
      <c r="F11" s="229">
        <v>44639.00978499595</v>
      </c>
      <c r="G11" s="229">
        <v>50600.77249309677</v>
      </c>
      <c r="H11" s="278"/>
      <c r="I11" s="277" t="s">
        <v>147</v>
      </c>
      <c r="M11" s="318"/>
    </row>
    <row r="12" spans="2:13" s="273" customFormat="1" ht="12.75" customHeight="1">
      <c r="B12" s="277" t="s">
        <v>186</v>
      </c>
      <c r="C12" s="229">
        <v>30698.444092000005</v>
      </c>
      <c r="D12" s="229">
        <v>33125.9187564</v>
      </c>
      <c r="E12" s="229">
        <v>35488.83296000001</v>
      </c>
      <c r="F12" s="229">
        <v>38312.91834601023</v>
      </c>
      <c r="G12" s="229">
        <v>46241.20700188681</v>
      </c>
      <c r="H12" s="278"/>
      <c r="I12" s="277" t="s">
        <v>148</v>
      </c>
      <c r="M12" s="318"/>
    </row>
    <row r="13" spans="2:13" s="273" customFormat="1" ht="12.75" customHeight="1">
      <c r="B13" s="277" t="s">
        <v>108</v>
      </c>
      <c r="C13" s="229">
        <v>29671.67979169146</v>
      </c>
      <c r="D13" s="229">
        <v>34264.53737748914</v>
      </c>
      <c r="E13" s="229">
        <v>33765.12370323332</v>
      </c>
      <c r="F13" s="229">
        <v>31111.284324391636</v>
      </c>
      <c r="G13" s="229">
        <v>32450.115499386146</v>
      </c>
      <c r="H13" s="278"/>
      <c r="I13" s="277" t="s">
        <v>1033</v>
      </c>
      <c r="M13" s="318"/>
    </row>
    <row r="14" spans="2:13" s="273" customFormat="1" ht="12.75" customHeight="1">
      <c r="B14" s="277" t="s">
        <v>187</v>
      </c>
      <c r="C14" s="229">
        <v>17395.377536</v>
      </c>
      <c r="D14" s="229">
        <v>6236.765832</v>
      </c>
      <c r="E14" s="229">
        <v>11776.209343205997</v>
      </c>
      <c r="F14" s="229">
        <v>7595.566975585063</v>
      </c>
      <c r="G14" s="229">
        <v>9108.719862919554</v>
      </c>
      <c r="H14" s="278"/>
      <c r="I14" s="277" t="s">
        <v>188</v>
      </c>
      <c r="K14" s="267"/>
      <c r="L14" s="267"/>
      <c r="M14" s="318"/>
    </row>
    <row r="15" spans="2:13" s="273" customFormat="1" ht="12.75" customHeight="1">
      <c r="B15" s="277" t="s">
        <v>189</v>
      </c>
      <c r="C15" s="229">
        <v>67811.18318</v>
      </c>
      <c r="D15" s="229">
        <v>80485.21226649999</v>
      </c>
      <c r="E15" s="229">
        <v>57397.945569999996</v>
      </c>
      <c r="F15" s="229">
        <v>62080.204338166266</v>
      </c>
      <c r="G15" s="229">
        <v>58347.492454</v>
      </c>
      <c r="H15" s="278"/>
      <c r="I15" s="277" t="s">
        <v>1034</v>
      </c>
      <c r="J15" s="267"/>
      <c r="M15" s="318"/>
    </row>
    <row r="16" spans="2:13" s="273" customFormat="1" ht="12.75" customHeight="1">
      <c r="B16" s="277" t="s">
        <v>190</v>
      </c>
      <c r="C16" s="229">
        <v>6927.9</v>
      </c>
      <c r="D16" s="229">
        <v>6908.945244826503</v>
      </c>
      <c r="E16" s="229">
        <f>E8-SUM(E9:E15)</f>
        <v>7845.814107493992</v>
      </c>
      <c r="F16" s="229">
        <f>F8-SUM(F9:F15)</f>
        <v>7182.871309938055</v>
      </c>
      <c r="G16" s="229">
        <f>G8-SUM(G9:G15)</f>
        <v>10021.063613786799</v>
      </c>
      <c r="H16" s="278"/>
      <c r="I16" s="277" t="s">
        <v>191</v>
      </c>
      <c r="M16" s="318"/>
    </row>
    <row r="17" spans="2:13" s="267" customFormat="1" ht="16.5" customHeight="1">
      <c r="B17" s="276" t="s">
        <v>109</v>
      </c>
      <c r="C17" s="230">
        <v>17675.607452202174</v>
      </c>
      <c r="D17" s="230">
        <v>19480.823389260728</v>
      </c>
      <c r="E17" s="230">
        <v>20627.227025251024</v>
      </c>
      <c r="F17" s="230">
        <v>19978.298296933965</v>
      </c>
      <c r="G17" s="230">
        <v>20597.32378997089</v>
      </c>
      <c r="H17" s="275"/>
      <c r="I17" s="276" t="s">
        <v>150</v>
      </c>
      <c r="J17" s="273"/>
      <c r="K17" s="273"/>
      <c r="L17" s="273"/>
      <c r="M17" s="318"/>
    </row>
    <row r="18" spans="2:13" s="273" customFormat="1" ht="12.75" customHeight="1">
      <c r="B18" s="279" t="s">
        <v>192</v>
      </c>
      <c r="C18" s="229">
        <v>2458.849675</v>
      </c>
      <c r="D18" s="229">
        <v>3136.0666385737213</v>
      </c>
      <c r="E18" s="229">
        <v>3041.098365499932</v>
      </c>
      <c r="F18" s="229">
        <v>3378.6527876380237</v>
      </c>
      <c r="G18" s="229">
        <v>3572.7960466879717</v>
      </c>
      <c r="H18" s="278"/>
      <c r="I18" s="279" t="s">
        <v>198</v>
      </c>
      <c r="M18" s="318"/>
    </row>
    <row r="19" spans="2:13" s="273" customFormat="1" ht="12.75" customHeight="1">
      <c r="B19" s="279" t="s">
        <v>193</v>
      </c>
      <c r="C19" s="229">
        <v>2738.0197279999998</v>
      </c>
      <c r="D19" s="229">
        <v>3323.1386522906223</v>
      </c>
      <c r="E19" s="229">
        <v>2583.1720562619366</v>
      </c>
      <c r="F19" s="229">
        <v>3082.6638952670346</v>
      </c>
      <c r="G19" s="229">
        <v>3264.8517524971357</v>
      </c>
      <c r="H19" s="278"/>
      <c r="I19" s="279" t="s">
        <v>199</v>
      </c>
      <c r="K19" s="267"/>
      <c r="M19" s="318"/>
    </row>
    <row r="20" spans="2:9" s="273" customFormat="1" ht="12.75" customHeight="1">
      <c r="B20" s="279" t="s">
        <v>194</v>
      </c>
      <c r="C20" s="229">
        <v>1193.025925</v>
      </c>
      <c r="D20" s="229">
        <v>1013.0481497499999</v>
      </c>
      <c r="E20" s="229">
        <v>3681.624</v>
      </c>
      <c r="F20" s="229">
        <v>1720.81</v>
      </c>
      <c r="G20" s="229">
        <v>1034.5825</v>
      </c>
      <c r="H20" s="278"/>
      <c r="I20" s="279" t="s">
        <v>200</v>
      </c>
    </row>
    <row r="21" spans="2:9" s="273" customFormat="1" ht="12.75" customHeight="1">
      <c r="B21" s="279" t="s">
        <v>195</v>
      </c>
      <c r="C21" s="229">
        <v>51.165896507428286</v>
      </c>
      <c r="D21" s="229">
        <v>53.978307448453606</v>
      </c>
      <c r="E21" s="229">
        <v>12.14325</v>
      </c>
      <c r="F21" s="229">
        <v>94.9759075232624</v>
      </c>
      <c r="G21" s="229">
        <v>123.6323</v>
      </c>
      <c r="H21" s="278"/>
      <c r="I21" s="279" t="s">
        <v>201</v>
      </c>
    </row>
    <row r="22" spans="2:11" s="273" customFormat="1" ht="12.75" customHeight="1">
      <c r="B22" s="279" t="s">
        <v>196</v>
      </c>
      <c r="C22" s="229">
        <v>216.3475926</v>
      </c>
      <c r="D22" s="229">
        <v>395.06168872052694</v>
      </c>
      <c r="E22" s="229">
        <v>300.34777162525916</v>
      </c>
      <c r="F22" s="229">
        <v>354.23239480008675</v>
      </c>
      <c r="G22" s="229">
        <v>361.6599103560279</v>
      </c>
      <c r="H22" s="278"/>
      <c r="I22" s="279" t="s">
        <v>202</v>
      </c>
      <c r="J22" s="267"/>
      <c r="K22" s="267"/>
    </row>
    <row r="23" spans="2:9" s="273" customFormat="1" ht="12.75" customHeight="1">
      <c r="B23" s="279" t="s">
        <v>197</v>
      </c>
      <c r="C23" s="229">
        <v>11018.198635094745</v>
      </c>
      <c r="D23" s="229">
        <f>D17-SUM(D18:D22)</f>
        <v>11559.529952477404</v>
      </c>
      <c r="E23" s="229">
        <f>E17-SUM(E18:E22)</f>
        <v>11008.841581863897</v>
      </c>
      <c r="F23" s="229">
        <f>F17-SUM(F18:F22)</f>
        <v>11346.963311705556</v>
      </c>
      <c r="G23" s="229">
        <f>G17-SUM(G18:G22)</f>
        <v>12239.801280429754</v>
      </c>
      <c r="H23" s="278"/>
      <c r="I23" s="279" t="s">
        <v>203</v>
      </c>
    </row>
    <row r="24" spans="2:11" s="267" customFormat="1" ht="16.5" customHeight="1">
      <c r="B24" s="276" t="s">
        <v>110</v>
      </c>
      <c r="C24" s="230">
        <v>18167.541647631402</v>
      </c>
      <c r="D24" s="230">
        <v>16906.2202471846</v>
      </c>
      <c r="E24" s="230">
        <v>16967.69458015995</v>
      </c>
      <c r="F24" s="230">
        <v>18203.37209151305</v>
      </c>
      <c r="G24" s="230">
        <v>21956.39899985234</v>
      </c>
      <c r="H24" s="275"/>
      <c r="I24" s="276" t="s">
        <v>151</v>
      </c>
      <c r="J24" s="280"/>
      <c r="K24" s="273"/>
    </row>
    <row r="25" spans="2:9" s="273" customFormat="1" ht="12.75" customHeight="1">
      <c r="B25" s="277" t="s">
        <v>111</v>
      </c>
      <c r="C25" s="229">
        <v>17153.404</v>
      </c>
      <c r="D25" s="229">
        <v>15817.747960124998</v>
      </c>
      <c r="E25" s="229">
        <v>15728.150549545002</v>
      </c>
      <c r="F25" s="229">
        <v>16870.392758875</v>
      </c>
      <c r="G25" s="229">
        <v>20517.32573263</v>
      </c>
      <c r="H25" s="278"/>
      <c r="I25" s="277" t="s">
        <v>152</v>
      </c>
    </row>
    <row r="26" spans="2:9" s="273" customFormat="1" ht="12.75" customHeight="1">
      <c r="B26" s="279" t="s">
        <v>206</v>
      </c>
      <c r="C26" s="229">
        <v>251.98</v>
      </c>
      <c r="D26" s="229">
        <v>179.031713</v>
      </c>
      <c r="E26" s="229">
        <v>355.167327</v>
      </c>
      <c r="F26" s="229">
        <v>306.760622</v>
      </c>
      <c r="G26" s="229">
        <v>343.835559</v>
      </c>
      <c r="H26" s="278"/>
      <c r="I26" s="279" t="s">
        <v>207</v>
      </c>
    </row>
    <row r="27" spans="2:9" s="273" customFormat="1" ht="12.75" customHeight="1">
      <c r="B27" s="279" t="s">
        <v>205</v>
      </c>
      <c r="C27" s="229">
        <v>163.8</v>
      </c>
      <c r="D27" s="229">
        <v>164.98915</v>
      </c>
      <c r="E27" s="229">
        <v>166.4799915</v>
      </c>
      <c r="F27" s="229">
        <v>169.39578350000002</v>
      </c>
      <c r="G27" s="229">
        <v>155.488392</v>
      </c>
      <c r="H27" s="278"/>
      <c r="I27" s="279" t="s">
        <v>208</v>
      </c>
    </row>
    <row r="28" spans="2:9" s="273" customFormat="1" ht="12.75" customHeight="1">
      <c r="B28" s="279" t="s">
        <v>204</v>
      </c>
      <c r="C28" s="229">
        <v>194.171</v>
      </c>
      <c r="D28" s="229">
        <v>130.3715983</v>
      </c>
      <c r="E28" s="229">
        <v>176.812119</v>
      </c>
      <c r="F28" s="229">
        <v>158.9051255</v>
      </c>
      <c r="G28" s="229">
        <v>151.89342099999996</v>
      </c>
      <c r="H28" s="278"/>
      <c r="I28" s="279" t="s">
        <v>209</v>
      </c>
    </row>
    <row r="29" spans="2:11" s="273" customFormat="1" ht="12.75" customHeight="1">
      <c r="B29" s="279" t="s">
        <v>211</v>
      </c>
      <c r="C29" s="229">
        <v>467.386</v>
      </c>
      <c r="D29" s="229">
        <v>505.7834095</v>
      </c>
      <c r="E29" s="229">
        <v>684.76186684</v>
      </c>
      <c r="F29" s="229">
        <v>644.5369735</v>
      </c>
      <c r="G29" s="229">
        <v>811.9781859999999</v>
      </c>
      <c r="H29" s="278"/>
      <c r="I29" s="279" t="s">
        <v>210</v>
      </c>
      <c r="J29" s="267"/>
      <c r="K29" s="267"/>
    </row>
    <row r="30" spans="2:11" s="273" customFormat="1" ht="12.75" customHeight="1">
      <c r="B30" s="279" t="s">
        <v>212</v>
      </c>
      <c r="C30" s="229">
        <v>108.135</v>
      </c>
      <c r="D30" s="229">
        <v>100.40191</v>
      </c>
      <c r="E30" s="229">
        <v>95.48432000000001</v>
      </c>
      <c r="F30" s="229">
        <v>102.98070999999999</v>
      </c>
      <c r="G30" s="229">
        <v>112.53170000000001</v>
      </c>
      <c r="H30" s="278"/>
      <c r="I30" s="279" t="s">
        <v>213</v>
      </c>
      <c r="J30" s="267"/>
      <c r="K30" s="267"/>
    </row>
    <row r="31" spans="2:11" s="273" customFormat="1" ht="12.75" customHeight="1">
      <c r="B31" s="279" t="s">
        <v>1035</v>
      </c>
      <c r="C31" s="229">
        <v>23.792</v>
      </c>
      <c r="D31" s="229">
        <v>82.64961</v>
      </c>
      <c r="E31" s="229">
        <v>91.19212300000001</v>
      </c>
      <c r="F31" s="229">
        <v>66.84612200000001</v>
      </c>
      <c r="G31" s="229">
        <v>50.3739964</v>
      </c>
      <c r="H31" s="278"/>
      <c r="I31" s="279" t="s">
        <v>214</v>
      </c>
      <c r="J31" s="267"/>
      <c r="K31" s="267"/>
    </row>
    <row r="32" spans="2:11" s="273" customFormat="1" ht="12.75" customHeight="1">
      <c r="B32" s="279" t="s">
        <v>112</v>
      </c>
      <c r="C32" s="229">
        <v>12585.45</v>
      </c>
      <c r="D32" s="229">
        <v>10105.355179099999</v>
      </c>
      <c r="E32" s="229">
        <v>10039.735197000002</v>
      </c>
      <c r="F32" s="229">
        <v>11376.4675135</v>
      </c>
      <c r="G32" s="229">
        <v>12985.925649</v>
      </c>
      <c r="H32" s="278"/>
      <c r="I32" s="279" t="s">
        <v>153</v>
      </c>
      <c r="J32" s="267"/>
      <c r="K32" s="267"/>
    </row>
    <row r="33" spans="2:9" s="267" customFormat="1" ht="12.75" customHeight="1">
      <c r="B33" s="279" t="s">
        <v>215</v>
      </c>
      <c r="C33" s="229">
        <v>3358.69</v>
      </c>
      <c r="D33" s="229">
        <v>4549.165390225</v>
      </c>
      <c r="E33" s="229">
        <v>4118.517605204999</v>
      </c>
      <c r="F33" s="229">
        <f>F25-SUM(F26:F32)</f>
        <v>4044.499908875001</v>
      </c>
      <c r="G33" s="229">
        <f>G25-SUM(G26:G32)</f>
        <v>5905.29882923</v>
      </c>
      <c r="H33" s="275"/>
      <c r="I33" s="279" t="s">
        <v>216</v>
      </c>
    </row>
    <row r="34" spans="2:9" s="267" customFormat="1" ht="12.75" customHeight="1">
      <c r="B34" s="277" t="s">
        <v>217</v>
      </c>
      <c r="C34" s="229">
        <v>1014.137647631404</v>
      </c>
      <c r="D34" s="229">
        <v>1088.4722870596024</v>
      </c>
      <c r="E34" s="229">
        <v>1239.54403061495</v>
      </c>
      <c r="F34" s="229">
        <v>1332.9793326380502</v>
      </c>
      <c r="G34" s="229">
        <v>1439.07326722234</v>
      </c>
      <c r="H34" s="275"/>
      <c r="I34" s="277" t="s">
        <v>154</v>
      </c>
    </row>
    <row r="35" spans="2:9" s="267" customFormat="1" ht="16.5" customHeight="1">
      <c r="B35" s="276" t="s">
        <v>935</v>
      </c>
      <c r="C35" s="230"/>
      <c r="D35" s="230"/>
      <c r="E35" s="230"/>
      <c r="F35" s="230"/>
      <c r="G35" s="230"/>
      <c r="H35" s="275"/>
      <c r="I35" s="276" t="s">
        <v>938</v>
      </c>
    </row>
    <row r="36" spans="2:9" s="267" customFormat="1" ht="12.75" customHeight="1">
      <c r="B36" s="276" t="s">
        <v>936</v>
      </c>
      <c r="C36" s="230">
        <v>26938.17193136264</v>
      </c>
      <c r="D36" s="230">
        <v>30067.20147703763</v>
      </c>
      <c r="E36" s="230">
        <f>SUM(E37:E40)</f>
        <v>26024.15771872265</v>
      </c>
      <c r="F36" s="230">
        <f>SUM(F37:F40)</f>
        <v>26182.195540497447</v>
      </c>
      <c r="G36" s="230">
        <f>SUM(G37:G40)</f>
        <v>31544.007627588402</v>
      </c>
      <c r="H36" s="275"/>
      <c r="I36" s="276" t="s">
        <v>939</v>
      </c>
    </row>
    <row r="37" spans="2:9" s="267" customFormat="1" ht="12.75" customHeight="1">
      <c r="B37" s="277" t="s">
        <v>218</v>
      </c>
      <c r="C37" s="229">
        <v>18808.007535656412</v>
      </c>
      <c r="D37" s="229">
        <v>19256.12989755275</v>
      </c>
      <c r="E37" s="229">
        <v>18413.576709188343</v>
      </c>
      <c r="F37" s="229">
        <v>15929.840231213078</v>
      </c>
      <c r="G37" s="229">
        <v>21239.419772951424</v>
      </c>
      <c r="H37" s="275"/>
      <c r="I37" s="277" t="s">
        <v>219</v>
      </c>
    </row>
    <row r="38" spans="2:9" s="267" customFormat="1" ht="12.75" customHeight="1">
      <c r="B38" s="277" t="s">
        <v>113</v>
      </c>
      <c r="C38" s="229">
        <v>947.4413559957025</v>
      </c>
      <c r="D38" s="229">
        <v>883.5397772140916</v>
      </c>
      <c r="E38" s="229">
        <v>586.3261466487314</v>
      </c>
      <c r="F38" s="229">
        <v>667.3892164710176</v>
      </c>
      <c r="G38" s="229">
        <v>554.6068000742491</v>
      </c>
      <c r="H38" s="275"/>
      <c r="I38" s="277" t="s">
        <v>155</v>
      </c>
    </row>
    <row r="39" spans="2:9" s="267" customFormat="1" ht="12.75" customHeight="1">
      <c r="B39" s="277" t="s">
        <v>937</v>
      </c>
      <c r="C39" s="229">
        <v>6367.032839710525</v>
      </c>
      <c r="D39" s="229">
        <v>9000.016902270787</v>
      </c>
      <c r="E39" s="229">
        <v>6219.323462885576</v>
      </c>
      <c r="F39" s="229">
        <v>8604.373492813353</v>
      </c>
      <c r="G39" s="229">
        <v>8785.370654562728</v>
      </c>
      <c r="H39" s="275"/>
      <c r="I39" s="277" t="s">
        <v>220</v>
      </c>
    </row>
    <row r="40" spans="2:9" s="267" customFormat="1" ht="12.75" customHeight="1">
      <c r="B40" s="277" t="s">
        <v>114</v>
      </c>
      <c r="C40" s="229">
        <v>815.6902000000001</v>
      </c>
      <c r="D40" s="229">
        <v>927.5149</v>
      </c>
      <c r="E40" s="229">
        <v>804.9314</v>
      </c>
      <c r="F40" s="229">
        <v>980.5926</v>
      </c>
      <c r="G40" s="229">
        <v>964.6104</v>
      </c>
      <c r="H40" s="275"/>
      <c r="I40" s="277" t="s">
        <v>156</v>
      </c>
    </row>
    <row r="41" spans="2:9" s="267" customFormat="1" ht="16.5" customHeight="1">
      <c r="B41" s="276" t="s">
        <v>115</v>
      </c>
      <c r="C41" s="230">
        <v>31955.96314862657</v>
      </c>
      <c r="D41" s="230">
        <v>29913.22222301545</v>
      </c>
      <c r="E41" s="230">
        <v>29548.759613819035</v>
      </c>
      <c r="F41" s="230">
        <f>SUM(F42:F45)</f>
        <v>27068.83886734105</v>
      </c>
      <c r="G41" s="230">
        <f>SUM(G42:G45)</f>
        <v>32023.75470792886</v>
      </c>
      <c r="H41" s="275"/>
      <c r="I41" s="276" t="s">
        <v>157</v>
      </c>
    </row>
    <row r="42" spans="2:9" s="267" customFormat="1" ht="12.75" customHeight="1">
      <c r="B42" s="277" t="s">
        <v>116</v>
      </c>
      <c r="C42" s="229">
        <v>136.57382493039333</v>
      </c>
      <c r="D42" s="229">
        <v>136.55948467877565</v>
      </c>
      <c r="E42" s="229">
        <v>145.91839720127174</v>
      </c>
      <c r="F42" s="229">
        <v>140.30970690760853</v>
      </c>
      <c r="G42" s="229">
        <v>135.1381507442219</v>
      </c>
      <c r="H42" s="275"/>
      <c r="I42" s="277" t="s">
        <v>158</v>
      </c>
    </row>
    <row r="43" spans="2:11" s="267" customFormat="1" ht="12.75" customHeight="1">
      <c r="B43" s="277" t="s">
        <v>117</v>
      </c>
      <c r="C43" s="229">
        <v>16574.2244</v>
      </c>
      <c r="D43" s="229">
        <v>18943.691744400003</v>
      </c>
      <c r="E43" s="229">
        <v>18095.4024</v>
      </c>
      <c r="F43" s="229">
        <v>15211.0947384</v>
      </c>
      <c r="G43" s="229">
        <v>17793.147599999997</v>
      </c>
      <c r="H43" s="275"/>
      <c r="I43" s="277" t="s">
        <v>159</v>
      </c>
      <c r="K43" s="273"/>
    </row>
    <row r="44" spans="2:11" s="267" customFormat="1" ht="12.75" customHeight="1">
      <c r="B44" s="277" t="s">
        <v>118</v>
      </c>
      <c r="C44" s="229">
        <v>1125.5120936961775</v>
      </c>
      <c r="D44" s="229">
        <v>1317.715793936674</v>
      </c>
      <c r="E44" s="229">
        <v>770.82429661776</v>
      </c>
      <c r="F44" s="229">
        <v>779.37257203344</v>
      </c>
      <c r="G44" s="229">
        <v>788.41401718464</v>
      </c>
      <c r="H44" s="275"/>
      <c r="I44" s="277" t="s">
        <v>160</v>
      </c>
      <c r="K44" s="273"/>
    </row>
    <row r="45" spans="2:11" s="267" customFormat="1" ht="12.75" customHeight="1">
      <c r="B45" s="277" t="s">
        <v>119</v>
      </c>
      <c r="C45" s="229">
        <v>14119.652829999999</v>
      </c>
      <c r="D45" s="229">
        <v>9515.2552</v>
      </c>
      <c r="E45" s="229">
        <v>10536.614520000003</v>
      </c>
      <c r="F45" s="229">
        <v>10938.061850000002</v>
      </c>
      <c r="G45" s="229">
        <v>13307.054940000002</v>
      </c>
      <c r="H45" s="275"/>
      <c r="I45" s="277" t="s">
        <v>161</v>
      </c>
      <c r="K45" s="273"/>
    </row>
    <row r="46" spans="2:11" s="267" customFormat="1" ht="16.5" customHeight="1">
      <c r="B46" s="276" t="s">
        <v>120</v>
      </c>
      <c r="C46" s="230">
        <v>15017</v>
      </c>
      <c r="D46" s="230">
        <v>17781.54121250946</v>
      </c>
      <c r="E46" s="230">
        <v>18038.273686886623</v>
      </c>
      <c r="F46" s="230">
        <f>SUM(F47:F51)</f>
        <v>20159.71329169572</v>
      </c>
      <c r="G46" s="230">
        <f>SUM(G47:G51)</f>
        <v>18498.53801111685</v>
      </c>
      <c r="H46" s="275"/>
      <c r="I46" s="276" t="s">
        <v>162</v>
      </c>
      <c r="K46" s="273"/>
    </row>
    <row r="47" spans="2:11" s="267" customFormat="1" ht="12.75" customHeight="1">
      <c r="B47" s="277" t="s">
        <v>121</v>
      </c>
      <c r="C47" s="229">
        <v>5530.193</v>
      </c>
      <c r="D47" s="229">
        <v>6611.71059266891</v>
      </c>
      <c r="E47" s="229">
        <v>6794.982283783824</v>
      </c>
      <c r="F47" s="229">
        <v>6674.029802238448</v>
      </c>
      <c r="G47" s="229">
        <v>6870.1771877372485</v>
      </c>
      <c r="H47" s="275"/>
      <c r="I47" s="277" t="s">
        <v>163</v>
      </c>
      <c r="K47" s="230"/>
    </row>
    <row r="48" spans="2:9" s="267" customFormat="1" ht="12.75" customHeight="1">
      <c r="B48" s="277" t="s">
        <v>122</v>
      </c>
      <c r="C48" s="229">
        <v>3766.318</v>
      </c>
      <c r="D48" s="229">
        <v>4705.73050983334</v>
      </c>
      <c r="E48" s="229">
        <v>5136.3124249388</v>
      </c>
      <c r="F48" s="229">
        <v>5997.158250450556</v>
      </c>
      <c r="G48" s="229">
        <v>4692.336479004755</v>
      </c>
      <c r="H48" s="275"/>
      <c r="I48" s="277" t="s">
        <v>164</v>
      </c>
    </row>
    <row r="49" spans="2:9" s="267" customFormat="1" ht="12.75" customHeight="1">
      <c r="B49" s="277" t="s">
        <v>123</v>
      </c>
      <c r="C49" s="229">
        <v>3149.099</v>
      </c>
      <c r="D49" s="229">
        <v>3319.7009505431</v>
      </c>
      <c r="E49" s="229">
        <v>3436.2237064396245</v>
      </c>
      <c r="F49" s="229">
        <v>4557.486230415229</v>
      </c>
      <c r="G49" s="229">
        <v>4075.08157811688</v>
      </c>
      <c r="H49" s="275"/>
      <c r="I49" s="277" t="s">
        <v>165</v>
      </c>
    </row>
    <row r="50" spans="2:12" s="267" customFormat="1" ht="12.75" customHeight="1">
      <c r="B50" s="277" t="s">
        <v>124</v>
      </c>
      <c r="C50" s="229">
        <v>593.122</v>
      </c>
      <c r="D50" s="229">
        <v>877.017359575112</v>
      </c>
      <c r="E50" s="229">
        <v>852.2641685965001</v>
      </c>
      <c r="F50" s="229">
        <v>1138.5012381225258</v>
      </c>
      <c r="G50" s="229">
        <v>1203.414178332945</v>
      </c>
      <c r="H50" s="275"/>
      <c r="I50" s="277" t="s">
        <v>166</v>
      </c>
      <c r="L50" s="273"/>
    </row>
    <row r="51" spans="2:12" s="267" customFormat="1" ht="12.75" customHeight="1">
      <c r="B51" s="277" t="s">
        <v>221</v>
      </c>
      <c r="C51" s="229">
        <v>1978.268</v>
      </c>
      <c r="D51" s="229">
        <v>2267.381799889</v>
      </c>
      <c r="E51" s="229">
        <v>1818.4911031278748</v>
      </c>
      <c r="F51" s="229">
        <v>1792.5377704689654</v>
      </c>
      <c r="G51" s="229">
        <v>1657.5285879250202</v>
      </c>
      <c r="H51" s="275"/>
      <c r="I51" s="277" t="s">
        <v>149</v>
      </c>
      <c r="L51" s="273"/>
    </row>
    <row r="52" spans="2:12" s="267" customFormat="1" ht="16.5" customHeight="1">
      <c r="B52" s="276" t="s">
        <v>222</v>
      </c>
      <c r="C52" s="230">
        <v>12496.092737193103</v>
      </c>
      <c r="D52" s="230">
        <v>8128.16752193072</v>
      </c>
      <c r="E52" s="230">
        <f>SUM(E53:E55)</f>
        <v>7197.580940257608</v>
      </c>
      <c r="F52" s="230">
        <f>SUM(F53:F55)</f>
        <v>5704.0380603635795</v>
      </c>
      <c r="G52" s="230">
        <f>SUM(G53:G55)</f>
        <v>6315.030156447474</v>
      </c>
      <c r="H52" s="275"/>
      <c r="I52" s="276" t="s">
        <v>223</v>
      </c>
      <c r="L52" s="273"/>
    </row>
    <row r="53" spans="2:12" s="267" customFormat="1" ht="12.75" customHeight="1">
      <c r="B53" s="277" t="s">
        <v>125</v>
      </c>
      <c r="C53" s="229">
        <v>876.72</v>
      </c>
      <c r="D53" s="229">
        <v>769.5189533818309</v>
      </c>
      <c r="E53" s="229">
        <v>903.792426635599</v>
      </c>
      <c r="F53" s="229">
        <v>909.5727203326538</v>
      </c>
      <c r="G53" s="229">
        <v>870.2625545122227</v>
      </c>
      <c r="H53" s="275"/>
      <c r="I53" s="277" t="s">
        <v>167</v>
      </c>
      <c r="L53" s="273"/>
    </row>
    <row r="54" spans="2:11" s="267" customFormat="1" ht="12.75" customHeight="1">
      <c r="B54" s="277" t="s">
        <v>126</v>
      </c>
      <c r="C54" s="229">
        <v>10940.085106904336</v>
      </c>
      <c r="D54" s="229">
        <v>6922.9885359740865</v>
      </c>
      <c r="E54" s="229">
        <v>5924.238066357535</v>
      </c>
      <c r="F54" s="229">
        <v>4530.943730864066</v>
      </c>
      <c r="G54" s="229">
        <v>5155.036252391197</v>
      </c>
      <c r="H54" s="275"/>
      <c r="I54" s="277" t="s">
        <v>168</v>
      </c>
      <c r="K54" s="22"/>
    </row>
    <row r="55" spans="2:11" s="267" customFormat="1" ht="12.75" customHeight="1">
      <c r="B55" s="277" t="s">
        <v>224</v>
      </c>
      <c r="C55" s="229">
        <v>679.2876302887668</v>
      </c>
      <c r="D55" s="229">
        <v>435.66003257480224</v>
      </c>
      <c r="E55" s="229">
        <v>369.5504472644743</v>
      </c>
      <c r="F55" s="229">
        <v>263.5216091668593</v>
      </c>
      <c r="G55" s="229">
        <v>289.73134954405424</v>
      </c>
      <c r="H55" s="275"/>
      <c r="I55" s="277" t="s">
        <v>169</v>
      </c>
      <c r="K55" s="22"/>
    </row>
    <row r="56" spans="2:11" s="267" customFormat="1" ht="16.5" customHeight="1">
      <c r="B56" s="276" t="s">
        <v>127</v>
      </c>
      <c r="C56" s="230">
        <v>1372</v>
      </c>
      <c r="D56" s="230">
        <v>802.3771999999999</v>
      </c>
      <c r="E56" s="230">
        <v>791.20712</v>
      </c>
      <c r="F56" s="230">
        <v>653.6242</v>
      </c>
      <c r="G56" s="230">
        <v>742.20652</v>
      </c>
      <c r="H56" s="275"/>
      <c r="I56" s="276" t="s">
        <v>170</v>
      </c>
      <c r="K56" s="22"/>
    </row>
    <row r="57" spans="2:11" s="267" customFormat="1" ht="16.5" customHeight="1">
      <c r="B57" s="276" t="s">
        <v>128</v>
      </c>
      <c r="C57" s="230">
        <v>18714.51309574809</v>
      </c>
      <c r="D57" s="230">
        <v>19877.470978448277</v>
      </c>
      <c r="E57" s="230">
        <v>15937.578486643622</v>
      </c>
      <c r="F57" s="230">
        <v>16419.448529451725</v>
      </c>
      <c r="G57" s="230">
        <v>22832.000571481312</v>
      </c>
      <c r="H57" s="275"/>
      <c r="I57" s="276" t="s">
        <v>171</v>
      </c>
      <c r="K57" s="22"/>
    </row>
    <row r="58" spans="2:12" s="267" customFormat="1" ht="16.5" customHeight="1">
      <c r="B58" s="276" t="s">
        <v>129</v>
      </c>
      <c r="C58" s="230">
        <v>5778.764843999999</v>
      </c>
      <c r="D58" s="230">
        <v>7739.330255692308</v>
      </c>
      <c r="E58" s="230">
        <v>5086.797572433846</v>
      </c>
      <c r="F58" s="230">
        <v>8032.8599108061535</v>
      </c>
      <c r="G58" s="230">
        <v>10155.535760824616</v>
      </c>
      <c r="H58" s="275"/>
      <c r="I58" s="276" t="s">
        <v>172</v>
      </c>
      <c r="K58" s="22"/>
      <c r="L58" s="229"/>
    </row>
    <row r="59" spans="2:13" s="267" customFormat="1" ht="16.5" customHeight="1">
      <c r="B59" s="276" t="s">
        <v>130</v>
      </c>
      <c r="C59" s="230">
        <v>40160.207152990486</v>
      </c>
      <c r="D59" s="230">
        <v>41371.502455886126</v>
      </c>
      <c r="E59" s="230">
        <f>SUM(E60:E78)</f>
        <v>41277.83665386078</v>
      </c>
      <c r="F59" s="230">
        <f>SUM(F60:F78)</f>
        <v>39151.72528129987</v>
      </c>
      <c r="G59" s="230">
        <f>SUM(G60:G78)</f>
        <v>38599.700799472856</v>
      </c>
      <c r="H59" s="275"/>
      <c r="I59" s="276" t="s">
        <v>173</v>
      </c>
      <c r="K59" s="22"/>
      <c r="L59" s="229"/>
      <c r="M59" s="318"/>
    </row>
    <row r="60" spans="2:13" s="267" customFormat="1" ht="12.75" customHeight="1">
      <c r="B60" s="277" t="s">
        <v>131</v>
      </c>
      <c r="C60" s="229">
        <v>4196.431</v>
      </c>
      <c r="D60" s="229">
        <v>4104.453</v>
      </c>
      <c r="E60" s="229">
        <v>2991.1000000000004</v>
      </c>
      <c r="F60" s="229">
        <v>1114</v>
      </c>
      <c r="G60" s="229">
        <v>-162.572</v>
      </c>
      <c r="H60" s="275"/>
      <c r="I60" s="277" t="s">
        <v>1161</v>
      </c>
      <c r="K60" s="22"/>
      <c r="L60" s="229"/>
      <c r="M60" s="318"/>
    </row>
    <row r="61" spans="2:13" s="267" customFormat="1" ht="12.75" customHeight="1">
      <c r="B61" s="277" t="s">
        <v>225</v>
      </c>
      <c r="C61" s="229">
        <v>563.6605333589999</v>
      </c>
      <c r="D61" s="229">
        <v>497.7105599743969</v>
      </c>
      <c r="E61" s="229">
        <v>472.82492249613864</v>
      </c>
      <c r="F61" s="229">
        <v>467</v>
      </c>
      <c r="G61" s="229">
        <v>528.1512916826612</v>
      </c>
      <c r="H61" s="275"/>
      <c r="I61" s="277" t="s">
        <v>226</v>
      </c>
      <c r="K61" s="22"/>
      <c r="L61" s="229"/>
      <c r="M61" s="318"/>
    </row>
    <row r="62" spans="2:13" s="267" customFormat="1" ht="12.75" customHeight="1">
      <c r="B62" s="277" t="s">
        <v>132</v>
      </c>
      <c r="C62" s="229">
        <v>4191.613195770001</v>
      </c>
      <c r="D62" s="229">
        <v>4246.17908715</v>
      </c>
      <c r="E62" s="229">
        <v>4276.49347125</v>
      </c>
      <c r="F62" s="229">
        <v>4322.8311726599995</v>
      </c>
      <c r="G62" s="229">
        <v>4426.766203859999</v>
      </c>
      <c r="H62" s="275"/>
      <c r="I62" s="277" t="s">
        <v>174</v>
      </c>
      <c r="K62" s="22"/>
      <c r="L62" s="229"/>
      <c r="M62" s="318"/>
    </row>
    <row r="63" spans="2:13" s="267" customFormat="1" ht="12.75" customHeight="1">
      <c r="B63" s="277" t="s">
        <v>227</v>
      </c>
      <c r="C63" s="229">
        <v>1936.8949976864862</v>
      </c>
      <c r="D63" s="229">
        <v>1915.5210281390775</v>
      </c>
      <c r="E63" s="229">
        <v>1997</v>
      </c>
      <c r="F63" s="229">
        <v>2012.1395449013278</v>
      </c>
      <c r="G63" s="229">
        <v>2086.2561420798397</v>
      </c>
      <c r="H63" s="275"/>
      <c r="I63" s="277" t="s">
        <v>228</v>
      </c>
      <c r="K63" s="22"/>
      <c r="L63" s="229"/>
      <c r="M63" s="318"/>
    </row>
    <row r="64" spans="2:13" s="267" customFormat="1" ht="12.75" customHeight="1">
      <c r="B64" s="277" t="s">
        <v>133</v>
      </c>
      <c r="C64" s="229">
        <v>303.4343398034641</v>
      </c>
      <c r="D64" s="229">
        <v>474.9447595437539</v>
      </c>
      <c r="E64" s="229">
        <v>453.67696316406006</v>
      </c>
      <c r="F64" s="229">
        <v>381.36334936205265</v>
      </c>
      <c r="G64" s="229">
        <v>692.6084205799348</v>
      </c>
      <c r="H64" s="275"/>
      <c r="I64" s="277" t="s">
        <v>175</v>
      </c>
      <c r="K64" s="22"/>
      <c r="L64" s="22"/>
      <c r="M64" s="318"/>
    </row>
    <row r="65" spans="2:13" s="267" customFormat="1" ht="12.75" customHeight="1">
      <c r="B65" s="277" t="s">
        <v>134</v>
      </c>
      <c r="C65" s="229"/>
      <c r="D65" s="229"/>
      <c r="E65" s="229"/>
      <c r="F65" s="229"/>
      <c r="G65" s="229"/>
      <c r="H65" s="275"/>
      <c r="I65" s="277" t="s">
        <v>230</v>
      </c>
      <c r="K65" s="22"/>
      <c r="L65" s="22"/>
      <c r="M65" s="318"/>
    </row>
    <row r="66" spans="2:13" s="267" customFormat="1" ht="12.75" customHeight="1">
      <c r="B66" s="277" t="s">
        <v>229</v>
      </c>
      <c r="C66" s="229">
        <v>1393.259477497369</v>
      </c>
      <c r="D66" s="229">
        <v>1360.7530916847763</v>
      </c>
      <c r="E66" s="229">
        <v>1399.2448444386898</v>
      </c>
      <c r="F66" s="229">
        <v>1429.5161154027446</v>
      </c>
      <c r="G66" s="229">
        <v>1494.937974031299</v>
      </c>
      <c r="H66" s="275"/>
      <c r="I66" s="277" t="s">
        <v>231</v>
      </c>
      <c r="J66" s="22"/>
      <c r="K66" s="22"/>
      <c r="L66" s="25"/>
      <c r="M66" s="318"/>
    </row>
    <row r="67" spans="2:13" s="267" customFormat="1" ht="12.75" customHeight="1">
      <c r="B67" s="277" t="s">
        <v>135</v>
      </c>
      <c r="C67" s="229">
        <v>898.976348424</v>
      </c>
      <c r="D67" s="229">
        <v>914.5292577300002</v>
      </c>
      <c r="E67" s="229">
        <v>922.2602360400001</v>
      </c>
      <c r="F67" s="229">
        <v>918.349270542</v>
      </c>
      <c r="G67" s="229">
        <v>977.2842378334824</v>
      </c>
      <c r="H67" s="275"/>
      <c r="I67" s="277" t="s">
        <v>176</v>
      </c>
      <c r="J67" s="63"/>
      <c r="K67" s="22"/>
      <c r="L67" s="25"/>
      <c r="M67" s="318"/>
    </row>
    <row r="68" spans="2:13" s="267" customFormat="1" ht="12.75" customHeight="1">
      <c r="B68" s="277" t="s">
        <v>136</v>
      </c>
      <c r="C68" s="229">
        <v>188.84369392642893</v>
      </c>
      <c r="D68" s="229">
        <v>189.61863797712002</v>
      </c>
      <c r="E68" s="229">
        <v>196.02292719048</v>
      </c>
      <c r="F68" s="229">
        <v>200.87689855392003</v>
      </c>
      <c r="G68" s="229">
        <v>204.67886851920002</v>
      </c>
      <c r="H68" s="275"/>
      <c r="I68" s="277" t="s">
        <v>177</v>
      </c>
      <c r="J68" s="29"/>
      <c r="K68" s="22"/>
      <c r="L68" s="25"/>
      <c r="M68" s="318"/>
    </row>
    <row r="69" spans="2:13" s="267" customFormat="1" ht="12.75" customHeight="1">
      <c r="B69" s="277" t="s">
        <v>940</v>
      </c>
      <c r="C69" s="229">
        <v>10015.002414519104</v>
      </c>
      <c r="D69" s="229">
        <v>9247.318954393257</v>
      </c>
      <c r="E69" s="229">
        <v>9495</v>
      </c>
      <c r="F69" s="229">
        <v>9571.4580812596</v>
      </c>
      <c r="G69" s="229">
        <v>9565.62960984771</v>
      </c>
      <c r="H69" s="275"/>
      <c r="I69" s="277" t="s">
        <v>941</v>
      </c>
      <c r="J69" s="22"/>
      <c r="K69" s="22"/>
      <c r="L69" s="229"/>
      <c r="M69" s="318"/>
    </row>
    <row r="70" spans="2:13" s="267" customFormat="1" ht="12.75" customHeight="1">
      <c r="B70" s="277" t="s">
        <v>137</v>
      </c>
      <c r="C70" s="229">
        <v>1581.130294583334</v>
      </c>
      <c r="D70" s="229">
        <v>1482.219558562499</v>
      </c>
      <c r="E70" s="229">
        <v>1648.0231834805984</v>
      </c>
      <c r="F70" s="229">
        <v>1739.0019355859195</v>
      </c>
      <c r="G70" s="229">
        <v>1938.2302266350925</v>
      </c>
      <c r="H70" s="275"/>
      <c r="I70" s="277" t="s">
        <v>178</v>
      </c>
      <c r="J70" s="22"/>
      <c r="K70" s="22"/>
      <c r="L70" s="229"/>
      <c r="M70" s="318"/>
    </row>
    <row r="71" spans="2:13" s="267" customFormat="1" ht="12.75" customHeight="1">
      <c r="B71" s="277" t="s">
        <v>138</v>
      </c>
      <c r="C71" s="229">
        <v>405.8565</v>
      </c>
      <c r="D71" s="229">
        <v>458.8647</v>
      </c>
      <c r="E71" s="229">
        <v>751.37265</v>
      </c>
      <c r="F71" s="229">
        <v>848.799</v>
      </c>
      <c r="G71" s="229">
        <v>486.3243</v>
      </c>
      <c r="H71" s="275"/>
      <c r="I71" s="277" t="s">
        <v>179</v>
      </c>
      <c r="J71" s="22"/>
      <c r="K71" s="22"/>
      <c r="L71" s="229"/>
      <c r="M71" s="318"/>
    </row>
    <row r="72" spans="2:13" s="267" customFormat="1" ht="12.75" customHeight="1">
      <c r="B72" s="277" t="s">
        <v>139</v>
      </c>
      <c r="C72" s="229">
        <v>2049.1407999999997</v>
      </c>
      <c r="D72" s="229">
        <v>2115.3446999999996</v>
      </c>
      <c r="E72" s="229">
        <v>2372.4785</v>
      </c>
      <c r="F72" s="229">
        <v>2402.9991999999997</v>
      </c>
      <c r="G72" s="229">
        <v>2263.5704</v>
      </c>
      <c r="H72" s="275"/>
      <c r="I72" s="277" t="s">
        <v>180</v>
      </c>
      <c r="J72" s="22"/>
      <c r="K72" s="22"/>
      <c r="L72" s="229"/>
      <c r="M72" s="318"/>
    </row>
    <row r="73" spans="2:13" s="267" customFormat="1" ht="12.75" customHeight="1">
      <c r="B73" s="277" t="s">
        <v>140</v>
      </c>
      <c r="C73" s="229">
        <v>6487.15381</v>
      </c>
      <c r="D73" s="229">
        <v>8182.0071100000005</v>
      </c>
      <c r="E73" s="229">
        <v>7978</v>
      </c>
      <c r="F73" s="229">
        <v>7906.3081613684435</v>
      </c>
      <c r="G73" s="229">
        <v>7466.68489</v>
      </c>
      <c r="H73" s="275"/>
      <c r="I73" s="277" t="s">
        <v>181</v>
      </c>
      <c r="J73" s="22"/>
      <c r="K73" s="22"/>
      <c r="L73" s="229"/>
      <c r="M73" s="318"/>
    </row>
    <row r="74" spans="2:13" s="267" customFormat="1" ht="12.75" customHeight="1">
      <c r="B74" s="277" t="s">
        <v>141</v>
      </c>
      <c r="C74" s="229"/>
      <c r="D74" s="229"/>
      <c r="E74" s="229"/>
      <c r="F74" s="229"/>
      <c r="G74" s="229"/>
      <c r="H74" s="275"/>
      <c r="I74" s="277" t="s">
        <v>182</v>
      </c>
      <c r="J74" s="22"/>
      <c r="K74" s="22"/>
      <c r="L74" s="25"/>
      <c r="M74" s="318"/>
    </row>
    <row r="75" spans="2:13" s="267" customFormat="1" ht="12.75" customHeight="1">
      <c r="B75" s="279" t="s">
        <v>232</v>
      </c>
      <c r="C75" s="229">
        <v>3040.3451914926995</v>
      </c>
      <c r="D75" s="229">
        <v>3215.8265524895996</v>
      </c>
      <c r="E75" s="229">
        <v>3001.9298322552</v>
      </c>
      <c r="F75" s="229">
        <v>2736.7101920795</v>
      </c>
      <c r="G75" s="229">
        <v>3135.6152824017</v>
      </c>
      <c r="H75" s="275"/>
      <c r="I75" s="279" t="s">
        <v>235</v>
      </c>
      <c r="J75" s="22"/>
      <c r="K75" s="22"/>
      <c r="L75" s="24"/>
      <c r="M75" s="318"/>
    </row>
    <row r="76" spans="2:13" s="267" customFormat="1" ht="12.75" customHeight="1">
      <c r="B76" s="279" t="s">
        <v>233</v>
      </c>
      <c r="C76" s="229">
        <v>1187.2884563712003</v>
      </c>
      <c r="D76" s="229">
        <v>1239.207836064</v>
      </c>
      <c r="E76" s="229">
        <v>1305</v>
      </c>
      <c r="F76" s="229">
        <v>1181.4107907456</v>
      </c>
      <c r="G76" s="229">
        <v>1238.026276927536</v>
      </c>
      <c r="H76" s="275"/>
      <c r="I76" s="279" t="s">
        <v>236</v>
      </c>
      <c r="J76" s="22"/>
      <c r="K76" s="22"/>
      <c r="L76" s="22"/>
      <c r="M76" s="318"/>
    </row>
    <row r="77" spans="2:13" s="267" customFormat="1" ht="12.75" customHeight="1">
      <c r="B77" s="279" t="s">
        <v>234</v>
      </c>
      <c r="C77" s="229">
        <v>1141.8270995574</v>
      </c>
      <c r="D77" s="229">
        <v>1219.876690947646</v>
      </c>
      <c r="E77" s="229">
        <v>1317.4091235456037</v>
      </c>
      <c r="F77" s="229">
        <v>1119.7977550137632</v>
      </c>
      <c r="G77" s="229">
        <v>1348.9795584544074</v>
      </c>
      <c r="H77" s="275"/>
      <c r="I77" s="279" t="s">
        <v>237</v>
      </c>
      <c r="J77" s="22"/>
      <c r="K77" s="22"/>
      <c r="L77" s="22"/>
      <c r="M77" s="318"/>
    </row>
    <row r="78" spans="2:13" s="267" customFormat="1" ht="12.75" customHeight="1">
      <c r="B78" s="277" t="s">
        <v>142</v>
      </c>
      <c r="C78" s="229">
        <v>579.349</v>
      </c>
      <c r="D78" s="229">
        <v>507.12693123</v>
      </c>
      <c r="E78" s="229">
        <v>700</v>
      </c>
      <c r="F78" s="229">
        <v>799.163813825</v>
      </c>
      <c r="G78" s="229">
        <v>908.52911662</v>
      </c>
      <c r="H78" s="275"/>
      <c r="I78" s="277" t="s">
        <v>183</v>
      </c>
      <c r="J78" s="22"/>
      <c r="K78" s="22"/>
      <c r="L78" s="229"/>
      <c r="M78" s="318"/>
    </row>
    <row r="79" spans="2:12" s="273" customFormat="1" ht="3" customHeight="1">
      <c r="B79" s="281"/>
      <c r="C79" s="282"/>
      <c r="D79" s="282"/>
      <c r="E79" s="282"/>
      <c r="F79" s="282"/>
      <c r="G79" s="282"/>
      <c r="H79" s="283"/>
      <c r="I79" s="281"/>
      <c r="J79" s="22"/>
      <c r="K79" s="22"/>
      <c r="L79" s="229"/>
    </row>
    <row r="80" spans="2:12" s="267" customFormat="1" ht="31.5" customHeight="1">
      <c r="B80" s="284" t="s">
        <v>143</v>
      </c>
      <c r="C80" s="97">
        <f>+C8+C17+C24+C36+C41+C46+C52+C56+C57+C58+C59</f>
        <v>400971.781085824</v>
      </c>
      <c r="D80" s="97">
        <f>+D8+D17+D24+D36+D41+D46+D52+D56+D57+D58+D59</f>
        <v>415639.86335915077</v>
      </c>
      <c r="E80" s="97">
        <f>+E8+E17+E24+E36+E41+E46+E52+E56+E57+E58+E59</f>
        <v>402883.6465834251</v>
      </c>
      <c r="F80" s="97">
        <f>+F8+F17+F24+F36+F41+F46+F52+F56+F57+F58+F59</f>
        <v>401645.32421960664</v>
      </c>
      <c r="G80" s="97">
        <f>+G8+G17+G24+G36+G41+G46+G52+G56+G57+G58+G59</f>
        <v>445919.02232834283</v>
      </c>
      <c r="H80" s="285"/>
      <c r="I80" s="284" t="s">
        <v>184</v>
      </c>
      <c r="J80" s="22"/>
      <c r="K80" s="22"/>
      <c r="L80" s="229"/>
    </row>
    <row r="81" spans="1:15" s="260" customFormat="1" ht="15.75" customHeight="1">
      <c r="A81" s="256"/>
      <c r="B81" s="257" t="s">
        <v>1000</v>
      </c>
      <c r="C81" s="258"/>
      <c r="D81" s="258"/>
      <c r="E81" s="258"/>
      <c r="F81" s="259"/>
      <c r="G81" s="258"/>
      <c r="H81" s="258"/>
      <c r="I81" s="258"/>
      <c r="J81" s="258"/>
      <c r="K81" s="25"/>
      <c r="L81" s="25"/>
      <c r="M81" s="25"/>
      <c r="N81" s="25"/>
      <c r="O81" s="34"/>
    </row>
    <row r="82" spans="1:14" s="260" customFormat="1" ht="15.75" customHeight="1">
      <c r="A82" s="256"/>
      <c r="B82" s="257" t="s">
        <v>1001</v>
      </c>
      <c r="C82" s="258"/>
      <c r="D82" s="258"/>
      <c r="E82" s="258"/>
      <c r="F82" s="259"/>
      <c r="G82" s="258"/>
      <c r="H82" s="258"/>
      <c r="I82" s="258"/>
      <c r="J82" s="258"/>
      <c r="K82" s="25"/>
      <c r="L82" s="25"/>
      <c r="M82" s="25"/>
      <c r="N82" s="25"/>
    </row>
    <row r="83" spans="10:12" s="25" customFormat="1" ht="13.5" thickBot="1">
      <c r="J83" s="22"/>
      <c r="K83" s="22"/>
      <c r="L83" s="229"/>
    </row>
    <row r="84" spans="2:12" s="25" customFormat="1" ht="16.5" customHeight="1" thickTop="1">
      <c r="B84" s="26" t="str">
        <f>+'Περιεχόμενα-Contents'!B27</f>
        <v>(Τελευταία Ενημέρωση/Last update: 14/11/2023)</v>
      </c>
      <c r="C84" s="27"/>
      <c r="D84" s="27"/>
      <c r="E84" s="27"/>
      <c r="F84" s="27"/>
      <c r="G84" s="27"/>
      <c r="H84" s="27"/>
      <c r="I84" s="27"/>
      <c r="J84" s="22"/>
      <c r="K84" s="22"/>
      <c r="L84" s="229"/>
    </row>
    <row r="85" spans="2:12" s="25" customFormat="1" ht="4.5" customHeight="1">
      <c r="B85" s="201"/>
      <c r="C85" s="203"/>
      <c r="D85" s="203"/>
      <c r="E85" s="203"/>
      <c r="F85" s="203"/>
      <c r="G85" s="203"/>
      <c r="H85" s="203"/>
      <c r="I85" s="203"/>
      <c r="J85" s="22"/>
      <c r="K85" s="22"/>
      <c r="L85" s="22"/>
    </row>
    <row r="86" spans="2:12" s="25" customFormat="1" ht="16.5" customHeight="1">
      <c r="B86" s="28" t="str">
        <f>+'Περιεχόμενα-Contents'!B29</f>
        <v>COPYRIGHT © :2023, ΚΥΠΡΙΑΚΗ ΔΗΜΟΚΡΑΤΙΑ, ΣΤΑΤΙΣΤΙΚΗ ΥΠΗΡΕΣΙΑ/REPUBLIC OF CYPRUS, STATISTICAL SERVICE</v>
      </c>
      <c r="J86" s="22"/>
      <c r="K86" s="22"/>
      <c r="L86" s="29"/>
    </row>
    <row r="87" spans="2:12" s="24" customFormat="1" ht="12.75">
      <c r="B87" s="20"/>
      <c r="J87" s="22"/>
      <c r="K87" s="22"/>
      <c r="L87" s="22"/>
    </row>
    <row r="91" spans="1:12" s="29" customFormat="1" ht="12.75">
      <c r="A91" s="22"/>
      <c r="B91" s="30"/>
      <c r="J91" s="22"/>
      <c r="K91" s="22"/>
      <c r="L91" s="22"/>
    </row>
  </sheetData>
  <sheetProtection/>
  <mergeCells count="9">
    <mergeCell ref="I6:I7"/>
    <mergeCell ref="A1:B1"/>
    <mergeCell ref="B6:B7"/>
    <mergeCell ref="G6:G7"/>
    <mergeCell ref="H6:H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1" r:id="rId2"/>
  <rowBreaks count="1" manualBreakCount="1">
    <brk id="45" max="9" man="1"/>
  </rowBreaks>
  <drawing r:id="rId1"/>
</worksheet>
</file>

<file path=xl/worksheets/sheet8.xml><?xml version="1.0" encoding="utf-8"?>
<worksheet xmlns="http://schemas.openxmlformats.org/spreadsheetml/2006/main" xmlns:r="http://schemas.openxmlformats.org/officeDocument/2006/relationships">
  <sheetPr>
    <tabColor rgb="FF92D050"/>
  </sheetPr>
  <dimension ref="A1:M28"/>
  <sheetViews>
    <sheetView zoomScaleSheetLayoutView="80" zoomScalePageLayoutView="0" workbookViewId="0" topLeftCell="A1">
      <selection activeCell="A1" sqref="A1:B1"/>
    </sheetView>
  </sheetViews>
  <sheetFormatPr defaultColWidth="9.28125" defaultRowHeight="12.75"/>
  <cols>
    <col min="1" max="1" width="2.140625" style="22" customWidth="1"/>
    <col min="2" max="2" width="51.140625" style="29" customWidth="1"/>
    <col min="3" max="4" width="8.00390625" style="22" customWidth="1"/>
    <col min="5" max="7" width="8.140625" style="22" customWidth="1"/>
    <col min="8" max="8" width="0.85546875" style="22" customWidth="1"/>
    <col min="9" max="9" width="51.28125" style="22" customWidth="1"/>
    <col min="10" max="10" width="2.140625" style="22" customWidth="1"/>
    <col min="11" max="16384" width="9.28125" style="22" customWidth="1"/>
  </cols>
  <sheetData>
    <row r="1" spans="1:2" s="23" customFormat="1" ht="15" customHeight="1">
      <c r="A1" s="326" t="s">
        <v>8</v>
      </c>
      <c r="B1" s="327"/>
    </row>
    <row r="2" s="23" customFormat="1" ht="12.75" customHeight="1">
      <c r="B2" s="3"/>
    </row>
    <row r="3" spans="2:10" s="31" customFormat="1" ht="15" customHeight="1">
      <c r="B3" s="208" t="s">
        <v>1116</v>
      </c>
      <c r="C3" s="37"/>
      <c r="D3" s="37"/>
      <c r="E3" s="37"/>
      <c r="F3" s="37"/>
      <c r="G3" s="37"/>
      <c r="H3" s="37"/>
      <c r="I3" s="37"/>
      <c r="J3" s="37"/>
    </row>
    <row r="4" spans="2:10" s="31" customFormat="1" ht="15" customHeight="1" thickBot="1">
      <c r="B4" s="209" t="s">
        <v>1117</v>
      </c>
      <c r="C4" s="206"/>
      <c r="D4" s="206"/>
      <c r="E4" s="206"/>
      <c r="F4" s="206"/>
      <c r="G4" s="206"/>
      <c r="H4" s="206"/>
      <c r="I4" s="206"/>
      <c r="J4" s="38"/>
    </row>
    <row r="5" s="32" customFormat="1" ht="12.75" customHeight="1" thickTop="1">
      <c r="I5" s="33" t="s">
        <v>14</v>
      </c>
    </row>
    <row r="6" spans="2:9" s="32" customFormat="1" ht="15.75" customHeight="1">
      <c r="B6" s="322" t="s">
        <v>104</v>
      </c>
      <c r="C6" s="328">
        <v>2017</v>
      </c>
      <c r="D6" s="324">
        <v>2018</v>
      </c>
      <c r="E6" s="324">
        <v>2019</v>
      </c>
      <c r="F6" s="324">
        <v>2020</v>
      </c>
      <c r="G6" s="324">
        <v>2021</v>
      </c>
      <c r="H6" s="361"/>
      <c r="I6" s="322" t="s">
        <v>103</v>
      </c>
    </row>
    <row r="7" spans="2:9" s="32" customFormat="1" ht="15.75" customHeight="1">
      <c r="B7" s="323"/>
      <c r="C7" s="329"/>
      <c r="D7" s="325"/>
      <c r="E7" s="325"/>
      <c r="F7" s="325"/>
      <c r="G7" s="325"/>
      <c r="H7" s="362"/>
      <c r="I7" s="323"/>
    </row>
    <row r="8" spans="2:9" s="31" customFormat="1" ht="19.5" customHeight="1">
      <c r="B8" s="40" t="s">
        <v>238</v>
      </c>
      <c r="C8" s="52"/>
      <c r="D8" s="52"/>
      <c r="E8" s="52"/>
      <c r="F8" s="52"/>
      <c r="G8" s="52"/>
      <c r="H8" s="44"/>
      <c r="I8" s="42" t="s">
        <v>244</v>
      </c>
    </row>
    <row r="9" spans="2:10" s="32" customFormat="1" ht="15" customHeight="1">
      <c r="B9" s="41" t="s">
        <v>239</v>
      </c>
      <c r="C9" s="70">
        <v>4415</v>
      </c>
      <c r="D9" s="70">
        <v>4547.651883729954</v>
      </c>
      <c r="E9" s="70">
        <v>4503.671883083291</v>
      </c>
      <c r="F9" s="70">
        <v>4560.983998648932</v>
      </c>
      <c r="G9" s="70">
        <v>4593.257177961718</v>
      </c>
      <c r="H9" s="36"/>
      <c r="I9" s="41" t="s">
        <v>245</v>
      </c>
      <c r="J9" s="34"/>
    </row>
    <row r="10" spans="2:10" s="32" customFormat="1" ht="15" customHeight="1">
      <c r="B10" s="41" t="s">
        <v>240</v>
      </c>
      <c r="C10" s="70">
        <v>1627</v>
      </c>
      <c r="D10" s="70">
        <v>1862.468395991972</v>
      </c>
      <c r="E10" s="70">
        <v>1967.058636169839</v>
      </c>
      <c r="F10" s="70">
        <v>2050.4060453188877</v>
      </c>
      <c r="G10" s="70">
        <v>2375.6727568613924</v>
      </c>
      <c r="H10" s="36"/>
      <c r="I10" s="41" t="s">
        <v>942</v>
      </c>
      <c r="J10" s="34"/>
    </row>
    <row r="11" spans="2:12" s="31" customFormat="1" ht="19.5" customHeight="1">
      <c r="B11" s="42" t="s">
        <v>81</v>
      </c>
      <c r="C11" s="72"/>
      <c r="D11" s="72"/>
      <c r="E11" s="72"/>
      <c r="F11" s="72"/>
      <c r="G11" s="72"/>
      <c r="H11" s="48"/>
      <c r="I11" s="42" t="s">
        <v>87</v>
      </c>
      <c r="J11" s="34"/>
      <c r="K11" s="32"/>
      <c r="L11" s="32"/>
    </row>
    <row r="12" spans="2:12" s="32" customFormat="1" ht="15" customHeight="1">
      <c r="B12" s="41" t="s">
        <v>241</v>
      </c>
      <c r="C12" s="70">
        <v>3340.27</v>
      </c>
      <c r="D12" s="70">
        <v>3247.208</v>
      </c>
      <c r="E12" s="70">
        <v>3206.938</v>
      </c>
      <c r="F12" s="70">
        <v>3157.756</v>
      </c>
      <c r="G12" s="70">
        <v>2917.283</v>
      </c>
      <c r="H12" s="36"/>
      <c r="I12" s="41" t="s">
        <v>246</v>
      </c>
      <c r="J12" s="50"/>
      <c r="K12" s="31"/>
      <c r="L12" s="31"/>
    </row>
    <row r="13" spans="2:10" s="31" customFormat="1" ht="19.5" customHeight="1">
      <c r="B13" s="42" t="s">
        <v>80</v>
      </c>
      <c r="C13" s="72"/>
      <c r="D13" s="72"/>
      <c r="E13" s="72"/>
      <c r="F13" s="72"/>
      <c r="G13" s="72"/>
      <c r="H13" s="48"/>
      <c r="I13" s="42" t="s">
        <v>247</v>
      </c>
      <c r="J13" s="50"/>
    </row>
    <row r="14" spans="2:10" s="32" customFormat="1" ht="15" customHeight="1">
      <c r="B14" s="41" t="s">
        <v>242</v>
      </c>
      <c r="C14" s="70">
        <v>176.277</v>
      </c>
      <c r="D14" s="70">
        <v>198.65795</v>
      </c>
      <c r="E14" s="70">
        <v>182.578658</v>
      </c>
      <c r="F14" s="70">
        <v>148.922752</v>
      </c>
      <c r="G14" s="70">
        <v>220.170378</v>
      </c>
      <c r="H14" s="36"/>
      <c r="I14" s="41" t="s">
        <v>899</v>
      </c>
      <c r="J14" s="34"/>
    </row>
    <row r="15" spans="2:11" s="31" customFormat="1" ht="19.5" customHeight="1">
      <c r="B15" s="42" t="s">
        <v>243</v>
      </c>
      <c r="C15" s="44"/>
      <c r="D15" s="44"/>
      <c r="E15" s="44"/>
      <c r="F15" s="44"/>
      <c r="G15" s="44"/>
      <c r="H15" s="44"/>
      <c r="I15" s="42" t="s">
        <v>85</v>
      </c>
      <c r="J15" s="63"/>
      <c r="K15" s="63"/>
    </row>
    <row r="16" spans="2:12" s="32" customFormat="1" ht="15" customHeight="1">
      <c r="B16" s="41" t="s">
        <v>943</v>
      </c>
      <c r="C16" s="70">
        <v>44.573</v>
      </c>
      <c r="D16" s="70">
        <v>43.76237</v>
      </c>
      <c r="E16" s="70">
        <v>32.61582</v>
      </c>
      <c r="F16" s="70">
        <v>38.40319</v>
      </c>
      <c r="G16" s="70">
        <v>42.53584</v>
      </c>
      <c r="H16" s="36"/>
      <c r="I16" s="121" t="s">
        <v>944</v>
      </c>
      <c r="J16" s="25"/>
      <c r="K16" s="25"/>
      <c r="L16" s="25"/>
    </row>
    <row r="17" spans="2:13" s="32" customFormat="1" ht="6.75" customHeight="1">
      <c r="B17" s="43"/>
      <c r="C17" s="53"/>
      <c r="D17" s="53"/>
      <c r="E17" s="53"/>
      <c r="F17" s="53"/>
      <c r="G17" s="53"/>
      <c r="H17" s="45"/>
      <c r="I17" s="39"/>
      <c r="J17" s="25"/>
      <c r="K17" s="25"/>
      <c r="L17" s="25"/>
      <c r="M17" s="22"/>
    </row>
    <row r="18" spans="2:12" s="31" customFormat="1" ht="31.5" customHeight="1">
      <c r="B18" s="96" t="s">
        <v>143</v>
      </c>
      <c r="C18" s="97">
        <f>SUM(C8:C16)</f>
        <v>9603.12</v>
      </c>
      <c r="D18" s="97">
        <f>SUM(D8:D16)</f>
        <v>9899.748599721926</v>
      </c>
      <c r="E18" s="97">
        <f>SUM(E8:E16)</f>
        <v>9892.86299725313</v>
      </c>
      <c r="F18" s="97">
        <f>SUM(F8:F16)</f>
        <v>9956.47198596782</v>
      </c>
      <c r="G18" s="97">
        <f>SUM(G8:G16)</f>
        <v>10148.919152823111</v>
      </c>
      <c r="H18" s="190"/>
      <c r="I18" s="96" t="s">
        <v>184</v>
      </c>
      <c r="J18" s="25"/>
      <c r="K18" s="25"/>
      <c r="L18" s="25"/>
    </row>
    <row r="19" spans="2:13" ht="12.75">
      <c r="B19" s="21"/>
      <c r="C19" s="21"/>
      <c r="D19" s="21"/>
      <c r="E19" s="21"/>
      <c r="F19" s="21"/>
      <c r="G19" s="21"/>
      <c r="H19" s="21"/>
      <c r="J19" s="25"/>
      <c r="K19" s="25"/>
      <c r="L19" s="25"/>
      <c r="M19" s="25"/>
    </row>
    <row r="20" spans="10:12" s="25" customFormat="1" ht="13.5" thickBot="1">
      <c r="J20" s="24"/>
      <c r="K20" s="24"/>
      <c r="L20" s="24"/>
    </row>
    <row r="21" spans="2:12" s="25" customFormat="1" ht="16.5" customHeight="1" thickTop="1">
      <c r="B21" s="26" t="str">
        <f>+'Περιεχόμενα-Contents'!B27</f>
        <v>(Τελευταία Ενημέρωση/Last update: 14/11/2023)</v>
      </c>
      <c r="C21" s="27"/>
      <c r="D21" s="27"/>
      <c r="E21" s="27"/>
      <c r="F21" s="27"/>
      <c r="G21" s="27"/>
      <c r="H21" s="27"/>
      <c r="I21" s="27"/>
      <c r="J21" s="22"/>
      <c r="K21" s="22"/>
      <c r="L21" s="22"/>
    </row>
    <row r="22" spans="2:12" s="25" customFormat="1" ht="4.5" customHeight="1">
      <c r="B22" s="201"/>
      <c r="C22" s="203"/>
      <c r="D22" s="203"/>
      <c r="E22" s="203"/>
      <c r="F22" s="203"/>
      <c r="G22" s="203"/>
      <c r="H22" s="203"/>
      <c r="I22" s="203"/>
      <c r="J22" s="22"/>
      <c r="K22" s="22"/>
      <c r="L22" s="22"/>
    </row>
    <row r="23" spans="2:13" s="25" customFormat="1" ht="16.5" customHeight="1">
      <c r="B23" s="28" t="str">
        <f>+'Περιεχόμενα-Contents'!B29</f>
        <v>COPYRIGHT © :2023, ΚΥΠΡΙΑΚΗ ΔΗΜΟΚΡΑΤΙΑ, ΣΤΑΤΙΣΤΙΚΗ ΥΠΗΡΕΣΙΑ/REPUBLIC OF CYPRUS, STATISTICAL SERVICE</v>
      </c>
      <c r="J23" s="22"/>
      <c r="K23" s="22"/>
      <c r="L23" s="22"/>
      <c r="M23" s="24"/>
    </row>
    <row r="24" spans="2:13" s="24" customFormat="1" ht="12.75">
      <c r="B24" s="20"/>
      <c r="J24" s="29"/>
      <c r="K24" s="29"/>
      <c r="L24" s="29"/>
      <c r="M24" s="22"/>
    </row>
    <row r="27" ht="12.75">
      <c r="M27" s="29"/>
    </row>
    <row r="28" spans="1:13" s="29" customFormat="1" ht="12.75">
      <c r="A28" s="22"/>
      <c r="B28" s="30"/>
      <c r="J28" s="22"/>
      <c r="K28" s="22"/>
      <c r="L28" s="22"/>
      <c r="M28" s="22"/>
    </row>
  </sheetData>
  <sheetProtection/>
  <mergeCells count="8">
    <mergeCell ref="G6:H7"/>
    <mergeCell ref="A1:B1"/>
    <mergeCell ref="B6:B7"/>
    <mergeCell ref="I6:I7"/>
    <mergeCell ref="D6:D7"/>
    <mergeCell ref="C6:C7"/>
    <mergeCell ref="E6:E7"/>
    <mergeCell ref="F6:F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J50"/>
  <sheetViews>
    <sheetView zoomScaleSheetLayoutView="80" zoomScalePageLayoutView="0" workbookViewId="0" topLeftCell="A1">
      <pane ySplit="7" topLeftCell="A8" activePane="bottomLeft" state="frozen"/>
      <selection pane="topLeft" activeCell="A1" sqref="A1"/>
      <selection pane="bottomLeft" activeCell="A1" sqref="A1:B1"/>
    </sheetView>
  </sheetViews>
  <sheetFormatPr defaultColWidth="9.28125" defaultRowHeight="12.75"/>
  <cols>
    <col min="1" max="1" width="2.140625" style="22" customWidth="1"/>
    <col min="2" max="2" width="38.28125" style="29" customWidth="1"/>
    <col min="3" max="4" width="9.8515625" style="22" customWidth="1"/>
    <col min="5" max="7" width="9.00390625" style="22" customWidth="1"/>
    <col min="8" max="8" width="0.85546875" style="22" customWidth="1"/>
    <col min="9" max="9" width="37.8515625" style="22" customWidth="1"/>
    <col min="10" max="10" width="2.140625" style="22" customWidth="1"/>
    <col min="11" max="16384" width="9.28125" style="22" customWidth="1"/>
  </cols>
  <sheetData>
    <row r="1" spans="1:2" s="23" customFormat="1" ht="15" customHeight="1">
      <c r="A1" s="326" t="s">
        <v>8</v>
      </c>
      <c r="B1" s="327"/>
    </row>
    <row r="2" s="23" customFormat="1" ht="12.75" customHeight="1">
      <c r="B2" s="3"/>
    </row>
    <row r="3" spans="2:10" s="31" customFormat="1" ht="15" customHeight="1">
      <c r="B3" s="208" t="s">
        <v>1118</v>
      </c>
      <c r="C3" s="37"/>
      <c r="D3" s="37"/>
      <c r="E3" s="37"/>
      <c r="F3" s="37"/>
      <c r="G3" s="37"/>
      <c r="H3" s="37"/>
      <c r="I3" s="37"/>
      <c r="J3" s="37"/>
    </row>
    <row r="4" spans="2:10" s="31" customFormat="1" ht="15" customHeight="1" thickBot="1">
      <c r="B4" s="209" t="s">
        <v>1119</v>
      </c>
      <c r="C4" s="206"/>
      <c r="D4" s="206"/>
      <c r="E4" s="206"/>
      <c r="F4" s="206"/>
      <c r="G4" s="206"/>
      <c r="H4" s="206"/>
      <c r="I4" s="206"/>
      <c r="J4" s="38"/>
    </row>
    <row r="5" s="32" customFormat="1" ht="12.75" customHeight="1" thickTop="1">
      <c r="I5" s="33"/>
    </row>
    <row r="6" spans="2:9" s="32" customFormat="1" ht="15.75" customHeight="1">
      <c r="B6" s="322" t="s">
        <v>89</v>
      </c>
      <c r="C6" s="324">
        <v>2017</v>
      </c>
      <c r="D6" s="324">
        <v>2018</v>
      </c>
      <c r="E6" s="324">
        <v>2019</v>
      </c>
      <c r="F6" s="324">
        <v>2020</v>
      </c>
      <c r="G6" s="324">
        <v>2021</v>
      </c>
      <c r="H6" s="324"/>
      <c r="I6" s="322" t="s">
        <v>90</v>
      </c>
    </row>
    <row r="7" spans="2:9" s="32" customFormat="1" ht="15.75" customHeight="1">
      <c r="B7" s="323"/>
      <c r="C7" s="325"/>
      <c r="D7" s="325"/>
      <c r="E7" s="325"/>
      <c r="F7" s="325"/>
      <c r="G7" s="325"/>
      <c r="H7" s="325"/>
      <c r="I7" s="323"/>
    </row>
    <row r="8" spans="2:9" s="31" customFormat="1" ht="19.5" customHeight="1">
      <c r="B8" s="42" t="s">
        <v>1045</v>
      </c>
      <c r="C8" s="68">
        <f>+C9+C12</f>
        <v>17656</v>
      </c>
      <c r="D8" s="68">
        <f>+D9+D12</f>
        <v>17451</v>
      </c>
      <c r="E8" s="68">
        <f>+E9+E12</f>
        <v>17881</v>
      </c>
      <c r="F8" s="68">
        <f>+F9+F12</f>
        <v>19125</v>
      </c>
      <c r="G8" s="68">
        <f>+G9+G12</f>
        <v>18964.926496642598</v>
      </c>
      <c r="H8" s="66"/>
      <c r="I8" s="42" t="s">
        <v>1046</v>
      </c>
    </row>
    <row r="9" spans="2:9" s="32" customFormat="1" ht="15" customHeight="1">
      <c r="B9" s="121" t="s">
        <v>1063</v>
      </c>
      <c r="C9" s="65">
        <v>11840.73452596148</v>
      </c>
      <c r="D9" s="65">
        <v>11210.480912512832</v>
      </c>
      <c r="E9" s="65">
        <v>11548.752426235913</v>
      </c>
      <c r="F9" s="65">
        <f>+F10+F11</f>
        <v>11607</v>
      </c>
      <c r="G9" s="65">
        <f>+G10+G11</f>
        <v>11031.36123571686</v>
      </c>
      <c r="H9" s="67"/>
      <c r="I9" s="41" t="s">
        <v>258</v>
      </c>
    </row>
    <row r="10" spans="2:9" s="32" customFormat="1" ht="15" customHeight="1">
      <c r="B10" s="69" t="s">
        <v>248</v>
      </c>
      <c r="C10" s="65">
        <v>8611.743439506328</v>
      </c>
      <c r="D10" s="65">
        <v>8153.532160645944</v>
      </c>
      <c r="E10" s="65">
        <v>8399.516185761739</v>
      </c>
      <c r="F10" s="65">
        <v>8960</v>
      </c>
      <c r="G10" s="65">
        <v>8560.096975361832</v>
      </c>
      <c r="H10" s="67"/>
      <c r="I10" s="69" t="s">
        <v>253</v>
      </c>
    </row>
    <row r="11" spans="2:9" s="32" customFormat="1" ht="15" customHeight="1">
      <c r="B11" s="69" t="s">
        <v>249</v>
      </c>
      <c r="C11" s="65">
        <v>3228.991086455151</v>
      </c>
      <c r="D11" s="65">
        <v>3056.9487518668884</v>
      </c>
      <c r="E11" s="65">
        <v>3149.2362404741743</v>
      </c>
      <c r="F11" s="65">
        <v>2647</v>
      </c>
      <c r="G11" s="65">
        <v>2471.2642603550294</v>
      </c>
      <c r="H11" s="67"/>
      <c r="I11" s="69" t="s">
        <v>254</v>
      </c>
    </row>
    <row r="12" spans="2:9" s="32" customFormat="1" ht="15" customHeight="1">
      <c r="B12" s="41" t="s">
        <v>250</v>
      </c>
      <c r="C12" s="65">
        <v>5815.265474038521</v>
      </c>
      <c r="D12" s="65">
        <v>6240.519087487168</v>
      </c>
      <c r="E12" s="65">
        <v>6332.247573764087</v>
      </c>
      <c r="F12" s="65">
        <f>+F13+F14</f>
        <v>7518</v>
      </c>
      <c r="G12" s="65">
        <f>+G13+G14</f>
        <v>7933.565260925737</v>
      </c>
      <c r="H12" s="67"/>
      <c r="I12" s="41" t="s">
        <v>255</v>
      </c>
    </row>
    <row r="13" spans="2:9" s="32" customFormat="1" ht="15" customHeight="1">
      <c r="B13" s="69" t="s">
        <v>248</v>
      </c>
      <c r="C13" s="65">
        <v>4710.321012279498</v>
      </c>
      <c r="D13" s="65">
        <v>5054.774942855216</v>
      </c>
      <c r="E13" s="65">
        <v>5129.155474500099</v>
      </c>
      <c r="F13" s="65">
        <v>6431</v>
      </c>
      <c r="G13" s="65">
        <v>7147.241822353328</v>
      </c>
      <c r="H13" s="67"/>
      <c r="I13" s="69" t="s">
        <v>253</v>
      </c>
    </row>
    <row r="14" spans="2:9" s="32" customFormat="1" ht="15" customHeight="1">
      <c r="B14" s="69" t="s">
        <v>249</v>
      </c>
      <c r="C14" s="65">
        <v>1104.9444617590225</v>
      </c>
      <c r="D14" s="65">
        <v>1185.7441446319517</v>
      </c>
      <c r="E14" s="65">
        <v>1203.0920992639876</v>
      </c>
      <c r="F14" s="65">
        <v>1087</v>
      </c>
      <c r="G14" s="65">
        <v>786.323438572409</v>
      </c>
      <c r="H14" s="67"/>
      <c r="I14" s="69" t="s">
        <v>254</v>
      </c>
    </row>
    <row r="15" spans="2:9" s="31" customFormat="1" ht="19.5" customHeight="1">
      <c r="B15" s="42" t="s">
        <v>251</v>
      </c>
      <c r="C15" s="68">
        <f>+C16+C19</f>
        <v>399</v>
      </c>
      <c r="D15" s="68">
        <f>+D16+D19</f>
        <v>239.78025</v>
      </c>
      <c r="E15" s="68">
        <f>+E16+E19</f>
        <v>245</v>
      </c>
      <c r="F15" s="68">
        <f>+F16+F19</f>
        <v>250</v>
      </c>
      <c r="G15" s="68">
        <f>+G16+G19</f>
        <v>263.57261450456105</v>
      </c>
      <c r="H15" s="66"/>
      <c r="I15" s="42" t="s">
        <v>256</v>
      </c>
    </row>
    <row r="16" spans="2:9" s="31" customFormat="1" ht="15" customHeight="1">
      <c r="B16" s="121" t="s">
        <v>1063</v>
      </c>
      <c r="C16" s="65">
        <v>76</v>
      </c>
      <c r="D16" s="65">
        <v>45.58785</v>
      </c>
      <c r="E16" s="65">
        <f>+E17+E18</f>
        <v>47</v>
      </c>
      <c r="F16" s="65">
        <f>+F17+F18</f>
        <v>44</v>
      </c>
      <c r="G16" s="65">
        <f>+G17+G18</f>
        <v>46.63909896376741</v>
      </c>
      <c r="H16" s="66"/>
      <c r="I16" s="41" t="s">
        <v>258</v>
      </c>
    </row>
    <row r="17" spans="2:9" s="32" customFormat="1" ht="15" customHeight="1">
      <c r="B17" s="69" t="s">
        <v>248</v>
      </c>
      <c r="C17" s="65">
        <v>53</v>
      </c>
      <c r="D17" s="65">
        <v>31.9707</v>
      </c>
      <c r="E17" s="65">
        <v>33</v>
      </c>
      <c r="F17" s="65">
        <v>31</v>
      </c>
      <c r="G17" s="65">
        <v>32.70793953303169</v>
      </c>
      <c r="H17" s="67"/>
      <c r="I17" s="69" t="s">
        <v>253</v>
      </c>
    </row>
    <row r="18" spans="2:9" s="32" customFormat="1" ht="15" customHeight="1">
      <c r="B18" s="69" t="s">
        <v>249</v>
      </c>
      <c r="C18" s="65">
        <v>23</v>
      </c>
      <c r="D18" s="65">
        <v>13.61715</v>
      </c>
      <c r="E18" s="65">
        <v>14</v>
      </c>
      <c r="F18" s="65">
        <v>13</v>
      </c>
      <c r="G18" s="65">
        <v>13.931159430735718</v>
      </c>
      <c r="H18" s="67"/>
      <c r="I18" s="69" t="s">
        <v>254</v>
      </c>
    </row>
    <row r="19" spans="2:9" s="32" customFormat="1" ht="15" customHeight="1">
      <c r="B19" s="41" t="s">
        <v>250</v>
      </c>
      <c r="C19" s="65">
        <v>323</v>
      </c>
      <c r="D19" s="65">
        <v>194.1924</v>
      </c>
      <c r="E19" s="65">
        <f>+E20+E21</f>
        <v>198</v>
      </c>
      <c r="F19" s="65">
        <f>+F20+F21</f>
        <v>206</v>
      </c>
      <c r="G19" s="65">
        <f>+G20+G21</f>
        <v>216.93351554079362</v>
      </c>
      <c r="H19" s="67"/>
      <c r="I19" s="41" t="s">
        <v>255</v>
      </c>
    </row>
    <row r="20" spans="2:9" s="32" customFormat="1" ht="15" customHeight="1">
      <c r="B20" s="69" t="s">
        <v>248</v>
      </c>
      <c r="C20" s="65">
        <v>271</v>
      </c>
      <c r="D20" s="65">
        <v>162.81375</v>
      </c>
      <c r="E20" s="65">
        <v>166</v>
      </c>
      <c r="F20" s="65">
        <v>173</v>
      </c>
      <c r="G20" s="65">
        <v>181.88023406621417</v>
      </c>
      <c r="H20" s="67"/>
      <c r="I20" s="69" t="s">
        <v>253</v>
      </c>
    </row>
    <row r="21" spans="2:9" s="32" customFormat="1" ht="15" customHeight="1">
      <c r="B21" s="69" t="s">
        <v>249</v>
      </c>
      <c r="C21" s="65">
        <v>52</v>
      </c>
      <c r="D21" s="65">
        <v>31.378649999999993</v>
      </c>
      <c r="E21" s="65">
        <v>32</v>
      </c>
      <c r="F21" s="65">
        <v>33</v>
      </c>
      <c r="G21" s="65">
        <v>35.05328147457944</v>
      </c>
      <c r="H21" s="67"/>
      <c r="I21" s="69" t="s">
        <v>254</v>
      </c>
    </row>
    <row r="22" spans="2:9" s="31" customFormat="1" ht="19.5" customHeight="1">
      <c r="B22" s="42" t="s">
        <v>80</v>
      </c>
      <c r="C22" s="68">
        <f>+C23+C26</f>
        <v>1151</v>
      </c>
      <c r="D22" s="68">
        <f>+D23+D26</f>
        <v>1157</v>
      </c>
      <c r="E22" s="68">
        <f>+E23+E26</f>
        <v>1228</v>
      </c>
      <c r="F22" s="68">
        <f>+F23+F26</f>
        <v>1267</v>
      </c>
      <c r="G22" s="68">
        <f>+G23+G26</f>
        <v>1369.5165975103737</v>
      </c>
      <c r="H22" s="66"/>
      <c r="I22" s="42" t="s">
        <v>247</v>
      </c>
    </row>
    <row r="23" spans="2:9" s="31" customFormat="1" ht="15" customHeight="1">
      <c r="B23" s="121" t="s">
        <v>1063</v>
      </c>
      <c r="C23" s="65">
        <v>779</v>
      </c>
      <c r="D23" s="65">
        <v>785</v>
      </c>
      <c r="E23" s="65">
        <f>+E24+E25</f>
        <v>775</v>
      </c>
      <c r="F23" s="65">
        <f>+F24+F25</f>
        <v>770</v>
      </c>
      <c r="G23" s="65">
        <f>+G24+G25</f>
        <v>832.3029045643156</v>
      </c>
      <c r="H23" s="66"/>
      <c r="I23" s="41" t="s">
        <v>258</v>
      </c>
    </row>
    <row r="24" spans="2:9" s="32" customFormat="1" ht="15" customHeight="1">
      <c r="B24" s="69" t="s">
        <v>248</v>
      </c>
      <c r="C24" s="65">
        <v>775</v>
      </c>
      <c r="D24" s="65">
        <v>781</v>
      </c>
      <c r="E24" s="65">
        <v>770</v>
      </c>
      <c r="F24" s="65">
        <v>769</v>
      </c>
      <c r="G24" s="65">
        <v>831.221991701245</v>
      </c>
      <c r="H24" s="67"/>
      <c r="I24" s="69" t="s">
        <v>253</v>
      </c>
    </row>
    <row r="25" spans="2:9" s="32" customFormat="1" ht="15" customHeight="1">
      <c r="B25" s="69" t="s">
        <v>249</v>
      </c>
      <c r="C25" s="65">
        <v>4</v>
      </c>
      <c r="D25" s="65">
        <v>4</v>
      </c>
      <c r="E25" s="65">
        <v>5</v>
      </c>
      <c r="F25" s="65">
        <v>1</v>
      </c>
      <c r="G25" s="65">
        <v>1.0809128630705396</v>
      </c>
      <c r="H25" s="67"/>
      <c r="I25" s="69" t="s">
        <v>254</v>
      </c>
    </row>
    <row r="26" spans="2:9" s="32" customFormat="1" ht="15" customHeight="1">
      <c r="B26" s="41" t="s">
        <v>250</v>
      </c>
      <c r="C26" s="65">
        <v>372</v>
      </c>
      <c r="D26" s="65">
        <v>372</v>
      </c>
      <c r="E26" s="65">
        <f>+E27+E28</f>
        <v>453</v>
      </c>
      <c r="F26" s="65">
        <f>+F27+F28</f>
        <v>497</v>
      </c>
      <c r="G26" s="65">
        <f>+G27+G28</f>
        <v>537.2136929460581</v>
      </c>
      <c r="H26" s="67"/>
      <c r="I26" s="41" t="s">
        <v>255</v>
      </c>
    </row>
    <row r="27" spans="2:9" s="32" customFormat="1" ht="15" customHeight="1">
      <c r="B27" s="69" t="s">
        <v>248</v>
      </c>
      <c r="C27" s="65">
        <v>371</v>
      </c>
      <c r="D27" s="65">
        <v>371</v>
      </c>
      <c r="E27" s="65">
        <v>452</v>
      </c>
      <c r="F27" s="65">
        <v>494</v>
      </c>
      <c r="G27" s="65">
        <v>533.9709543568465</v>
      </c>
      <c r="H27" s="67"/>
      <c r="I27" s="69" t="s">
        <v>253</v>
      </c>
    </row>
    <row r="28" spans="2:9" s="32" customFormat="1" ht="15" customHeight="1">
      <c r="B28" s="69" t="s">
        <v>249</v>
      </c>
      <c r="C28" s="65">
        <v>1</v>
      </c>
      <c r="D28" s="65">
        <v>1</v>
      </c>
      <c r="E28" s="65">
        <v>1</v>
      </c>
      <c r="F28" s="65">
        <v>3</v>
      </c>
      <c r="G28" s="65">
        <v>3.2427385892116187</v>
      </c>
      <c r="H28" s="67"/>
      <c r="I28" s="69" t="s">
        <v>254</v>
      </c>
    </row>
    <row r="29" spans="2:9" s="31" customFormat="1" ht="19.5" customHeight="1">
      <c r="B29" s="42" t="s">
        <v>252</v>
      </c>
      <c r="C29" s="68">
        <f aca="true" t="shared" si="0" ref="C29:F35">+C8+C15+C22</f>
        <v>19206</v>
      </c>
      <c r="D29" s="68">
        <f t="shared" si="0"/>
        <v>18847.78025</v>
      </c>
      <c r="E29" s="68">
        <f t="shared" si="0"/>
        <v>19354</v>
      </c>
      <c r="F29" s="68">
        <f t="shared" si="0"/>
        <v>20642</v>
      </c>
      <c r="G29" s="68">
        <f aca="true" t="shared" si="1" ref="G29:G35">+G8+G15+G22</f>
        <v>20598.015708657535</v>
      </c>
      <c r="H29" s="66"/>
      <c r="I29" s="42" t="s">
        <v>257</v>
      </c>
    </row>
    <row r="30" spans="2:9" s="32" customFormat="1" ht="15" customHeight="1">
      <c r="B30" s="121" t="s">
        <v>1063</v>
      </c>
      <c r="C30" s="65">
        <f t="shared" si="0"/>
        <v>12695.73452596148</v>
      </c>
      <c r="D30" s="65">
        <f t="shared" si="0"/>
        <v>12041.068762512832</v>
      </c>
      <c r="E30" s="65">
        <f t="shared" si="0"/>
        <v>12370.752426235913</v>
      </c>
      <c r="F30" s="65">
        <f t="shared" si="0"/>
        <v>12421</v>
      </c>
      <c r="G30" s="65">
        <f t="shared" si="1"/>
        <v>11910.303239244944</v>
      </c>
      <c r="H30" s="67"/>
      <c r="I30" s="41" t="s">
        <v>258</v>
      </c>
    </row>
    <row r="31" spans="2:9" s="32" customFormat="1" ht="15" customHeight="1">
      <c r="B31" s="69" t="s">
        <v>248</v>
      </c>
      <c r="C31" s="65">
        <f t="shared" si="0"/>
        <v>9439.743439506328</v>
      </c>
      <c r="D31" s="65">
        <f t="shared" si="0"/>
        <v>8966.502860645944</v>
      </c>
      <c r="E31" s="65">
        <f t="shared" si="0"/>
        <v>9202.516185761739</v>
      </c>
      <c r="F31" s="65">
        <f t="shared" si="0"/>
        <v>9760</v>
      </c>
      <c r="G31" s="65">
        <f t="shared" si="1"/>
        <v>9424.026906596107</v>
      </c>
      <c r="H31" s="67"/>
      <c r="I31" s="69" t="s">
        <v>253</v>
      </c>
    </row>
    <row r="32" spans="2:9" s="31" customFormat="1" ht="15" customHeight="1">
      <c r="B32" s="69" t="s">
        <v>249</v>
      </c>
      <c r="C32" s="65">
        <f t="shared" si="0"/>
        <v>3255.991086455151</v>
      </c>
      <c r="D32" s="65">
        <f t="shared" si="0"/>
        <v>3074.5659018668885</v>
      </c>
      <c r="E32" s="65">
        <f t="shared" si="0"/>
        <v>3168.2362404741743</v>
      </c>
      <c r="F32" s="65">
        <f t="shared" si="0"/>
        <v>2661</v>
      </c>
      <c r="G32" s="65">
        <f t="shared" si="1"/>
        <v>2486.2763326488353</v>
      </c>
      <c r="H32" s="66"/>
      <c r="I32" s="69" t="s">
        <v>254</v>
      </c>
    </row>
    <row r="33" spans="2:9" s="31" customFormat="1" ht="15" customHeight="1">
      <c r="B33" s="41" t="s">
        <v>250</v>
      </c>
      <c r="C33" s="65">
        <f t="shared" si="0"/>
        <v>6510.265474038521</v>
      </c>
      <c r="D33" s="65">
        <f t="shared" si="0"/>
        <v>6806.711487487168</v>
      </c>
      <c r="E33" s="65">
        <f t="shared" si="0"/>
        <v>6983.247573764087</v>
      </c>
      <c r="F33" s="65">
        <f t="shared" si="0"/>
        <v>8221</v>
      </c>
      <c r="G33" s="65">
        <f t="shared" si="1"/>
        <v>8687.712469412589</v>
      </c>
      <c r="H33" s="66"/>
      <c r="I33" s="41" t="s">
        <v>255</v>
      </c>
    </row>
    <row r="34" spans="2:9" s="31" customFormat="1" ht="15" customHeight="1">
      <c r="B34" s="69" t="s">
        <v>248</v>
      </c>
      <c r="C34" s="65">
        <f t="shared" si="0"/>
        <v>5352.321012279498</v>
      </c>
      <c r="D34" s="65">
        <f t="shared" si="0"/>
        <v>5588.588692855216</v>
      </c>
      <c r="E34" s="65">
        <f t="shared" si="0"/>
        <v>5747.155474500099</v>
      </c>
      <c r="F34" s="65">
        <f t="shared" si="0"/>
        <v>7098</v>
      </c>
      <c r="G34" s="65">
        <f t="shared" si="1"/>
        <v>7863.093010776389</v>
      </c>
      <c r="H34" s="66"/>
      <c r="I34" s="69" t="s">
        <v>253</v>
      </c>
    </row>
    <row r="35" spans="2:9" s="31" customFormat="1" ht="15" customHeight="1">
      <c r="B35" s="69" t="s">
        <v>249</v>
      </c>
      <c r="C35" s="65">
        <f t="shared" si="0"/>
        <v>1157.9444617590225</v>
      </c>
      <c r="D35" s="65">
        <f t="shared" si="0"/>
        <v>1218.1227946319518</v>
      </c>
      <c r="E35" s="65">
        <f t="shared" si="0"/>
        <v>1236.0920992639876</v>
      </c>
      <c r="F35" s="65">
        <f t="shared" si="0"/>
        <v>1123</v>
      </c>
      <c r="G35" s="65">
        <f t="shared" si="1"/>
        <v>824.6194586362001</v>
      </c>
      <c r="H35" s="66"/>
      <c r="I35" s="69" t="s">
        <v>254</v>
      </c>
    </row>
    <row r="36" spans="2:10" s="32" customFormat="1" ht="3" customHeight="1">
      <c r="B36" s="61"/>
      <c r="C36" s="62"/>
      <c r="D36" s="62"/>
      <c r="E36" s="62"/>
      <c r="F36" s="62"/>
      <c r="G36" s="62"/>
      <c r="H36" s="46"/>
      <c r="I36" s="61"/>
      <c r="J36" s="22"/>
    </row>
    <row r="37" spans="2:8" ht="12.75" customHeight="1">
      <c r="B37" s="21" t="s">
        <v>1056</v>
      </c>
      <c r="C37" s="21"/>
      <c r="D37" s="21"/>
      <c r="E37" s="21"/>
      <c r="F37" s="21"/>
      <c r="G37" s="21"/>
      <c r="H37" s="21"/>
    </row>
    <row r="38" spans="2:8" ht="12.75" customHeight="1">
      <c r="B38" s="21" t="s">
        <v>1057</v>
      </c>
      <c r="C38" s="21"/>
      <c r="D38" s="21"/>
      <c r="E38" s="21"/>
      <c r="F38" s="21"/>
      <c r="G38" s="21"/>
      <c r="H38" s="21"/>
    </row>
    <row r="39" spans="2:8" ht="12.75" customHeight="1">
      <c r="B39" s="21" t="s">
        <v>1058</v>
      </c>
      <c r="C39" s="21"/>
      <c r="D39" s="21"/>
      <c r="E39" s="21"/>
      <c r="F39" s="21"/>
      <c r="G39" s="21"/>
      <c r="H39" s="21"/>
    </row>
    <row r="40" spans="2:8" ht="12.75" customHeight="1">
      <c r="B40" s="21" t="s">
        <v>1055</v>
      </c>
      <c r="C40" s="21"/>
      <c r="D40" s="21"/>
      <c r="E40" s="21"/>
      <c r="F40" s="21"/>
      <c r="G40" s="21"/>
      <c r="H40" s="21"/>
    </row>
    <row r="41" spans="2:10" ht="12.75" customHeight="1">
      <c r="B41" s="21" t="s">
        <v>1047</v>
      </c>
      <c r="C41" s="21"/>
      <c r="D41" s="21"/>
      <c r="E41" s="21"/>
      <c r="F41" s="21"/>
      <c r="G41" s="21"/>
      <c r="H41" s="21"/>
      <c r="J41" s="29"/>
    </row>
    <row r="42" s="25" customFormat="1" ht="12.75" customHeight="1" thickBot="1">
      <c r="J42" s="22"/>
    </row>
    <row r="43" spans="2:10" s="25" customFormat="1" ht="16.5" customHeight="1" thickTop="1">
      <c r="B43" s="26" t="str">
        <f>+'Περιεχόμενα-Contents'!B27</f>
        <v>(Τελευταία Ενημέρωση/Last update: 14/11/2023)</v>
      </c>
      <c r="C43" s="27"/>
      <c r="D43" s="27"/>
      <c r="E43" s="27"/>
      <c r="F43" s="27"/>
      <c r="G43" s="27"/>
      <c r="H43" s="27"/>
      <c r="I43" s="27"/>
      <c r="J43" s="22"/>
    </row>
    <row r="44" spans="2:10" s="25" customFormat="1" ht="4.5" customHeight="1">
      <c r="B44" s="201"/>
      <c r="C44" s="203"/>
      <c r="D44" s="203"/>
      <c r="E44" s="203"/>
      <c r="F44" s="203"/>
      <c r="G44" s="203"/>
      <c r="H44" s="203"/>
      <c r="I44" s="203"/>
      <c r="J44" s="22"/>
    </row>
    <row r="45" spans="2:10" s="25" customFormat="1" ht="16.5" customHeight="1">
      <c r="B45" s="28" t="str">
        <f>+'Περιεχόμενα-Contents'!B29</f>
        <v>COPYRIGHT © :2023, ΚΥΠΡΙΑΚΗ ΔΗΜΟΚΡΑΤΙΑ, ΣΤΑΤΙΣΤΙΚΗ ΥΠΗΡΕΣΙΑ/REPUBLIC OF CYPRUS, STATISTICAL SERVICE</v>
      </c>
      <c r="J45" s="22"/>
    </row>
    <row r="46" spans="2:10" s="24" customFormat="1" ht="12.75">
      <c r="B46" s="20"/>
      <c r="J46" s="22"/>
    </row>
    <row r="50" spans="1:10" s="29" customFormat="1" ht="12.75">
      <c r="A50" s="22"/>
      <c r="B50" s="30"/>
      <c r="J50" s="22"/>
    </row>
  </sheetData>
  <sheetProtection/>
  <mergeCells count="9">
    <mergeCell ref="C6:C7"/>
    <mergeCell ref="E6:E7"/>
    <mergeCell ref="F6:F7"/>
    <mergeCell ref="I6:I7"/>
    <mergeCell ref="A1:B1"/>
    <mergeCell ref="B6:B7"/>
    <mergeCell ref="G6:G7"/>
    <mergeCell ref="H6:H7"/>
    <mergeCell ref="D6:D7"/>
  </mergeCells>
  <hyperlinks>
    <hyperlink ref="A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Theodoulou  George</cp:lastModifiedBy>
  <cp:lastPrinted>2023-11-13T13:40:10Z</cp:lastPrinted>
  <dcterms:created xsi:type="dcterms:W3CDTF">2017-09-21T11:34:35Z</dcterms:created>
  <dcterms:modified xsi:type="dcterms:W3CDTF">2023-11-13T13:40:19Z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