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E:\WEBTODAY\13_Various\"/>
    </mc:Choice>
  </mc:AlternateContent>
  <xr:revisionPtr revIDLastSave="0" documentId="13_ncr:1_{B3ADAA01-3D97-4291-970F-8CA0DF0776E1}" xr6:coauthVersionLast="47" xr6:coauthVersionMax="47" xr10:uidLastSave="{00000000-0000-0000-0000-000000000000}"/>
  <bookViews>
    <workbookView xWindow="-120" yWindow="-120" windowWidth="29040" windowHeight="15840" tabRatio="812" xr2:uid="{00000000-000D-0000-FFFF-FFFF00000000}"/>
  </bookViews>
  <sheets>
    <sheet name="Περιεχόμενα-Contents" sheetId="50" r:id="rId1"/>
    <sheet name="Μεθοδ. Σημείωμα-Method. Note" sheetId="92" r:id="rId2"/>
    <sheet name="1" sheetId="61" r:id="rId3"/>
    <sheet name="2" sheetId="63" r:id="rId4"/>
    <sheet name="3" sheetId="64" r:id="rId5"/>
    <sheet name="4" sheetId="83" r:id="rId6"/>
    <sheet name="5" sheetId="65" r:id="rId7"/>
    <sheet name="6" sheetId="66" r:id="rId8"/>
    <sheet name="7" sheetId="67" r:id="rId9"/>
    <sheet name="8" sheetId="68" r:id="rId10"/>
    <sheet name="9" sheetId="85" r:id="rId11"/>
    <sheet name="10" sheetId="69" r:id="rId12"/>
    <sheet name="11" sheetId="70" r:id="rId13"/>
    <sheet name="12" sheetId="71" r:id="rId14"/>
    <sheet name="13" sheetId="72" r:id="rId15"/>
    <sheet name="14" sheetId="76" r:id="rId16"/>
    <sheet name="15" sheetId="77" r:id="rId17"/>
    <sheet name="16" sheetId="90" r:id="rId18"/>
    <sheet name="17" sheetId="80" r:id="rId19"/>
    <sheet name="18" sheetId="81" r:id="rId20"/>
    <sheet name="19" sheetId="82" r:id="rId21"/>
    <sheet name="20" sheetId="86" r:id="rId22"/>
    <sheet name="21" sheetId="87" r:id="rId23"/>
    <sheet name="22" sheetId="75" r:id="rId24"/>
  </sheets>
  <definedNames>
    <definedName name="_xlnm._FilterDatabase" localSheetId="15" hidden="1">'14'!$B$6:$H$21</definedName>
    <definedName name="_xlnm.Print_Area" localSheetId="2">'1'!$A$1:$J$39</definedName>
    <definedName name="_xlnm.Print_Area" localSheetId="11">'10'!$A$1:$J$38</definedName>
    <definedName name="_xlnm.Print_Area" localSheetId="12">'11'!$A$1:$J$64</definedName>
    <definedName name="_xlnm.Print_Area" localSheetId="13">'12'!$A$1:$H$56</definedName>
    <definedName name="_xlnm.Print_Area" localSheetId="14">'13'!$A$1:$H$29</definedName>
    <definedName name="_xlnm.Print_Area" localSheetId="15">'14'!$A$1:$I$43</definedName>
    <definedName name="_xlnm.Print_Area" localSheetId="16">'15'!$A$1:$I$39</definedName>
    <definedName name="_xlnm.Print_Area" localSheetId="17">'16'!$A$1:$O$30</definedName>
    <definedName name="_xlnm.Print_Area" localSheetId="18">'17'!$A$1:$H$30</definedName>
    <definedName name="_xlnm.Print_Area" localSheetId="19">'18'!$A$1:$G$28</definedName>
    <definedName name="_xlnm.Print_Area" localSheetId="20">'19'!$A$1:$G$27</definedName>
    <definedName name="_xlnm.Print_Area" localSheetId="3">'2'!$A$1:$P$30</definedName>
    <definedName name="_xlnm.Print_Area" localSheetId="21">'20'!$A$1:$J$35</definedName>
    <definedName name="_xlnm.Print_Area" localSheetId="22">'21'!$A$1:$O$79</definedName>
    <definedName name="_xlnm.Print_Area" localSheetId="23">'22'!$A$1:$M$49</definedName>
    <definedName name="_xlnm.Print_Area" localSheetId="4">'3'!$A$1:$J$51</definedName>
    <definedName name="_xlnm.Print_Area" localSheetId="5">'4'!$A$1:$L$36</definedName>
    <definedName name="_xlnm.Print_Area" localSheetId="6">'5'!$A$1:$J$84</definedName>
    <definedName name="_xlnm.Print_Area" localSheetId="7">'6'!$A$1:$J$22</definedName>
    <definedName name="_xlnm.Print_Area" localSheetId="8">'7'!$A$1:$J$45</definedName>
    <definedName name="_xlnm.Print_Area" localSheetId="9">'8'!$A$1:$I$104</definedName>
    <definedName name="_xlnm.Print_Area" localSheetId="10">'9'!$A$1:$O$23</definedName>
    <definedName name="_xlnm.Print_Area" localSheetId="1">'Μεθοδ. Σημείωμα-Method. Note'!$A$1:$D$77</definedName>
    <definedName name="_xlnm.Print_Area" localSheetId="0">'Περιεχόμενα-Contents'!$B$1:$D$29</definedName>
    <definedName name="_xlnm.Print_Titles" localSheetId="2">'1'!$11:$12</definedName>
    <definedName name="_xlnm.Print_Titles" localSheetId="11">'10'!$11:$12</definedName>
    <definedName name="_xlnm.Print_Titles" localSheetId="12">'11'!$6:$8</definedName>
    <definedName name="_xlnm.Print_Titles" localSheetId="14">'13'!#REF!</definedName>
    <definedName name="_xlnm.Print_Titles" localSheetId="16">'15'!#REF!</definedName>
    <definedName name="_xlnm.Print_Titles" localSheetId="17">'16'!#REF!</definedName>
    <definedName name="_xlnm.Print_Titles" localSheetId="18">'17'!#REF!</definedName>
    <definedName name="_xlnm.Print_Titles" localSheetId="19">'18'!#REF!</definedName>
    <definedName name="_xlnm.Print_Titles" localSheetId="20">'19'!#REF!</definedName>
    <definedName name="_xlnm.Print_Titles" localSheetId="3">'2'!$11:$12</definedName>
    <definedName name="_xlnm.Print_Titles" localSheetId="21">'20'!$10:$11</definedName>
    <definedName name="_xlnm.Print_Titles" localSheetId="22">'21'!$6:$9</definedName>
    <definedName name="_xlnm.Print_Titles" localSheetId="4">'3'!#REF!</definedName>
    <definedName name="_xlnm.Print_Titles" localSheetId="5">'4'!#REF!</definedName>
    <definedName name="_xlnm.Print_Titles" localSheetId="6">'5'!$6:$7</definedName>
    <definedName name="_xlnm.Print_Titles" localSheetId="7">'6'!$10:$11</definedName>
    <definedName name="_xlnm.Print_Titles" localSheetId="9">'8'!$6:$8</definedName>
    <definedName name="_xlnm.Print_Titles" localSheetId="10">'9'!#REF!</definedName>
  </definedNames>
  <calcPr calcId="191029"/>
</workbook>
</file>

<file path=xl/calcChain.xml><?xml version="1.0" encoding="utf-8"?>
<calcChain xmlns="http://schemas.openxmlformats.org/spreadsheetml/2006/main">
  <c r="C37" i="87" l="1"/>
  <c r="G33" i="65" l="1"/>
  <c r="D37" i="87"/>
  <c r="F26" i="86"/>
  <c r="F7" i="86"/>
  <c r="F31" i="86" s="1"/>
  <c r="D59" i="70"/>
  <c r="D53" i="70"/>
  <c r="C53" i="70"/>
  <c r="D38" i="70"/>
  <c r="C38" i="70"/>
  <c r="D32" i="70"/>
  <c r="C32" i="70"/>
  <c r="D22" i="70"/>
  <c r="C22" i="70"/>
  <c r="D15" i="70"/>
  <c r="C15" i="70"/>
  <c r="F17" i="69"/>
  <c r="F28" i="69" s="1"/>
  <c r="J17" i="85"/>
  <c r="F35" i="67"/>
  <c r="F34" i="67"/>
  <c r="F32" i="67"/>
  <c r="F31" i="67"/>
  <c r="F26" i="67"/>
  <c r="F23" i="67"/>
  <c r="F22" i="67" s="1"/>
  <c r="F19" i="67"/>
  <c r="F16" i="67"/>
  <c r="F15" i="67" s="1"/>
  <c r="F12" i="67"/>
  <c r="F9" i="67"/>
  <c r="F8" i="67"/>
  <c r="F18" i="66"/>
  <c r="F59" i="65"/>
  <c r="F52" i="65"/>
  <c r="F46" i="65"/>
  <c r="F41" i="65"/>
  <c r="F36" i="65"/>
  <c r="F80" i="65" s="1"/>
  <c r="F33" i="65"/>
  <c r="F23" i="65"/>
  <c r="F16" i="65"/>
  <c r="F38" i="64"/>
  <c r="F37" i="64"/>
  <c r="F39" i="64" s="1"/>
  <c r="F35" i="64"/>
  <c r="F31" i="64"/>
  <c r="F27" i="64"/>
  <c r="F23" i="64"/>
  <c r="F19" i="64"/>
  <c r="F15" i="64"/>
  <c r="F11" i="64"/>
  <c r="F19" i="61"/>
  <c r="F8" i="61"/>
  <c r="F34" i="61" s="1"/>
  <c r="H11" i="87"/>
  <c r="L16" i="87"/>
  <c r="E31" i="71"/>
  <c r="C46" i="87"/>
  <c r="I32" i="87"/>
  <c r="G32" i="87"/>
  <c r="E32" i="87"/>
  <c r="C32" i="87"/>
  <c r="D26" i="86"/>
  <c r="C26" i="86"/>
  <c r="C7" i="86"/>
  <c r="J14" i="90"/>
  <c r="L14" i="90" s="1"/>
  <c r="J11" i="90"/>
  <c r="L11" i="90" s="1"/>
  <c r="D26" i="77"/>
  <c r="F22" i="76"/>
  <c r="F21" i="76"/>
  <c r="F20" i="76" s="1"/>
  <c r="F23" i="76"/>
  <c r="H17" i="85"/>
  <c r="F17" i="85"/>
  <c r="D17" i="85"/>
  <c r="F31" i="68"/>
  <c r="F29" i="68" s="1"/>
  <c r="E35" i="67"/>
  <c r="D35" i="67"/>
  <c r="C35" i="67"/>
  <c r="E34" i="67"/>
  <c r="D34" i="67"/>
  <c r="C34" i="67"/>
  <c r="C33" i="67"/>
  <c r="E32" i="67"/>
  <c r="D32" i="67"/>
  <c r="C32" i="67"/>
  <c r="E31" i="67"/>
  <c r="D31" i="67"/>
  <c r="C31" i="67"/>
  <c r="C30" i="67"/>
  <c r="E26" i="67"/>
  <c r="D26" i="67"/>
  <c r="E23" i="67"/>
  <c r="E22" i="67"/>
  <c r="D23" i="67"/>
  <c r="D22" i="67" s="1"/>
  <c r="D29" i="67" s="1"/>
  <c r="C22" i="67"/>
  <c r="E19" i="67"/>
  <c r="D19" i="67"/>
  <c r="D33" i="67"/>
  <c r="E16" i="67"/>
  <c r="E15" i="67" s="1"/>
  <c r="D16" i="67"/>
  <c r="C15" i="67"/>
  <c r="E12" i="67"/>
  <c r="E33" i="67" s="1"/>
  <c r="E9" i="67"/>
  <c r="E8" i="67" s="1"/>
  <c r="D8" i="67"/>
  <c r="C8" i="67"/>
  <c r="C80" i="65"/>
  <c r="E59" i="65"/>
  <c r="D59" i="65"/>
  <c r="E52" i="65"/>
  <c r="D52" i="65"/>
  <c r="E46" i="65"/>
  <c r="E41" i="65"/>
  <c r="E36" i="65"/>
  <c r="D36" i="65"/>
  <c r="E33" i="65"/>
  <c r="E23" i="65"/>
  <c r="D23" i="65"/>
  <c r="C23" i="65"/>
  <c r="E16" i="65"/>
  <c r="D16" i="65"/>
  <c r="J12" i="83"/>
  <c r="J14" i="83"/>
  <c r="E38" i="64"/>
  <c r="E39" i="64" s="1"/>
  <c r="D38" i="64"/>
  <c r="C38" i="64"/>
  <c r="E37" i="64"/>
  <c r="D37" i="64"/>
  <c r="C37" i="64"/>
  <c r="C39" i="64" s="1"/>
  <c r="E35" i="64"/>
  <c r="D35" i="64"/>
  <c r="C35" i="64"/>
  <c r="E31" i="64"/>
  <c r="D31" i="64"/>
  <c r="C31" i="64"/>
  <c r="E27" i="64"/>
  <c r="D27" i="64"/>
  <c r="C27" i="64"/>
  <c r="E23" i="64"/>
  <c r="D23" i="64"/>
  <c r="C23" i="64"/>
  <c r="E19" i="64"/>
  <c r="D19" i="64"/>
  <c r="C19" i="64"/>
  <c r="E15" i="64"/>
  <c r="D15" i="64"/>
  <c r="C15" i="64"/>
  <c r="E11" i="64"/>
  <c r="D11" i="64"/>
  <c r="C11" i="64"/>
  <c r="E19" i="61"/>
  <c r="D19" i="61"/>
  <c r="C19" i="61"/>
  <c r="E8" i="61"/>
  <c r="D8" i="61"/>
  <c r="D34" i="61" s="1"/>
  <c r="C8" i="61"/>
  <c r="F30" i="76"/>
  <c r="F29" i="76"/>
  <c r="F28" i="76"/>
  <c r="F27" i="76"/>
  <c r="F26" i="76"/>
  <c r="F25" i="76"/>
  <c r="D24" i="76"/>
  <c r="F18" i="76"/>
  <c r="F17" i="76"/>
  <c r="F16" i="76"/>
  <c r="F15" i="76"/>
  <c r="F14" i="76"/>
  <c r="F13" i="76"/>
  <c r="F12" i="76"/>
  <c r="F11" i="76"/>
  <c r="D10" i="76"/>
  <c r="F86" i="68"/>
  <c r="G46" i="65"/>
  <c r="G41" i="65"/>
  <c r="G35" i="64"/>
  <c r="G31" i="64"/>
  <c r="G27" i="64"/>
  <c r="G23" i="64"/>
  <c r="G19" i="64"/>
  <c r="G15" i="64"/>
  <c r="G11" i="64"/>
  <c r="G19" i="61"/>
  <c r="G8" i="61"/>
  <c r="E26" i="86"/>
  <c r="E7" i="86"/>
  <c r="D7" i="86"/>
  <c r="J15" i="83"/>
  <c r="G59" i="65"/>
  <c r="G52" i="65"/>
  <c r="G36" i="65"/>
  <c r="G23" i="65"/>
  <c r="G16" i="65"/>
  <c r="J24" i="83"/>
  <c r="D13" i="82"/>
  <c r="J21" i="83"/>
  <c r="J22" i="83"/>
  <c r="J23" i="83"/>
  <c r="J18" i="83"/>
  <c r="J19" i="83"/>
  <c r="J20" i="83"/>
  <c r="J17" i="83"/>
  <c r="G7" i="86"/>
  <c r="G38" i="64"/>
  <c r="F15" i="70"/>
  <c r="G15" i="70"/>
  <c r="G59" i="70"/>
  <c r="G53" i="70"/>
  <c r="F53" i="70"/>
  <c r="G38" i="70"/>
  <c r="F38" i="70"/>
  <c r="G32" i="70"/>
  <c r="F32" i="70"/>
  <c r="G22" i="70"/>
  <c r="F22" i="70"/>
  <c r="E32" i="77"/>
  <c r="E31" i="77"/>
  <c r="E30" i="77"/>
  <c r="E28" i="77"/>
  <c r="E27" i="77"/>
  <c r="E25" i="77"/>
  <c r="E24" i="77"/>
  <c r="E23" i="77"/>
  <c r="E22" i="77"/>
  <c r="E21" i="77"/>
  <c r="E20" i="77"/>
  <c r="E18" i="77"/>
  <c r="E17" i="77"/>
  <c r="E15" i="77"/>
  <c r="E14" i="77"/>
  <c r="E13" i="77"/>
  <c r="E12" i="77"/>
  <c r="E11" i="77"/>
  <c r="G35" i="67"/>
  <c r="G34" i="67"/>
  <c r="G32" i="67"/>
  <c r="G31" i="67"/>
  <c r="G26" i="67"/>
  <c r="G19" i="67"/>
  <c r="G12" i="67"/>
  <c r="G8" i="67"/>
  <c r="G23" i="67"/>
  <c r="G22" i="67"/>
  <c r="G16" i="67"/>
  <c r="G15" i="67" s="1"/>
  <c r="G29" i="67" s="1"/>
  <c r="G9" i="67"/>
  <c r="E17" i="69"/>
  <c r="F95" i="68"/>
  <c r="C95" i="68"/>
  <c r="F94" i="68"/>
  <c r="F93" i="68"/>
  <c r="D92" i="68"/>
  <c r="C92" i="68"/>
  <c r="F91" i="68"/>
  <c r="F90" i="68"/>
  <c r="F89" i="68"/>
  <c r="F88" i="68"/>
  <c r="D87" i="68"/>
  <c r="C87" i="68"/>
  <c r="F85" i="68"/>
  <c r="F84" i="68"/>
  <c r="F83" i="68"/>
  <c r="F82" i="68"/>
  <c r="F81" i="68"/>
  <c r="F80" i="68"/>
  <c r="F79" i="68"/>
  <c r="F78" i="68"/>
  <c r="F77" i="68"/>
  <c r="F76" i="68"/>
  <c r="F75" i="68"/>
  <c r="F74" i="68"/>
  <c r="F73" i="68"/>
  <c r="F72" i="68"/>
  <c r="D71" i="68"/>
  <c r="C71" i="68"/>
  <c r="F70" i="68"/>
  <c r="F69" i="68"/>
  <c r="F68" i="68"/>
  <c r="F67" i="68"/>
  <c r="D66" i="68"/>
  <c r="C66" i="68"/>
  <c r="F65" i="68"/>
  <c r="F64" i="68"/>
  <c r="D63" i="68"/>
  <c r="C63" i="68"/>
  <c r="C62" i="68" s="1"/>
  <c r="F61" i="68"/>
  <c r="F60" i="68"/>
  <c r="F59" i="68" s="1"/>
  <c r="D59" i="68"/>
  <c r="C59" i="68"/>
  <c r="E58" i="68"/>
  <c r="F57" i="68"/>
  <c r="F56" i="68"/>
  <c r="F55" i="68"/>
  <c r="F54" i="68"/>
  <c r="F53" i="68"/>
  <c r="F52" i="68"/>
  <c r="F51" i="68"/>
  <c r="F50" i="68"/>
  <c r="F49" i="68"/>
  <c r="F48" i="68"/>
  <c r="F47" i="68"/>
  <c r="F46" i="68"/>
  <c r="F45" i="68"/>
  <c r="F44" i="68"/>
  <c r="F43" i="68"/>
  <c r="F42" i="68"/>
  <c r="F41" i="68"/>
  <c r="F40" i="68"/>
  <c r="F39" i="68"/>
  <c r="F38" i="68"/>
  <c r="C37" i="68"/>
  <c r="F36" i="68"/>
  <c r="F35" i="68"/>
  <c r="D34" i="68"/>
  <c r="C34" i="68"/>
  <c r="C29" i="68"/>
  <c r="C26" i="68" s="1"/>
  <c r="F28" i="68"/>
  <c r="F27" i="68"/>
  <c r="F25" i="68"/>
  <c r="F24" i="68"/>
  <c r="D23" i="68"/>
  <c r="C23" i="68"/>
  <c r="F22" i="68"/>
  <c r="F21" i="68"/>
  <c r="F20" i="68"/>
  <c r="F19" i="68"/>
  <c r="F18" i="68"/>
  <c r="F17" i="68"/>
  <c r="F16" i="68"/>
  <c r="D15" i="68"/>
  <c r="C15" i="68"/>
  <c r="F14" i="68"/>
  <c r="F13" i="68"/>
  <c r="F12" i="68"/>
  <c r="F11" i="68"/>
  <c r="D10" i="68"/>
  <c r="C10" i="68"/>
  <c r="E18" i="66"/>
  <c r="J16" i="83"/>
  <c r="E26" i="71"/>
  <c r="B30" i="90"/>
  <c r="B28" i="90"/>
  <c r="L17" i="85"/>
  <c r="D19" i="81"/>
  <c r="E24" i="80"/>
  <c r="E22" i="80"/>
  <c r="E21" i="80"/>
  <c r="E20" i="80"/>
  <c r="E16" i="80"/>
  <c r="E15" i="80"/>
  <c r="E13" i="80"/>
  <c r="E12" i="80"/>
  <c r="E10" i="80" s="1"/>
  <c r="E9" i="80" s="1"/>
  <c r="E11" i="80"/>
  <c r="L23" i="90"/>
  <c r="L21" i="90"/>
  <c r="L13" i="90"/>
  <c r="L12" i="90"/>
  <c r="J20" i="90"/>
  <c r="L20" i="90" s="1"/>
  <c r="J18" i="90"/>
  <c r="L18" i="90" s="1"/>
  <c r="J17" i="90"/>
  <c r="L17" i="90" s="1"/>
  <c r="J16" i="90"/>
  <c r="L16" i="90" s="1"/>
  <c r="J15" i="90"/>
  <c r="L15" i="90" s="1"/>
  <c r="J13" i="90"/>
  <c r="F29" i="77"/>
  <c r="F26" i="77"/>
  <c r="F16" i="77"/>
  <c r="F34" i="77" s="1"/>
  <c r="F9" i="77"/>
  <c r="D29" i="77"/>
  <c r="D16" i="77"/>
  <c r="D9" i="77"/>
  <c r="E19" i="72"/>
  <c r="E18" i="72"/>
  <c r="E17" i="72"/>
  <c r="E16" i="72"/>
  <c r="E10" i="72"/>
  <c r="E11" i="72"/>
  <c r="E12" i="72"/>
  <c r="E13" i="72"/>
  <c r="E14" i="72"/>
  <c r="E9" i="72"/>
  <c r="E11" i="71"/>
  <c r="E12" i="71"/>
  <c r="E13" i="71"/>
  <c r="E15" i="71"/>
  <c r="E16" i="71"/>
  <c r="E17" i="71"/>
  <c r="E18" i="71"/>
  <c r="E19" i="71"/>
  <c r="E21" i="71"/>
  <c r="E22" i="71"/>
  <c r="E24" i="71"/>
  <c r="E27" i="71"/>
  <c r="E25" i="71"/>
  <c r="E29" i="71"/>
  <c r="E30" i="71"/>
  <c r="E10" i="71"/>
  <c r="H56" i="87"/>
  <c r="D17" i="69"/>
  <c r="D22" i="69" s="1"/>
  <c r="D23" i="69"/>
  <c r="D18" i="66"/>
  <c r="B76" i="92"/>
  <c r="B74" i="92"/>
  <c r="B49" i="75"/>
  <c r="B47" i="75"/>
  <c r="B78" i="87"/>
  <c r="B76" i="87"/>
  <c r="B35" i="86"/>
  <c r="B33" i="86"/>
  <c r="B27" i="82"/>
  <c r="B25" i="82"/>
  <c r="B28" i="81"/>
  <c r="B26" i="81"/>
  <c r="B30" i="80"/>
  <c r="B28" i="80"/>
  <c r="B39" i="77"/>
  <c r="B37" i="77"/>
  <c r="B43" i="76"/>
  <c r="B41" i="76"/>
  <c r="B29" i="72"/>
  <c r="B27" i="72"/>
  <c r="B56" i="71"/>
  <c r="B54" i="71"/>
  <c r="B64" i="70"/>
  <c r="B62" i="70"/>
  <c r="B38" i="69"/>
  <c r="B36" i="69"/>
  <c r="B23" i="85"/>
  <c r="B21" i="85"/>
  <c r="B104" i="68"/>
  <c r="B102" i="68"/>
  <c r="B45" i="67"/>
  <c r="B43" i="67"/>
  <c r="B22" i="66"/>
  <c r="B20" i="66"/>
  <c r="B84" i="65"/>
  <c r="B82" i="65"/>
  <c r="B36" i="83"/>
  <c r="B34" i="83"/>
  <c r="B51" i="64"/>
  <c r="B49" i="64"/>
  <c r="B30" i="63"/>
  <c r="B28" i="63"/>
  <c r="B39" i="61"/>
  <c r="B37" i="61"/>
  <c r="J46" i="87"/>
  <c r="J45" i="87"/>
  <c r="H46" i="87"/>
  <c r="H45" i="87" s="1"/>
  <c r="F46" i="87"/>
  <c r="F45" i="87"/>
  <c r="D46" i="87"/>
  <c r="D45" i="87"/>
  <c r="K47" i="87"/>
  <c r="K48" i="87"/>
  <c r="K49" i="87"/>
  <c r="K50" i="87"/>
  <c r="L65" i="87"/>
  <c r="L64" i="87"/>
  <c r="L63" i="87"/>
  <c r="L62" i="87"/>
  <c r="L61" i="87"/>
  <c r="L60" i="87"/>
  <c r="L59" i="87"/>
  <c r="K59" i="87"/>
  <c r="L58" i="87"/>
  <c r="K58" i="87"/>
  <c r="L57" i="87"/>
  <c r="L56" i="87" s="1"/>
  <c r="K57" i="87"/>
  <c r="J56" i="87"/>
  <c r="F56" i="87"/>
  <c r="D56" i="87"/>
  <c r="L55" i="87"/>
  <c r="L54" i="87"/>
  <c r="L53" i="87"/>
  <c r="K53" i="87"/>
  <c r="L52" i="87"/>
  <c r="K52" i="87"/>
  <c r="L51" i="87"/>
  <c r="L50" i="87"/>
  <c r="L49" i="87"/>
  <c r="L48" i="87"/>
  <c r="L47" i="87"/>
  <c r="L46" i="87" s="1"/>
  <c r="L45" i="87" s="1"/>
  <c r="L44" i="87"/>
  <c r="L43" i="87"/>
  <c r="K43" i="87"/>
  <c r="L42" i="87"/>
  <c r="K42" i="87"/>
  <c r="L41" i="87"/>
  <c r="L40" i="87"/>
  <c r="L37" i="87" s="1"/>
  <c r="L39" i="87"/>
  <c r="K39" i="87"/>
  <c r="L38" i="87"/>
  <c r="K38" i="87"/>
  <c r="J37" i="87"/>
  <c r="H37" i="87"/>
  <c r="F37" i="87"/>
  <c r="L36" i="87"/>
  <c r="K36" i="87"/>
  <c r="L35" i="87"/>
  <c r="K35" i="87"/>
  <c r="L34" i="87"/>
  <c r="L32" i="87" s="1"/>
  <c r="K34" i="87"/>
  <c r="L33" i="87"/>
  <c r="K33" i="87"/>
  <c r="K32" i="87" s="1"/>
  <c r="J32" i="87"/>
  <c r="H32" i="87"/>
  <c r="F32" i="87"/>
  <c r="D32" i="87"/>
  <c r="L31" i="87"/>
  <c r="L29" i="87" s="1"/>
  <c r="K31" i="87"/>
  <c r="L30" i="87"/>
  <c r="K30" i="87"/>
  <c r="J29" i="87"/>
  <c r="I29" i="87"/>
  <c r="H29" i="87"/>
  <c r="G29" i="87"/>
  <c r="F29" i="87"/>
  <c r="E29" i="87"/>
  <c r="D29" i="87"/>
  <c r="D10" i="87" s="1"/>
  <c r="D67" i="87" s="1"/>
  <c r="C29" i="87"/>
  <c r="L28" i="87"/>
  <c r="L27" i="87"/>
  <c r="K27" i="87"/>
  <c r="L26" i="87"/>
  <c r="K26" i="87"/>
  <c r="L25" i="87"/>
  <c r="K25" i="87"/>
  <c r="L24" i="87"/>
  <c r="K24" i="87"/>
  <c r="L23" i="87"/>
  <c r="K23" i="87"/>
  <c r="K22" i="87"/>
  <c r="K21" i="87"/>
  <c r="F20" i="87"/>
  <c r="F10" i="87" s="1"/>
  <c r="F67" i="87" s="1"/>
  <c r="D20" i="87"/>
  <c r="L19" i="87"/>
  <c r="L18" i="87"/>
  <c r="L17" i="87"/>
  <c r="L15" i="87"/>
  <c r="K15" i="87"/>
  <c r="L14" i="87"/>
  <c r="K14" i="87"/>
  <c r="L13" i="87"/>
  <c r="L11" i="87" s="1"/>
  <c r="K13" i="87"/>
  <c r="L12" i="87"/>
  <c r="K12" i="87"/>
  <c r="J11" i="87"/>
  <c r="D11" i="87"/>
  <c r="G26" i="86"/>
  <c r="G31" i="86" s="1"/>
  <c r="D10" i="82"/>
  <c r="D9" i="82"/>
  <c r="C10" i="82"/>
  <c r="D10" i="81"/>
  <c r="D15" i="81"/>
  <c r="D9" i="81" s="1"/>
  <c r="C17" i="69"/>
  <c r="C23" i="69" s="1"/>
  <c r="C18" i="66"/>
  <c r="D19" i="82"/>
  <c r="G17" i="69"/>
  <c r="G23" i="69" s="1"/>
  <c r="G18" i="66"/>
  <c r="J20" i="87"/>
  <c r="J10" i="87" s="1"/>
  <c r="J67" i="87" s="1"/>
  <c r="L21" i="87"/>
  <c r="L22" i="87"/>
  <c r="L20" i="87" s="1"/>
  <c r="H20" i="87"/>
  <c r="H10" i="87" s="1"/>
  <c r="H67" i="87" s="1"/>
  <c r="G37" i="64"/>
  <c r="G39" i="64" s="1"/>
  <c r="E30" i="69"/>
  <c r="F32" i="68"/>
  <c r="E14" i="80"/>
  <c r="F11" i="87"/>
  <c r="E31" i="86"/>
  <c r="D31" i="86"/>
  <c r="E30" i="67"/>
  <c r="F33" i="67"/>
  <c r="C29" i="67"/>
  <c r="F30" i="67"/>
  <c r="D15" i="67"/>
  <c r="G30" i="67"/>
  <c r="G33" i="67"/>
  <c r="C34" i="61"/>
  <c r="G34" i="61"/>
  <c r="E34" i="61"/>
  <c r="K29" i="87"/>
  <c r="E18" i="80"/>
  <c r="E29" i="77"/>
  <c r="E9" i="77"/>
  <c r="E16" i="77"/>
  <c r="F10" i="76"/>
  <c r="G26" i="69"/>
  <c r="G22" i="69"/>
  <c r="L10" i="87" l="1"/>
  <c r="L67" i="87" s="1"/>
  <c r="E52" i="71"/>
  <c r="F71" i="68"/>
  <c r="E71" i="68" s="1"/>
  <c r="F37" i="68"/>
  <c r="F10" i="68"/>
  <c r="C33" i="68"/>
  <c r="E25" i="72"/>
  <c r="F15" i="68"/>
  <c r="E15" i="68" s="1"/>
  <c r="F66" i="68"/>
  <c r="E66" i="68" s="1"/>
  <c r="D62" i="68"/>
  <c r="F34" i="68"/>
  <c r="E34" i="68" s="1"/>
  <c r="F63" i="68"/>
  <c r="E80" i="65"/>
  <c r="D80" i="65"/>
  <c r="F26" i="68"/>
  <c r="G28" i="69"/>
  <c r="G24" i="69"/>
  <c r="G30" i="69" s="1"/>
  <c r="G25" i="69"/>
  <c r="C9" i="68"/>
  <c r="D39" i="64"/>
  <c r="G27" i="69"/>
  <c r="D30" i="69"/>
  <c r="D30" i="67"/>
  <c r="F23" i="68"/>
  <c r="E23" i="68" s="1"/>
  <c r="F24" i="76"/>
  <c r="F34" i="76" s="1"/>
  <c r="F29" i="67"/>
  <c r="F87" i="68"/>
  <c r="E87" i="68" s="1"/>
  <c r="F92" i="68"/>
  <c r="E92" i="68" s="1"/>
  <c r="G80" i="65"/>
  <c r="C31" i="86"/>
  <c r="E26" i="77"/>
  <c r="E29" i="67"/>
  <c r="E10" i="68"/>
  <c r="E59" i="68"/>
  <c r="E63" i="68"/>
  <c r="L26" i="90"/>
  <c r="C22" i="69"/>
  <c r="C30" i="69" s="1"/>
  <c r="F23" i="69"/>
  <c r="F25" i="69"/>
  <c r="F27" i="69"/>
  <c r="F22" i="69"/>
  <c r="F24" i="69"/>
  <c r="F26" i="69"/>
  <c r="C100" i="68" l="1"/>
  <c r="F62" i="68"/>
  <c r="E62" i="68" s="1"/>
  <c r="F33" i="68"/>
  <c r="F9" i="68"/>
  <c r="F30" i="69"/>
  <c r="F100" i="68" l="1"/>
</calcChain>
</file>

<file path=xl/sharedStrings.xml><?xml version="1.0" encoding="utf-8"?>
<sst xmlns="http://schemas.openxmlformats.org/spreadsheetml/2006/main" count="2014" uniqueCount="1164">
  <si>
    <t>ΜΕΘΟΔΟΛΟΓΙΚΟ ΣΗΜΕΙΩΜΑ</t>
  </si>
  <si>
    <t>METHODOLOGICAL NOTE</t>
  </si>
  <si>
    <t>Ορισμοί που χρησιμοποιούνται</t>
  </si>
  <si>
    <t>Definitions of terms used</t>
  </si>
  <si>
    <t>Reference period</t>
  </si>
  <si>
    <t>ΠΕΡΙΕΧΟΜΕΝΑ</t>
  </si>
  <si>
    <t>CONTENTS</t>
  </si>
  <si>
    <t xml:space="preserve">Πίνακας Table </t>
  </si>
  <si>
    <t>Περιεχόμενα - Contents</t>
  </si>
  <si>
    <t>Εμπιστευτικότητα των αποτελεσμάτων</t>
  </si>
  <si>
    <t>Confidentiality of results</t>
  </si>
  <si>
    <t>EΣOΔA/ΔAΠANEΣ</t>
  </si>
  <si>
    <t>OUTPUT/INPUTS</t>
  </si>
  <si>
    <t>Symbols used</t>
  </si>
  <si>
    <t>(€000´s)</t>
  </si>
  <si>
    <t>AΚAΘAPIΣTH ΠAPAΓΩΓH</t>
  </si>
  <si>
    <t>GROSS OUTPUT</t>
  </si>
  <si>
    <t>Φυτική παραγωγή</t>
  </si>
  <si>
    <t>Crop production</t>
  </si>
  <si>
    <t>Zωική παραγωγή</t>
  </si>
  <si>
    <t>Livestock production</t>
  </si>
  <si>
    <t>Mεταβολή ζωικού κεφαλαίου</t>
  </si>
  <si>
    <t>Changes in animal stocks</t>
  </si>
  <si>
    <t>Δάση</t>
  </si>
  <si>
    <t>Forestry</t>
  </si>
  <si>
    <t>Αλιεία</t>
  </si>
  <si>
    <t>Fishing</t>
  </si>
  <si>
    <t>Κυνήγι</t>
  </si>
  <si>
    <t>Hunting</t>
  </si>
  <si>
    <t>Δευτερογενή προϊόντα:</t>
  </si>
  <si>
    <t>Ancillary production:</t>
  </si>
  <si>
    <t xml:space="preserve">   Καυσόξυλα</t>
  </si>
  <si>
    <t xml:space="preserve">   Firewood</t>
  </si>
  <si>
    <t>ΕΝΔΙΑΜΕΣΗ ΑΝΑΛΩΣΗ</t>
  </si>
  <si>
    <t>INTERMEDIATE INPUTS</t>
  </si>
  <si>
    <t>Zωοτροφές</t>
  </si>
  <si>
    <t>Feeding stuff</t>
  </si>
  <si>
    <t>Σπόροι</t>
  </si>
  <si>
    <t>Seeds</t>
  </si>
  <si>
    <t>Λιπάσματα:</t>
  </si>
  <si>
    <t>Fertilizers:</t>
  </si>
  <si>
    <t xml:space="preserve">   Xημικά</t>
  </si>
  <si>
    <t xml:space="preserve">   Chemical</t>
  </si>
  <si>
    <t xml:space="preserve">   Animal manure</t>
  </si>
  <si>
    <t>'Eξοδα άρδευσης</t>
  </si>
  <si>
    <t>Irrigation costs</t>
  </si>
  <si>
    <t>Φυτοφάρμακα</t>
  </si>
  <si>
    <t>Pesticides</t>
  </si>
  <si>
    <t>Ancillary production costs</t>
  </si>
  <si>
    <t>'Eξοδα δασών</t>
  </si>
  <si>
    <t>Forestry costs</t>
  </si>
  <si>
    <t>Έξοδα αλιείας</t>
  </si>
  <si>
    <t>Fishing costs</t>
  </si>
  <si>
    <t>'Eξοδα κυνηγίου</t>
  </si>
  <si>
    <t>Hunting costs</t>
  </si>
  <si>
    <t xml:space="preserve">ΠPOΣTIΘEMENH AΞIA </t>
  </si>
  <si>
    <t xml:space="preserve">VALUE ADDED </t>
  </si>
  <si>
    <t xml:space="preserve">   Γαλακτοκομικά και αμπελουργικά προϊόντα</t>
  </si>
  <si>
    <t xml:space="preserve">   Milk and grape products</t>
  </si>
  <si>
    <t>Own account fixed capital formation</t>
  </si>
  <si>
    <t xml:space="preserve">   Ζωική κοπριά</t>
  </si>
  <si>
    <t>Έξοδα παραγωγής δευτερογενών προϊόντων</t>
  </si>
  <si>
    <t>Άλλα έξοδα (διοικητικά, μεταφορικά κλπ.)</t>
  </si>
  <si>
    <t>Other costs (administrative, transport, etc.)</t>
  </si>
  <si>
    <t>Γεωργία και κτηνοτροφία</t>
  </si>
  <si>
    <t xml:space="preserve">  Φυτική παραγωγή</t>
  </si>
  <si>
    <t xml:space="preserve">  Zωική παραγωγή</t>
  </si>
  <si>
    <t xml:space="preserve">ΕΝΔΙΑΜΕΣΗ ΑΝΑΛΩΣΗ </t>
  </si>
  <si>
    <t>Λιπάσματα (χημικά)</t>
  </si>
  <si>
    <t>ΠPOΣTIΘEMENH AΞIA</t>
  </si>
  <si>
    <t>Έξοδα άρδευσης</t>
  </si>
  <si>
    <t>Agriculture and livestock</t>
  </si>
  <si>
    <t xml:space="preserve">  Crop production</t>
  </si>
  <si>
    <t xml:space="preserve">  Livestock production</t>
  </si>
  <si>
    <t>Ancillary production</t>
  </si>
  <si>
    <t xml:space="preserve">INTERMEDIATE INPUTS </t>
  </si>
  <si>
    <t>Fertilizers (chemical)</t>
  </si>
  <si>
    <t>Aκαθάριστη παραγωγή (€000´s)</t>
  </si>
  <si>
    <t>Προστιθέμενη αξία (€000´s)</t>
  </si>
  <si>
    <t xml:space="preserve">ΔAΣH </t>
  </si>
  <si>
    <t>ΑΛΙΕΙΑ</t>
  </si>
  <si>
    <t>ΚYNHΓI</t>
  </si>
  <si>
    <t>ΣYNOΛO ΓEΩPΓIΚOY TOMEA</t>
  </si>
  <si>
    <t>Gross output (€000´s)</t>
  </si>
  <si>
    <t>Value added (€000´s)</t>
  </si>
  <si>
    <t>FORESTRY</t>
  </si>
  <si>
    <t xml:space="preserve">FISHING </t>
  </si>
  <si>
    <t>HUNTING</t>
  </si>
  <si>
    <t>TOTAL AGRICULTURAL SECTOR</t>
  </si>
  <si>
    <t>ΥΠΟΤΟΜΕΑΣ</t>
  </si>
  <si>
    <t>SUB-SECTOR</t>
  </si>
  <si>
    <r>
      <t>CROP PRODUCTION</t>
    </r>
    <r>
      <rPr>
        <b/>
        <vertAlign val="superscript"/>
        <sz val="10"/>
        <rFont val="Arial"/>
        <family val="2"/>
        <charset val="161"/>
      </rPr>
      <t>(1)</t>
    </r>
  </si>
  <si>
    <r>
      <t>LIVESTOCK</t>
    </r>
    <r>
      <rPr>
        <b/>
        <vertAlign val="superscript"/>
        <sz val="10"/>
        <rFont val="Arial"/>
        <family val="2"/>
        <charset val="161"/>
      </rPr>
      <t>(2)</t>
    </r>
  </si>
  <si>
    <r>
      <t>ΚTHNOTPOΦIA</t>
    </r>
    <r>
      <rPr>
        <b/>
        <vertAlign val="superscript"/>
        <sz val="10"/>
        <rFont val="Arial"/>
        <family val="2"/>
        <charset val="161"/>
      </rPr>
      <t>(2)</t>
    </r>
  </si>
  <si>
    <r>
      <t>ANCILLARY PRODUCTION</t>
    </r>
    <r>
      <rPr>
        <b/>
        <vertAlign val="superscript"/>
        <sz val="10"/>
        <rFont val="Arial"/>
        <family val="2"/>
        <charset val="161"/>
      </rPr>
      <t>(3)</t>
    </r>
  </si>
  <si>
    <r>
      <t>ΔEYTEPOΓENH ΠPOΪΟNTA</t>
    </r>
    <r>
      <rPr>
        <b/>
        <vertAlign val="superscript"/>
        <sz val="10"/>
        <rFont val="Arial"/>
        <family val="2"/>
        <charset val="161"/>
      </rPr>
      <t>(3)</t>
    </r>
  </si>
  <si>
    <t>% προστιθέμενης αξίας στην ακαθάριστη παραγωγή</t>
  </si>
  <si>
    <t>% of value added to gross output</t>
  </si>
  <si>
    <r>
      <rPr>
        <vertAlign val="superscript"/>
        <sz val="10"/>
        <rFont val="Arial"/>
        <family val="2"/>
        <charset val="161"/>
      </rPr>
      <t>(1)</t>
    </r>
    <r>
      <rPr>
        <sz val="10"/>
        <rFont val="Arial"/>
        <family val="2"/>
        <charset val="161"/>
      </rPr>
      <t xml:space="preserve"> Γεωργικά προϊόντα και φυτά</t>
    </r>
  </si>
  <si>
    <r>
      <rPr>
        <vertAlign val="superscript"/>
        <sz val="10"/>
        <rFont val="Arial"/>
        <family val="2"/>
        <charset val="161"/>
      </rPr>
      <t>(1)</t>
    </r>
    <r>
      <rPr>
        <sz val="10"/>
        <rFont val="Arial"/>
        <family val="2"/>
        <charset val="161"/>
      </rPr>
      <t xml:space="preserve"> Crop and plant production</t>
    </r>
  </si>
  <si>
    <r>
      <t>ΦYTIΚH ΠAPAΓΩΓH</t>
    </r>
    <r>
      <rPr>
        <b/>
        <vertAlign val="superscript"/>
        <sz val="10"/>
        <rFont val="Arial"/>
        <family val="2"/>
        <charset val="161"/>
      </rPr>
      <t>(1)</t>
    </r>
  </si>
  <si>
    <r>
      <rPr>
        <vertAlign val="superscript"/>
        <sz val="10"/>
        <rFont val="Arial"/>
        <family val="2"/>
        <charset val="161"/>
      </rPr>
      <t>(2)</t>
    </r>
    <r>
      <rPr>
        <sz val="10"/>
        <rFont val="Arial"/>
        <family val="2"/>
        <charset val="161"/>
      </rPr>
      <t xml:space="preserve"> Κτηνοτροφικά προϊόντα και μεταβολή ζωικού κεφαλαίου</t>
    </r>
  </si>
  <si>
    <r>
      <rPr>
        <vertAlign val="superscript"/>
        <sz val="10"/>
        <rFont val="Arial"/>
        <family val="2"/>
        <charset val="161"/>
      </rPr>
      <t>(2)</t>
    </r>
    <r>
      <rPr>
        <sz val="10"/>
        <rFont val="Arial"/>
        <family val="2"/>
        <charset val="161"/>
      </rPr>
      <t xml:space="preserve"> Livestock products and change in animal stocks</t>
    </r>
  </si>
  <si>
    <t>TYPE</t>
  </si>
  <si>
    <t>ΕΙΔΟΣ</t>
  </si>
  <si>
    <t>ZΩOTPOΦEΣ</t>
  </si>
  <si>
    <t>Κριθάρι</t>
  </si>
  <si>
    <t>Aραβόσιτος</t>
  </si>
  <si>
    <t>Xλωρό χόρτο</t>
  </si>
  <si>
    <t>ΣΠOPOI</t>
  </si>
  <si>
    <t>ΛIΠAΣMATA</t>
  </si>
  <si>
    <t>Xημικά</t>
  </si>
  <si>
    <t>Mικτά λιπάσματα</t>
  </si>
  <si>
    <t>Eλαστικά</t>
  </si>
  <si>
    <t>Eργαλεία και άλλα σκεύη</t>
  </si>
  <si>
    <t>EΞOΔA APΔEYΣHΣ</t>
  </si>
  <si>
    <t>Καύσιμα</t>
  </si>
  <si>
    <t>Hλεκτρισμός</t>
  </si>
  <si>
    <t>Aνταλλακτικά και επιδιορθώσεις</t>
  </si>
  <si>
    <t>Aγορά νερού (από φράγματα)</t>
  </si>
  <si>
    <t>ΦYTOΦAPMAΚA</t>
  </si>
  <si>
    <t>Eντομοκτόνα</t>
  </si>
  <si>
    <t>Mυκητοκτόνα</t>
  </si>
  <si>
    <t>Zιζανιοκτόνα</t>
  </si>
  <si>
    <t>Aκαρεοκτόνα</t>
  </si>
  <si>
    <t>Aξία σταφυλιών</t>
  </si>
  <si>
    <t>Aξία γάλακτος</t>
  </si>
  <si>
    <t>ΕΝΔΙΑΜΕΣΗ ΑΝΑΛΩΣΗ ΔAΣΩN</t>
  </si>
  <si>
    <t>ΕΝΔΙΑΜΕΣΗ ΑΝΑΛΩΣΗ ΑΛΙΕΙΑΣ</t>
  </si>
  <si>
    <t>ΕΝΔΙΑΜΕΣΗ ΑΝΑΛΩΣΗ ΚYNHΓIOY</t>
  </si>
  <si>
    <t>ΔΙΑΦΟΡΑ EΞOΔA</t>
  </si>
  <si>
    <t>Aσφάλιστρα γεωργικών προϊόντων</t>
  </si>
  <si>
    <t>Aσφάλιστρα οχημάτων</t>
  </si>
  <si>
    <t>Aποθήκευση προϊόντων</t>
  </si>
  <si>
    <t>Διοικητικά έξοδα</t>
  </si>
  <si>
    <t>Συντήρηση και επιδιόρθωση υποστατικών</t>
  </si>
  <si>
    <t>Eνοίκια για υποστατικά και μηχανήματα</t>
  </si>
  <si>
    <t>Aυγά εκκόλαψης</t>
  </si>
  <si>
    <t>Eισαγόμενοι νεοσσοί πουλερικών</t>
  </si>
  <si>
    <t>'Eξοδα μελισσοκομίας</t>
  </si>
  <si>
    <t>Κτηνιατρικές υπηρεσίες και φάρμακα</t>
  </si>
  <si>
    <t>Mεταφορικά έξοδα:</t>
  </si>
  <si>
    <t>Φυτόχωμα</t>
  </si>
  <si>
    <t>ΣΥΝΟΛΟ</t>
  </si>
  <si>
    <t>FEEDING STUFF</t>
  </si>
  <si>
    <t>Barley</t>
  </si>
  <si>
    <t>Straw</t>
  </si>
  <si>
    <t>Maize</t>
  </si>
  <si>
    <t>Oil seed cakes</t>
  </si>
  <si>
    <t>Other</t>
  </si>
  <si>
    <t>SEEDS</t>
  </si>
  <si>
    <t>FERTILIZERS</t>
  </si>
  <si>
    <t>Chemical</t>
  </si>
  <si>
    <t>Mixed fertilizers</t>
  </si>
  <si>
    <t>Animal manure</t>
  </si>
  <si>
    <t>Tyres and tubes</t>
  </si>
  <si>
    <t>Hand tools &amp; other implements</t>
  </si>
  <si>
    <t>IRRIGATION COSTS</t>
  </si>
  <si>
    <t>Fuels</t>
  </si>
  <si>
    <t>Electricity</t>
  </si>
  <si>
    <t>Spare parts and repairs</t>
  </si>
  <si>
    <t>Purchase of water (from dams)</t>
  </si>
  <si>
    <t>PESTICIDES</t>
  </si>
  <si>
    <t>Insecticides</t>
  </si>
  <si>
    <t>Fungicides</t>
  </si>
  <si>
    <t>Herbicides</t>
  </si>
  <si>
    <t>Acaricides</t>
  </si>
  <si>
    <t>Cost of grapes</t>
  </si>
  <si>
    <t>Cost of milk</t>
  </si>
  <si>
    <t>Other costs</t>
  </si>
  <si>
    <t>FORESTRY INTERMEDIATE INPUTS</t>
  </si>
  <si>
    <t>FISHING INTERMEDIATE INPUTS</t>
  </si>
  <si>
    <t>HUNTING INTERMEDIATE INPUTS</t>
  </si>
  <si>
    <t>MISCELLANEOUS COSTS</t>
  </si>
  <si>
    <t>Vehicles insurance</t>
  </si>
  <si>
    <t>Storage of products</t>
  </si>
  <si>
    <t>Repairs and maintenance of buildings</t>
  </si>
  <si>
    <t>Rents paid for buildings and machinery</t>
  </si>
  <si>
    <t>Eggs used for hatching</t>
  </si>
  <si>
    <t>Imported day-old chicks</t>
  </si>
  <si>
    <t>Honey production costs</t>
  </si>
  <si>
    <t>Veterinary services and medicine</t>
  </si>
  <si>
    <t>Transport costs:</t>
  </si>
  <si>
    <t>Plants soil</t>
  </si>
  <si>
    <t xml:space="preserve">TOTAL </t>
  </si>
  <si>
    <t>Άχυρο</t>
  </si>
  <si>
    <t>Πίττες, σποράλευρα (σογιάλευρο κλπ.)</t>
  </si>
  <si>
    <t>Yπολείμματα ειδών διατροφής και άλλα παρασκευάσματα</t>
  </si>
  <si>
    <t>Food wastes and prepared animal feed n.e.s.</t>
  </si>
  <si>
    <t>Σύνθετες ζωοτροφές εγχώριας βιομηχανικής παρασκευής</t>
  </si>
  <si>
    <t>Άλλες ζωοτροφές</t>
  </si>
  <si>
    <t>Other feeding stuff</t>
  </si>
  <si>
    <t>για σιτάρι</t>
  </si>
  <si>
    <t>για κριθάρι</t>
  </si>
  <si>
    <t>για πατάτες</t>
  </si>
  <si>
    <t>για φασόλια</t>
  </si>
  <si>
    <t>για βίκο</t>
  </si>
  <si>
    <t>για άλλα προϊόντα</t>
  </si>
  <si>
    <t>for wheat</t>
  </si>
  <si>
    <t>for barley</t>
  </si>
  <si>
    <t>for potatoes</t>
  </si>
  <si>
    <t>for haricot beans</t>
  </si>
  <si>
    <t>for vicos</t>
  </si>
  <si>
    <t>for other crops</t>
  </si>
  <si>
    <t>Aσβεστούχος Nιτρική Aμμωνία (26-0-0)</t>
  </si>
  <si>
    <t>Oυρία (46-0-0)</t>
  </si>
  <si>
    <t>Θειϊκή Aμμωνία (21-0-0)</t>
  </si>
  <si>
    <t>Sulphate of ammonium (21-0-0)</t>
  </si>
  <si>
    <t>Urea (46-0-0)</t>
  </si>
  <si>
    <t>Calcium Ammonium Nitrate (26-0-0)</t>
  </si>
  <si>
    <t>Ammonium Nitrate (33/34-0-0)</t>
  </si>
  <si>
    <t>Nιτρική Aμμωνία (33/34-0-0)</t>
  </si>
  <si>
    <t>Tριπλό Yπερφωσφορικό (0-46/48-0)</t>
  </si>
  <si>
    <t>Triple Superphosphate (0-46/48-0)</t>
  </si>
  <si>
    <t>Potassium Sulphate (0-0-48/52)</t>
  </si>
  <si>
    <t>Άλλα λιπάσματα (υγρά, κρυσταλλικά κλπ.)</t>
  </si>
  <si>
    <t>Other fertilizers (liquid, crystallic etc.)</t>
  </si>
  <si>
    <t>Κοπριά</t>
  </si>
  <si>
    <t>Καύσιμα, λιπαντικά και ηλεκτρισμός που καταναλώθηκε</t>
  </si>
  <si>
    <t>Fuels, lubricants and electricity consumed</t>
  </si>
  <si>
    <t>Repairs of agricultural machinery and equipment</t>
  </si>
  <si>
    <t>Άλλα</t>
  </si>
  <si>
    <t>ΕΝΔΙΑΜΕΣΗ ΑΝΑΛΩΣΗ ΔEYTEPOΓENΩN ΠPOΪΟNTΩN</t>
  </si>
  <si>
    <t>ANCILLARY INTERMEDIATE INPUTS</t>
  </si>
  <si>
    <t>Άλλα έξοδα</t>
  </si>
  <si>
    <t>Aσφάλιστρα υποστατικών και μηχανημάτων</t>
  </si>
  <si>
    <t>Insurance for buildings and machinery</t>
  </si>
  <si>
    <t>Yλικά συσκευασίας και άλλα συναφή υλικά</t>
  </si>
  <si>
    <t>Packing materials and other materials and tools used</t>
  </si>
  <si>
    <t>(τηλεφωνικά, λογιστικά, τραπεζικά κλπ.)</t>
  </si>
  <si>
    <t>Administrative expenses</t>
  </si>
  <si>
    <t>(telephone, accounting, bank charges, etc.)</t>
  </si>
  <si>
    <t>Καύσιμα και λιπαντικά</t>
  </si>
  <si>
    <t>Eπισκευές και ανταλλακτικά</t>
  </si>
  <si>
    <t>Mεταφορές από άλλους</t>
  </si>
  <si>
    <t>Fuels and lubricants</t>
  </si>
  <si>
    <t>Repairs and spare parts</t>
  </si>
  <si>
    <t>Transport provided by others</t>
  </si>
  <si>
    <t>ΓEΩPΓIA</t>
  </si>
  <si>
    <t xml:space="preserve">Άδειες κυκλοφορίας οχημάτων </t>
  </si>
  <si>
    <t>Άλλοι φόροι (Κτηματικοί, Δημοτικοί, Επαγγελματικοί κλπ.)</t>
  </si>
  <si>
    <t>Άδειες κατοχής όπλων</t>
  </si>
  <si>
    <t>Επαγγελματικοί φόροι, άδειες ασυρμάτων και άλλα τέλη</t>
  </si>
  <si>
    <t>ΔAΣH</t>
  </si>
  <si>
    <t>AGRICULTURE</t>
  </si>
  <si>
    <t>Motor vehicles licences</t>
  </si>
  <si>
    <t>Firearms licences</t>
  </si>
  <si>
    <t>FISHING</t>
  </si>
  <si>
    <t>Άντρες</t>
  </si>
  <si>
    <t>Γυναίκες</t>
  </si>
  <si>
    <t>Μισθωτοί</t>
  </si>
  <si>
    <t xml:space="preserve">ΔΑΣΗ </t>
  </si>
  <si>
    <t xml:space="preserve">ΣYNOΛO 
</t>
  </si>
  <si>
    <t>Males</t>
  </si>
  <si>
    <t>Females</t>
  </si>
  <si>
    <t>Employees</t>
  </si>
  <si>
    <t xml:space="preserve">FORESTRY </t>
  </si>
  <si>
    <t xml:space="preserve">TOTAL 
</t>
  </si>
  <si>
    <t>Holders and family members</t>
  </si>
  <si>
    <t>Παραγωγή
(τόνοι)</t>
  </si>
  <si>
    <t>Τιμή
παραγωγού
(€/τόνο)</t>
  </si>
  <si>
    <t>Area
(hectares)</t>
  </si>
  <si>
    <t>Value of
production
(€)</t>
  </si>
  <si>
    <t>Έκταση
(εκτάρια)</t>
  </si>
  <si>
    <t>Αξία
παραγωγής
(€)</t>
  </si>
  <si>
    <t>ΛAXANIΚA &amp; ΠEΠONOEIΔH</t>
  </si>
  <si>
    <t>ANΘH ΚAI ΦYTA</t>
  </si>
  <si>
    <t>Προϊόντα φυτωρίων</t>
  </si>
  <si>
    <t>FIELD CROPS</t>
  </si>
  <si>
    <t>VEGETABLES &amp; MELONS</t>
  </si>
  <si>
    <t>FRUITS AND TREE CROPS</t>
  </si>
  <si>
    <t xml:space="preserve">FLOWERS AND PLANTS </t>
  </si>
  <si>
    <t>Flowers</t>
  </si>
  <si>
    <t>Nurseries' products</t>
  </si>
  <si>
    <t>ΦYTA MEΓAΛHΣ ΚAΛΛIEPΓEIAΣ</t>
  </si>
  <si>
    <t>Σιτηρά</t>
  </si>
  <si>
    <t>Σιτάρι</t>
  </si>
  <si>
    <t>Σιφωνάρι</t>
  </si>
  <si>
    <t>Τριτικάλε</t>
  </si>
  <si>
    <t>Κουκιά φρέσκα</t>
  </si>
  <si>
    <t>Κουκιά ξηρά</t>
  </si>
  <si>
    <t>Λουβιά φρέσκα</t>
  </si>
  <si>
    <t>Λουβιά ξηρά</t>
  </si>
  <si>
    <t>Pεβύθια</t>
  </si>
  <si>
    <t>Φακή</t>
  </si>
  <si>
    <t>Λουβάνα</t>
  </si>
  <si>
    <t>Bιομηχανικά φυτά</t>
  </si>
  <si>
    <t>Σησάμι</t>
  </si>
  <si>
    <t>Φυστίκια</t>
  </si>
  <si>
    <t>Κτηνοτροφικά φυτά</t>
  </si>
  <si>
    <t>Bίκος</t>
  </si>
  <si>
    <t>Για βόσκηση</t>
  </si>
  <si>
    <t>Για σανό</t>
  </si>
  <si>
    <t>Πατάτες</t>
  </si>
  <si>
    <t>Άλλα λαχανικά</t>
  </si>
  <si>
    <t>Όσπρια</t>
  </si>
  <si>
    <t>Για κατανάλωση</t>
  </si>
  <si>
    <t>Για σπόρο</t>
  </si>
  <si>
    <t>Καρόττα</t>
  </si>
  <si>
    <t>Tομάτες</t>
  </si>
  <si>
    <t>Κολοκάσι</t>
  </si>
  <si>
    <t>Aγγουράκια</t>
  </si>
  <si>
    <t>Φασόλια φρέσκα</t>
  </si>
  <si>
    <t>Φασόλια ξηρά</t>
  </si>
  <si>
    <t>Κραμπιά</t>
  </si>
  <si>
    <t>Κρεμύδια ξηρά</t>
  </si>
  <si>
    <t>Κονάρι</t>
  </si>
  <si>
    <t>Κρεμύδια φρέσκα (1000 δέσμες)</t>
  </si>
  <si>
    <t>Aγγινάρες</t>
  </si>
  <si>
    <t>Κουνουπίδια</t>
  </si>
  <si>
    <t>Κολοκυθάκια</t>
  </si>
  <si>
    <t>Mελιντζάνες</t>
  </si>
  <si>
    <t>Παντζάρια</t>
  </si>
  <si>
    <t>Σέλινα (1000 δέσμες)</t>
  </si>
  <si>
    <t>Mπάμιες</t>
  </si>
  <si>
    <t>Πιπέρια</t>
  </si>
  <si>
    <t>Mπιζέλια</t>
  </si>
  <si>
    <t>Mανιτάρια</t>
  </si>
  <si>
    <t>Άλλα χορταρικά (1000 δέσμες)</t>
  </si>
  <si>
    <t>Πεπονοειδή</t>
  </si>
  <si>
    <t>Καρπούζια</t>
  </si>
  <si>
    <t>Πεπόνια</t>
  </si>
  <si>
    <t>ΦPOYTA ΚAI ΔENΔPΩΔEIΣ ΚAΛΛIEPΓEIEΣ</t>
  </si>
  <si>
    <t>Σταφύλια</t>
  </si>
  <si>
    <t xml:space="preserve">Oινοποιήσιμα </t>
  </si>
  <si>
    <t>Eπιτραπέζια</t>
  </si>
  <si>
    <t>Eσπεριδοειδή</t>
  </si>
  <si>
    <t>Πορτοκάλια</t>
  </si>
  <si>
    <t>Λεμόνια</t>
  </si>
  <si>
    <t>Mανταρίνια</t>
  </si>
  <si>
    <t>Γκρέϊπφρουτ</t>
  </si>
  <si>
    <t>Φρέσκα φρούτα</t>
  </si>
  <si>
    <t xml:space="preserve">Mήλα </t>
  </si>
  <si>
    <t xml:space="preserve">Aχλάδια </t>
  </si>
  <si>
    <t>Κυδώνια</t>
  </si>
  <si>
    <t>Xρυσόμηλα και καϊσιά</t>
  </si>
  <si>
    <t>Κεράσια</t>
  </si>
  <si>
    <t>Pόδια</t>
  </si>
  <si>
    <t>Φράουλες</t>
  </si>
  <si>
    <t>Σύκα</t>
  </si>
  <si>
    <t>Mπανάνες</t>
  </si>
  <si>
    <t>Mέσπιλα</t>
  </si>
  <si>
    <t>Aβοκάτο</t>
  </si>
  <si>
    <t xml:space="preserve">Aκτινίδια </t>
  </si>
  <si>
    <t>Άλλα τροπικά φρούτα</t>
  </si>
  <si>
    <t>Ξηροί καρποί</t>
  </si>
  <si>
    <t>Aμύγδαλα</t>
  </si>
  <si>
    <t>Καρύδια</t>
  </si>
  <si>
    <t>Φουντούκια</t>
  </si>
  <si>
    <t>Xαλεπιανά</t>
  </si>
  <si>
    <t>Άλλες δενδρώδεις καλλιέργειες</t>
  </si>
  <si>
    <t>Eλιές</t>
  </si>
  <si>
    <t>Xαρούπια</t>
  </si>
  <si>
    <t>Άνθη</t>
  </si>
  <si>
    <t>(σπορόφυτα, δενδρύλια και καλλωπιστικά)</t>
  </si>
  <si>
    <t>(seedlings and ornamental plants)</t>
  </si>
  <si>
    <t>Cereals</t>
  </si>
  <si>
    <t>Wheat</t>
  </si>
  <si>
    <t>Oats</t>
  </si>
  <si>
    <t>Triticale</t>
  </si>
  <si>
    <t>Legumes</t>
  </si>
  <si>
    <t>Broadbeans fresh</t>
  </si>
  <si>
    <t>Broadbeans dry</t>
  </si>
  <si>
    <t>Cowpeas fresh</t>
  </si>
  <si>
    <t>Cowpeas dry</t>
  </si>
  <si>
    <t>Chickpeas</t>
  </si>
  <si>
    <t>Lentils</t>
  </si>
  <si>
    <t>Louvana</t>
  </si>
  <si>
    <t>Industrial crops</t>
  </si>
  <si>
    <t>Sesame</t>
  </si>
  <si>
    <t>Groundnuts</t>
  </si>
  <si>
    <t>Fodder crops</t>
  </si>
  <si>
    <t>Vicos</t>
  </si>
  <si>
    <t>Green fodder</t>
  </si>
  <si>
    <t>For grazing</t>
  </si>
  <si>
    <t>For hay</t>
  </si>
  <si>
    <t>Potatoes</t>
  </si>
  <si>
    <t>Seed potatoes</t>
  </si>
  <si>
    <t>Food potatoes</t>
  </si>
  <si>
    <t>Other vegetables</t>
  </si>
  <si>
    <t>Carrots</t>
  </si>
  <si>
    <t>Tomatoes</t>
  </si>
  <si>
    <t>Colocase</t>
  </si>
  <si>
    <t>Cucumbers</t>
  </si>
  <si>
    <t>Haricot beans fresh</t>
  </si>
  <si>
    <t>Haricot beans dry</t>
  </si>
  <si>
    <t>Cabbages</t>
  </si>
  <si>
    <t>Onions</t>
  </si>
  <si>
    <t>Onion sets</t>
  </si>
  <si>
    <t>Onions fresh (1000 bundles)</t>
  </si>
  <si>
    <t>Artichokes</t>
  </si>
  <si>
    <t>Cauliflower</t>
  </si>
  <si>
    <t>Marrows</t>
  </si>
  <si>
    <t>Eggplants</t>
  </si>
  <si>
    <t>Beetroots</t>
  </si>
  <si>
    <t>Celery (1000 bundles)</t>
  </si>
  <si>
    <t>Okra</t>
  </si>
  <si>
    <t>Pepper</t>
  </si>
  <si>
    <t>Peas fresh</t>
  </si>
  <si>
    <t>Mushrooms</t>
  </si>
  <si>
    <t>Other leafy vegetables (1000 bundles)</t>
  </si>
  <si>
    <t>Melons</t>
  </si>
  <si>
    <t>Sweet melons</t>
  </si>
  <si>
    <t>Grapes</t>
  </si>
  <si>
    <t>Wine Grapes</t>
  </si>
  <si>
    <t>Table Grapes</t>
  </si>
  <si>
    <t>Citrus</t>
  </si>
  <si>
    <t>Oranges</t>
  </si>
  <si>
    <t>Lemons</t>
  </si>
  <si>
    <t>Grapefruit</t>
  </si>
  <si>
    <t>Mandarins</t>
  </si>
  <si>
    <t>Fresh fruit</t>
  </si>
  <si>
    <t xml:space="preserve">Apples </t>
  </si>
  <si>
    <t xml:space="preserve">Pears </t>
  </si>
  <si>
    <t>Quinces</t>
  </si>
  <si>
    <t>Pοδάκινα και νεκταρίνια</t>
  </si>
  <si>
    <t>Apricots and kaisha</t>
  </si>
  <si>
    <t>Peaches and nectarines</t>
  </si>
  <si>
    <t>Cherries</t>
  </si>
  <si>
    <t>Plums</t>
  </si>
  <si>
    <t>Δαμασκηνοειδή</t>
  </si>
  <si>
    <t>Pomegranates</t>
  </si>
  <si>
    <t>Strawberries</t>
  </si>
  <si>
    <t>Figs</t>
  </si>
  <si>
    <t>Bananas</t>
  </si>
  <si>
    <t>Loquats</t>
  </si>
  <si>
    <t>Avocado</t>
  </si>
  <si>
    <t xml:space="preserve">Kiwi </t>
  </si>
  <si>
    <t>Other tropical fruits</t>
  </si>
  <si>
    <t>Nuts</t>
  </si>
  <si>
    <t>Almonds</t>
  </si>
  <si>
    <t>Walnuts</t>
  </si>
  <si>
    <t>Hazelnuts</t>
  </si>
  <si>
    <t>Pistachio</t>
  </si>
  <si>
    <t>Other tree crops</t>
  </si>
  <si>
    <t>Olives</t>
  </si>
  <si>
    <t>Carobs</t>
  </si>
  <si>
    <t>ΧΩΡΕΣ ΠΡΟΟΡΙΣΜΟΥ</t>
  </si>
  <si>
    <t>COUNTRIES OF DESTINATION</t>
  </si>
  <si>
    <t>Ασία</t>
  </si>
  <si>
    <t>Αμερική</t>
  </si>
  <si>
    <t>Αφρική</t>
  </si>
  <si>
    <t>E.U. countries</t>
  </si>
  <si>
    <t>Asia</t>
  </si>
  <si>
    <t>America</t>
  </si>
  <si>
    <t>Africa</t>
  </si>
  <si>
    <t>Xώρες Eυρωπαϊκής 'Eνωσης</t>
  </si>
  <si>
    <t xml:space="preserve">Ποσοστιαία κατανομή - Percentage distribution </t>
  </si>
  <si>
    <t>(%)</t>
  </si>
  <si>
    <t>Ποσότητα
(τόνοι)</t>
  </si>
  <si>
    <t>ΠOPTOΚAΛIA</t>
  </si>
  <si>
    <t xml:space="preserve">  Hνωμένο Bασίλειο</t>
  </si>
  <si>
    <t xml:space="preserve">  Aυστρία</t>
  </si>
  <si>
    <t xml:space="preserve">  Ιταλία</t>
  </si>
  <si>
    <t xml:space="preserve">  Tσέχικη Δημοκρατία         </t>
  </si>
  <si>
    <t xml:space="preserve">  Σουηδία</t>
  </si>
  <si>
    <t xml:space="preserve">  Ελλάδα</t>
  </si>
  <si>
    <t xml:space="preserve">  Άλλες χώρες</t>
  </si>
  <si>
    <t>ΛEMONIA</t>
  </si>
  <si>
    <t xml:space="preserve">  Πολωνία</t>
  </si>
  <si>
    <t xml:space="preserve">  Bέλγιο</t>
  </si>
  <si>
    <t xml:space="preserve">  Γαλλία</t>
  </si>
  <si>
    <t xml:space="preserve">  Γερμανία</t>
  </si>
  <si>
    <t xml:space="preserve">  Iταλία</t>
  </si>
  <si>
    <t xml:space="preserve">  Kροατία</t>
  </si>
  <si>
    <t xml:space="preserve">  Oλλανδία</t>
  </si>
  <si>
    <t xml:space="preserve">  Βέλγιο</t>
  </si>
  <si>
    <t>ΜΑΝΤΑΡΙΝΙΑ</t>
  </si>
  <si>
    <t xml:space="preserve">  Ηνωμένο Βασίλειο</t>
  </si>
  <si>
    <t>ΠATATEΣ</t>
  </si>
  <si>
    <t xml:space="preserve">  Iρλανδία</t>
  </si>
  <si>
    <t xml:space="preserve">  Nορβηγία</t>
  </si>
  <si>
    <t xml:space="preserve">  Ισπανία</t>
  </si>
  <si>
    <t>ΛAXANIΚA</t>
  </si>
  <si>
    <t>ORANGES</t>
  </si>
  <si>
    <t xml:space="preserve">  United Kingdom</t>
  </si>
  <si>
    <t xml:space="preserve">  Austria</t>
  </si>
  <si>
    <t xml:space="preserve">  Italy</t>
  </si>
  <si>
    <t xml:space="preserve">  Czech Republic       </t>
  </si>
  <si>
    <t xml:space="preserve">  Sweden</t>
  </si>
  <si>
    <t xml:space="preserve">  Greece</t>
  </si>
  <si>
    <t xml:space="preserve">  Other countries</t>
  </si>
  <si>
    <t xml:space="preserve">LEMONS </t>
  </si>
  <si>
    <t xml:space="preserve">  Poland</t>
  </si>
  <si>
    <t xml:space="preserve">  Belgium</t>
  </si>
  <si>
    <t>GRAPEFRUIT</t>
  </si>
  <si>
    <t xml:space="preserve">  France</t>
  </si>
  <si>
    <t xml:space="preserve">  Germany</t>
  </si>
  <si>
    <t xml:space="preserve">  Croatia</t>
  </si>
  <si>
    <t xml:space="preserve">  Netherlands</t>
  </si>
  <si>
    <t>MANDARINES</t>
  </si>
  <si>
    <t>POTATOES</t>
  </si>
  <si>
    <t xml:space="preserve">  Ireland</t>
  </si>
  <si>
    <t xml:space="preserve">  Norway</t>
  </si>
  <si>
    <t xml:space="preserve">  Belgium </t>
  </si>
  <si>
    <t xml:space="preserve">  Spain</t>
  </si>
  <si>
    <t>VEGETABLES</t>
  </si>
  <si>
    <t>ΓΚPEΪΠΦPOYT</t>
  </si>
  <si>
    <t>ΠΡΟΪΟΝ</t>
  </si>
  <si>
    <t>Ποσότητα
σπόρου
(κιλά)</t>
  </si>
  <si>
    <t>Τιμή
σπόρου
(€/κιλό)</t>
  </si>
  <si>
    <t>Price
of seed
(€/kg)</t>
  </si>
  <si>
    <t>Value of
seeds
(€)</t>
  </si>
  <si>
    <t>Αξία
σπόρων
(€)</t>
  </si>
  <si>
    <t>ΣITHPA</t>
  </si>
  <si>
    <t>OΣΠPIA</t>
  </si>
  <si>
    <t>Κουκκιά</t>
  </si>
  <si>
    <t>Λουβιά</t>
  </si>
  <si>
    <t>BIOMHXANIΚA ΦYTA</t>
  </si>
  <si>
    <t>ΚTHNOTPOΦIΚA ΦYTA</t>
  </si>
  <si>
    <t>Tριφύλλι</t>
  </si>
  <si>
    <t>ΛAXANIΚA ΚΑΙ ΠEΠONOEIΔH</t>
  </si>
  <si>
    <t>Φασόλια</t>
  </si>
  <si>
    <t>Κρεμμύδια</t>
  </si>
  <si>
    <t>Σέλινα</t>
  </si>
  <si>
    <t>AΛΛA ΠPOΪONTA</t>
  </si>
  <si>
    <t>ΣΠOPOΦYTA</t>
  </si>
  <si>
    <t>CEREALS</t>
  </si>
  <si>
    <t>LEGUMES</t>
  </si>
  <si>
    <t>Broadbeans</t>
  </si>
  <si>
    <t>Cowpeas</t>
  </si>
  <si>
    <t>INDUSTRIAL CROPS</t>
  </si>
  <si>
    <t>FODDER CROPS</t>
  </si>
  <si>
    <t>Lucerne/Berseem</t>
  </si>
  <si>
    <t>VEGETABLES AND MELONS</t>
  </si>
  <si>
    <t>Haricot beans</t>
  </si>
  <si>
    <t>Celery</t>
  </si>
  <si>
    <t>Okhra</t>
  </si>
  <si>
    <t>OTHER CROPS</t>
  </si>
  <si>
    <t xml:space="preserve">SEEDLINGS </t>
  </si>
  <si>
    <t>Quantity
of seed
(kg)</t>
  </si>
  <si>
    <t>Τιμή
(€/σάκκο)</t>
  </si>
  <si>
    <t>Price
(€/bag)</t>
  </si>
  <si>
    <t>Αξία
λιπασμάτων
(€)</t>
  </si>
  <si>
    <t>Value of
fertilizers
(€)</t>
  </si>
  <si>
    <t xml:space="preserve">   (13-0-46)</t>
  </si>
  <si>
    <t xml:space="preserve">   (20-20-0)</t>
  </si>
  <si>
    <t xml:space="preserve">   (20-10-10)</t>
  </si>
  <si>
    <t xml:space="preserve">   (14-22-9)</t>
  </si>
  <si>
    <t>Κρυσταλλικά λιπάσματα</t>
  </si>
  <si>
    <t>Yγρά λιπάσματα</t>
  </si>
  <si>
    <t>Oργανικά και άλλα</t>
  </si>
  <si>
    <t xml:space="preserve">   Other mixed fertilizers</t>
  </si>
  <si>
    <t>Crystallic fertilizers</t>
  </si>
  <si>
    <t>Liquid fertilizers</t>
  </si>
  <si>
    <t>Organic etc.</t>
  </si>
  <si>
    <t>Nιτρική Aμμωνία (33/34,5-0-0)</t>
  </si>
  <si>
    <t>Ammonium Nitrate (33/34,5-0-0)</t>
  </si>
  <si>
    <t xml:space="preserve">   Άλλα μικτά λιπάσματα</t>
  </si>
  <si>
    <t>PRODUCT</t>
  </si>
  <si>
    <t>ΣΤΑΦΥΛΙΑ</t>
  </si>
  <si>
    <t>ΕΣΠΕΡΙΔΟΕΙΔΗ</t>
  </si>
  <si>
    <t xml:space="preserve">ΞΗΡΟΙ ΚΑΡΠΟΙ </t>
  </si>
  <si>
    <t xml:space="preserve">EΛΙΕΣ </t>
  </si>
  <si>
    <t xml:space="preserve">XΑΡΟΥΠΙΑ </t>
  </si>
  <si>
    <t>GRAPES</t>
  </si>
  <si>
    <t>CITRUS</t>
  </si>
  <si>
    <t>FRESH FRUITS</t>
  </si>
  <si>
    <t xml:space="preserve">NUTS </t>
  </si>
  <si>
    <t xml:space="preserve">OLIVES </t>
  </si>
  <si>
    <t xml:space="preserve">CAROBS </t>
  </si>
  <si>
    <t>Εισαγωγές</t>
  </si>
  <si>
    <t>Imports</t>
  </si>
  <si>
    <t>Σύνολο</t>
  </si>
  <si>
    <t>Total</t>
  </si>
  <si>
    <t>ΛΑΧΑΝΙΚΑ</t>
  </si>
  <si>
    <t>ΟΣΠΡΙΑ</t>
  </si>
  <si>
    <t>ΠΑΤΑΤΕΣ</t>
  </si>
  <si>
    <t>ΕΛΙΕΣ</t>
  </si>
  <si>
    <t>CITRUS FRUIT</t>
  </si>
  <si>
    <t>OLIVES</t>
  </si>
  <si>
    <t>Zώα που σφάγηκαν
(αριθμός)</t>
  </si>
  <si>
    <t>Animals slaughtered
(number)</t>
  </si>
  <si>
    <t>KΡΕΑΣ</t>
  </si>
  <si>
    <t>Zώα που σφάγηκαν</t>
  </si>
  <si>
    <t>Bοδινό</t>
  </si>
  <si>
    <t>Πρόβειο</t>
  </si>
  <si>
    <t>Aρνίσιο</t>
  </si>
  <si>
    <t>Aιγινό</t>
  </si>
  <si>
    <t>Eριφίου</t>
  </si>
  <si>
    <t>Xοιρινό</t>
  </si>
  <si>
    <t>Κουνελιών</t>
  </si>
  <si>
    <t>Zώα που εξάχθηκαν (ζωντανά)</t>
  </si>
  <si>
    <t>Aγελάδες</t>
  </si>
  <si>
    <t>ΓAΛA</t>
  </si>
  <si>
    <t>Aγελαδινό</t>
  </si>
  <si>
    <t>AYΓA</t>
  </si>
  <si>
    <t>Mέλι</t>
  </si>
  <si>
    <t>ΜΕΑΤ</t>
  </si>
  <si>
    <t>Animals slaughtered</t>
  </si>
  <si>
    <t>Beef</t>
  </si>
  <si>
    <t>Mutton</t>
  </si>
  <si>
    <t>Lamb</t>
  </si>
  <si>
    <t>Goats</t>
  </si>
  <si>
    <t>Kids</t>
  </si>
  <si>
    <t>Pork</t>
  </si>
  <si>
    <t>Rabbits</t>
  </si>
  <si>
    <t>Animals exported (live)</t>
  </si>
  <si>
    <t>MILK</t>
  </si>
  <si>
    <t>Cows</t>
  </si>
  <si>
    <t>Sheep</t>
  </si>
  <si>
    <t>EGGS</t>
  </si>
  <si>
    <t>OTHER PRODUCTS</t>
  </si>
  <si>
    <t>Honey</t>
  </si>
  <si>
    <t>Manure</t>
  </si>
  <si>
    <r>
      <t>Πουλερικών</t>
    </r>
    <r>
      <rPr>
        <vertAlign val="superscript"/>
        <sz val="10"/>
        <rFont val="Arial"/>
        <family val="2"/>
        <charset val="161"/>
      </rPr>
      <t>(1)</t>
    </r>
  </si>
  <si>
    <r>
      <t>Άλλα πτηνά</t>
    </r>
    <r>
      <rPr>
        <vertAlign val="superscript"/>
        <sz val="10"/>
        <rFont val="Arial"/>
        <family val="2"/>
        <charset val="161"/>
      </rPr>
      <t>(2)</t>
    </r>
  </si>
  <si>
    <r>
      <t>Poultry</t>
    </r>
    <r>
      <rPr>
        <vertAlign val="superscript"/>
        <sz val="10"/>
        <rFont val="Arial"/>
        <family val="2"/>
        <charset val="161"/>
      </rPr>
      <t>(1)</t>
    </r>
  </si>
  <si>
    <r>
      <t>Other birds</t>
    </r>
    <r>
      <rPr>
        <vertAlign val="superscript"/>
        <sz val="10"/>
        <rFont val="Arial"/>
        <family val="2"/>
        <charset val="161"/>
      </rPr>
      <t>(2)</t>
    </r>
  </si>
  <si>
    <r>
      <rPr>
        <vertAlign val="superscript"/>
        <sz val="10"/>
        <rFont val="Arial"/>
        <family val="2"/>
        <charset val="161"/>
      </rPr>
      <t>(2)</t>
    </r>
    <r>
      <rPr>
        <sz val="10"/>
        <rFont val="Arial"/>
        <family val="2"/>
        <charset val="161"/>
      </rPr>
      <t xml:space="preserve"> Περιλαμβάνει ορτύκια και περιστέρια.</t>
    </r>
  </si>
  <si>
    <r>
      <rPr>
        <vertAlign val="superscript"/>
        <sz val="10"/>
        <rFont val="Arial"/>
        <family val="2"/>
        <charset val="161"/>
      </rPr>
      <t>(2)</t>
    </r>
    <r>
      <rPr>
        <sz val="10"/>
        <rFont val="Arial"/>
        <family val="2"/>
        <charset val="161"/>
      </rPr>
      <t xml:space="preserve"> Includes quails and pigeons.</t>
    </r>
  </si>
  <si>
    <t>TYPE OF ANIMAL</t>
  </si>
  <si>
    <t>ΕΙΔΟΣ ZΩOY</t>
  </si>
  <si>
    <t>BOOEIΔH</t>
  </si>
  <si>
    <t>Zώα γαλακτοφόρου φυλής:</t>
  </si>
  <si>
    <t>Zώα εγχώριας φυλής</t>
  </si>
  <si>
    <t>XOIPOI</t>
  </si>
  <si>
    <t>Γουρούνες</t>
  </si>
  <si>
    <t>Κάπροι</t>
  </si>
  <si>
    <t>Xοιρίδια:</t>
  </si>
  <si>
    <t>ΠPOBATA</t>
  </si>
  <si>
    <t>Κάτω των 6 μηνών</t>
  </si>
  <si>
    <t>AIΓEΣ</t>
  </si>
  <si>
    <t>ΠOYΛEPIΚA</t>
  </si>
  <si>
    <t>CATTLE</t>
  </si>
  <si>
    <t>Dairy breed cattle:</t>
  </si>
  <si>
    <t>PIGS</t>
  </si>
  <si>
    <t>Sows</t>
  </si>
  <si>
    <t>Boars</t>
  </si>
  <si>
    <t>Piglets:</t>
  </si>
  <si>
    <t>SHEEP</t>
  </si>
  <si>
    <t>Under 6 months</t>
  </si>
  <si>
    <t>Over 6 months</t>
  </si>
  <si>
    <t>GOATS</t>
  </si>
  <si>
    <t>POULTRY</t>
  </si>
  <si>
    <t>Αριθμός ζώων στο
τέλος του χρόνου                                                                                                    Number of animals
at the end of year</t>
  </si>
  <si>
    <t>Μεταβολή
ζωικού κεφαλαίου
(αριθμός)</t>
  </si>
  <si>
    <t>Change in stock
(number)</t>
  </si>
  <si>
    <t xml:space="preserve">Αξία μεταβολής
ζωικού κεφαλαίου
(€)
</t>
  </si>
  <si>
    <t>Value of
change in stock
(€)</t>
  </si>
  <si>
    <t>Mοσχίδες</t>
  </si>
  <si>
    <t xml:space="preserve">Tαύροι </t>
  </si>
  <si>
    <t>Δαμάλια (&lt;1 χρόνου)</t>
  </si>
  <si>
    <t>Θηλάζοντα</t>
  </si>
  <si>
    <t>Απογαλακτισμένα (&lt;20 κιλά)</t>
  </si>
  <si>
    <t>20-49 κιλά</t>
  </si>
  <si>
    <t>50-79 κιλά</t>
  </si>
  <si>
    <t>80-99 κιλά</t>
  </si>
  <si>
    <t>100 κιλά και άνω</t>
  </si>
  <si>
    <t>Άνω των 6 μηνών</t>
  </si>
  <si>
    <t>Heifers</t>
  </si>
  <si>
    <t xml:space="preserve">Bulls </t>
  </si>
  <si>
    <t>Calves (&lt; 1 year)</t>
  </si>
  <si>
    <t>Suckling</t>
  </si>
  <si>
    <t>20-49 kg</t>
  </si>
  <si>
    <t>50-79 kg</t>
  </si>
  <si>
    <t>80-99 kg</t>
  </si>
  <si>
    <t>100 kg and over</t>
  </si>
  <si>
    <t>Πίτερα</t>
  </si>
  <si>
    <t>Bran</t>
  </si>
  <si>
    <t xml:space="preserve">Green fodder </t>
  </si>
  <si>
    <t>Other feeds</t>
  </si>
  <si>
    <t>Αξία παραγωγής
(€)</t>
  </si>
  <si>
    <t>Value of production
(€)</t>
  </si>
  <si>
    <t>Τιμή
(€/τόνο)</t>
  </si>
  <si>
    <t>Αξία ζωοτροφών
(€)</t>
  </si>
  <si>
    <t>Value of feeds
(€)</t>
  </si>
  <si>
    <t>Oil seed cakes (soya etc.)</t>
  </si>
  <si>
    <t>Διάφορα υπολείμματα ειδών διατροφής</t>
  </si>
  <si>
    <t>και άλλα παρασκευάσματα</t>
  </si>
  <si>
    <t>Σύνθετες ζωοτροφές βιομηχανικής</t>
  </si>
  <si>
    <t xml:space="preserve">εγχώριας παρασκευής </t>
  </si>
  <si>
    <t>Food wastes and</t>
  </si>
  <si>
    <t>prepared animal
 feed</t>
  </si>
  <si>
    <t>ΚΡΕΑΣ</t>
  </si>
  <si>
    <t>ΓΑΛΑ</t>
  </si>
  <si>
    <t xml:space="preserve">ΑΥΓΑ </t>
  </si>
  <si>
    <t>ΑΛΛΑ ΚΤΗΝΟΤΡΟΦΙΚΑ</t>
  </si>
  <si>
    <t>MEAT</t>
  </si>
  <si>
    <t xml:space="preserve">EGGS </t>
  </si>
  <si>
    <t>OTHER LIVESTOCK</t>
  </si>
  <si>
    <t>ΓΑΛΑ (ΠΑΣΤΕΡΙΩΜΕΝΟ)</t>
  </si>
  <si>
    <t>ΤΥΡΙΑ</t>
  </si>
  <si>
    <t>ΑΥΓΑ</t>
  </si>
  <si>
    <t>CHEESE</t>
  </si>
  <si>
    <t>Τιμή παραγωγού
(€/τόνο)</t>
  </si>
  <si>
    <t>AMΠEΛOYPΓIΚA ΠPOΪONTA</t>
  </si>
  <si>
    <t>Σταφίδες</t>
  </si>
  <si>
    <t>Zιβανία</t>
  </si>
  <si>
    <t>Άλλα (κρασί, ξύδι)</t>
  </si>
  <si>
    <t>Xαλλούμι</t>
  </si>
  <si>
    <t>Aναρή</t>
  </si>
  <si>
    <t>Άλλα προϊόντα (τραχανάς, γιαούρτι)</t>
  </si>
  <si>
    <t>GRAPE PRODUCTS</t>
  </si>
  <si>
    <t>Raisins</t>
  </si>
  <si>
    <t>Zivania</t>
  </si>
  <si>
    <t>Other grape products (wine, vinegar)</t>
  </si>
  <si>
    <t>Halloumi cheese</t>
  </si>
  <si>
    <t>Anari</t>
  </si>
  <si>
    <t>Other milk products (trachanas, yogurt)</t>
  </si>
  <si>
    <t>Σταφύλια για:</t>
  </si>
  <si>
    <t>Άλλα υλικά</t>
  </si>
  <si>
    <t>Grapes used for:</t>
  </si>
  <si>
    <t>Milk used for dairy products</t>
  </si>
  <si>
    <t>ΓAΛAΚTOΚOMIΚA ΠPOΪONTA</t>
  </si>
  <si>
    <t>DAIRY PRODUCTS</t>
  </si>
  <si>
    <t>Άλλα προϊόντα</t>
  </si>
  <si>
    <t>Other products</t>
  </si>
  <si>
    <t>Other materials</t>
  </si>
  <si>
    <t>Καυσόξυλα</t>
  </si>
  <si>
    <t>Firewood</t>
  </si>
  <si>
    <t>Ξυλεία (m³)</t>
  </si>
  <si>
    <t>Aναδάσωση και δασοκομία</t>
  </si>
  <si>
    <t>IΔIΩTIΚOΣ TOMEAΣ</t>
  </si>
  <si>
    <t xml:space="preserve">Καυσόξυλα </t>
  </si>
  <si>
    <t>Κάρβουνα (τόνοι)</t>
  </si>
  <si>
    <t>Καύσιμα, επιδιορθώσεις, ενοικίαση</t>
  </si>
  <si>
    <t>ΚYBEPNHTIΚOΣ TOMEAΣ</t>
  </si>
  <si>
    <t>GOVERNMENT SECTOR</t>
  </si>
  <si>
    <t>δένδρα και άλλα δασικά προϊόντα</t>
  </si>
  <si>
    <t>μηχανημάτων και άλλα έξοδα υλοτομίας:</t>
  </si>
  <si>
    <t>Κυβερνητικός Τομέας</t>
  </si>
  <si>
    <t>Iδιωτικός Τομέας</t>
  </si>
  <si>
    <t>ΘAΛAΣΣIA AΛIEIA</t>
  </si>
  <si>
    <t>Καύσιμα και ηλεκτρισμός</t>
  </si>
  <si>
    <t>Fuel and electricity</t>
  </si>
  <si>
    <t>Timber (m³)</t>
  </si>
  <si>
    <t>Fuel wood, seeds, plants, christmas</t>
  </si>
  <si>
    <t>trees and other forest products</t>
  </si>
  <si>
    <t>Reforestation and silviculture</t>
  </si>
  <si>
    <t>PRIVATE SECTOR</t>
  </si>
  <si>
    <t xml:space="preserve">Fuel wood </t>
  </si>
  <si>
    <t>Charcoal (tons)</t>
  </si>
  <si>
    <t xml:space="preserve">Fuels, repairs, hiring of machinery and </t>
  </si>
  <si>
    <t>other costs of felling and logging:</t>
  </si>
  <si>
    <t>Government Sector</t>
  </si>
  <si>
    <t>Private Sector</t>
  </si>
  <si>
    <t>Παράκτια αλιεία</t>
  </si>
  <si>
    <t>Aλιεία με τράτες</t>
  </si>
  <si>
    <t>ΘAΛAΣΣIA IXΘYOKAΛΛIEPΓEIA</t>
  </si>
  <si>
    <t>MARINE AQUACULTURE</t>
  </si>
  <si>
    <t>IXΘYOKAΛΛIEPΓEIA ΓΛYKOY NEPOY</t>
  </si>
  <si>
    <t>INLAND WATERS AQUACULTURE</t>
  </si>
  <si>
    <t>Πέστροφα</t>
  </si>
  <si>
    <t>Fish</t>
  </si>
  <si>
    <t>Fry</t>
  </si>
  <si>
    <t>Shrimp</t>
  </si>
  <si>
    <t>Trout</t>
  </si>
  <si>
    <t>Eπιδιορθώσεις σκαφών και υποστατικών</t>
  </si>
  <si>
    <t>Repairs of boats and buildings</t>
  </si>
  <si>
    <t>Fish fresh,
 chilled or frozen</t>
  </si>
  <si>
    <t>(€mn)</t>
  </si>
  <si>
    <t>YEAR</t>
  </si>
  <si>
    <t>ΕΤΟΣ</t>
  </si>
  <si>
    <r>
      <t>Γεωργοί και μέλη οικογένειας
(τεκμαρτά ημερομίσθια)</t>
    </r>
    <r>
      <rPr>
        <b/>
        <vertAlign val="superscript"/>
        <sz val="10"/>
        <rFont val="Arial"/>
        <family val="2"/>
        <charset val="161"/>
      </rPr>
      <t>(1)</t>
    </r>
  </si>
  <si>
    <r>
      <t>Farmers and unpaid family
members (imputed wages)</t>
    </r>
    <r>
      <rPr>
        <b/>
        <vertAlign val="superscript"/>
        <sz val="10"/>
        <rFont val="Arial"/>
        <family val="2"/>
        <charset val="161"/>
      </rPr>
      <t>(1)</t>
    </r>
  </si>
  <si>
    <t>Αξία
(€000´s)</t>
  </si>
  <si>
    <t>Λαχανικά</t>
  </si>
  <si>
    <t>Mandarines</t>
  </si>
  <si>
    <t xml:space="preserve">Grapes </t>
  </si>
  <si>
    <t>Vegetables</t>
  </si>
  <si>
    <t>Ψάρια</t>
  </si>
  <si>
    <t>Γόνος</t>
  </si>
  <si>
    <t>Γαρίδες</t>
  </si>
  <si>
    <t>FISH SPECIES</t>
  </si>
  <si>
    <t>ΕΙΔΗ ΨΑΡΙΩΝ</t>
  </si>
  <si>
    <t>Mαρίδες</t>
  </si>
  <si>
    <t>Γόπες</t>
  </si>
  <si>
    <t>Στρίλια</t>
  </si>
  <si>
    <t>Mπαρπούνια</t>
  </si>
  <si>
    <t>Oκταπόδια</t>
  </si>
  <si>
    <t>Σουπιές και καλαμάρια</t>
  </si>
  <si>
    <t>Oρφοί, βλάχοι, σφυρίδες</t>
  </si>
  <si>
    <t>Σοργοί</t>
  </si>
  <si>
    <t>Λιθρίνια</t>
  </si>
  <si>
    <t>Φατσούκλια</t>
  </si>
  <si>
    <t>Φαγκριά</t>
  </si>
  <si>
    <t>Συναγρίδες</t>
  </si>
  <si>
    <t>Mινέρια</t>
  </si>
  <si>
    <t>Παλαμίδες</t>
  </si>
  <si>
    <t>Σκάροι</t>
  </si>
  <si>
    <t>Ξιφίες</t>
  </si>
  <si>
    <t>Mένουλες</t>
  </si>
  <si>
    <t>Άλλα είδη</t>
  </si>
  <si>
    <t>Λαυράκια, τσιπούρες κλπ.</t>
  </si>
  <si>
    <t>Πέστροφες</t>
  </si>
  <si>
    <t>IXΘYOKAΛΛIEPΓEIA</t>
  </si>
  <si>
    <t xml:space="preserve">Picarel </t>
  </si>
  <si>
    <t>Bogne</t>
  </si>
  <si>
    <t xml:space="preserve">Striped mullet </t>
  </si>
  <si>
    <t xml:space="preserve">Red mullet </t>
  </si>
  <si>
    <t xml:space="preserve">Octopuses </t>
  </si>
  <si>
    <t>Cuttlefish and Squid</t>
  </si>
  <si>
    <t xml:space="preserve">White seabream </t>
  </si>
  <si>
    <t xml:space="preserve">Common pandora </t>
  </si>
  <si>
    <t>Axillary seabream</t>
  </si>
  <si>
    <t>Common seabream</t>
  </si>
  <si>
    <t>Common dentex</t>
  </si>
  <si>
    <t>Greater amberjack</t>
  </si>
  <si>
    <t>Little tuna</t>
  </si>
  <si>
    <t>Parrot fish</t>
  </si>
  <si>
    <t xml:space="preserve">Swordfish </t>
  </si>
  <si>
    <t>Blotched picarel</t>
  </si>
  <si>
    <t>Seabass, gilt-head seabream etc.</t>
  </si>
  <si>
    <t xml:space="preserve">Rainbow trout </t>
  </si>
  <si>
    <t>AQUACULTURE</t>
  </si>
  <si>
    <t>Dusky groupers, groupers, white groupers</t>
  </si>
  <si>
    <t>ΦYTIΚH ΠAPAΓΩΓH</t>
  </si>
  <si>
    <t>ΦΥΤΑ ΜΕΓΑΛΗΣ ΚΑΛΛΙΕΡΓΕΙΑΣ</t>
  </si>
  <si>
    <t>ΛΑΧΑΝΙΚΑ ΚΑΙ ΠΕΠΟΝΟΕΙΔΗ</t>
  </si>
  <si>
    <t>Oινοποιήσιμα</t>
  </si>
  <si>
    <t>Mήλα</t>
  </si>
  <si>
    <t>Aχλάδια</t>
  </si>
  <si>
    <t>Άλλα φρούτα</t>
  </si>
  <si>
    <t>ZΩIΚH ΠAPAΓΩΓH</t>
  </si>
  <si>
    <t>Aιγοπρόβειο</t>
  </si>
  <si>
    <t>Πουλερικών</t>
  </si>
  <si>
    <t>ΔEYTEPOΓENH ΠPOΪONTA</t>
  </si>
  <si>
    <t>Άλλα γαλακτοκομικά και αμπελουργικά προϊόντα</t>
  </si>
  <si>
    <t>ANCILLARY PRODUCTION</t>
  </si>
  <si>
    <t>CROP PRODUCTION</t>
  </si>
  <si>
    <t xml:space="preserve">Wheat    </t>
  </si>
  <si>
    <t xml:space="preserve">Barley   </t>
  </si>
  <si>
    <t>Industrial Crops</t>
  </si>
  <si>
    <t>Fodder Crops</t>
  </si>
  <si>
    <t xml:space="preserve">Potatoes     </t>
  </si>
  <si>
    <t xml:space="preserve">Carrots     </t>
  </si>
  <si>
    <t xml:space="preserve">Beetroots  </t>
  </si>
  <si>
    <t>Wine grapes</t>
  </si>
  <si>
    <t>Table grapes</t>
  </si>
  <si>
    <t>Apples</t>
  </si>
  <si>
    <t>Pears</t>
  </si>
  <si>
    <t>Other fruit</t>
  </si>
  <si>
    <t>Sheep and Goat</t>
  </si>
  <si>
    <t>Poultry</t>
  </si>
  <si>
    <t>Other meat</t>
  </si>
  <si>
    <r>
      <t>FLOWERS AND PLANTS</t>
    </r>
    <r>
      <rPr>
        <b/>
        <vertAlign val="superscript"/>
        <sz val="10"/>
        <rFont val="Arial"/>
        <family val="2"/>
        <charset val="161"/>
      </rPr>
      <t>(1)</t>
    </r>
  </si>
  <si>
    <t>LIVESTOCK PRODUCTION</t>
  </si>
  <si>
    <t>Other milk and grape products</t>
  </si>
  <si>
    <r>
      <rPr>
        <vertAlign val="superscript"/>
        <sz val="10"/>
        <rFont val="Arial"/>
        <family val="2"/>
        <charset val="161"/>
      </rPr>
      <t>(1)</t>
    </r>
    <r>
      <rPr>
        <sz val="10"/>
        <rFont val="Arial"/>
        <family val="2"/>
        <charset val="161"/>
      </rPr>
      <t xml:space="preserve"> Μέρος της παραγωγής (δενδρύλια) αποτελεί στοιχείο των κεφαλαιουχικών επενδύσεων.</t>
    </r>
  </si>
  <si>
    <r>
      <rPr>
        <vertAlign val="superscript"/>
        <sz val="10"/>
        <rFont val="Arial"/>
        <family val="2"/>
        <charset val="161"/>
      </rPr>
      <t>(2)</t>
    </r>
    <r>
      <rPr>
        <sz val="10"/>
        <rFont val="Arial"/>
        <family val="2"/>
        <charset val="161"/>
      </rPr>
      <t xml:space="preserve"> Μέρος του οποίου εντάσσεται στις κεφαλαιουχικές επενδύσεις (ζώα αναπαραγωγής) και μέρος στη μεταβολή αποθεμάτων.</t>
    </r>
  </si>
  <si>
    <r>
      <rPr>
        <b/>
        <u/>
        <sz val="10"/>
        <color indexed="12"/>
        <rFont val="Arial"/>
        <family val="2"/>
        <charset val="161"/>
      </rPr>
      <t>ΜΕΤΑΒΟΛΗ ΖΩΙΚΟΥ ΚΕΦΑΛΑΙΟΥ</t>
    </r>
    <r>
      <rPr>
        <b/>
        <vertAlign val="superscript"/>
        <sz val="10"/>
        <color indexed="12"/>
        <rFont val="Arial"/>
        <family val="2"/>
        <charset val="161"/>
      </rPr>
      <t>(2)</t>
    </r>
  </si>
  <si>
    <r>
      <rPr>
        <b/>
        <u/>
        <sz val="10"/>
        <color indexed="12"/>
        <rFont val="Arial"/>
        <family val="2"/>
        <charset val="161"/>
      </rPr>
      <t>CHANGE IN ANIMAL STOCK</t>
    </r>
    <r>
      <rPr>
        <b/>
        <vertAlign val="superscript"/>
        <sz val="10"/>
        <color indexed="12"/>
        <rFont val="Arial"/>
        <family val="2"/>
        <charset val="161"/>
      </rPr>
      <t>(2)</t>
    </r>
  </si>
  <si>
    <r>
      <rPr>
        <vertAlign val="superscript"/>
        <sz val="10"/>
        <rFont val="Arial"/>
        <family val="2"/>
        <charset val="161"/>
      </rPr>
      <t>(1)</t>
    </r>
    <r>
      <rPr>
        <sz val="10"/>
        <rFont val="Arial"/>
        <family val="2"/>
        <charset val="161"/>
      </rPr>
      <t xml:space="preserve"> Part of output (tree plants) is an element of fixed capital formation.</t>
    </r>
  </si>
  <si>
    <r>
      <rPr>
        <vertAlign val="superscript"/>
        <sz val="10"/>
        <rFont val="Arial"/>
        <family val="2"/>
        <charset val="161"/>
      </rPr>
      <t>(2)</t>
    </r>
    <r>
      <rPr>
        <sz val="10"/>
        <rFont val="Arial"/>
        <family val="2"/>
        <charset val="161"/>
      </rPr>
      <t xml:space="preserve"> Part of which is an element of fixed capital formation (breeding stock) and part is change in stocks.</t>
    </r>
  </si>
  <si>
    <r>
      <t>ΔAΣH</t>
    </r>
    <r>
      <rPr>
        <b/>
        <vertAlign val="superscript"/>
        <sz val="10"/>
        <color indexed="12"/>
        <rFont val="Arial"/>
        <family val="2"/>
        <charset val="161"/>
      </rPr>
      <t>(3)</t>
    </r>
  </si>
  <si>
    <r>
      <t>FORESTRY</t>
    </r>
    <r>
      <rPr>
        <b/>
        <vertAlign val="superscript"/>
        <sz val="10"/>
        <color indexed="12"/>
        <rFont val="Arial"/>
        <family val="2"/>
        <charset val="161"/>
      </rPr>
      <t>(3)</t>
    </r>
  </si>
  <si>
    <t>Other fruits</t>
  </si>
  <si>
    <t>Halloumi</t>
  </si>
  <si>
    <t>Other types</t>
  </si>
  <si>
    <t>Ψάρια φρέσκα και κατεψυγμένα</t>
  </si>
  <si>
    <t>ΓΕΩΡΓΙΚΕΣ ΣΤΑΤΙΣΤΙΚΕΣ</t>
  </si>
  <si>
    <t>AGRICULTURAL STATISTICS</t>
  </si>
  <si>
    <t>Πηγές στοιχείων και μεθόδοι</t>
  </si>
  <si>
    <t>Η περίοδος αναφοράς των στοιχείων που συλλέγονται είναι το ημερολογιακό έτος και η καλλιεργητική περίοδος του έτους αναφοράς.</t>
  </si>
  <si>
    <r>
      <rPr>
        <b/>
        <sz val="10"/>
        <rFont val="Arial"/>
        <family val="2"/>
        <charset val="161"/>
      </rPr>
      <t>Προστιθέμενη αξία του τομέα σε τιμές αγοράς:</t>
    </r>
    <r>
      <rPr>
        <sz val="10"/>
        <rFont val="Arial"/>
        <family val="2"/>
        <charset val="161"/>
      </rPr>
      <t xml:space="preserve"> Προκύπτει μετά την αφαίρεση της ενδιάμεσης ανάλωσης από την ακαθάριστη αξία παραγωγής. </t>
    </r>
  </si>
  <si>
    <r>
      <rPr>
        <b/>
        <sz val="10"/>
        <rFont val="Arial"/>
        <family val="2"/>
        <charset val="161"/>
      </rPr>
      <t>Εκτάσεις προϊόντων:</t>
    </r>
    <r>
      <rPr>
        <sz val="10"/>
        <rFont val="Arial"/>
        <family val="2"/>
        <charset val="161"/>
      </rPr>
      <t xml:space="preserve"> Είναι οι εκτάσεις που φυτεύτηκαν και θερίστηκαν ή με σκοπό να θεριστούν κατά το έτος αναφοράς. Το άθροισμα των εκτάσεων των καλλιεργειών μπορεί να είναι μεγαλύτερο από τη πραγματική έκταση γης λόγω της διαδοχικής φύτευσης προϊόντων (π.χ. στην περίπτωση των πατατών και λαχανικών που η ίδια έκταση γης φυτεύεται πέραν από μια φορά το χρόνο), όπως επίσης και λόγω των μικτών καλλιεργειών.</t>
    </r>
  </si>
  <si>
    <r>
      <rPr>
        <b/>
        <sz val="10"/>
        <rFont val="Arial"/>
        <family val="2"/>
        <charset val="161"/>
      </rPr>
      <t>Έμμεσοι φόροι:</t>
    </r>
    <r>
      <rPr>
        <sz val="10"/>
        <rFont val="Arial"/>
        <family val="2"/>
        <charset val="161"/>
      </rPr>
      <t xml:space="preserve"> Περιλαμβάνουν τέλη που πληρώνουν οι παραγωγοί για αγροφυλακή, αρδευτικές διευκολύνσεις που παρέχονται από τις χωρητικές αρχές, άδειες οχημάτων, δημοτικούς φόρους, επαγγελματικούς και κτηματικούς φόρους, άδειες κατοχής όπλων και παρόμοιους φόρους για την αλιεία και την εκμετάλλευση δασών.</t>
    </r>
  </si>
  <si>
    <t>Συστήματα ταξινόμησης</t>
  </si>
  <si>
    <t>Μονάδες μέτρησης</t>
  </si>
  <si>
    <t>Χρήση συμβόλων</t>
  </si>
  <si>
    <t xml:space="preserve">            0 = Μηδέν ή λιγότερο από το μισό της μονάδας που δίνεται </t>
  </si>
  <si>
    <t xml:space="preserve">          εκ. = Εκατομμύρια</t>
  </si>
  <si>
    <t xml:space="preserve">            € = Ευρώ</t>
  </si>
  <si>
    <t xml:space="preserve">     000΄s = Χιλιάδες</t>
  </si>
  <si>
    <t>Source of data and methods</t>
  </si>
  <si>
    <t>Περίοδος αναφοράς</t>
  </si>
  <si>
    <t>The reference period for the data collected is the calendar year and the cultivating period of the reference year.</t>
  </si>
  <si>
    <t>Classification systems</t>
  </si>
  <si>
    <t>Units of measurement</t>
  </si>
  <si>
    <t xml:space="preserve">                 0 = Nil or less than half the final digit shown</t>
  </si>
  <si>
    <t xml:space="preserve">             mn. = Million</t>
  </si>
  <si>
    <t xml:space="preserve">                 € = Euro</t>
  </si>
  <si>
    <r>
      <rPr>
        <vertAlign val="superscript"/>
        <sz val="10"/>
        <rFont val="Arial"/>
        <family val="2"/>
        <charset val="161"/>
      </rPr>
      <t>(1)</t>
    </r>
    <r>
      <rPr>
        <sz val="10"/>
        <rFont val="Arial"/>
        <family val="2"/>
        <charset val="161"/>
      </rPr>
      <t xml:space="preserve"> Tα τεκμαρτά ημερομίσθια των γεωργών και μελών της οικογένειας υπολογίζονται με βάση τα αντίστοιχα των μισθωτών εργατών.</t>
    </r>
  </si>
  <si>
    <t xml:space="preserve">           ... = Μη διαθέσιμα στοιχεία</t>
  </si>
  <si>
    <t xml:space="preserve">        n.a. = Δεν εφαρμόζεται</t>
  </si>
  <si>
    <t xml:space="preserve">             n.a. = Not applicable</t>
  </si>
  <si>
    <t xml:space="preserve">                ... = Not available</t>
  </si>
  <si>
    <t>n.a.</t>
  </si>
  <si>
    <t xml:space="preserve">             - = Αρνητικό σημείο</t>
  </si>
  <si>
    <t xml:space="preserve">          000΄s = Thousand</t>
  </si>
  <si>
    <t xml:space="preserve">           GDP = Gross Domestic Product</t>
  </si>
  <si>
    <t>Οι πηγές πληροφοριών και στοιχείων για τον καταρτισμό των ετήσιων στατιστικών για το γεωργικό τομέα περιλαμβάνουν ετήσιες δειγματοληπτικές έρευνες, ετήσιες και μηνιαίες επισκοπήσεις, διοικητικής φύσεως έντυπα και στοιχεία άλλων Κυβερνητικών Τμημάτων, καθώς και ειδικές έρευνες για την εμπορία και τις τιμές των γεωργικών προϊόντων και υλικών παραγωγής. Περιληπτική περιγραφή των διαφόρων πηγών και στοιχείων που συλλέγονται δίδεται πιο κάτω:</t>
  </si>
  <si>
    <r>
      <rPr>
        <b/>
        <sz val="10"/>
        <rFont val="Arial"/>
        <family val="2"/>
        <charset val="161"/>
      </rPr>
      <t>Πάγιες κεφαλαιουχικές επενδύσεις:</t>
    </r>
    <r>
      <rPr>
        <sz val="10"/>
        <rFont val="Arial"/>
        <family val="2"/>
        <charset val="161"/>
      </rPr>
      <t xml:space="preserve"> Αναφέρονται στις δαπάνες των γεωργών και της Κυβέρνησης για κεφαλαιουχικά αγαθά, κατά τη διάρκεια του έτους. Οι επενδύσεις στο γεωργικό τομέα, αφορούν κυρίως νέα υποστατικά, υδατοφράκτες, αγροτικούς δρόμους, εγγειοβελτιωτικά έργα, γεωτρήσεις, συστήματα άρδευσης, αναδασώσεις, γεωργικά μηχανήματα και εξοπλισμό, οχήματα, δαπάνες για ανάπτυξη νέων δενδρωδών φυτειών, μεταβολή ζώων αναπαραγωγής κλπ.</t>
    </r>
  </si>
  <si>
    <t>The data sources for the compilation of the annual statistics of the agricultural sector comprise of annual sample surveys, annual and monthly inquiries, administrative records of various other Government Departments and special inquiries on the marketing and prices of agricultural products and on the inputs used. A brief description of the various sources and types of data collected is given below:</t>
  </si>
  <si>
    <r>
      <rPr>
        <b/>
        <sz val="10"/>
        <rFont val="Arial"/>
        <family val="2"/>
        <charset val="161"/>
      </rPr>
      <t>Gross output:</t>
    </r>
    <r>
      <rPr>
        <sz val="10"/>
        <rFont val="Arial"/>
        <family val="2"/>
        <charset val="161"/>
      </rPr>
      <t xml:space="preserve"> Is the value of agricultural products and other ancillary output produced during a calendar year irrespective of whether these products are sold to others, consumed, held as stock, or used for further processing by farmers. Producers’ prices (farm gate prices) are used for the valuation of gross output.</t>
    </r>
  </si>
  <si>
    <r>
      <rPr>
        <b/>
        <sz val="10"/>
        <rFont val="Arial"/>
        <family val="2"/>
        <charset val="161"/>
      </rPr>
      <t>Crop areas:</t>
    </r>
    <r>
      <rPr>
        <sz val="10"/>
        <rFont val="Arial"/>
        <family val="2"/>
        <charset val="161"/>
      </rPr>
      <t xml:space="preserve"> Refer to areas planted and harvested or intended to be harvested during the reference year. The sum of crop areas may be larger than the actual land area due to successive cropping or interplant crops e.g. in the case of potatoes or some other vegetables, which are grown more than once during the year or planted between rows of other crops.</t>
    </r>
  </si>
  <si>
    <r>
      <rPr>
        <b/>
        <sz val="10"/>
        <rFont val="Arial"/>
        <family val="2"/>
        <charset val="161"/>
      </rPr>
      <t>Indirect taxes:</t>
    </r>
    <r>
      <rPr>
        <sz val="10"/>
        <rFont val="Arial"/>
        <family val="2"/>
        <charset val="161"/>
      </rPr>
      <t xml:space="preserve"> Include fees paid by producers for irrigation facilities provided by village authorities, fees for the payment of rural constables, motor-vehicles licences, municipality taxes, professional and property taxes, firearms licences and similar taxes for fishing and forestry.</t>
    </r>
  </si>
  <si>
    <r>
      <rPr>
        <b/>
        <sz val="10"/>
        <rFont val="Arial"/>
        <family val="2"/>
        <charset val="161"/>
      </rPr>
      <t>Fixed capital formation:</t>
    </r>
    <r>
      <rPr>
        <sz val="10"/>
        <rFont val="Arial"/>
        <family val="2"/>
        <charset val="161"/>
      </rPr>
      <t xml:space="preserve"> Refers to the expenditure by private agricultural holdings and by the public sector for the acquisition of capital assets, net of sales of similar second-hand or scrapped goods. The investments in the agricultural sector relate mainly to non-residential buildings, major repairs to existing buildings, other construction works (dams, roads etc.) and improvement, boreholes, irrigation systems, expenditure on new tree plantations development, reforestation, machinery and transport equipment and changes in animal breeding stock.</t>
    </r>
  </si>
  <si>
    <r>
      <rPr>
        <b/>
        <sz val="10"/>
        <rFont val="Arial"/>
        <family val="2"/>
        <charset val="161"/>
      </rPr>
      <t>Permanent employees:</t>
    </r>
    <r>
      <rPr>
        <sz val="10"/>
        <rFont val="Arial"/>
        <family val="2"/>
        <charset val="161"/>
      </rPr>
      <t xml:space="preserve"> They are considered as the persons who work on the holding for a pay on a regular basis every week even if for a few hours only. </t>
    </r>
  </si>
  <si>
    <t>The data, concepts and form of economic accounts of agriculture are based on the manual of the Economic Accounts for Agriculture and Forestry (Rev.1.1) and  the Statistical Classification of Economic Activities, NACE Rev. 2, of the EU.</t>
  </si>
  <si>
    <t xml:space="preserve">Aξία - Value </t>
  </si>
  <si>
    <t>(f.o.b. €000´s)</t>
  </si>
  <si>
    <t>Value - f.o.b.
(€000´s)</t>
  </si>
  <si>
    <t>Professional taxes, radiotelephony licences and other fees</t>
  </si>
  <si>
    <t>(γαλακτοκομικά &amp; αμπελουργικά προϊόντα)</t>
  </si>
  <si>
    <t>(milk &amp; grape products)</t>
  </si>
  <si>
    <r>
      <rPr>
        <b/>
        <sz val="10"/>
        <rFont val="Arial"/>
        <family val="2"/>
        <charset val="161"/>
      </rPr>
      <t>Ενδιάμεση ανάλωση:</t>
    </r>
    <r>
      <rPr>
        <sz val="10"/>
        <rFont val="Arial"/>
        <family val="2"/>
        <charset val="161"/>
      </rPr>
      <t xml:space="preserve"> Είναι η αξία υλικών και υπηρεσιών που χρησιμοποιούνται στην παραγωγική διαδικασία (σπόροι, λιπάσματα, ζωοτροφές, φυτοφάρμακα, καύσιμα, διοικητικά έξοδα κλπ.). Αυτά υπολογίζονται σε τιμές που κοστίζουν στους γεωργούς δηλ. σε τιμή αγοράς.</t>
    </r>
  </si>
  <si>
    <r>
      <rPr>
        <vertAlign val="superscript"/>
        <sz val="10"/>
        <rFont val="Arial"/>
        <family val="2"/>
        <charset val="161"/>
      </rPr>
      <t>(2)</t>
    </r>
    <r>
      <rPr>
        <sz val="10"/>
        <rFont val="Arial"/>
        <family val="2"/>
        <charset val="161"/>
      </rPr>
      <t xml:space="preserve"> Είναι το υπόλοιπο από την προστιθέμενη αξία αφού αφαιρεθούν όλα τα άλλα (καθορισμένα) εισοδήματα συντελεστών. Περιλαμβάνει τεκμαρτούς τόκους </t>
    </r>
  </si>
  <si>
    <t xml:space="preserve">    ιδίων κεφαλαίων, τεκμαρτά ενοίκια και άλλη αμοιβή για την επιχειρηματική δραστηριότητα.</t>
  </si>
  <si>
    <r>
      <rPr>
        <vertAlign val="superscript"/>
        <sz val="10"/>
        <rFont val="Arial"/>
        <family val="2"/>
        <charset val="161"/>
      </rPr>
      <t>(2)</t>
    </r>
    <r>
      <rPr>
        <sz val="10"/>
        <rFont val="Arial"/>
        <family val="2"/>
        <charset val="161"/>
      </rPr>
      <t xml:space="preserve"> It is derived as a residual after deducting all the other (specified) components from the total value added. It consists of imputed interest on own capital used,</t>
    </r>
  </si>
  <si>
    <t xml:space="preserve">    imputed rents and other compensations for the entrepreneurial functions.</t>
  </si>
  <si>
    <t>προϊόντων</t>
  </si>
  <si>
    <t xml:space="preserve">Γάλα για παραγωγή γαλακτοκομικών </t>
  </si>
  <si>
    <t>ΕΙΔΟΣ ΛΙΠΑΣΜΑΤΟΣ</t>
  </si>
  <si>
    <t>TYPE OF FERTILIZER</t>
  </si>
  <si>
    <r>
      <rPr>
        <b/>
        <sz val="10"/>
        <rFont val="Arial"/>
        <family val="2"/>
        <charset val="161"/>
      </rPr>
      <t>Intermediate inputs:</t>
    </r>
    <r>
      <rPr>
        <sz val="10"/>
        <rFont val="Arial"/>
        <family val="2"/>
        <charset val="161"/>
      </rPr>
      <t xml:space="preserve"> Refer to the value of goods and services used for the agricultural production. The valuation of input items (seeds, fertilisers, feeding stuff, pesticides, fuels, administrative costs etc.) is at cost to farmers (purchasers’ prices).</t>
    </r>
  </si>
  <si>
    <r>
      <rPr>
        <b/>
        <sz val="10"/>
        <rFont val="Arial"/>
        <family val="2"/>
        <charset val="161"/>
      </rPr>
      <t>Value added of the sector at market prices:</t>
    </r>
    <r>
      <rPr>
        <sz val="10"/>
        <rFont val="Arial"/>
        <family val="2"/>
        <charset val="161"/>
      </rPr>
      <t xml:space="preserve"> It's the difference between the value of gross output and the value of intermediate inputs used for the agricultural production. </t>
    </r>
  </si>
  <si>
    <r>
      <rPr>
        <b/>
        <sz val="10"/>
        <rFont val="Arial"/>
        <family val="2"/>
        <charset val="161"/>
      </rPr>
      <t>Value added at factor cost:</t>
    </r>
    <r>
      <rPr>
        <sz val="10"/>
        <rFont val="Arial"/>
        <family val="2"/>
        <charset val="161"/>
      </rPr>
      <t xml:space="preserve"> It is derived from Value added at market prices by subtracting indirect taxes and adding subsidies. It consists of labour costs (wages of employees and imputed wages for farmers and family members), depreciation, interest on loans, and operating surplus.</t>
    </r>
  </si>
  <si>
    <r>
      <rPr>
        <b/>
        <sz val="10"/>
        <rFont val="Arial"/>
        <family val="2"/>
        <charset val="161"/>
      </rPr>
      <t>Producers’ prices:</t>
    </r>
    <r>
      <rPr>
        <sz val="10"/>
        <rFont val="Arial"/>
        <family val="2"/>
        <charset val="161"/>
      </rPr>
      <t xml:space="preserve"> They are farm-gate prices received (actual or imputed) by farmers. For each product an overall weighted average price is computed by weighting the different producers’ prices at the various levels of distribution (exports, urban markets, local industries etc.) with the corresponding quantities.</t>
    </r>
  </si>
  <si>
    <t xml:space="preserve">                 - = Negative sign</t>
  </si>
  <si>
    <t xml:space="preserve">    Τόνος = Μετρικός τόνος</t>
  </si>
  <si>
    <t xml:space="preserve">       ΑΕΠ = Ακαθάριστο Εγχώριο Προϊόν</t>
  </si>
  <si>
    <r>
      <rPr>
        <b/>
        <sz val="10"/>
        <rFont val="Arial"/>
        <family val="2"/>
        <charset val="161"/>
      </rPr>
      <t>(c) Annual surveys on input materials,</t>
    </r>
    <r>
      <rPr>
        <sz val="10"/>
        <rFont val="Arial"/>
        <family val="2"/>
        <charset val="161"/>
      </rPr>
      <t xml:space="preserve"> which are held in order to collect data on seeds, tree plants, fertilizers, pesticides, feeding stuff, veterinary medicines and other agricultural inputs. The data relate to sales (in quantity and value terms) and are collected from enterprises by mailing questionnaires.</t>
    </r>
  </si>
  <si>
    <r>
      <rPr>
        <b/>
        <sz val="10"/>
        <rFont val="Arial"/>
        <family val="2"/>
        <charset val="161"/>
      </rPr>
      <t>(γ) Ετήσιες έρευνες για τα υλικά παραγωγής</t>
    </r>
    <r>
      <rPr>
        <sz val="10"/>
        <rFont val="Arial"/>
        <family val="2"/>
        <charset val="161"/>
      </rPr>
      <t xml:space="preserve">, στις οποίες συλλέγονται στοιχεία για τις πωλήσεις (ποσότητες και τιμές) σπόρων, λιπασμάτων, φυτοφαρμάκων, ζωοτροφών, κτηνιατρικών φαρμάκων και άλλων γεωργικών ειδών από επιχειρήσεις μέσω έντυπων ερωτηματολογίων που αποστέλλονται ταχυδρομικώς.  </t>
    </r>
  </si>
  <si>
    <r>
      <rPr>
        <b/>
        <sz val="10"/>
        <rFont val="Arial"/>
        <family val="2"/>
        <charset val="161"/>
      </rPr>
      <t>(e) Other sources and data used</t>
    </r>
    <r>
      <rPr>
        <sz val="10"/>
        <rFont val="Arial"/>
        <family val="2"/>
        <charset val="161"/>
      </rPr>
      <t xml:space="preserve"> include, among others, imports and exports statistics, sales of industrial products and other inquiries.</t>
    </r>
  </si>
  <si>
    <r>
      <rPr>
        <b/>
        <sz val="10"/>
        <rFont val="Arial"/>
        <family val="2"/>
        <charset val="161"/>
      </rPr>
      <t>(ε) Άλλες πηγές και στοιχεία</t>
    </r>
    <r>
      <rPr>
        <sz val="10"/>
        <rFont val="Arial"/>
        <family val="2"/>
        <charset val="161"/>
      </rPr>
      <t xml:space="preserve"> που χρησιμοποιούνται, μεταξύ άλλων, είναι οι στατιστικές εισαγωγών και εξαγωγών, πωλήσεις βιομηχανικών προϊόντων και άλλα στοιχεία.</t>
    </r>
  </si>
  <si>
    <r>
      <rPr>
        <b/>
        <sz val="10"/>
        <rFont val="Arial"/>
        <family val="2"/>
        <charset val="161"/>
      </rPr>
      <t>Προστιθέμενη αξία σε τιμές συντελεστών παραγωγής:</t>
    </r>
    <r>
      <rPr>
        <sz val="10"/>
        <rFont val="Arial"/>
        <family val="2"/>
        <charset val="161"/>
      </rPr>
      <t xml:space="preserve"> Προκύπτει αφού αφαιρεθούν από την προστιθέμενη αξία σε τιμές αγοράς οι έμμεσοι φόροι και προστεθούν οι επιχορηγήσεις. Περιλαμβάνει τα εργατικά (ημερομίσθια εργατών και τεκμαρτούς μισθούς γεωργών και μελών της οικογένειας), τις αποσβέσεις, τους τόκους δανείων και το επιχειρηματικό πλεόνασμα.</t>
    </r>
  </si>
  <si>
    <r>
      <rPr>
        <b/>
        <sz val="10"/>
        <rFont val="Arial"/>
        <family val="2"/>
        <charset val="161"/>
      </rPr>
      <t>Τιμές παραγωγού:</t>
    </r>
    <r>
      <rPr>
        <sz val="10"/>
        <rFont val="Arial"/>
        <family val="2"/>
        <charset val="161"/>
      </rPr>
      <t xml:space="preserve"> Είναι οι πραγματικές ή τεκμαρτές τιμές των προϊόντων στον τόπο παραγωγής. Για κάθε προϊόν υπολογίζεται τιμή με βάση το σταθμισμένο μέσο όρο των τιμών που παίρνουν οι παραγωγοί κατά τη διάθεση των προϊόντων στις διάφορες αγορές (εξαγωγές, δημοτικές αγορές, βιομηχανίες κλπ.). Ως συντελεστές στάθμισης των διαφορετικών τιμών χρησιμοποιούνται οι αντίστοιχες ποσότητες που διατίθενται.</t>
    </r>
  </si>
  <si>
    <t>Σχηματισμός παγίου κεφαλαίου για ιδία χρήση</t>
  </si>
  <si>
    <t>Δευτερογενή προϊόντα</t>
  </si>
  <si>
    <t>ΣΧΗΜΑΤΙΣΜΟΣ ΠΑΓΙΟΥ ΚΕΦΑΛΑΙΟΥ ΓΙΑ ΙΔΙΑ ΧΡΗΣΗ</t>
  </si>
  <si>
    <t>OWN ACCOUNT FIXED CAPITAL FORMATION</t>
  </si>
  <si>
    <r>
      <rPr>
        <vertAlign val="superscript"/>
        <sz val="10"/>
        <rFont val="Arial"/>
        <family val="2"/>
        <charset val="161"/>
      </rPr>
      <t>(3)</t>
    </r>
    <r>
      <rPr>
        <sz val="10"/>
        <rFont val="Arial"/>
        <family val="2"/>
        <charset val="161"/>
      </rPr>
      <t xml:space="preserve"> Milk and grape products (halloumi cheese, wine, zivania etc.)</t>
    </r>
  </si>
  <si>
    <r>
      <rPr>
        <vertAlign val="superscript"/>
        <sz val="10"/>
        <rFont val="Arial"/>
        <family val="2"/>
        <charset val="161"/>
      </rPr>
      <t>(3)</t>
    </r>
    <r>
      <rPr>
        <sz val="10"/>
        <rFont val="Arial"/>
        <family val="2"/>
        <charset val="161"/>
      </rPr>
      <t xml:space="preserve"> Γαλακτοκομικά και αμπελουργικά προϊόντα (χαλλούμι, κρασί, ζιβανία κλπ.)</t>
    </r>
  </si>
  <si>
    <r>
      <rPr>
        <vertAlign val="superscript"/>
        <sz val="10"/>
        <rFont val="Arial"/>
        <family val="2"/>
        <charset val="161"/>
      </rPr>
      <t>(1)</t>
    </r>
    <r>
      <rPr>
        <sz val="10"/>
        <rFont val="Arial"/>
        <family val="2"/>
        <charset val="161"/>
      </rPr>
      <t xml:space="preserve"> The imputed wages of farmers and unpaid family members are estimated on the basis of corresponding labour costs of paid employees.</t>
    </r>
  </si>
  <si>
    <t xml:space="preserve">Electricity, fuels &amp; lubricants, repairs and </t>
  </si>
  <si>
    <t>maintenance of machinery and equipment</t>
  </si>
  <si>
    <t xml:space="preserve">Ηλεκτρισμός, καύσιμα &amp; λιπαντικά, συντήρηση και </t>
  </si>
  <si>
    <t>επιδιόρθωση μηχανημάτων και εξοπλισμού</t>
  </si>
  <si>
    <t>ΗΛΕΚΤΡΙΣΜΟΣ, ΚΑΥΣΙΜΑ &amp; ΛΙΠΑΝΤΙΚΑ, ΣΥΝΤΗΡΗΣΗ ΚΑΙ</t>
  </si>
  <si>
    <t>ΕΠΙΔΙΟΡΘΩΣΗ ΜΗΧΑΝΗΜΑΤΩΝ ΚΑΙ ΕΞΟΠΛΙΣΜΟΥ</t>
  </si>
  <si>
    <t>Eπιδιορθώσεις γεωργικών μηχανημάτων και εξοπλισμού</t>
  </si>
  <si>
    <t>ELECTRICITY, FUELS &amp; LUBRICANTS, REPAIRS AND</t>
  </si>
  <si>
    <t>MAINTENANCE OF MACHINERY AND EQUIPMENT</t>
  </si>
  <si>
    <t>Yλικά για το σχηματισμό παγίου κεφαλαίου ιδίας χρήσης</t>
  </si>
  <si>
    <t>Materials for own account fixed capital formation</t>
  </si>
  <si>
    <t>Other taxes (Property, Municipal, Professional etc.)</t>
  </si>
  <si>
    <t>Άδειες κοπής ξύλων και άλλα τέλη</t>
  </si>
  <si>
    <t>Wood cutting licences and other fees</t>
  </si>
  <si>
    <t>Ωκεανία</t>
  </si>
  <si>
    <t>Oceania</t>
  </si>
  <si>
    <r>
      <rPr>
        <vertAlign val="superscript"/>
        <sz val="10"/>
        <rFont val="Arial"/>
        <family val="2"/>
        <charset val="161"/>
      </rPr>
      <t>(1)</t>
    </r>
    <r>
      <rPr>
        <sz val="10"/>
        <rFont val="Arial"/>
        <family val="2"/>
        <charset val="161"/>
      </rPr>
      <t xml:space="preserve"> Includes broilers &amp; hens, turkeys, ducks and geese.</t>
    </r>
  </si>
  <si>
    <r>
      <rPr>
        <vertAlign val="superscript"/>
        <sz val="10"/>
        <rFont val="Arial"/>
        <family val="2"/>
        <charset val="161"/>
      </rPr>
      <t>(1)</t>
    </r>
    <r>
      <rPr>
        <sz val="10"/>
        <rFont val="Arial"/>
        <family val="2"/>
        <charset val="161"/>
      </rPr>
      <t xml:space="preserve"> Περιλαμβάνει κοτόπουλα &amp; όρνιθες, γαλοπούλες, πάπιες και χήνες.</t>
    </r>
  </si>
  <si>
    <r>
      <t>ΑΝΘΗ ΚΑΙ ΦΥΤΑ</t>
    </r>
    <r>
      <rPr>
        <b/>
        <vertAlign val="superscript"/>
        <sz val="10"/>
        <rFont val="Arial"/>
        <family val="2"/>
        <charset val="161"/>
      </rPr>
      <t>(1)</t>
    </r>
  </si>
  <si>
    <r>
      <rPr>
        <vertAlign val="superscript"/>
        <sz val="10"/>
        <rFont val="Arial"/>
        <family val="2"/>
        <charset val="161"/>
      </rPr>
      <t>(3)</t>
    </r>
    <r>
      <rPr>
        <sz val="10"/>
        <rFont val="Arial"/>
        <family val="2"/>
        <charset val="161"/>
      </rPr>
      <t xml:space="preserve"> Part of output (i.e. reforestation) is an element of fixed capital formation.</t>
    </r>
  </si>
  <si>
    <t xml:space="preserve">MILK (PASTEURISED) </t>
  </si>
  <si>
    <t>Μονάδα
μέτρησης
Unit of
quantity</t>
  </si>
  <si>
    <t xml:space="preserve"> Κιλά/Kg</t>
  </si>
  <si>
    <t>Λίτρα/Litres</t>
  </si>
  <si>
    <t xml:space="preserve"> Aριθμός/Number</t>
  </si>
  <si>
    <t>Watermelons</t>
  </si>
  <si>
    <t xml:space="preserve">ΠΡΟΣΤΙΘΕΜΕΝΗ ΑΞΙΑ
ΣΕ ΤΡΕΧΟΥΣΕΣ ΤΙΜΕΣ
</t>
  </si>
  <si>
    <t>ΑΠΟΣΒΕΣΕΙΣ</t>
  </si>
  <si>
    <t>ΕΜΜΕΣΟΙ ΦΟΡΟΙ
ΜΕΙΟΝ
ΕΠΙΧΟΡΗΓΗΣΕΙΣ</t>
  </si>
  <si>
    <t>ΕΝΟΙΚΙΑ 
ΓΗΣ</t>
  </si>
  <si>
    <t>ΤΟΚΟΙ
ΔΑΝΕΙΩΝ</t>
  </si>
  <si>
    <r>
      <t>ΕΝΑΠΟΜΕΝΟΝ
ΠΛΕΟΝΑΣΜΑ</t>
    </r>
    <r>
      <rPr>
        <b/>
        <vertAlign val="superscript"/>
        <sz val="10"/>
        <color indexed="12"/>
        <rFont val="Arial"/>
        <family val="2"/>
        <charset val="161"/>
      </rPr>
      <t>(2)</t>
    </r>
  </si>
  <si>
    <t xml:space="preserve">VALUE ADDED AT 
CURRENT PRICES
</t>
  </si>
  <si>
    <t>ΕΡΓΑΤΙΚΑ
LABOUR COST</t>
  </si>
  <si>
    <t>DEPRECIATION</t>
  </si>
  <si>
    <t xml:space="preserve">INDIRECT TAXES
LESS                    
SUBSIDIES
</t>
  </si>
  <si>
    <t>RENT ON
LAND</t>
  </si>
  <si>
    <t>INTEREST ON
LOANS</t>
  </si>
  <si>
    <r>
      <t>RESIDUAL OPERATING
SURPLUS</t>
    </r>
    <r>
      <rPr>
        <b/>
        <vertAlign val="superscript"/>
        <sz val="10"/>
        <color indexed="12"/>
        <rFont val="Arial"/>
        <family val="2"/>
        <charset val="161"/>
      </rPr>
      <t>(2)</t>
    </r>
  </si>
  <si>
    <t>EΙΣΑΓΩΓΕΣ (τόνοι)</t>
  </si>
  <si>
    <t>EΞΑΓΩΓΕΣ
(τόνοι)</t>
  </si>
  <si>
    <t>ΓΙΑ ΣΠΟΡΑ
(τόνοι)</t>
  </si>
  <si>
    <t>ΧΡΗΣΗ ΑΠΟ
ΒΙΟΜΗΧΑΝΙΕΣ
(τόνοι)</t>
  </si>
  <si>
    <t>ΧΡΗΣΗ ΩΣ ΖΩΟΤΡΟΦΕΣ
USED AS FEEDING STUFF</t>
  </si>
  <si>
    <t>ΣΥΝΟΛΟ ΠΑΡΑΓΩΓΗΣ</t>
  </si>
  <si>
    <t>ΕΞΑΓΩΓΕΣ</t>
  </si>
  <si>
    <t>ΚΡΑΤΗΣΕΙΣ ΓΙΑ ΣΠΟΡΑ, ΖΩΟΤΡΟΦΗ</t>
  </si>
  <si>
    <t>ΠΩΛΗΣΕΙΣ ΣΕ
ΒΙΟΜΗΧΑΝΙΕΣ</t>
  </si>
  <si>
    <t>TOTAL PRODUCTION</t>
  </si>
  <si>
    <t>EXPORTS</t>
  </si>
  <si>
    <t>RETAINED FOR 
INPUTS</t>
  </si>
  <si>
    <t>FINAL CONSUMPTION</t>
  </si>
  <si>
    <t>Ποσότητα
σπόρου
(σάκκοι 50 κιλών)</t>
  </si>
  <si>
    <t>Quantity
of seed
(bags of 50 kg)</t>
  </si>
  <si>
    <t>Κουνουπίδια και μπρόκολα</t>
  </si>
  <si>
    <t>Cauliflower and broccoli</t>
  </si>
  <si>
    <t>Πρόβατα</t>
  </si>
  <si>
    <t xml:space="preserve">  Canada</t>
  </si>
  <si>
    <t xml:space="preserve">  Καναδάς</t>
  </si>
  <si>
    <t>ΣΕ ΤΡΕΧΟΥΣΕΣ ΤΙΜΕΣ
AT CURRENT PRICES</t>
  </si>
  <si>
    <t>ΣΕ ΣΤΑΘΕΡΕΣ ΤΙΜΕΣ ΤΟΥ 2010
AT CONSTANT 2010 PRICES</t>
  </si>
  <si>
    <t>Other fodder crops</t>
  </si>
  <si>
    <t>Άλλα κτηνοτροφικά φυτά</t>
  </si>
  <si>
    <t>Δέρματα</t>
  </si>
  <si>
    <t>Hides and skins</t>
  </si>
  <si>
    <t>ΠΑΡΑΓΩΓΗ
PRODUCTION</t>
  </si>
  <si>
    <r>
      <rPr>
        <b/>
        <sz val="10"/>
        <rFont val="Arial"/>
        <family val="2"/>
        <charset val="161"/>
      </rPr>
      <t>(α) Έρευνα Διάρθρωσης Γεωργικών και Κτηνοτροφικών Εκμεταλλεύσεων</t>
    </r>
    <r>
      <rPr>
        <sz val="10"/>
        <rFont val="Arial"/>
        <family val="2"/>
        <charset val="161"/>
      </rPr>
      <t xml:space="preserve">, η οποία διεξάγεται κάθε τρία χρόνια δειγματοληπτικά και κάθε δέκα χρόνια απογραφικά με σκοπό τη συλλογή λεπτομερών στοιχείων για τη διάρθρωση των γεωργικών εκμεταλλεύσεων. Επίσης αποτελεί σημαντική πηγή στοιχείων και χρησιμοποιείται για την ενημέρωση και βελτίωση των ετήσιων δειγματοληπτικών ερευνών.
</t>
    </r>
  </si>
  <si>
    <r>
      <rPr>
        <b/>
        <sz val="10"/>
        <rFont val="Arial"/>
        <family val="2"/>
        <charset val="161"/>
      </rPr>
      <t>(a) The Farm Structure Survey,</t>
    </r>
    <r>
      <rPr>
        <sz val="10"/>
        <rFont val="Arial"/>
        <family val="2"/>
        <charset val="161"/>
      </rPr>
      <t xml:space="preserve"> which</t>
    </r>
    <r>
      <rPr>
        <b/>
        <sz val="10"/>
        <rFont val="Arial"/>
        <family val="2"/>
        <charset val="161"/>
      </rPr>
      <t xml:space="preserve"> </t>
    </r>
    <r>
      <rPr>
        <sz val="10"/>
        <rFont val="Arial"/>
        <family val="2"/>
        <charset val="161"/>
      </rPr>
      <t>is conducted every three years as a sample survey and every ten years as a census and aims at obtaining detailed data on the structure of agricultural holdings. It also constitutes an important source of data that is utilized for the updating and improvements of the annual sample surveys.</t>
    </r>
  </si>
  <si>
    <r>
      <rPr>
        <b/>
        <sz val="10"/>
        <rFont val="Arial"/>
        <family val="2"/>
        <charset val="161"/>
      </rPr>
      <t>Τακτικοί εργάτες και υπάλληλοι:</t>
    </r>
    <r>
      <rPr>
        <sz val="10"/>
        <rFont val="Arial"/>
        <family val="2"/>
        <charset val="161"/>
      </rPr>
      <t xml:space="preserve"> Είναι τα άτομα που εργάζονται στη γεωργία έναντι αμοιβής τακτικά όλες τις εβδομάδες ανεξάρτητα από τις ώρες εργασίας κάθε εβδομάδα.</t>
    </r>
  </si>
  <si>
    <t>Τα στοιχεία, οι έννοιες και η παρουσίαση των οικονομικών λογαριασμών του γεωργικού τομέα βασίζονται στο εγχειρίδιο Οικονομικών Λογαριασμών Γεωργίας και Δασοκομίας (Αναθ. 1.1.) και στην Στατιστική Ταξινόμηση Οικονομικών Δραστηριοτήτων, NACE Αναθ. 2, της ΕΕ.</t>
  </si>
  <si>
    <r>
      <rPr>
        <b/>
        <sz val="10"/>
        <rFont val="Arial"/>
        <family val="2"/>
        <charset val="161"/>
      </rPr>
      <t>Έκταση</t>
    </r>
    <r>
      <rPr>
        <sz val="10"/>
        <rFont val="Arial"/>
        <family val="2"/>
        <charset val="161"/>
      </rPr>
      <t xml:space="preserve">
1 εκτάριο = 10.000 τετραγωνικά μέτρα
               = 10 δεκάρια
               = 7,475 σκάλες 
</t>
    </r>
    <r>
      <rPr>
        <b/>
        <sz val="10"/>
        <rFont val="Arial"/>
        <family val="2"/>
        <charset val="161"/>
      </rPr>
      <t>Βάρος</t>
    </r>
    <r>
      <rPr>
        <sz val="10"/>
        <rFont val="Arial"/>
        <family val="2"/>
        <charset val="161"/>
      </rPr>
      <t xml:space="preserve">
1 τόνος = 1.000 κιλά</t>
    </r>
  </si>
  <si>
    <r>
      <rPr>
        <b/>
        <sz val="10"/>
        <rFont val="Arial"/>
        <family val="2"/>
        <charset val="161"/>
      </rPr>
      <t>Area</t>
    </r>
    <r>
      <rPr>
        <sz val="10"/>
        <rFont val="Arial"/>
        <family val="2"/>
        <charset val="161"/>
      </rPr>
      <t xml:space="preserve">
1 hectare (ha) = 10.000 square metres
                     = 10 decares
                     = 7,475 donums 
</t>
    </r>
    <r>
      <rPr>
        <b/>
        <sz val="10"/>
        <rFont val="Arial"/>
        <family val="2"/>
        <charset val="161"/>
      </rPr>
      <t>Weight</t>
    </r>
    <r>
      <rPr>
        <sz val="10"/>
        <rFont val="Arial"/>
        <family val="2"/>
        <charset val="161"/>
      </rPr>
      <t xml:space="preserve">
1 tonne = 1.000 kg
</t>
    </r>
  </si>
  <si>
    <t xml:space="preserve">          Tonne = Metric ton</t>
  </si>
  <si>
    <t>Production
(tonnes)</t>
  </si>
  <si>
    <t>Producer´s
price
(€/tonne)</t>
  </si>
  <si>
    <t>Quantity
(tonnes)</t>
  </si>
  <si>
    <t>PRODUCT/COUNTRY OF DESTINATION</t>
  </si>
  <si>
    <t>ΠΡΟΪΟΝ/ΧΩΡΑ ΠΡΟΟΡΙΣΜΟΥ</t>
  </si>
  <si>
    <t xml:space="preserve">Θειϊκό Κάλλιο (0-0-48/52) </t>
  </si>
  <si>
    <t>Local cattle</t>
  </si>
  <si>
    <t>Weaning (&lt;20 kg)</t>
  </si>
  <si>
    <t>IMPORTS
(tonnes)</t>
  </si>
  <si>
    <t>EXPORTS
(tonnes)</t>
  </si>
  <si>
    <t>USED AS SEEDS
(tonnes)</t>
  </si>
  <si>
    <t>USED BY FACTORIES
(tonnes)</t>
  </si>
  <si>
    <t>Price
(€/tonne)</t>
  </si>
  <si>
    <t>Producer`s price
(€/tonne)</t>
  </si>
  <si>
    <t xml:space="preserve">Καυσόξυλα, σπόροι, φυτά, χριστουγεννιάτικα </t>
  </si>
  <si>
    <t>(τόνοι - tonnes)</t>
  </si>
  <si>
    <t>ΤΕΛΙΚΗ ΚΑΤΑΝΑΛΩΣΗ</t>
  </si>
  <si>
    <r>
      <rPr>
        <vertAlign val="superscript"/>
        <sz val="10"/>
        <rFont val="Arial"/>
        <family val="2"/>
        <charset val="161"/>
      </rPr>
      <t>(3)</t>
    </r>
    <r>
      <rPr>
        <sz val="10"/>
        <rFont val="Arial"/>
        <family val="2"/>
        <charset val="161"/>
      </rPr>
      <t xml:space="preserve"> Μέρος της παραγωγής (δηλ. αναδασώσεις) αποτελεί στοιχείο των κεφαλαιουχικών επενδύσεων. </t>
    </r>
  </si>
  <si>
    <t xml:space="preserve">Compound feeds </t>
  </si>
  <si>
    <t>locally produced</t>
  </si>
  <si>
    <t>Value
(€000´s)</t>
  </si>
  <si>
    <t>Αξία
(€000’ς)</t>
  </si>
  <si>
    <t>Green Fodder</t>
  </si>
  <si>
    <t>Compound feeds sold by feeding stuff factories</t>
  </si>
  <si>
    <t>Άλλες χώρες</t>
  </si>
  <si>
    <t>Other countries</t>
  </si>
  <si>
    <r>
      <rPr>
        <b/>
        <sz val="10"/>
        <rFont val="Arial"/>
        <family val="2"/>
        <charset val="161"/>
      </rPr>
      <t>Εποχικοί εργάτες:</t>
    </r>
    <r>
      <rPr>
        <sz val="10"/>
        <rFont val="Arial"/>
        <family val="2"/>
        <charset val="161"/>
      </rPr>
      <t xml:space="preserve"> Είναι οι μισθωτοί που απασχολούνται προσωρινά πάνω σε εντελώς έκτακτη ή και εποχική βάση για διάφορες γεωργικές εργασίες. Για τα έτη πριν το 2020, η μετατροπή τους σε πλήρως απασχολούμενα άτομα γινόταν με το συντελεστή των 260 ανθρωποημερών ετησίως. Από το έτος 2020 και έπειτα η μετατροπή σε πλήρως απασχολούμενα άτομα γίνεται με το συντελεστή των 245 ημερών εργασίας.  </t>
    </r>
  </si>
  <si>
    <r>
      <rPr>
        <b/>
        <sz val="10"/>
        <rFont val="Arial"/>
        <family val="2"/>
        <charset val="161"/>
      </rPr>
      <t>Απασχόληση:</t>
    </r>
    <r>
      <rPr>
        <sz val="10"/>
        <rFont val="Arial"/>
        <family val="2"/>
        <charset val="161"/>
      </rPr>
      <t xml:space="preserve"> Αναφέρεται σε “ισοδύναμο πλήρως απασχολουμένων” ατόμων. Η μέθοδος αυτή βασίζεται στη συνολική διάρκεια εργασίας των γεωργών και μελών της οικογένειας στις γεωργικές εκμεταλλεύσεις. Μέχρι το έτος 2019, ο αριθμός πλήρως απασχολουμένων προέκυπτε από τη διαίρεση της συνολικής διάρκειας εργασίας (σε χρόνο) με 260 ανθρωποημέρες ετησίως. Από το έτος 2020 και έπειτα η μετατροπή σε πλήρως απασχολούμενα άτομα γίνεται με το συντελεστή των 245 ημερών εργασίας.  Οι γεωργοί που εργάζονται πέραν των 245 ημερών κατά έτος θεωρούνται ως πλήρως απασχολούμενοι στη γεωργία.</t>
    </r>
  </si>
  <si>
    <r>
      <rPr>
        <b/>
        <sz val="10"/>
        <rFont val="Arial"/>
        <family val="2"/>
        <charset val="161"/>
      </rPr>
      <t>Employment:</t>
    </r>
    <r>
      <rPr>
        <sz val="10"/>
        <rFont val="Arial"/>
        <family val="2"/>
        <charset val="161"/>
      </rPr>
      <t xml:space="preserve"> It is expressed in “full time working equivalent” number of persons. This approach is based on the total duration of work in the farm. Up to 2019 the full-time equivalent number of holders and family members employed was derived by dividing the total work input (in terms of time) by 260 man-days per year. From the year 2020 onwards, the conversion to fulltime equivalent number is derived using the coefficient of the 245 working days per year. Those farmers working for more than 245 days per year are taken as fully occupied in agriculture.</t>
    </r>
  </si>
  <si>
    <r>
      <rPr>
        <b/>
        <sz val="10"/>
        <rFont val="Arial"/>
        <family val="2"/>
        <charset val="161"/>
      </rPr>
      <t>Επιχορηγήσεις:</t>
    </r>
    <r>
      <rPr>
        <sz val="10"/>
        <rFont val="Arial"/>
        <family val="2"/>
        <charset val="161"/>
      </rPr>
      <t xml:space="preserve"> Αναφέρονται στα ποσά που δίδονται από τον Κυπριακό Οργανισμό Αγροτικών Πληρωμών ως εκταρική επιχορήγηση και στήριξη για αγροτική ανάπτυξη.</t>
    </r>
  </si>
  <si>
    <r>
      <rPr>
        <b/>
        <sz val="10"/>
        <rFont val="Arial"/>
        <family val="2"/>
        <charset val="161"/>
      </rPr>
      <t>Subsidies:</t>
    </r>
    <r>
      <rPr>
        <sz val="10"/>
        <rFont val="Arial"/>
        <family val="2"/>
        <charset val="161"/>
      </rPr>
      <t xml:space="preserve"> They refer to the amounts paid by the Cyprus Agricultural Payments Organization that apply to subsidies per hectare and rural development.</t>
    </r>
  </si>
  <si>
    <r>
      <rPr>
        <b/>
        <sz val="10"/>
        <rFont val="Arial"/>
        <family val="2"/>
        <charset val="161"/>
      </rPr>
      <t>(β) Έρευνες φυτικής παραγωγής</t>
    </r>
    <r>
      <rPr>
        <sz val="10"/>
        <rFont val="Arial"/>
        <family val="2"/>
        <charset val="161"/>
      </rPr>
      <t>, οι οποίες διεξάγονται κάθε χρόνο με σκοπό τη συλλογή στοιχείων από τους γεωργούς για τις εκτάσεις που φυτεύτηκαν, την παραγωγή, τα έσοδα από τις πωλήσεις των προϊόντων και τα έξοδα. Το πλαίσιο δειγματοληψίας των ερευνών προέρχεται από την Έρευνα Διάρθρωσης και την Απογραφή Γεωργίας 2020. Το δείγμα είναι στρωματοποιημένο ανά ομάδα προϊόντων και οι εκμεταλλεύσεις επιλέγονται με Πιθανότητα Αναλογική προς το Μέγεθος, το οποίο μέγεθος είναι η έκταση κάθε ομάδας προϊόντων των γεωργικών εκμεταλλεύσεων. Τα στοιχεία συλλέγονται με προσωπικές συνεντεύξεις από τους γεωργούς.</t>
    </r>
  </si>
  <si>
    <r>
      <rPr>
        <b/>
        <sz val="10"/>
        <rFont val="Arial"/>
        <family val="2"/>
        <charset val="161"/>
      </rPr>
      <t>(b) Crop production surveys</t>
    </r>
    <r>
      <rPr>
        <sz val="10"/>
        <rFont val="Arial"/>
        <family val="2"/>
        <charset val="161"/>
      </rPr>
      <t>, are conducted on an annual basis for the collection of data from farmers on areas planted, crop production, earnings from the sales of crop products and inputs. The sampling frame of the surveys is provided by the Farm Structure Survey and the Census of Agriculture 2020. The sample is stratified by product group and holdings are selected with PPS (Probability Proportional to Size), the size being the area of every product group of the agricultural holdings. Data are collected through personal interviews with the farmers.</t>
    </r>
  </si>
  <si>
    <r>
      <t>ΦΥΤΙΚΗ ΚΑΙ ΖΩΙΚΗ ΠΑΡΑΓΩΓΗ</t>
    </r>
    <r>
      <rPr>
        <b/>
        <vertAlign val="superscript"/>
        <sz val="10"/>
        <rFont val="Arial"/>
        <family val="2"/>
        <charset val="161"/>
      </rPr>
      <t>(1)</t>
    </r>
  </si>
  <si>
    <r>
      <t>CROP AND LIVESTOCK PRODUCTION</t>
    </r>
    <r>
      <rPr>
        <b/>
        <vertAlign val="superscript"/>
        <sz val="10"/>
        <rFont val="Arial"/>
        <family val="2"/>
        <charset val="161"/>
      </rPr>
      <t>(1)</t>
    </r>
  </si>
  <si>
    <t xml:space="preserve">    245 working days per year. For the years before 2020, the fulltime equivalent number was derived using the coefficient of 260 working days per year. </t>
  </si>
  <si>
    <r>
      <t>Other European countries</t>
    </r>
    <r>
      <rPr>
        <vertAlign val="superscript"/>
        <sz val="10"/>
        <rFont val="Arial"/>
        <family val="2"/>
        <charset val="161"/>
      </rPr>
      <t>(1)</t>
    </r>
  </si>
  <si>
    <r>
      <t>Άλλες Ευρωπαϊκές χώρες</t>
    </r>
    <r>
      <rPr>
        <vertAlign val="superscript"/>
        <sz val="10"/>
        <rFont val="Arial"/>
        <family val="2"/>
        <charset val="161"/>
      </rPr>
      <t>(1)</t>
    </r>
  </si>
  <si>
    <r>
      <rPr>
        <b/>
        <sz val="10"/>
        <rFont val="Arial"/>
        <family val="2"/>
        <charset val="161"/>
      </rPr>
      <t>Seasonal employees:</t>
    </r>
    <r>
      <rPr>
        <sz val="10"/>
        <rFont val="Arial"/>
        <family val="2"/>
        <charset val="161"/>
      </rPr>
      <t xml:space="preserve"> Refer to those workers whose services are occasionally utilised i.e. they don’t work on a regular and continuous basis, even though they may happen to be hired on various occasions during the year. For the years before 2020, the fulltime equivalent number was derived using the coefficient of 260 working days per year. From the year 2020 onwards, the conversion to fulltime equivalent number is derived using the coefficient of 245 working days per year. </t>
    </r>
  </si>
  <si>
    <r>
      <t>Eγχώρια παραγωγή</t>
    </r>
    <r>
      <rPr>
        <b/>
        <vertAlign val="superscript"/>
        <sz val="10"/>
        <rFont val="Arial"/>
        <family val="2"/>
        <charset val="161"/>
      </rPr>
      <t>(1)</t>
    </r>
  </si>
  <si>
    <r>
      <t>Local production</t>
    </r>
    <r>
      <rPr>
        <b/>
        <vertAlign val="superscript"/>
        <sz val="10"/>
        <rFont val="Arial"/>
        <family val="2"/>
        <charset val="161"/>
      </rPr>
      <t>(1)</t>
    </r>
  </si>
  <si>
    <r>
      <rPr>
        <vertAlign val="superscript"/>
        <sz val="10"/>
        <rFont val="Arial"/>
        <family val="2"/>
        <charset val="161"/>
      </rPr>
      <t>(1)</t>
    </r>
    <r>
      <rPr>
        <sz val="10"/>
        <rFont val="Arial"/>
        <family val="2"/>
        <charset val="161"/>
      </rPr>
      <t xml:space="preserve"> Local production is the quantity that remains for local consumption after the subtraction of the exports, the retains for input and the sales to industry.</t>
    </r>
  </si>
  <si>
    <r>
      <rPr>
        <vertAlign val="superscript"/>
        <sz val="10"/>
        <rFont val="Arial"/>
        <family val="2"/>
        <charset val="161"/>
      </rPr>
      <t>(1)</t>
    </r>
    <r>
      <rPr>
        <sz val="10"/>
        <rFont val="Arial"/>
        <family val="2"/>
        <charset val="161"/>
      </rPr>
      <t xml:space="preserve"> Εγχώρια παραγωγή είναι η ποσότητα που παραμένει για εγχώρια κατανάλωση αφού αφαιρεθούν οι εξαγωγές, οι κρατήσεις για σπορά ή ζωοτροφή και οι πωλήσεις στη βιομηχανία. </t>
    </r>
  </si>
  <si>
    <r>
      <rPr>
        <vertAlign val="superscript"/>
        <sz val="10"/>
        <rFont val="Arial"/>
        <family val="2"/>
        <charset val="161"/>
      </rPr>
      <t>(1)</t>
    </r>
    <r>
      <rPr>
        <sz val="10"/>
        <rFont val="Arial"/>
        <family val="2"/>
        <charset val="161"/>
      </rPr>
      <t xml:space="preserve"> Figures for the year 2020 result from the Census of Agriculture and the conversion to the fulltime equivalent number is derived using the coefficient of</t>
    </r>
  </si>
  <si>
    <r>
      <rPr>
        <vertAlign val="superscript"/>
        <sz val="10"/>
        <rFont val="Arial"/>
        <family val="2"/>
        <charset val="161"/>
      </rPr>
      <t>(1)</t>
    </r>
    <r>
      <rPr>
        <sz val="10"/>
        <rFont val="Arial"/>
        <family val="2"/>
        <charset val="161"/>
      </rPr>
      <t xml:space="preserve"> Τα στοιχεία για το έτος 2020 προκύπτουν από τα αποτελέσματα της Απογραφής Γεωργίας και η μετατροπή σε πλήρως απασχολούμενα άτομα γίνεται  </t>
    </r>
  </si>
  <si>
    <r>
      <rPr>
        <vertAlign val="superscript"/>
        <sz val="10"/>
        <rFont val="Arial"/>
        <family val="2"/>
        <charset val="161"/>
      </rPr>
      <t>(1)</t>
    </r>
    <r>
      <rPr>
        <sz val="10"/>
        <rFont val="Arial"/>
        <family val="2"/>
        <charset val="161"/>
      </rPr>
      <t xml:space="preserve"> Following the exit of the United Kingdom from the E.U. in 2020, the data for the U.K. are included in "Other European countries" </t>
    </r>
  </si>
  <si>
    <t xml:space="preserve">   for the whole timeseries. </t>
  </si>
  <si>
    <t>Κάτοχοι και μέλη οικογένειας</t>
  </si>
  <si>
    <t>Βοοειδή</t>
  </si>
  <si>
    <t>Cattle</t>
  </si>
  <si>
    <t>Αίγιες</t>
  </si>
  <si>
    <t>Crop insurance</t>
  </si>
  <si>
    <t>SALES TO INDUSTRY</t>
  </si>
  <si>
    <r>
      <rPr>
        <b/>
        <sz val="10"/>
        <rFont val="Arial"/>
        <family val="2"/>
        <charset val="161"/>
      </rPr>
      <t>(δ)</t>
    </r>
    <r>
      <rPr>
        <sz val="10"/>
        <rFont val="Arial"/>
        <family val="2"/>
        <charset val="161"/>
      </rPr>
      <t xml:space="preserve"> Σημαντικές πηγές πληροφοριών είναι διάφορα </t>
    </r>
    <r>
      <rPr>
        <b/>
        <sz val="10"/>
        <rFont val="Arial"/>
        <family val="2"/>
        <charset val="161"/>
      </rPr>
      <t>Κυβερνητικά Τμήματα</t>
    </r>
    <r>
      <rPr>
        <sz val="10"/>
        <rFont val="Arial"/>
        <family val="2"/>
        <charset val="161"/>
      </rPr>
      <t xml:space="preserve"> (Γεωργίας, Δασών, Αλιείας και Θαλάσσιων Ερευνών, Αναπτύξεως Υδάτων κλπ.), ο Κυπριακός Οργανισμός Αγροτικών Πληρωμών, </t>
    </r>
    <r>
      <rPr>
        <b/>
        <sz val="10"/>
        <rFont val="Arial"/>
        <family val="2"/>
        <charset val="161"/>
      </rPr>
      <t>Οργανισμοί Εμπορίας προϊόντων</t>
    </r>
    <r>
      <rPr>
        <sz val="10"/>
        <rFont val="Arial"/>
        <family val="2"/>
        <charset val="161"/>
      </rPr>
      <t xml:space="preserve"> (πατατών, σιτηρών, χαρουπιών κλπ.), και διάφορα </t>
    </r>
    <r>
      <rPr>
        <b/>
        <sz val="10"/>
        <rFont val="Arial"/>
        <family val="2"/>
        <charset val="161"/>
      </rPr>
      <t>Συνεργατικά Ιδρύματα</t>
    </r>
    <r>
      <rPr>
        <sz val="10"/>
        <rFont val="Arial"/>
        <family val="2"/>
        <charset val="161"/>
      </rPr>
      <t>. Τα στοιχεία που χρησιμοποιούνται αφορούν στις ποσότητες και τιμές των αντίστοιχων προϊόντων και υπηρεσιών που χειρίζονται.</t>
    </r>
  </si>
  <si>
    <r>
      <rPr>
        <b/>
        <sz val="10"/>
        <rFont val="Arial"/>
        <family val="2"/>
        <charset val="161"/>
      </rPr>
      <t xml:space="preserve">(d) </t>
    </r>
    <r>
      <rPr>
        <sz val="10"/>
        <rFont val="Arial"/>
        <family val="2"/>
        <charset val="161"/>
      </rPr>
      <t xml:space="preserve">Important sources of information are various </t>
    </r>
    <r>
      <rPr>
        <b/>
        <sz val="10"/>
        <rFont val="Arial"/>
        <family val="2"/>
        <charset val="161"/>
      </rPr>
      <t>Government Departments</t>
    </r>
    <r>
      <rPr>
        <sz val="10"/>
        <rFont val="Arial"/>
        <family val="2"/>
        <charset val="161"/>
      </rPr>
      <t xml:space="preserve"> (Agriculture, Forests, Fisheries and Marine Research, Water Development etc.), the Cyprus Agricultural Payments Organization, the </t>
    </r>
    <r>
      <rPr>
        <b/>
        <sz val="10"/>
        <rFont val="Arial"/>
        <family val="2"/>
        <charset val="161"/>
      </rPr>
      <t>Marketing Boards</t>
    </r>
    <r>
      <rPr>
        <sz val="10"/>
        <rFont val="Arial"/>
        <family val="2"/>
        <charset val="161"/>
      </rPr>
      <t xml:space="preserve"> (for potatoes, cereals, carobs etc.) and the various </t>
    </r>
    <r>
      <rPr>
        <b/>
        <sz val="10"/>
        <rFont val="Arial"/>
        <family val="2"/>
        <charset val="161"/>
      </rPr>
      <t>Co-operatives</t>
    </r>
    <r>
      <rPr>
        <sz val="10"/>
        <rFont val="Arial"/>
        <family val="2"/>
        <charset val="161"/>
      </rPr>
      <t>. The data used from these sources relate to quantities and prices of the respective products and services handled.</t>
    </r>
  </si>
  <si>
    <t>2013-2017</t>
  </si>
  <si>
    <t>2018-2022</t>
  </si>
  <si>
    <t>ΓΕΩΡΓΙΚΕΣ ΣΤΑΤΙΣΤΙΚΕΣ 2022</t>
  </si>
  <si>
    <t>AGRICULTURAL STATISTICS 2022</t>
  </si>
  <si>
    <t>Ακαθάριστη παραγωγή, ενδιάμεση ανάλωση και προστιθέμενη αξία σε τρέχουσες τιμές, 2018-2022</t>
  </si>
  <si>
    <t>Ετήσια ποσοστιαία μεταβολή της ακαθάριστης παραγωγής, της ενδιάμεσης ανάλωσης και της προστιθέμενης αξίας, 2018-2022</t>
  </si>
  <si>
    <t>Ακαθάριστη παραγωγή και προστιθέμενη αξία κατά υποτομέα σε τρέχουσες τιμές, 2018-2022</t>
  </si>
  <si>
    <t>Κατανομή προστιθέμενης αξίας κατά συντελεστή εισοδημάτων, 2010-2022</t>
  </si>
  <si>
    <t>Ενδιάμεση ανάλωση κατά είδος, 2018-2022</t>
  </si>
  <si>
    <t>Απασχόληση στη γεωργία κατά κατηγορία, φύλο και υποτομέα, 2018-2022</t>
  </si>
  <si>
    <t>Εκτάσεις και παραγωγή προϊόντων, 2022</t>
  </si>
  <si>
    <t>Εξαγωγές γεωργικών προϊόντων, 2018-2022</t>
  </si>
  <si>
    <t>Εξαγωγές κυριότερων γεωργικών προϊόντων κατά χώρα προορισμού, 2021-2022</t>
  </si>
  <si>
    <t>Ποσότητα και αξία σπόρων κατά προϊόν, 2022</t>
  </si>
  <si>
    <t>Χρήση λιπασμάτων, 2022</t>
  </si>
  <si>
    <t>Ζωική παραγωγή, 2022</t>
  </si>
  <si>
    <t>Μεταβολή ζωικού κεφαλαίου, 2021-2022</t>
  </si>
  <si>
    <t>Ζωοτροφές κατά είδος, 2022</t>
  </si>
  <si>
    <t>Παραγωγή και ενδιάμεση ανάλωση δευτερογενών προϊόντων, 2022</t>
  </si>
  <si>
    <t>Δασική παραγωγή και ενδιάμεση ανάλωση, 2022</t>
  </si>
  <si>
    <t>Παραγωγή αλιείας και ενδιάμεση ανάλωση, 2022</t>
  </si>
  <si>
    <t>Χρήση γεωργικής παραγωγής κατά προϊόν σε τιμές παραγωγού, 2022</t>
  </si>
  <si>
    <t>Gross output, intermediate inputs and value added at current prices, 2018-2022</t>
  </si>
  <si>
    <t>Annual percentage change of gross output, intermediate inputs and value added, 2018-2022</t>
  </si>
  <si>
    <t>Gross output and value added by sub-sector at current prices, 2018-2022</t>
  </si>
  <si>
    <t>Breakdown of value added by factor income, 2010-2022</t>
  </si>
  <si>
    <t>Intermediate inputs by type, 2018-2022</t>
  </si>
  <si>
    <t>Employment in agriculture by category, gender and sub-sector, 2018-2022</t>
  </si>
  <si>
    <t>Crop areas and production, 2022</t>
  </si>
  <si>
    <t>Exports of agricultural products, 2018-2022</t>
  </si>
  <si>
    <t>Exports of main agricultural products by country of destination, 2021-2022</t>
  </si>
  <si>
    <t>Quantity and value of seed by crop, 2022</t>
  </si>
  <si>
    <t>Fertilizers used, 2022</t>
  </si>
  <si>
    <t>Livestock production, 2022</t>
  </si>
  <si>
    <t>Change in animal stock, 2021-2022</t>
  </si>
  <si>
    <t>Feeding stuff by type, 2022</t>
  </si>
  <si>
    <t>Ancillary production and intermediate inputs, 2022</t>
  </si>
  <si>
    <t>Forestry production and intermediate inputs, 2022</t>
  </si>
  <si>
    <t>Fishing production and intermediate inputs, 2022</t>
  </si>
  <si>
    <t>Fish caught by type of species, 2018-2022</t>
  </si>
  <si>
    <t>Agricultural output by product and final use at producer's prices, 2022</t>
  </si>
  <si>
    <t>ΠINAKAΣ  1.  AΚAΘAPIΣTH ΠAPAΓΩΓH, ΕΝΔΙΑΜΕΣΗ ΑΝΑΛΩΣΗ ΚAI ΠPOΣTIΘEMENH AΞIA ΣΕ ΤΡΕΧΟΥΣΕΣ ΤΙΜΕΣ, 2018-2022</t>
  </si>
  <si>
    <t>TABLE      1.  GROSS OUTPUT, INTERMEDIATE INPUTS AND VALUE ADDED AT CURRENT PRICES, 2018-2022</t>
  </si>
  <si>
    <t>ΠINAKAΣ  2.  ETHΣIA ΠOΣOΣTIAIA METABOΛH THΣ AΚAΘAPIΣTHΣ ΠAPAΓΩΓHΣ, TΗΣ ΕΝΔΙΑΜΕΣΗΣ ΑΝΑΛΩΣΗΣ ΚAI THΣ ΠPOΣTIΘEMENHΣ AΞIAΣ, 2018-2022</t>
  </si>
  <si>
    <t>TABLE      2.  ANNUAL PERCENTAGE CHANGE OF GROSS OUTPUT, INTERMEDIATE INPUTS AND VALUE ADDED, 2018-2022</t>
  </si>
  <si>
    <t>ΠINAKAΣ  3.  AΚAΘAPIΣTH ΠAPAΓΩΓH ΚAI ΠPOΣTIΘEMENH AΞIA ΚATA YΠOTOMEA ΣΕ ΤΡΕΧΟΥΣΕΣ ΤΙΜΕΣ, 2018-2022</t>
  </si>
  <si>
    <t>TABLE      3.  GROSS OUTPUT AND VALUE ADDED BY SUB-SECTOR AT CURRENT PRICES, 2018-2022</t>
  </si>
  <si>
    <t>ΠINAKAΣ  4.  ΚATANOMH ΠPOΣTIΘEMENHΣ AΞIAΣ ΚATA ΣYNTEΛEΣTH EIΣOΔHMATΩN, 2010-2022</t>
  </si>
  <si>
    <t>TABLE      4.  BREAKDOWN OF VALUE ADDED BY FACTOR INCOME, 2010-2022</t>
  </si>
  <si>
    <t>ΠINAKAΣ  5.  ΕΝΔΙΑΜΕΣΗ ΑΝΑΛΩΣΗ KATA EIΔOΣ, 2018-2022</t>
  </si>
  <si>
    <t>TABLE      5.  INTERMEDIATE INPUTS BY TYPE, 2018-2022</t>
  </si>
  <si>
    <t>ΠINAKAΣ  7.  ΑΠΑΣΧΟΛΗΣΗ ΣΤΗ ΓΕΩΡΓΙΑ ΚΑΤΑ ΚΑΤΗΓΟΡΙΑ, ΦΥΛΟ ΚΑΙ ΥΠΟΤΟΜΕΑ, 2018-2022</t>
  </si>
  <si>
    <t>TABLE      7.  EMPLOYMENT IN AGRICULTURE BY CATEGORY, GENDER AND SUB-SECTOR, 2018-2022</t>
  </si>
  <si>
    <t>ΠINAKAΣ  8.  ΕΚΤΑΣΕΙΣ ΚΑΙ ΠΑΡΑΓΩΓΗ ΠΡΟΪΟΝΤΩΝ, 2022</t>
  </si>
  <si>
    <t>TABLE      8.  CROP AREAS AND PRODUCTION, 2022</t>
  </si>
  <si>
    <t>ΠINAKAΣ  9.  EΞAΓΩΓEΣ ΓEΩPΓIΚΩN ΠPOΪONTΩN, 2018-2022</t>
  </si>
  <si>
    <t>TABLE      9.  EXPORTS OF AGRICULTURAL PRODUCTS, 2018-2022</t>
  </si>
  <si>
    <t>ΠINAKAΣ  11.  EΞAΓΩΓEΣ ΚYPIOTEPΩN ΓEΩPΓIΚΩN ΠPOΪONTΩN ΚATA XΩPA ΠPOOPIΣMOY, 2021-2022</t>
  </si>
  <si>
    <t>TABLE      11.  EXPORTS OF MAIN AGRICULTURAL PRODUCTS BY COUNTRY OF DESTINATION, 2021-2022</t>
  </si>
  <si>
    <t>ΠINAKAΣ  12.  ΠOΣOTHTA ΚAI AΞIA ΣΠOPΩN ΚATA ΠPOΪΟN, 2022</t>
  </si>
  <si>
    <t>TABLE      12.  QUANTITY AND VALUE OF SEEDS BY CROP, 2022</t>
  </si>
  <si>
    <t>ΠINAKAΣ  13.  XPHΣH ΛIΠAΣMATΩN, 2022</t>
  </si>
  <si>
    <t>TABLE      13.  FERTILIZERS USED, 2022</t>
  </si>
  <si>
    <t>ΠINAKAΣ  14.  ZΩΙΚΗ ΠΑΡΑΓΩΓΗ, 2022</t>
  </si>
  <si>
    <t>TABLE      14.  LIVESTOCK PRODUCTION, 2022</t>
  </si>
  <si>
    <t>ΠINAKAΣ  15.  METABOΛH ZΩIΚOY ΚEΦAΛAIOY, 2021-2022</t>
  </si>
  <si>
    <t>TABLE      15.  CHANGE IN ANIMAL STOCK, 2021-2022</t>
  </si>
  <si>
    <t>ΠINAKAΣ  16.  ZΩOTPOΦEΣ ΚATA EIΔOΣ, 2022</t>
  </si>
  <si>
    <t>TABLE      16.  FEEDING STUFF BY TYPE, 2022</t>
  </si>
  <si>
    <t>ΠINAKAΣ  17.  ΠAPAΓΩΓH ΚΑΙ ΕΝΔΙΑΜΕΣΗ ΑΝΑΛΩΣΗ ΔEYTEPOΓENΩN ΠPOΪONTΩN, 2022</t>
  </si>
  <si>
    <t>TABLE      17.  ANCILLARY PRODUCTION AND INTERMEDIATE INPUTS, 2022</t>
  </si>
  <si>
    <t>ΠINAKAΣ  18.  ΔΑΣΙΚΗ ΠΑΡΑΓΩΓΗ ΚΑΙ ΕΝΔΙΑΜΕΣΗ ΑΝΑΛΩΣΗ, 2022</t>
  </si>
  <si>
    <t>TABLE      18.  FORESTRY PRODUCTION AND INTERMEDIATE INPUTS, 2022</t>
  </si>
  <si>
    <t>ΠINAKAΣ  19.  ΠΑΡΑΓΩΓΗ ΑΛΙΕΙΑΣ ΚΑΙ ΕΝΔΙΑΜΕΣΗ ΑΝΑΛΩΣΗ, 2022</t>
  </si>
  <si>
    <t>TABLE      19.  FISHING PRODUCTION AND INTERMEDIATE INPUTS, 2022</t>
  </si>
  <si>
    <t>ΠINAKAΣ  20.  AΛIEIA ΨAPIΩN ΚATA EIΔOΣ, 2018-2022</t>
  </si>
  <si>
    <t>TABLE      20.  FISH CAUGHT BY TYPE OF SPECIES, 2018-2022</t>
  </si>
  <si>
    <t>ΠINAKAΣ  21.  XPHΣH ΤΗΣ ΓΕΩΡΓΙΚΗΣ ΠAPAΓΩΓHΣ ΚATA ΠPOΪΟN ΣΕ ΤΙΜΕΣ ΠΑΡΑΓΩΓΟΥ, 2022</t>
  </si>
  <si>
    <t>TABLE      21.  AGRICULTURAL OUTPUT BY PRODUCT AND FINAL USE AT PRODUCER'S PRICES, 2022</t>
  </si>
  <si>
    <t>Έμμεσοι φόροι, 2018-2022</t>
  </si>
  <si>
    <t>Αξία γεωργικών εξαγωγών κατά γεωγραφική περιοχή, 2018-2022</t>
  </si>
  <si>
    <t>Indirect taxes, 2018-2022</t>
  </si>
  <si>
    <t>Value of agricultural exports by geographical region, 2018-2022</t>
  </si>
  <si>
    <t>ΠINAKAΣ  6.  EMMEΣOI ΦOPOI, 2018-2022</t>
  </si>
  <si>
    <t>TABLE      6.  INDIRECT TAXES, 2018-2022</t>
  </si>
  <si>
    <t>ΠINAKAΣ  10.  AΞIA ΓEΩPΓIΚΩN EΞAΓΩΓΩN ΚATA ΓEΩΓPAΦIKΗ ΠEPIOXΗ, 2018-2022</t>
  </si>
  <si>
    <t xml:space="preserve">TABLE      10.  VALUE OF AGRICULTURAL EXPORTS BY GEOGRAPHICAL REGION, 2018-2022                                                                                                                           
                            </t>
  </si>
  <si>
    <r>
      <rPr>
        <b/>
        <sz val="10"/>
        <rFont val="Arial"/>
        <family val="2"/>
        <charset val="161"/>
      </rPr>
      <t>Ακαθάριστη παραγωγή:</t>
    </r>
    <r>
      <rPr>
        <sz val="10"/>
        <rFont val="Arial"/>
        <family val="2"/>
        <charset val="161"/>
      </rPr>
      <t xml:space="preserve"> Είναι το σύνολο της αξίας των γεωργικών και άλλων συναφών προϊόντων που παράγονται κατά τη διάρκεια ενός έτους, ανεξάρτητα εάν τα προϊόντα αυτά πωλούνται σε άλλους, καταναλώνονται επί τόπου ή χρησιμοποιούνται για περαιτέρω επεξεργασία από τους γεωργοκτηνοτρόφους. Η αξία της γεωργικής παραγωγής υπολογίζεται με βάση τις τιμές παραγωγού (τιμές στον τόπο παραγωγής).</t>
    </r>
  </si>
  <si>
    <t xml:space="preserve">Σύμφωνα με τις πρόνοιες του περί Επίσημων Στατιστικών Νόμου του 2021 (Ν. 25(Ι)/2021), ο οποίος παρέχει τη νομική βάση για την ανάπτυξη, παραγωγή και διάδοση των επίσημων στατιστικών στην Κύπρο, όλα τα στοιχεία που συλλέγονται τηρούνται ως εμπιστευτικά και χρησιμοποιούνται αποκλειστικά και μόνο για στατιστικούς σκοπούς. </t>
  </si>
  <si>
    <t>In compliance with the provisions of the Official Statistics Law of 2021 (Law No. 25(I)/2021). which provides the legal basis for the development, production and dissemination of official statistics in Cyprus, all data collected are treated as confidential and used solely for statistical purposes.</t>
  </si>
  <si>
    <t xml:space="preserve">    συντελεστή των 260 ημερών εργασίας ανά έτος.</t>
  </si>
  <si>
    <t xml:space="preserve">    με τον συντελεστή των 245 ημερών εργασίας.  Για τα έτη πριν από  το  2020,  η  μετατροπή  τους  σε  πλήρως  απασχολούμενα άτομα γινόταν με τον  </t>
  </si>
  <si>
    <r>
      <rPr>
        <vertAlign val="superscript"/>
        <sz val="10"/>
        <rFont val="Arial"/>
        <family val="2"/>
        <charset val="161"/>
      </rPr>
      <t>(1)</t>
    </r>
    <r>
      <rPr>
        <sz val="10"/>
        <rFont val="Arial"/>
        <family val="2"/>
        <charset val="161"/>
      </rPr>
      <t xml:space="preserve"> Λόγω της εξόδου του Ηνωμένου Βασιλείου από την Ε.Ε. το 2020, τα στοιχεία για το Ηνωμένο Βασίλειο περιλαμβάνονται στις "Άλλες </t>
    </r>
  </si>
  <si>
    <t xml:space="preserve">   Ευρωπαϊκές χώρες" για ολόκληρη την χρονοσειρά.</t>
  </si>
  <si>
    <t>COPYRIGHT © :2025, ΚΥΠΡΙΑΚΗ ΔΗΜΟΚΡΑΤΙΑ, ΣΤΑΤΙΣΤΙΚΗ ΥΠΗΡΕΣΙΑ/REPUBLIC OF CYPRUS, STATISTICAL SERVICE</t>
  </si>
  <si>
    <t>Χαρούπια</t>
  </si>
  <si>
    <t>Ζωική κοπριά</t>
  </si>
  <si>
    <t xml:space="preserve">Tριπλό Yπερφωσφορικό (0-46/48-0) </t>
  </si>
  <si>
    <t>SEA FISHING</t>
  </si>
  <si>
    <t>Inshore fishing</t>
  </si>
  <si>
    <t>Trawl fishing</t>
  </si>
  <si>
    <t>Αλιεία ψαριών κατά είδος, 2018-2022</t>
  </si>
  <si>
    <t>ΦΡΕΣΚΑ ΦΡΟΥΤΑ</t>
  </si>
  <si>
    <t>ΠINAKAΣ  22.  ΜΕΣΗ ΕΤΗΣΙΑ ΚATA ΚEΦAΛH ΚATANAΛΩΣH ΓΕΩΡΓΙΚΩΝ ΠPOΪΟNTΩN, 2013-2022</t>
  </si>
  <si>
    <t>MΕΣΗ ΕΤΗΣΙΑ ΚΑΤΑΝΑΛΩΣΗ</t>
  </si>
  <si>
    <t>TABLE      22.  AVERAGE ANNUAL PER CAPITA CONSUMPTION OF AGRICULTURAL PRODUCTS, 2013-2022</t>
  </si>
  <si>
    <t>ΑVERAGE ANNUAL CONSUMPTION</t>
  </si>
  <si>
    <t>Average annual per capita consumption of agricultural products, 2013-2022</t>
  </si>
  <si>
    <t>Μέση ετήσια κατά κεφαλή κατανάλωση γεωργικών προϊόντων, 2013-2022</t>
  </si>
  <si>
    <t>(Τελευταία Ενημέρωση/Last update: 10/04/2025)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</si>
</sst>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
  </numFmts>
  <fonts count="40">
    <font>
      <sz val="10"/>
      <name val="Arial"/>
      <charset val="161"/>
    </font>
    <font>
      <sz val="10"/>
      <color indexed="8"/>
      <name val="»οξτΫςξα"/>
      <charset val="161"/>
    </font>
    <font>
      <b/>
      <sz val="9"/>
      <color indexed="18"/>
      <name val="Times New Roman"/>
      <family val="1"/>
      <charset val="161"/>
    </font>
    <font>
      <sz val="10"/>
      <name val="Arial"/>
      <family val="2"/>
      <charset val="161"/>
    </font>
    <font>
      <b/>
      <sz val="10"/>
      <name val="Times New Roman"/>
      <family val="1"/>
      <charset val="161"/>
    </font>
    <font>
      <b/>
      <sz val="11"/>
      <name val="Times New Roman"/>
      <family val="1"/>
      <charset val="161"/>
    </font>
    <font>
      <sz val="10"/>
      <name val="»οξτΫςξα"/>
      <charset val="161"/>
    </font>
    <font>
      <sz val="10"/>
      <name val="MS Sans Serif"/>
      <family val="2"/>
      <charset val="161"/>
    </font>
    <font>
      <sz val="9"/>
      <color indexed="8"/>
      <name val="»οξτΫςξα"/>
      <charset val="161"/>
    </font>
    <font>
      <sz val="10"/>
      <name val="Times"/>
      <family val="1"/>
    </font>
    <font>
      <b/>
      <i/>
      <sz val="10"/>
      <color indexed="8"/>
      <name val="Arial"/>
      <family val="2"/>
      <charset val="161"/>
    </font>
    <font>
      <b/>
      <sz val="12"/>
      <name val="Arial"/>
      <family val="2"/>
      <charset val="161"/>
    </font>
    <font>
      <b/>
      <sz val="10"/>
      <name val="Arial"/>
      <family val="2"/>
      <charset val="161"/>
    </font>
    <font>
      <b/>
      <i/>
      <sz val="18"/>
      <color indexed="18"/>
      <name val="Arial"/>
      <family val="2"/>
      <charset val="161"/>
    </font>
    <font>
      <b/>
      <u/>
      <sz val="10"/>
      <name val="Arial"/>
      <family val="2"/>
      <charset val="161"/>
    </font>
    <font>
      <b/>
      <sz val="9"/>
      <color indexed="8"/>
      <name val="Arial"/>
      <family val="2"/>
      <charset val="161"/>
    </font>
    <font>
      <sz val="9"/>
      <name val="Arial"/>
      <family val="2"/>
      <charset val="161"/>
    </font>
    <font>
      <sz val="8"/>
      <name val="Arial"/>
      <family val="2"/>
      <charset val="161"/>
    </font>
    <font>
      <b/>
      <vertAlign val="superscript"/>
      <sz val="10"/>
      <name val="Arial"/>
      <family val="2"/>
      <charset val="161"/>
    </font>
    <font>
      <vertAlign val="superscript"/>
      <sz val="10"/>
      <name val="Arial"/>
      <family val="2"/>
      <charset val="161"/>
    </font>
    <font>
      <u/>
      <sz val="10"/>
      <name val="Arial"/>
      <family val="2"/>
      <charset val="161"/>
    </font>
    <font>
      <b/>
      <u/>
      <sz val="10"/>
      <color indexed="12"/>
      <name val="Arial"/>
      <family val="2"/>
      <charset val="161"/>
    </font>
    <font>
      <b/>
      <vertAlign val="superscript"/>
      <sz val="10"/>
      <color indexed="12"/>
      <name val="Arial"/>
      <family val="2"/>
      <charset val="161"/>
    </font>
    <font>
      <b/>
      <sz val="15"/>
      <color indexed="18"/>
      <name val="Arial"/>
      <family val="2"/>
      <charset val="161"/>
    </font>
    <font>
      <sz val="11"/>
      <color theme="1"/>
      <name val="Calibri"/>
      <family val="2"/>
      <charset val="161"/>
      <scheme val="minor"/>
    </font>
    <font>
      <u/>
      <sz val="11"/>
      <color theme="10"/>
      <name val="Calibri"/>
      <family val="2"/>
      <charset val="161"/>
    </font>
    <font>
      <u/>
      <sz val="10"/>
      <color theme="10"/>
      <name val="Arial"/>
      <family val="2"/>
      <charset val="161"/>
    </font>
    <font>
      <sz val="11"/>
      <color theme="1"/>
      <name val="Arial"/>
      <family val="2"/>
      <charset val="161"/>
    </font>
    <font>
      <b/>
      <u/>
      <sz val="10"/>
      <color theme="1"/>
      <name val="Arial"/>
      <family val="2"/>
      <charset val="161"/>
    </font>
    <font>
      <sz val="10"/>
      <color rgb="FF000000"/>
      <name val="Arial"/>
      <family val="2"/>
      <charset val="161"/>
    </font>
    <font>
      <sz val="10"/>
      <color theme="1"/>
      <name val="Arial"/>
      <family val="2"/>
      <charset val="161"/>
    </font>
    <font>
      <b/>
      <u/>
      <sz val="10"/>
      <color rgb="FF0000FF"/>
      <name val="Arial"/>
      <family val="2"/>
      <charset val="161"/>
    </font>
    <font>
      <b/>
      <sz val="10"/>
      <color rgb="FF0000FF"/>
      <name val="Arial"/>
      <family val="2"/>
      <charset val="161"/>
    </font>
    <font>
      <sz val="11"/>
      <color theme="1"/>
      <name val="Times New Roman"/>
      <family val="1"/>
      <charset val="161"/>
    </font>
    <font>
      <b/>
      <sz val="10"/>
      <color theme="1"/>
      <name val="Arial"/>
      <family val="2"/>
      <charset val="161"/>
    </font>
    <font>
      <b/>
      <sz val="11"/>
      <name val="Calibri"/>
      <family val="2"/>
      <charset val="161"/>
      <scheme val="minor"/>
    </font>
    <font>
      <sz val="10"/>
      <color rgb="FFFF0000"/>
      <name val="Arial"/>
      <family val="2"/>
      <charset val="161"/>
    </font>
    <font>
      <u/>
      <sz val="10"/>
      <color rgb="FF0000FF"/>
      <name val="Arial"/>
      <family val="2"/>
      <charset val="161"/>
    </font>
    <font>
      <sz val="10"/>
      <color rgb="FF0000FF"/>
      <name val="Arial"/>
      <family val="2"/>
      <charset val="161"/>
    </font>
    <font>
      <b/>
      <sz val="10"/>
      <color rgb="FFFF0000"/>
      <name val="Arial"/>
      <family val="2"/>
      <charset val="161"/>
    </font>
  </fonts>
  <fills count="7">
    <fill>
      <patternFill patternType="none"/>
    </fill>
    <fill>
      <patternFill patternType="gray125"/>
    </fill>
    <fill>
      <patternFill patternType="solid">
        <fgColor theme="0"/>
        <bgColor theme="0"/>
      </patternFill>
    </fill>
    <fill>
      <patternFill patternType="solid">
        <fgColor theme="0"/>
        <bgColor indexed="9"/>
      </patternFill>
    </fill>
    <fill>
      <patternFill patternType="solid">
        <fgColor theme="0"/>
        <bgColor indexed="64"/>
      </patternFill>
    </fill>
    <fill>
      <patternFill patternType="solid">
        <fgColor theme="6" tint="0.59999389629810485"/>
        <bgColor theme="0" tint="-0.24994659260841701"/>
      </patternFill>
    </fill>
    <fill>
      <patternFill patternType="solid">
        <fgColor theme="6" tint="0.59999389629810485"/>
        <bgColor indexed="64"/>
      </patternFill>
    </fill>
  </fills>
  <borders count="19">
    <border>
      <left/>
      <right/>
      <top/>
      <bottom/>
      <diagonal/>
    </border>
    <border>
      <left/>
      <right/>
      <top style="double">
        <color indexed="12"/>
      </top>
      <bottom/>
      <diagonal/>
    </border>
    <border>
      <left style="hair">
        <color indexed="64"/>
      </left>
      <right style="hair">
        <color indexed="64"/>
      </right>
      <top style="hair">
        <color indexed="64"/>
      </top>
      <bottom style="hair">
        <color indexed="64"/>
      </bottom>
      <diagonal/>
    </border>
    <border>
      <left style="thin">
        <color rgb="FF0000FF"/>
      </left>
      <right style="thin">
        <color rgb="FF0000FF"/>
      </right>
      <top/>
      <bottom style="thin">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right/>
      <top/>
      <bottom style="thin">
        <color rgb="FF0000FF"/>
      </bottom>
      <diagonal/>
    </border>
    <border>
      <left style="thin">
        <color rgb="FF0000FF"/>
      </left>
      <right/>
      <top/>
      <bottom/>
      <diagonal/>
    </border>
    <border>
      <left style="thin">
        <color rgb="FF0000FF"/>
      </left>
      <right/>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rgb="FF0000FF"/>
      </bottom>
      <diagonal/>
    </border>
    <border>
      <left/>
      <right style="thin">
        <color rgb="FF0000FF"/>
      </right>
      <top/>
      <bottom/>
      <diagonal/>
    </border>
    <border>
      <left style="thin">
        <color rgb="FF0000FF"/>
      </left>
      <right style="thin">
        <color rgb="FF0000FF"/>
      </right>
      <top style="thin">
        <color rgb="FF0000FF"/>
      </top>
      <bottom style="thin">
        <color rgb="FF0000FF"/>
      </bottom>
      <diagonal/>
    </border>
    <border>
      <left/>
      <right/>
      <top style="thin">
        <color rgb="FF0000FF"/>
      </top>
      <bottom style="thin">
        <color rgb="FF0000FF"/>
      </bottom>
      <diagonal/>
    </border>
    <border>
      <left style="thin">
        <color rgb="FF0000FF"/>
      </left>
      <right/>
      <top style="thin">
        <color rgb="FF0000FF"/>
      </top>
      <bottom style="thin">
        <color rgb="FF0000FF"/>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right/>
      <top/>
      <bottom style="double">
        <color rgb="FF0000FF"/>
      </bottom>
      <diagonal/>
    </border>
  </borders>
  <cellStyleXfs count="11">
    <xf numFmtId="0" fontId="0" fillId="0" borderId="0"/>
    <xf numFmtId="164" fontId="9" fillId="0" borderId="0" applyFont="0" applyFill="0" applyBorder="0" applyAlignment="0" applyProtection="0"/>
    <xf numFmtId="0" fontId="25" fillId="0" borderId="0" applyNumberFormat="0" applyFill="0" applyBorder="0" applyAlignment="0" applyProtection="0">
      <alignment vertical="top"/>
      <protection locked="0"/>
    </xf>
    <xf numFmtId="0" fontId="24" fillId="0" borderId="0"/>
    <xf numFmtId="0" fontId="3" fillId="0" borderId="0"/>
    <xf numFmtId="0" fontId="6" fillId="0" borderId="0"/>
    <xf numFmtId="0" fontId="6" fillId="0" borderId="0"/>
    <xf numFmtId="0" fontId="3" fillId="0" borderId="0"/>
    <xf numFmtId="0" fontId="7" fillId="0" borderId="0"/>
    <xf numFmtId="0" fontId="1" fillId="0" borderId="0"/>
    <xf numFmtId="0" fontId="8" fillId="0" borderId="0"/>
  </cellStyleXfs>
  <cellXfs count="302">
    <xf numFmtId="0" fontId="0" fillId="0" borderId="0" xfId="0"/>
    <xf numFmtId="0" fontId="3" fillId="2" borderId="0" xfId="0" applyFont="1" applyFill="1"/>
    <xf numFmtId="0" fontId="26" fillId="2" borderId="0" xfId="2" applyNumberFormat="1" applyFont="1" applyFill="1" applyBorder="1" applyAlignment="1" applyProtection="1">
      <protection locked="0"/>
    </xf>
    <xf numFmtId="0" fontId="3" fillId="2" borderId="0" xfId="0" applyFont="1" applyFill="1" applyAlignment="1">
      <alignment horizontal="right"/>
    </xf>
    <xf numFmtId="0" fontId="27" fillId="2" borderId="0" xfId="0" applyFont="1" applyFill="1" applyAlignment="1">
      <alignment horizontal="left" vertical="top" wrapText="1"/>
    </xf>
    <xf numFmtId="0" fontId="11" fillId="2" borderId="0" xfId="4" applyFont="1" applyFill="1" applyAlignment="1">
      <alignment horizontal="center" vertical="center"/>
    </xf>
    <xf numFmtId="0" fontId="27" fillId="2" borderId="0" xfId="0" applyFont="1" applyFill="1" applyAlignment="1">
      <alignment horizontal="left" vertical="top"/>
    </xf>
    <xf numFmtId="0" fontId="14" fillId="2" borderId="0" xfId="0" applyFont="1" applyFill="1" applyAlignment="1">
      <alignment vertical="top"/>
    </xf>
    <xf numFmtId="0" fontId="3" fillId="2" borderId="0" xfId="0" applyFont="1" applyFill="1" applyAlignment="1">
      <alignment vertical="center"/>
    </xf>
    <xf numFmtId="0" fontId="14" fillId="2" borderId="0" xfId="0" applyFont="1" applyFill="1" applyAlignment="1">
      <alignment vertical="center"/>
    </xf>
    <xf numFmtId="0" fontId="12" fillId="2" borderId="0" xfId="0" applyFont="1" applyFill="1" applyAlignment="1">
      <alignment vertical="center"/>
    </xf>
    <xf numFmtId="0" fontId="3" fillId="2" borderId="0" xfId="0" applyFont="1" applyFill="1" applyAlignment="1">
      <alignment horizontal="justify" vertical="top"/>
    </xf>
    <xf numFmtId="0" fontId="3" fillId="2" borderId="0" xfId="0" applyFont="1" applyFill="1" applyAlignment="1">
      <alignment vertical="top"/>
    </xf>
    <xf numFmtId="0" fontId="3" fillId="2" borderId="0" xfId="0" applyFont="1" applyFill="1" applyAlignment="1">
      <alignment horizontal="justify" vertical="top" wrapText="1"/>
    </xf>
    <xf numFmtId="0" fontId="3" fillId="2" borderId="0" xfId="0" applyFont="1" applyFill="1" applyAlignment="1">
      <alignment horizontal="justify" vertical="center" wrapText="1"/>
    </xf>
    <xf numFmtId="0" fontId="28" fillId="2" borderId="0" xfId="0" applyFont="1" applyFill="1" applyAlignment="1">
      <alignment horizontal="left" vertical="center" wrapText="1"/>
    </xf>
    <xf numFmtId="0" fontId="3" fillId="2" borderId="0" xfId="0" applyFont="1" applyFill="1" applyAlignment="1">
      <alignment vertical="top" wrapText="1"/>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xf numFmtId="0" fontId="10" fillId="2" borderId="0" xfId="9" applyFont="1" applyFill="1"/>
    <xf numFmtId="3" fontId="3" fillId="2" borderId="0" xfId="5" applyNumberFormat="1" applyFont="1" applyFill="1"/>
    <xf numFmtId="0" fontId="3" fillId="2" borderId="0" xfId="5" applyFont="1" applyFill="1"/>
    <xf numFmtId="0" fontId="3" fillId="3" borderId="0" xfId="0" applyFont="1" applyFill="1" applyAlignment="1">
      <alignment vertical="center"/>
    </xf>
    <xf numFmtId="0" fontId="10" fillId="3" borderId="1" xfId="3" applyFont="1" applyFill="1" applyBorder="1" applyAlignment="1">
      <alignment vertical="center"/>
    </xf>
    <xf numFmtId="0" fontId="3" fillId="3" borderId="1" xfId="0" applyFont="1" applyFill="1" applyBorder="1" applyAlignment="1">
      <alignment vertical="center"/>
    </xf>
    <xf numFmtId="0" fontId="15" fillId="3" borderId="0" xfId="3" applyFont="1" applyFill="1" applyAlignment="1">
      <alignment vertical="top"/>
    </xf>
    <xf numFmtId="3" fontId="17" fillId="2" borderId="0" xfId="5" applyNumberFormat="1" applyFont="1" applyFill="1"/>
    <xf numFmtId="0" fontId="16" fillId="2" borderId="0" xfId="5" applyFont="1" applyFill="1" applyAlignment="1" applyProtection="1">
      <alignment vertical="center" wrapText="1"/>
      <protection locked="0"/>
    </xf>
    <xf numFmtId="0" fontId="12" fillId="4" borderId="0" xfId="0" applyFont="1" applyFill="1"/>
    <xf numFmtId="0" fontId="3" fillId="4" borderId="0" xfId="0" applyFont="1" applyFill="1"/>
    <xf numFmtId="0" fontId="12" fillId="4" borderId="0" xfId="0" applyFont="1" applyFill="1" applyAlignment="1">
      <alignment horizontal="right"/>
    </xf>
    <xf numFmtId="3" fontId="3" fillId="4" borderId="0" xfId="0" applyNumberFormat="1" applyFont="1" applyFill="1"/>
    <xf numFmtId="3" fontId="3" fillId="4" borderId="0" xfId="0" applyNumberFormat="1" applyFont="1" applyFill="1" applyProtection="1">
      <protection locked="0"/>
    </xf>
    <xf numFmtId="0" fontId="12" fillId="4" borderId="0" xfId="0" applyFont="1" applyFill="1" applyAlignment="1" applyProtection="1">
      <alignment wrapText="1"/>
      <protection locked="0"/>
    </xf>
    <xf numFmtId="0" fontId="12" fillId="4" borderId="0" xfId="0" applyFont="1" applyFill="1" applyProtection="1">
      <protection locked="0"/>
    </xf>
    <xf numFmtId="0" fontId="3" fillId="4" borderId="3" xfId="0" applyFont="1" applyFill="1" applyBorder="1" applyAlignment="1" applyProtection="1">
      <alignment horizontal="left"/>
      <protection locked="0"/>
    </xf>
    <xf numFmtId="0" fontId="12" fillId="4" borderId="4" xfId="0" applyFont="1" applyFill="1" applyBorder="1" applyAlignment="1" applyProtection="1">
      <alignment horizontal="left" indent="1"/>
      <protection locked="0"/>
    </xf>
    <xf numFmtId="0" fontId="3" fillId="4" borderId="5" xfId="0" applyFont="1" applyFill="1" applyBorder="1" applyAlignment="1" applyProtection="1">
      <alignment horizontal="left" indent="1"/>
      <protection locked="0"/>
    </xf>
    <xf numFmtId="0" fontId="12" fillId="4" borderId="5" xfId="0" applyFont="1" applyFill="1" applyBorder="1" applyAlignment="1" applyProtection="1">
      <alignment horizontal="left" indent="1"/>
      <protection locked="0"/>
    </xf>
    <xf numFmtId="0" fontId="3" fillId="4" borderId="3" xfId="0" applyFont="1" applyFill="1" applyBorder="1" applyAlignment="1" applyProtection="1">
      <alignment horizontal="left" indent="1"/>
      <protection locked="0"/>
    </xf>
    <xf numFmtId="3" fontId="12" fillId="4" borderId="0" xfId="0" applyNumberFormat="1" applyFont="1" applyFill="1" applyAlignment="1">
      <alignment horizontal="right"/>
    </xf>
    <xf numFmtId="0" fontId="3" fillId="4" borderId="6" xfId="0" applyFont="1" applyFill="1" applyBorder="1" applyProtection="1">
      <protection locked="0"/>
    </xf>
    <xf numFmtId="0" fontId="12" fillId="4" borderId="6" xfId="0" applyFont="1" applyFill="1" applyBorder="1" applyAlignment="1" applyProtection="1">
      <alignment horizontal="center" vertical="center" wrapText="1"/>
      <protection locked="0"/>
    </xf>
    <xf numFmtId="3" fontId="3" fillId="4" borderId="7" xfId="0" applyNumberFormat="1" applyFont="1" applyFill="1" applyBorder="1" applyProtection="1">
      <protection locked="0"/>
    </xf>
    <xf numFmtId="3" fontId="12" fillId="4" borderId="0" xfId="0" applyNumberFormat="1" applyFont="1" applyFill="1" applyProtection="1">
      <protection locked="0"/>
    </xf>
    <xf numFmtId="3" fontId="12" fillId="4" borderId="7" xfId="0" applyNumberFormat="1" applyFont="1" applyFill="1" applyBorder="1" applyProtection="1">
      <protection locked="0"/>
    </xf>
    <xf numFmtId="3" fontId="12" fillId="4" borderId="0" xfId="0" applyNumberFormat="1" applyFont="1" applyFill="1"/>
    <xf numFmtId="3" fontId="3" fillId="4" borderId="0" xfId="0" applyNumberFormat="1" applyFont="1" applyFill="1" applyAlignment="1">
      <alignment horizontal="right"/>
    </xf>
    <xf numFmtId="165" fontId="12" fillId="4" borderId="0" xfId="0" applyNumberFormat="1" applyFont="1" applyFill="1" applyAlignment="1">
      <alignment horizontal="center"/>
    </xf>
    <xf numFmtId="165" fontId="3" fillId="4" borderId="6" xfId="0" applyNumberFormat="1" applyFont="1" applyFill="1" applyBorder="1" applyAlignment="1" applyProtection="1">
      <alignment horizontal="center"/>
      <protection locked="0"/>
    </xf>
    <xf numFmtId="165" fontId="3" fillId="4" borderId="8" xfId="0" applyNumberFormat="1" applyFont="1" applyFill="1" applyBorder="1" applyAlignment="1" applyProtection="1">
      <alignment horizontal="center"/>
      <protection locked="0"/>
    </xf>
    <xf numFmtId="0" fontId="12" fillId="4" borderId="9"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left" vertical="center" indent="1"/>
      <protection locked="0"/>
    </xf>
    <xf numFmtId="0" fontId="12" fillId="4" borderId="5" xfId="0" applyFont="1" applyFill="1" applyBorder="1" applyAlignment="1" applyProtection="1">
      <alignment horizontal="left" vertical="center" indent="1"/>
      <protection locked="0"/>
    </xf>
    <xf numFmtId="0" fontId="12" fillId="4" borderId="0" xfId="0" applyFont="1" applyFill="1" applyAlignment="1" applyProtection="1">
      <alignment horizontal="right" vertical="center" wrapText="1"/>
      <protection locked="0"/>
    </xf>
    <xf numFmtId="3" fontId="3" fillId="4" borderId="0" xfId="0" applyNumberFormat="1" applyFont="1" applyFill="1" applyAlignment="1" applyProtection="1">
      <alignment horizontal="right" vertical="center" wrapText="1"/>
      <protection locked="0"/>
    </xf>
    <xf numFmtId="165" fontId="3" fillId="4" borderId="0" xfId="0" applyNumberFormat="1" applyFont="1" applyFill="1" applyAlignment="1" applyProtection="1">
      <alignment horizontal="right" vertical="center" wrapText="1"/>
      <protection locked="0"/>
    </xf>
    <xf numFmtId="0" fontId="3" fillId="4" borderId="3" xfId="0" applyFont="1" applyFill="1" applyBorder="1" applyAlignment="1" applyProtection="1">
      <alignment horizontal="left" vertical="center" indent="1"/>
      <protection locked="0"/>
    </xf>
    <xf numFmtId="3" fontId="3" fillId="4" borderId="6" xfId="0" applyNumberFormat="1" applyFont="1" applyFill="1" applyBorder="1" applyAlignment="1" applyProtection="1">
      <alignment horizontal="right" vertical="center" wrapText="1"/>
      <protection locked="0"/>
    </xf>
    <xf numFmtId="0" fontId="12" fillId="2" borderId="0" xfId="5" applyFont="1" applyFill="1"/>
    <xf numFmtId="3" fontId="12" fillId="4" borderId="0" xfId="0" applyNumberFormat="1" applyFont="1" applyFill="1" applyAlignment="1" applyProtection="1">
      <alignment horizontal="right" vertical="center" wrapText="1"/>
      <protection locked="0"/>
    </xf>
    <xf numFmtId="3" fontId="3" fillId="4" borderId="0" xfId="0" applyNumberFormat="1" applyFont="1" applyFill="1" applyAlignment="1" applyProtection="1">
      <alignment horizontal="right" wrapText="1"/>
      <protection locked="0"/>
    </xf>
    <xf numFmtId="0" fontId="12" fillId="4" borderId="0" xfId="0" applyFont="1" applyFill="1" applyAlignment="1" applyProtection="1">
      <alignment horizontal="center" wrapText="1"/>
      <protection locked="0"/>
    </xf>
    <xf numFmtId="0" fontId="3" fillId="4" borderId="0" xfId="0" applyFont="1" applyFill="1" applyAlignment="1" applyProtection="1">
      <alignment horizontal="center" wrapText="1"/>
      <protection locked="0"/>
    </xf>
    <xf numFmtId="3" fontId="12" fillId="4" borderId="0" xfId="0" applyNumberFormat="1" applyFont="1" applyFill="1" applyAlignment="1" applyProtection="1">
      <alignment horizontal="right" wrapText="1"/>
      <protection locked="0"/>
    </xf>
    <xf numFmtId="0" fontId="3" fillId="4" borderId="5" xfId="0" applyFont="1" applyFill="1" applyBorder="1" applyAlignment="1" applyProtection="1">
      <alignment horizontal="left" indent="2"/>
      <protection locked="0"/>
    </xf>
    <xf numFmtId="3" fontId="3" fillId="4" borderId="0" xfId="0" applyNumberFormat="1" applyFont="1" applyFill="1" applyAlignment="1" applyProtection="1">
      <alignment horizontal="right"/>
      <protection locked="0"/>
    </xf>
    <xf numFmtId="0" fontId="12" fillId="4" borderId="10" xfId="0" applyFont="1" applyFill="1" applyBorder="1" applyAlignment="1" applyProtection="1">
      <alignment horizontal="center" vertical="center" wrapText="1"/>
      <protection locked="0"/>
    </xf>
    <xf numFmtId="3" fontId="12" fillId="4" borderId="0" xfId="0" applyNumberFormat="1" applyFont="1" applyFill="1" applyAlignment="1" applyProtection="1">
      <alignment horizontal="right"/>
      <protection locked="0"/>
    </xf>
    <xf numFmtId="0" fontId="12" fillId="4" borderId="1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wrapText="1"/>
      <protection locked="0"/>
    </xf>
    <xf numFmtId="0" fontId="3" fillId="4" borderId="11" xfId="0" applyFont="1" applyFill="1" applyBorder="1" applyAlignment="1" applyProtection="1">
      <alignment horizontal="center" wrapText="1"/>
      <protection locked="0"/>
    </xf>
    <xf numFmtId="0" fontId="3" fillId="4" borderId="5" xfId="0" applyFont="1" applyFill="1" applyBorder="1" applyAlignment="1" applyProtection="1">
      <alignment horizontal="left" indent="3"/>
      <protection locked="0"/>
    </xf>
    <xf numFmtId="3" fontId="3" fillId="2" borderId="0" xfId="0" applyNumberFormat="1" applyFont="1" applyFill="1" applyAlignment="1">
      <alignment horizontal="left"/>
    </xf>
    <xf numFmtId="3" fontId="3" fillId="2" borderId="0" xfId="0" applyNumberFormat="1" applyFont="1" applyFill="1" applyAlignment="1">
      <alignment horizontal="right"/>
    </xf>
    <xf numFmtId="3" fontId="3" fillId="3" borderId="0" xfId="0" applyNumberFormat="1" applyFont="1" applyFill="1" applyAlignment="1">
      <alignment vertical="center"/>
    </xf>
    <xf numFmtId="3" fontId="10" fillId="3" borderId="1" xfId="3" applyNumberFormat="1" applyFont="1" applyFill="1" applyBorder="1" applyAlignment="1">
      <alignment vertical="center"/>
    </xf>
    <xf numFmtId="3" fontId="15" fillId="3" borderId="0" xfId="3" applyNumberFormat="1" applyFont="1" applyFill="1" applyAlignment="1">
      <alignment vertical="top"/>
    </xf>
    <xf numFmtId="3" fontId="10" fillId="2" borderId="0" xfId="9" applyNumberFormat="1" applyFont="1" applyFill="1"/>
    <xf numFmtId="3" fontId="16" fillId="2" borderId="0" xfId="5" applyNumberFormat="1" applyFont="1" applyFill="1" applyAlignment="1" applyProtection="1">
      <alignment vertical="center" wrapText="1"/>
      <protection locked="0"/>
    </xf>
    <xf numFmtId="3" fontId="3" fillId="2" borderId="0" xfId="0" applyNumberFormat="1" applyFont="1" applyFill="1"/>
    <xf numFmtId="3" fontId="12" fillId="4" borderId="0" xfId="0" applyNumberFormat="1" applyFont="1" applyFill="1" applyAlignment="1" applyProtection="1">
      <alignment wrapText="1"/>
      <protection locked="0"/>
    </xf>
    <xf numFmtId="3" fontId="3" fillId="3" borderId="1" xfId="0" applyNumberFormat="1" applyFont="1" applyFill="1" applyBorder="1" applyAlignment="1">
      <alignment vertical="center"/>
    </xf>
    <xf numFmtId="0" fontId="12" fillId="4" borderId="0" xfId="0" applyFont="1" applyFill="1" applyAlignment="1" applyProtection="1">
      <alignment horizontal="right" wrapText="1"/>
      <protection locked="0"/>
    </xf>
    <xf numFmtId="3" fontId="3" fillId="4" borderId="0" xfId="0" applyNumberFormat="1" applyFont="1" applyFill="1" applyAlignment="1" applyProtection="1">
      <alignment horizontal="right" indent="1"/>
      <protection locked="0"/>
    </xf>
    <xf numFmtId="0" fontId="3" fillId="4" borderId="0" xfId="0" applyFont="1" applyFill="1" applyAlignment="1" applyProtection="1">
      <alignment horizontal="right" wrapText="1"/>
      <protection locked="0"/>
    </xf>
    <xf numFmtId="3" fontId="3" fillId="4" borderId="7" xfId="0" applyNumberFormat="1" applyFont="1" applyFill="1" applyBorder="1" applyAlignment="1" applyProtection="1">
      <alignment horizontal="right" indent="1"/>
      <protection locked="0"/>
    </xf>
    <xf numFmtId="3" fontId="3" fillId="4" borderId="0" xfId="0" applyNumberFormat="1" applyFont="1" applyFill="1" applyAlignment="1" applyProtection="1">
      <alignment wrapText="1"/>
      <protection locked="0"/>
    </xf>
    <xf numFmtId="3" fontId="3" fillId="4" borderId="7" xfId="0" applyNumberFormat="1" applyFont="1" applyFill="1" applyBorder="1" applyAlignment="1" applyProtection="1">
      <alignment horizontal="right"/>
      <protection locked="0"/>
    </xf>
    <xf numFmtId="0" fontId="12" fillId="4" borderId="12" xfId="0" applyFont="1" applyFill="1" applyBorder="1" applyAlignment="1" applyProtection="1">
      <alignment horizontal="left" vertical="center" indent="1"/>
      <protection locked="0"/>
    </xf>
    <xf numFmtId="3" fontId="12" fillId="4" borderId="13" xfId="0" applyNumberFormat="1" applyFont="1" applyFill="1" applyBorder="1" applyAlignment="1" applyProtection="1">
      <alignment horizontal="right" vertical="center" wrapText="1"/>
      <protection locked="0"/>
    </xf>
    <xf numFmtId="3" fontId="12" fillId="4" borderId="14" xfId="0" applyNumberFormat="1" applyFont="1" applyFill="1" applyBorder="1" applyAlignment="1" applyProtection="1">
      <alignment vertical="center"/>
      <protection locked="0"/>
    </xf>
    <xf numFmtId="3" fontId="12" fillId="4" borderId="13" xfId="0" applyNumberFormat="1" applyFont="1" applyFill="1" applyBorder="1" applyAlignment="1" applyProtection="1">
      <alignment vertical="center"/>
      <protection locked="0"/>
    </xf>
    <xf numFmtId="0" fontId="12" fillId="4" borderId="0" xfId="0" applyFont="1" applyFill="1" applyAlignment="1" applyProtection="1">
      <alignment horizontal="left" vertical="center" indent="1"/>
      <protection locked="0"/>
    </xf>
    <xf numFmtId="3" fontId="12" fillId="4" borderId="7" xfId="0" applyNumberFormat="1" applyFont="1" applyFill="1" applyBorder="1" applyAlignment="1" applyProtection="1">
      <alignment horizontal="right"/>
      <protection locked="0"/>
    </xf>
    <xf numFmtId="3" fontId="3" fillId="4" borderId="6" xfId="0" applyNumberFormat="1" applyFont="1" applyFill="1" applyBorder="1" applyAlignment="1" applyProtection="1">
      <alignment horizontal="right" indent="1"/>
      <protection locked="0"/>
    </xf>
    <xf numFmtId="3" fontId="3" fillId="4" borderId="6" xfId="0" applyNumberFormat="1" applyFont="1" applyFill="1" applyBorder="1" applyAlignment="1" applyProtection="1">
      <alignment horizontal="right" wrapText="1"/>
      <protection locked="0"/>
    </xf>
    <xf numFmtId="0" fontId="12" fillId="4" borderId="6" xfId="0" applyFont="1" applyFill="1" applyBorder="1" applyAlignment="1" applyProtection="1">
      <alignment horizontal="right" wrapText="1"/>
      <protection locked="0"/>
    </xf>
    <xf numFmtId="3" fontId="3" fillId="4" borderId="8" xfId="0" applyNumberFormat="1" applyFont="1" applyFill="1" applyBorder="1" applyAlignment="1" applyProtection="1">
      <alignment horizontal="right" indent="1"/>
      <protection locked="0"/>
    </xf>
    <xf numFmtId="4" fontId="3" fillId="4" borderId="0" xfId="0" applyNumberFormat="1" applyFont="1" applyFill="1" applyAlignment="1" applyProtection="1">
      <alignment horizontal="right"/>
      <protection locked="0"/>
    </xf>
    <xf numFmtId="4" fontId="3" fillId="4" borderId="0" xfId="0" applyNumberFormat="1" applyFont="1" applyFill="1" applyAlignment="1" applyProtection="1">
      <alignment horizontal="right" wrapText="1"/>
      <protection locked="0"/>
    </xf>
    <xf numFmtId="4" fontId="12" fillId="4" borderId="0" xfId="0" applyNumberFormat="1" applyFont="1" applyFill="1" applyAlignment="1" applyProtection="1">
      <alignment horizontal="right" wrapText="1"/>
      <protection locked="0"/>
    </xf>
    <xf numFmtId="4" fontId="12" fillId="4" borderId="0" xfId="0" applyNumberFormat="1" applyFont="1" applyFill="1" applyAlignment="1" applyProtection="1">
      <alignment horizontal="right"/>
      <protection locked="0"/>
    </xf>
    <xf numFmtId="0" fontId="12" fillId="4" borderId="0" xfId="0" applyFont="1" applyFill="1" applyAlignment="1" applyProtection="1">
      <alignment horizontal="center" vertical="center" wrapText="1"/>
      <protection locked="0"/>
    </xf>
    <xf numFmtId="165" fontId="3" fillId="4" borderId="0" xfId="0" applyNumberFormat="1" applyFont="1" applyFill="1" applyAlignment="1" applyProtection="1">
      <alignment horizontal="right" wrapText="1"/>
      <protection locked="0"/>
    </xf>
    <xf numFmtId="165" fontId="3" fillId="4" borderId="0" xfId="0" applyNumberFormat="1" applyFont="1" applyFill="1" applyAlignment="1" applyProtection="1">
      <alignment wrapText="1"/>
      <protection locked="0"/>
    </xf>
    <xf numFmtId="165" fontId="3" fillId="4" borderId="11" xfId="0" applyNumberFormat="1" applyFont="1" applyFill="1" applyBorder="1" applyAlignment="1" applyProtection="1">
      <alignment horizontal="center" wrapText="1"/>
      <protection locked="0"/>
    </xf>
    <xf numFmtId="165" fontId="3" fillId="4" borderId="0" xfId="0" applyNumberFormat="1" applyFont="1" applyFill="1" applyAlignment="1" applyProtection="1">
      <alignment horizontal="right"/>
      <protection locked="0"/>
    </xf>
    <xf numFmtId="0" fontId="20" fillId="4" borderId="5" xfId="0" applyFont="1" applyFill="1" applyBorder="1" applyAlignment="1" applyProtection="1">
      <alignment horizontal="left" indent="1"/>
      <protection locked="0"/>
    </xf>
    <xf numFmtId="3" fontId="12" fillId="4" borderId="14" xfId="0" applyNumberFormat="1" applyFont="1" applyFill="1" applyBorder="1" applyAlignment="1" applyProtection="1">
      <alignment horizontal="right" vertical="center"/>
      <protection locked="0"/>
    </xf>
    <xf numFmtId="1" fontId="12" fillId="4" borderId="3" xfId="0" applyNumberFormat="1" applyFont="1" applyFill="1" applyBorder="1" applyAlignment="1" applyProtection="1">
      <alignment horizontal="center" vertical="center" wrapText="1"/>
      <protection locked="0"/>
    </xf>
    <xf numFmtId="1" fontId="12" fillId="4" borderId="6" xfId="0" applyNumberFormat="1" applyFont="1" applyFill="1" applyBorder="1" applyAlignment="1" applyProtection="1">
      <alignment horizontal="center" vertical="center" wrapText="1"/>
      <protection locked="0"/>
    </xf>
    <xf numFmtId="3" fontId="12" fillId="4" borderId="0" xfId="0" applyNumberFormat="1" applyFont="1" applyFill="1" applyAlignment="1" applyProtection="1">
      <alignment horizontal="center" vertical="top" wrapText="1"/>
      <protection locked="0"/>
    </xf>
    <xf numFmtId="3" fontId="12" fillId="4" borderId="6" xfId="0" applyNumberFormat="1" applyFont="1" applyFill="1" applyBorder="1" applyAlignment="1" applyProtection="1">
      <alignment horizontal="center" vertical="top" wrapText="1"/>
      <protection locked="0"/>
    </xf>
    <xf numFmtId="0" fontId="3" fillId="4" borderId="5" xfId="0" applyFont="1" applyFill="1" applyBorder="1" applyAlignment="1" applyProtection="1">
      <alignment horizontal="left" wrapText="1" indent="1"/>
      <protection locked="0"/>
    </xf>
    <xf numFmtId="3" fontId="12" fillId="4" borderId="13" xfId="0" applyNumberFormat="1" applyFont="1" applyFill="1" applyBorder="1" applyAlignment="1" applyProtection="1">
      <alignment horizontal="right" vertical="center"/>
      <protection locked="0"/>
    </xf>
    <xf numFmtId="0" fontId="31" fillId="4" borderId="4" xfId="0" applyFont="1" applyFill="1" applyBorder="1" applyAlignment="1" applyProtection="1">
      <alignment horizontal="left" indent="1"/>
      <protection locked="0"/>
    </xf>
    <xf numFmtId="0" fontId="31" fillId="4" borderId="5" xfId="0" applyFont="1" applyFill="1" applyBorder="1" applyAlignment="1" applyProtection="1">
      <alignment horizontal="left" indent="1"/>
      <protection locked="0"/>
    </xf>
    <xf numFmtId="3" fontId="3" fillId="4" borderId="8" xfId="0" applyNumberFormat="1" applyFont="1" applyFill="1" applyBorder="1" applyAlignment="1" applyProtection="1">
      <alignment horizontal="right"/>
      <protection locked="0"/>
    </xf>
    <xf numFmtId="165" fontId="3" fillId="4" borderId="0" xfId="0" applyNumberFormat="1" applyFont="1" applyFill="1" applyAlignment="1" applyProtection="1">
      <alignment horizontal="right" wrapText="1" indent="2"/>
      <protection locked="0"/>
    </xf>
    <xf numFmtId="165" fontId="3" fillId="4" borderId="0" xfId="0" applyNumberFormat="1" applyFont="1" applyFill="1" applyAlignment="1" applyProtection="1">
      <alignment horizontal="right" wrapText="1" indent="3"/>
      <protection locked="0"/>
    </xf>
    <xf numFmtId="165" fontId="3" fillId="4" borderId="0" xfId="0" applyNumberFormat="1" applyFont="1" applyFill="1" applyAlignment="1" applyProtection="1">
      <alignment horizontal="right" wrapText="1" indent="5"/>
      <protection locked="0"/>
    </xf>
    <xf numFmtId="0" fontId="3" fillId="4" borderId="4" xfId="0" applyFont="1" applyFill="1" applyBorder="1" applyAlignment="1" applyProtection="1">
      <alignment horizontal="left" indent="1"/>
      <protection locked="0"/>
    </xf>
    <xf numFmtId="0" fontId="32" fillId="4" borderId="5" xfId="0" applyFont="1" applyFill="1" applyBorder="1" applyAlignment="1" applyProtection="1">
      <alignment horizontal="left" indent="1"/>
      <protection locked="0"/>
    </xf>
    <xf numFmtId="0" fontId="32" fillId="4" borderId="11" xfId="0" applyFont="1" applyFill="1" applyBorder="1" applyAlignment="1" applyProtection="1">
      <alignment horizontal="center" wrapText="1"/>
      <protection locked="0"/>
    </xf>
    <xf numFmtId="0" fontId="32" fillId="4" borderId="0" xfId="0" applyFont="1" applyFill="1"/>
    <xf numFmtId="165" fontId="12" fillId="4" borderId="0" xfId="0" applyNumberFormat="1" applyFont="1" applyFill="1" applyAlignment="1" applyProtection="1">
      <alignment horizontal="right" wrapText="1"/>
      <protection locked="0"/>
    </xf>
    <xf numFmtId="165" fontId="12" fillId="4" borderId="0" xfId="0" applyNumberFormat="1" applyFont="1" applyFill="1" applyAlignment="1" applyProtection="1">
      <alignment wrapText="1"/>
      <protection locked="0"/>
    </xf>
    <xf numFmtId="165" fontId="12" fillId="4" borderId="11" xfId="0" applyNumberFormat="1" applyFont="1" applyFill="1" applyBorder="1" applyAlignment="1" applyProtection="1">
      <alignment horizontal="center" wrapText="1"/>
      <protection locked="0"/>
    </xf>
    <xf numFmtId="0" fontId="3" fillId="5" borderId="0" xfId="0" applyFont="1" applyFill="1"/>
    <xf numFmtId="0" fontId="11" fillId="5" borderId="0" xfId="4" applyFont="1" applyFill="1" applyAlignment="1">
      <alignment horizontal="center" vertical="center"/>
    </xf>
    <xf numFmtId="0" fontId="13" fillId="5" borderId="0" xfId="0" applyFont="1" applyFill="1" applyAlignment="1">
      <alignment horizontal="center" vertical="center"/>
    </xf>
    <xf numFmtId="0" fontId="3" fillId="2" borderId="0" xfId="0" applyFont="1" applyFill="1" applyAlignment="1">
      <alignment vertical="center" wrapText="1"/>
    </xf>
    <xf numFmtId="0" fontId="14" fillId="2" borderId="0" xfId="0" applyFont="1" applyFill="1"/>
    <xf numFmtId="0" fontId="14" fillId="2" borderId="0" xfId="0" applyFont="1" applyFill="1" applyAlignment="1">
      <alignment vertical="top" wrapText="1"/>
    </xf>
    <xf numFmtId="0" fontId="14" fillId="2" borderId="0" xfId="0" applyFont="1" applyFill="1" applyAlignment="1">
      <alignment horizontal="justify" vertical="top" wrapText="1"/>
    </xf>
    <xf numFmtId="0" fontId="29" fillId="2" borderId="0" xfId="0" applyFont="1" applyFill="1" applyAlignment="1">
      <alignment horizontal="left" vertical="center" wrapText="1"/>
    </xf>
    <xf numFmtId="0" fontId="4" fillId="4" borderId="0" xfId="4" applyFont="1" applyFill="1" applyAlignment="1">
      <alignment horizontal="center" vertical="center"/>
    </xf>
    <xf numFmtId="0" fontId="33" fillId="4" borderId="0" xfId="0" applyFont="1" applyFill="1" applyAlignment="1">
      <alignment horizontal="left" vertical="top" wrapText="1"/>
    </xf>
    <xf numFmtId="0" fontId="33" fillId="4" borderId="0" xfId="0" applyFont="1" applyFill="1" applyAlignment="1">
      <alignment horizontal="left" vertical="top"/>
    </xf>
    <xf numFmtId="0" fontId="5" fillId="4" borderId="0" xfId="4" applyFont="1" applyFill="1" applyAlignment="1">
      <alignment horizontal="center" vertical="center"/>
    </xf>
    <xf numFmtId="0" fontId="34" fillId="4" borderId="2" xfId="0" applyFont="1" applyFill="1" applyBorder="1" applyAlignment="1">
      <alignment horizontal="left" vertical="center" wrapText="1" indent="1"/>
    </xf>
    <xf numFmtId="0" fontId="2" fillId="4" borderId="0" xfId="9" applyFont="1" applyFill="1" applyAlignment="1" applyProtection="1">
      <alignment horizontal="left"/>
      <protection locked="0"/>
    </xf>
    <xf numFmtId="0" fontId="35" fillId="4" borderId="0" xfId="4" applyFont="1" applyFill="1" applyAlignment="1">
      <alignment horizontal="center" vertical="center"/>
    </xf>
    <xf numFmtId="0" fontId="34" fillId="4" borderId="2" xfId="0" applyFont="1" applyFill="1" applyBorder="1" applyAlignment="1">
      <alignment horizontal="left" vertical="center" indent="1"/>
    </xf>
    <xf numFmtId="0" fontId="12" fillId="6" borderId="0" xfId="4" applyFont="1" applyFill="1" applyAlignment="1">
      <alignment horizontal="center" vertical="center"/>
    </xf>
    <xf numFmtId="0" fontId="12" fillId="6" borderId="0" xfId="4" applyFont="1" applyFill="1" applyAlignment="1">
      <alignment horizontal="center" vertical="center" wrapText="1"/>
    </xf>
    <xf numFmtId="0" fontId="34" fillId="4" borderId="0" xfId="0" applyFont="1" applyFill="1" applyAlignment="1">
      <alignment horizontal="left" vertical="center" indent="1"/>
    </xf>
    <xf numFmtId="0" fontId="0" fillId="0" borderId="0" xfId="0" applyAlignment="1">
      <alignment wrapText="1"/>
    </xf>
    <xf numFmtId="165" fontId="12" fillId="4" borderId="13" xfId="0" applyNumberFormat="1" applyFont="1" applyFill="1" applyBorder="1" applyAlignment="1" applyProtection="1">
      <alignment horizontal="right" vertical="center" wrapText="1"/>
      <protection locked="0"/>
    </xf>
    <xf numFmtId="3" fontId="12" fillId="4" borderId="0" xfId="0" applyNumberFormat="1" applyFont="1" applyFill="1" applyAlignment="1" applyProtection="1">
      <alignment horizontal="right" indent="1"/>
      <protection locked="0"/>
    </xf>
    <xf numFmtId="3" fontId="3" fillId="4" borderId="0" xfId="0" applyNumberFormat="1" applyFont="1" applyFill="1" applyAlignment="1" applyProtection="1">
      <alignment horizontal="right" wrapText="1" indent="1"/>
      <protection locked="0"/>
    </xf>
    <xf numFmtId="3" fontId="12" fillId="4" borderId="0" xfId="0" applyNumberFormat="1" applyFont="1" applyFill="1" applyAlignment="1" applyProtection="1">
      <alignment horizontal="right" wrapText="1" indent="1"/>
      <protection locked="0"/>
    </xf>
    <xf numFmtId="3" fontId="12" fillId="4" borderId="13" xfId="0" applyNumberFormat="1" applyFont="1" applyFill="1" applyBorder="1" applyAlignment="1" applyProtection="1">
      <alignment horizontal="right" vertical="center" wrapText="1" indent="1"/>
      <protection locked="0"/>
    </xf>
    <xf numFmtId="3" fontId="12" fillId="4" borderId="13" xfId="0" applyNumberFormat="1" applyFont="1" applyFill="1" applyBorder="1" applyAlignment="1" applyProtection="1">
      <alignment horizontal="right" vertical="center" indent="1"/>
      <protection locked="0"/>
    </xf>
    <xf numFmtId="3" fontId="3" fillId="4" borderId="6" xfId="0" applyNumberFormat="1" applyFont="1" applyFill="1" applyBorder="1" applyAlignment="1" applyProtection="1">
      <alignment horizontal="right" wrapText="1" indent="1"/>
      <protection locked="0"/>
    </xf>
    <xf numFmtId="165" fontId="12" fillId="4" borderId="0" xfId="0" applyNumberFormat="1" applyFont="1" applyFill="1" applyAlignment="1" applyProtection="1">
      <alignment horizontal="right" indent="2"/>
      <protection locked="0"/>
    </xf>
    <xf numFmtId="165" fontId="3" fillId="4" borderId="0" xfId="0" applyNumberFormat="1" applyFont="1" applyFill="1" applyAlignment="1" applyProtection="1">
      <alignment horizontal="right" indent="2"/>
      <protection locked="0"/>
    </xf>
    <xf numFmtId="0" fontId="36" fillId="4" borderId="11" xfId="0" applyFont="1" applyFill="1" applyBorder="1" applyAlignment="1" applyProtection="1">
      <alignment horizontal="center" wrapText="1"/>
      <protection locked="0"/>
    </xf>
    <xf numFmtId="0" fontId="36" fillId="4" borderId="0" xfId="0" applyFont="1" applyFill="1"/>
    <xf numFmtId="0" fontId="3" fillId="2" borderId="0" xfId="0" applyFont="1" applyFill="1" applyAlignment="1">
      <alignment horizontal="left"/>
    </xf>
    <xf numFmtId="166" fontId="3" fillId="4" borderId="0" xfId="0" applyNumberFormat="1" applyFont="1" applyFill="1"/>
    <xf numFmtId="0" fontId="14" fillId="4" borderId="4" xfId="0" applyFont="1" applyFill="1" applyBorder="1" applyAlignment="1" applyProtection="1">
      <alignment horizontal="left" indent="1"/>
      <protection locked="0"/>
    </xf>
    <xf numFmtId="3" fontId="14" fillId="4" borderId="0" xfId="0" applyNumberFormat="1" applyFont="1" applyFill="1" applyAlignment="1" applyProtection="1">
      <alignment horizontal="right" wrapText="1"/>
      <protection locked="0"/>
    </xf>
    <xf numFmtId="0" fontId="14" fillId="4" borderId="5" xfId="0" applyFont="1" applyFill="1" applyBorder="1" applyAlignment="1" applyProtection="1">
      <alignment horizontal="left" indent="1"/>
      <protection locked="0"/>
    </xf>
    <xf numFmtId="3" fontId="12" fillId="4" borderId="11" xfId="0" applyNumberFormat="1" applyFont="1" applyFill="1" applyBorder="1" applyAlignment="1" applyProtection="1">
      <alignment horizontal="center" vertical="top" wrapText="1"/>
      <protection locked="0"/>
    </xf>
    <xf numFmtId="3" fontId="12" fillId="4" borderId="10" xfId="0" applyNumberFormat="1" applyFont="1" applyFill="1" applyBorder="1" applyAlignment="1" applyProtection="1">
      <alignment horizontal="center" vertical="top" wrapText="1"/>
      <protection locked="0"/>
    </xf>
    <xf numFmtId="0" fontId="12" fillId="4" borderId="5"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xf numFmtId="165" fontId="12" fillId="4" borderId="15" xfId="0" applyNumberFormat="1" applyFont="1" applyFill="1" applyBorder="1" applyAlignment="1" applyProtection="1">
      <alignment horizontal="right" indent="2"/>
      <protection locked="0"/>
    </xf>
    <xf numFmtId="165" fontId="12" fillId="4" borderId="16" xfId="0" applyNumberFormat="1" applyFont="1" applyFill="1" applyBorder="1" applyAlignment="1" applyProtection="1">
      <alignment wrapText="1"/>
      <protection locked="0"/>
    </xf>
    <xf numFmtId="165" fontId="12" fillId="4" borderId="17" xfId="0" applyNumberFormat="1" applyFont="1" applyFill="1" applyBorder="1" applyAlignment="1" applyProtection="1">
      <alignment horizontal="center" wrapText="1"/>
      <protection locked="0"/>
    </xf>
    <xf numFmtId="165" fontId="3" fillId="4" borderId="7" xfId="0" applyNumberFormat="1" applyFont="1" applyFill="1" applyBorder="1" applyAlignment="1" applyProtection="1">
      <alignment horizontal="right" indent="2"/>
      <protection locked="0"/>
    </xf>
    <xf numFmtId="165" fontId="12" fillId="4" borderId="7" xfId="0" applyNumberFormat="1" applyFont="1" applyFill="1" applyBorder="1" applyAlignment="1" applyProtection="1">
      <alignment horizontal="right" indent="2"/>
      <protection locked="0"/>
    </xf>
    <xf numFmtId="0" fontId="32" fillId="6" borderId="0" xfId="4" applyFont="1" applyFill="1" applyAlignment="1">
      <alignment horizontal="center" vertical="center"/>
    </xf>
    <xf numFmtId="0" fontId="37" fillId="4" borderId="2" xfId="2" applyFont="1" applyFill="1" applyBorder="1" applyAlignment="1" applyProtection="1">
      <alignment horizontal="center" vertical="center"/>
    </xf>
    <xf numFmtId="0" fontId="37" fillId="4" borderId="0" xfId="2" applyFont="1" applyFill="1" applyBorder="1" applyAlignment="1" applyProtection="1">
      <alignment horizontal="center" vertical="center"/>
    </xf>
    <xf numFmtId="0" fontId="38" fillId="3" borderId="0" xfId="0" applyFont="1" applyFill="1" applyAlignment="1">
      <alignment vertical="center"/>
    </xf>
    <xf numFmtId="0" fontId="38" fillId="3" borderId="1" xfId="0" applyFont="1" applyFill="1" applyBorder="1" applyAlignment="1">
      <alignment vertical="center"/>
    </xf>
    <xf numFmtId="0" fontId="32" fillId="4" borderId="0" xfId="4" applyFont="1" applyFill="1" applyAlignment="1">
      <alignment horizontal="center" vertical="center"/>
    </xf>
    <xf numFmtId="0" fontId="12" fillId="4" borderId="14"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top" wrapText="1"/>
      <protection locked="0"/>
    </xf>
    <xf numFmtId="0" fontId="12" fillId="4" borderId="4" xfId="0" applyFont="1" applyFill="1" applyBorder="1" applyAlignment="1" applyProtection="1">
      <alignment horizontal="center" vertical="top" wrapText="1"/>
      <protection locked="0"/>
    </xf>
    <xf numFmtId="0" fontId="12" fillId="4" borderId="5" xfId="0" applyFont="1" applyFill="1" applyBorder="1" applyAlignment="1" applyProtection="1">
      <alignment horizontal="center" vertical="top" wrapText="1"/>
      <protection locked="0"/>
    </xf>
    <xf numFmtId="0" fontId="12" fillId="4" borderId="3" xfId="0" applyFont="1" applyFill="1" applyBorder="1" applyAlignment="1" applyProtection="1">
      <alignment horizontal="center" vertical="top" wrapText="1"/>
      <protection locked="0"/>
    </xf>
    <xf numFmtId="3" fontId="12" fillId="4" borderId="4" xfId="0" applyNumberFormat="1" applyFont="1" applyFill="1" applyBorder="1" applyAlignment="1" applyProtection="1">
      <alignment horizontal="center" vertical="top" wrapText="1"/>
      <protection locked="0"/>
    </xf>
    <xf numFmtId="3" fontId="12" fillId="4" borderId="3" xfId="0" applyNumberFormat="1" applyFont="1" applyFill="1" applyBorder="1" applyAlignment="1" applyProtection="1">
      <alignment horizontal="center" vertical="top" wrapText="1"/>
      <protection locked="0"/>
    </xf>
    <xf numFmtId="0" fontId="23" fillId="6" borderId="0" xfId="0" applyFont="1" applyFill="1" applyAlignment="1">
      <alignment horizontal="center" vertical="center"/>
    </xf>
    <xf numFmtId="0" fontId="10" fillId="3" borderId="0" xfId="3" applyFont="1" applyFill="1" applyAlignment="1">
      <alignment vertical="center"/>
    </xf>
    <xf numFmtId="0" fontId="23" fillId="5" borderId="0" xfId="0" applyFont="1" applyFill="1" applyAlignment="1">
      <alignment horizontal="center" vertical="center"/>
    </xf>
    <xf numFmtId="0" fontId="26" fillId="2" borderId="0" xfId="2" applyNumberFormat="1" applyFont="1" applyFill="1" applyBorder="1" applyAlignment="1" applyProtection="1">
      <alignment vertical="center"/>
      <protection locked="0"/>
    </xf>
    <xf numFmtId="0" fontId="12" fillId="4" borderId="18" xfId="0" applyFont="1" applyFill="1" applyBorder="1" applyProtection="1">
      <protection locked="0"/>
    </xf>
    <xf numFmtId="3" fontId="12" fillId="4" borderId="18" xfId="0" applyNumberFormat="1" applyFont="1" applyFill="1" applyBorder="1" applyProtection="1">
      <protection locked="0"/>
    </xf>
    <xf numFmtId="0" fontId="32" fillId="4" borderId="0" xfId="0" applyFont="1" applyFill="1" applyProtection="1">
      <protection locked="0"/>
    </xf>
    <xf numFmtId="0" fontId="32" fillId="4" borderId="18" xfId="0" applyFont="1" applyFill="1" applyBorder="1" applyProtection="1">
      <protection locked="0"/>
    </xf>
    <xf numFmtId="3" fontId="3" fillId="4" borderId="0" xfId="0" applyNumberFormat="1" applyFont="1" applyFill="1" applyAlignment="1" applyProtection="1">
      <alignment horizontal="right" indent="2"/>
      <protection locked="0"/>
    </xf>
    <xf numFmtId="3" fontId="10" fillId="3" borderId="0" xfId="3" applyNumberFormat="1" applyFont="1" applyFill="1" applyAlignment="1">
      <alignment vertical="center"/>
    </xf>
    <xf numFmtId="0" fontId="32" fillId="4" borderId="0" xfId="0" applyFont="1" applyFill="1" applyAlignment="1">
      <alignment vertical="top"/>
    </xf>
    <xf numFmtId="0" fontId="32" fillId="4" borderId="12" xfId="0" applyFont="1" applyFill="1" applyBorder="1" applyAlignment="1" applyProtection="1">
      <alignment horizontal="center" vertical="center"/>
      <protection locked="0"/>
    </xf>
    <xf numFmtId="0" fontId="32" fillId="4" borderId="13"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left" wrapText="1" indent="1"/>
      <protection locked="0"/>
    </xf>
    <xf numFmtId="0" fontId="31" fillId="4" borderId="5" xfId="0" applyFont="1" applyFill="1" applyBorder="1" applyAlignment="1" applyProtection="1">
      <alignment horizontal="left" wrapText="1" indent="1"/>
      <protection locked="0"/>
    </xf>
    <xf numFmtId="0" fontId="26" fillId="4" borderId="2" xfId="2" applyFont="1" applyFill="1" applyBorder="1" applyAlignment="1" applyProtection="1">
      <alignment horizontal="center" vertical="center"/>
    </xf>
    <xf numFmtId="3" fontId="12" fillId="4" borderId="13" xfId="0" applyNumberFormat="1" applyFont="1" applyFill="1" applyBorder="1" applyAlignment="1" applyProtection="1">
      <alignment horizontal="center" vertical="top" wrapText="1"/>
      <protection locked="0"/>
    </xf>
    <xf numFmtId="0" fontId="12" fillId="4" borderId="13" xfId="0" applyFont="1" applyFill="1" applyBorder="1" applyAlignment="1" applyProtection="1">
      <alignment horizontal="center" vertical="top" wrapText="1"/>
      <protection locked="0"/>
    </xf>
    <xf numFmtId="3" fontId="12" fillId="4" borderId="13" xfId="0" applyNumberFormat="1" applyFont="1" applyFill="1" applyBorder="1" applyAlignment="1" applyProtection="1">
      <alignment horizontal="right" vertical="top" wrapText="1" indent="1"/>
      <protection locked="0"/>
    </xf>
    <xf numFmtId="0" fontId="12" fillId="4" borderId="9" xfId="0" applyFont="1" applyFill="1" applyBorder="1" applyAlignment="1" applyProtection="1">
      <alignment horizontal="center" vertical="top" wrapText="1"/>
      <protection locked="0"/>
    </xf>
    <xf numFmtId="165" fontId="12" fillId="4" borderId="7" xfId="0" applyNumberFormat="1" applyFont="1" applyFill="1" applyBorder="1" applyAlignment="1">
      <alignment horizontal="right"/>
    </xf>
    <xf numFmtId="165" fontId="3" fillId="4" borderId="7" xfId="0" applyNumberFormat="1" applyFont="1" applyFill="1" applyBorder="1" applyAlignment="1" applyProtection="1">
      <alignment horizontal="right"/>
      <protection locked="0"/>
    </xf>
    <xf numFmtId="165" fontId="12" fillId="4" borderId="7" xfId="0" applyNumberFormat="1" applyFont="1" applyFill="1" applyBorder="1" applyAlignment="1" applyProtection="1">
      <alignment horizontal="right"/>
      <protection locked="0"/>
    </xf>
    <xf numFmtId="165" fontId="3" fillId="4" borderId="7" xfId="0" applyNumberFormat="1" applyFont="1" applyFill="1" applyBorder="1" applyAlignment="1">
      <alignment horizontal="right"/>
    </xf>
    <xf numFmtId="165" fontId="12" fillId="4" borderId="0" xfId="0" applyNumberFormat="1" applyFont="1" applyFill="1" applyAlignment="1">
      <alignment horizontal="right"/>
    </xf>
    <xf numFmtId="165" fontId="12" fillId="4" borderId="0" xfId="0" applyNumberFormat="1" applyFont="1" applyFill="1" applyAlignment="1" applyProtection="1">
      <alignment horizontal="right"/>
      <protection locked="0"/>
    </xf>
    <xf numFmtId="165" fontId="3" fillId="4" borderId="0" xfId="0" applyNumberFormat="1" applyFont="1" applyFill="1" applyAlignment="1">
      <alignment horizontal="right"/>
    </xf>
    <xf numFmtId="4" fontId="3" fillId="0" borderId="0" xfId="0" applyNumberFormat="1" applyFont="1" applyAlignment="1" applyProtection="1">
      <alignment horizontal="right" wrapText="1"/>
      <protection locked="0"/>
    </xf>
    <xf numFmtId="0" fontId="39" fillId="0" borderId="0" xfId="0" applyFont="1"/>
    <xf numFmtId="1" fontId="3" fillId="4" borderId="0" xfId="0" applyNumberFormat="1" applyFont="1" applyFill="1"/>
    <xf numFmtId="1" fontId="12" fillId="4" borderId="0" xfId="0" applyNumberFormat="1" applyFont="1" applyFill="1"/>
    <xf numFmtId="0" fontId="0" fillId="3" borderId="0" xfId="0" applyFill="1" applyAlignment="1">
      <alignment vertical="center"/>
    </xf>
    <xf numFmtId="0" fontId="0" fillId="4" borderId="0" xfId="0" applyFill="1" applyAlignment="1">
      <alignment vertical="center"/>
    </xf>
    <xf numFmtId="0" fontId="12" fillId="4" borderId="13" xfId="0" applyFont="1" applyFill="1" applyBorder="1" applyAlignment="1" applyProtection="1">
      <alignment vertical="center" wrapText="1"/>
      <protection locked="0"/>
    </xf>
    <xf numFmtId="0" fontId="12" fillId="4" borderId="9" xfId="0" applyFont="1" applyFill="1" applyBorder="1" applyAlignment="1" applyProtection="1">
      <alignment vertical="center" wrapText="1"/>
      <protection locked="0"/>
    </xf>
    <xf numFmtId="3" fontId="12" fillId="4" borderId="11" xfId="0" applyNumberFormat="1" applyFont="1" applyFill="1" applyBorder="1" applyAlignment="1">
      <alignment horizontal="right"/>
    </xf>
    <xf numFmtId="3" fontId="3" fillId="4" borderId="11" xfId="0" applyNumberFormat="1" applyFont="1" applyFill="1" applyBorder="1" applyProtection="1">
      <protection locked="0"/>
    </xf>
    <xf numFmtId="3" fontId="12" fillId="4" borderId="11" xfId="0" applyNumberFormat="1" applyFont="1" applyFill="1" applyBorder="1" applyProtection="1">
      <protection locked="0"/>
    </xf>
    <xf numFmtId="3" fontId="3" fillId="4" borderId="11" xfId="0" applyNumberFormat="1" applyFont="1" applyFill="1" applyBorder="1" applyAlignment="1">
      <alignment horizontal="right"/>
    </xf>
    <xf numFmtId="0" fontId="3" fillId="4" borderId="10" xfId="0" applyFont="1" applyFill="1" applyBorder="1" applyProtection="1">
      <protection locked="0"/>
    </xf>
    <xf numFmtId="3" fontId="32" fillId="4" borderId="0" xfId="0" applyNumberFormat="1" applyFont="1" applyFill="1" applyAlignment="1" applyProtection="1">
      <alignment horizontal="right"/>
      <protection locked="0"/>
    </xf>
    <xf numFmtId="3" fontId="32" fillId="4" borderId="0" xfId="0" applyNumberFormat="1" applyFont="1" applyFill="1" applyProtection="1">
      <protection locked="0"/>
    </xf>
    <xf numFmtId="3" fontId="32" fillId="4" borderId="0" xfId="0" applyNumberFormat="1" applyFont="1" applyFill="1" applyAlignment="1" applyProtection="1">
      <alignment horizontal="right" wrapText="1"/>
      <protection locked="0"/>
    </xf>
    <xf numFmtId="3" fontId="32" fillId="4" borderId="0" xfId="0" applyNumberFormat="1" applyFont="1" applyFill="1" applyAlignment="1" applyProtection="1">
      <alignment wrapText="1"/>
      <protection locked="0"/>
    </xf>
    <xf numFmtId="3" fontId="17" fillId="2" borderId="0" xfId="5" applyNumberFormat="1" applyFont="1" applyFill="1" applyAlignment="1">
      <alignment wrapText="1"/>
    </xf>
    <xf numFmtId="3" fontId="20" fillId="4" borderId="0" xfId="0" applyNumberFormat="1" applyFont="1" applyFill="1" applyAlignment="1" applyProtection="1">
      <alignment wrapText="1"/>
      <protection locked="0"/>
    </xf>
    <xf numFmtId="0" fontId="3" fillId="0" borderId="0" xfId="0" applyFont="1" applyAlignment="1">
      <alignment horizontal="justify" vertical="top"/>
    </xf>
    <xf numFmtId="3" fontId="3" fillId="4" borderId="7" xfId="0" applyNumberFormat="1" applyFont="1" applyFill="1" applyBorder="1" applyAlignment="1" applyProtection="1">
      <alignment horizontal="right" indent="2"/>
      <protection locked="0"/>
    </xf>
    <xf numFmtId="3" fontId="12" fillId="4" borderId="14" xfId="0" applyNumberFormat="1" applyFont="1" applyFill="1" applyBorder="1" applyAlignment="1" applyProtection="1">
      <alignment horizontal="right" vertical="center" indent="2"/>
      <protection locked="0"/>
    </xf>
    <xf numFmtId="4" fontId="3" fillId="4" borderId="0" xfId="0" applyNumberFormat="1" applyFont="1" applyFill="1" applyAlignment="1" applyProtection="1">
      <alignment horizontal="right" indent="1"/>
      <protection locked="0"/>
    </xf>
    <xf numFmtId="4" fontId="3" fillId="4" borderId="0" xfId="0" applyNumberFormat="1" applyFont="1" applyFill="1" applyAlignment="1" applyProtection="1">
      <alignment horizontal="right" wrapText="1" indent="1"/>
      <protection locked="0"/>
    </xf>
    <xf numFmtId="3" fontId="12" fillId="4" borderId="0" xfId="0" applyNumberFormat="1" applyFont="1" applyFill="1" applyAlignment="1" applyProtection="1">
      <alignment horizontal="right" vertical="top" wrapText="1" indent="1"/>
      <protection locked="0"/>
    </xf>
    <xf numFmtId="0" fontId="32" fillId="4" borderId="18" xfId="0" applyFont="1" applyFill="1" applyBorder="1" applyAlignment="1" applyProtection="1">
      <alignment horizontal="left"/>
      <protection locked="0"/>
    </xf>
    <xf numFmtId="0" fontId="32" fillId="4" borderId="4" xfId="0" applyFont="1" applyFill="1" applyBorder="1" applyAlignment="1" applyProtection="1">
      <alignment horizontal="center" vertical="center"/>
      <protection locked="0"/>
    </xf>
    <xf numFmtId="0" fontId="32" fillId="4" borderId="3"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wrapText="1"/>
      <protection locked="0"/>
    </xf>
    <xf numFmtId="0" fontId="32" fillId="4" borderId="6" xfId="0" applyFont="1" applyFill="1" applyBorder="1" applyAlignment="1" applyProtection="1">
      <alignment horizontal="center" vertical="center" wrapText="1"/>
      <protection locked="0"/>
    </xf>
    <xf numFmtId="0" fontId="37" fillId="2" borderId="0" xfId="2" applyNumberFormat="1" applyFont="1" applyFill="1" applyBorder="1" applyAlignment="1" applyProtection="1">
      <alignment horizontal="left" vertical="center"/>
      <protection locked="0"/>
    </xf>
    <xf numFmtId="0" fontId="38" fillId="2" borderId="0" xfId="0" applyFont="1" applyFill="1" applyAlignment="1">
      <alignment horizontal="left" vertical="center"/>
    </xf>
    <xf numFmtId="0" fontId="32" fillId="4" borderId="14" xfId="0" applyFont="1" applyFill="1" applyBorder="1" applyAlignment="1" applyProtection="1">
      <alignment horizontal="center" vertical="center" wrapText="1"/>
      <protection locked="0"/>
    </xf>
    <xf numFmtId="0" fontId="32" fillId="4" borderId="13" xfId="0" applyFont="1" applyFill="1" applyBorder="1" applyAlignment="1" applyProtection="1">
      <alignment horizontal="center" vertical="center" wrapText="1"/>
      <protection locked="0"/>
    </xf>
    <xf numFmtId="0" fontId="32" fillId="4" borderId="9" xfId="0" applyFont="1" applyFill="1" applyBorder="1" applyAlignment="1" applyProtection="1">
      <alignment horizontal="center" vertical="center" wrapText="1"/>
      <protection locked="0"/>
    </xf>
    <xf numFmtId="0" fontId="32" fillId="4" borderId="15" xfId="0" applyFont="1" applyFill="1" applyBorder="1" applyAlignment="1" applyProtection="1">
      <alignment horizontal="center" vertical="top" wrapText="1"/>
      <protection locked="0"/>
    </xf>
    <xf numFmtId="0" fontId="0" fillId="4" borderId="17" xfId="0" applyFill="1" applyBorder="1"/>
    <xf numFmtId="0" fontId="0" fillId="4" borderId="7" xfId="0" applyFill="1" applyBorder="1"/>
    <xf numFmtId="0" fontId="0" fillId="4" borderId="11" xfId="0" applyFill="1" applyBorder="1"/>
    <xf numFmtId="0" fontId="32" fillId="4" borderId="7" xfId="0" applyFont="1" applyFill="1" applyBorder="1" applyAlignment="1" applyProtection="1">
      <alignment horizontal="center" vertical="center" wrapText="1"/>
      <protection locked="0"/>
    </xf>
    <xf numFmtId="0" fontId="0" fillId="4" borderId="8" xfId="0" applyFill="1" applyBorder="1"/>
    <xf numFmtId="0" fontId="0" fillId="4" borderId="10" xfId="0" applyFill="1" applyBorder="1"/>
    <xf numFmtId="0" fontId="32" fillId="4" borderId="4" xfId="0" applyFont="1" applyFill="1" applyBorder="1" applyAlignment="1" applyProtection="1">
      <alignment horizontal="center" vertical="top" wrapText="1"/>
      <protection locked="0"/>
    </xf>
    <xf numFmtId="0" fontId="32" fillId="4" borderId="5" xfId="0" applyFont="1" applyFill="1" applyBorder="1" applyAlignment="1" applyProtection="1">
      <alignment horizontal="center" vertical="top" wrapText="1"/>
      <protection locked="0"/>
    </xf>
    <xf numFmtId="0" fontId="32" fillId="4" borderId="3" xfId="0" applyFont="1" applyFill="1" applyBorder="1" applyAlignment="1" applyProtection="1">
      <alignment horizontal="center" vertical="top" wrapText="1"/>
      <protection locked="0"/>
    </xf>
    <xf numFmtId="0" fontId="32" fillId="4" borderId="7" xfId="0" applyFont="1" applyFill="1" applyBorder="1" applyAlignment="1" applyProtection="1">
      <alignment horizontal="center" vertical="top" wrapText="1"/>
      <protection locked="0"/>
    </xf>
    <xf numFmtId="0" fontId="32" fillId="4" borderId="8" xfId="0" applyFont="1" applyFill="1" applyBorder="1" applyAlignment="1" applyProtection="1">
      <alignment horizontal="center" vertical="top" wrapText="1"/>
      <protection locked="0"/>
    </xf>
    <xf numFmtId="0" fontId="37" fillId="2" borderId="0" xfId="2" applyNumberFormat="1" applyFont="1" applyFill="1" applyBorder="1" applyAlignment="1" applyProtection="1">
      <alignment horizontal="left"/>
      <protection locked="0"/>
    </xf>
    <xf numFmtId="0" fontId="32" fillId="4" borderId="5"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wrapText="1"/>
      <protection locked="0"/>
    </xf>
    <xf numFmtId="0" fontId="38" fillId="4" borderId="5" xfId="0" applyFont="1" applyFill="1" applyBorder="1"/>
    <xf numFmtId="0" fontId="38" fillId="4" borderId="3" xfId="0" applyFont="1" applyFill="1" applyBorder="1"/>
    <xf numFmtId="0" fontId="32" fillId="4" borderId="17" xfId="0" applyFont="1" applyFill="1" applyBorder="1" applyAlignment="1" applyProtection="1">
      <alignment horizontal="center" vertical="top" wrapText="1"/>
      <protection locked="0"/>
    </xf>
    <xf numFmtId="0" fontId="32" fillId="4" borderId="10" xfId="0" applyFont="1" applyFill="1" applyBorder="1" applyAlignment="1" applyProtection="1">
      <alignment horizontal="center" vertical="top" wrapText="1"/>
      <protection locked="0"/>
    </xf>
    <xf numFmtId="0" fontId="12" fillId="4" borderId="4" xfId="0" applyFont="1" applyFill="1" applyBorder="1" applyAlignment="1" applyProtection="1">
      <alignment horizontal="center" vertical="top" wrapText="1"/>
      <protection locked="0"/>
    </xf>
    <xf numFmtId="0" fontId="12" fillId="4" borderId="5" xfId="0" applyFont="1" applyFill="1" applyBorder="1" applyAlignment="1" applyProtection="1">
      <alignment horizontal="center" vertical="top" wrapText="1"/>
      <protection locked="0"/>
    </xf>
    <xf numFmtId="0" fontId="12" fillId="4" borderId="3" xfId="0" applyFont="1" applyFill="1" applyBorder="1" applyAlignment="1" applyProtection="1">
      <alignment horizontal="center" vertical="top" wrapText="1"/>
      <protection locked="0"/>
    </xf>
    <xf numFmtId="0" fontId="32" fillId="4" borderId="17" xfId="0" applyFont="1" applyFill="1" applyBorder="1" applyAlignment="1" applyProtection="1">
      <alignment horizontal="center" vertical="center" wrapText="1"/>
      <protection locked="0"/>
    </xf>
    <xf numFmtId="0" fontId="32" fillId="4" borderId="10"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top" wrapText="1"/>
      <protection locked="0"/>
    </xf>
    <xf numFmtId="0" fontId="12" fillId="4" borderId="17" xfId="0" applyFont="1" applyFill="1" applyBorder="1" applyAlignment="1" applyProtection="1">
      <alignment horizontal="center" vertical="top" wrapText="1"/>
      <protection locked="0"/>
    </xf>
    <xf numFmtId="0" fontId="12" fillId="4" borderId="8" xfId="0" applyFont="1" applyFill="1" applyBorder="1" applyAlignment="1" applyProtection="1">
      <alignment horizontal="center" vertical="top" wrapText="1"/>
      <protection locked="0"/>
    </xf>
    <xf numFmtId="0" fontId="12" fillId="4" borderId="10" xfId="0" applyFont="1" applyFill="1" applyBorder="1" applyAlignment="1" applyProtection="1">
      <alignment horizontal="center" vertical="top" wrapText="1"/>
      <protection locked="0"/>
    </xf>
    <xf numFmtId="0" fontId="32" fillId="4" borderId="4" xfId="0" applyFont="1" applyFill="1" applyBorder="1" applyAlignment="1" applyProtection="1">
      <alignment horizontal="center" vertical="center" wrapText="1"/>
      <protection locked="0"/>
    </xf>
    <xf numFmtId="0" fontId="32" fillId="4" borderId="3"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top" wrapText="1"/>
      <protection locked="0"/>
    </xf>
    <xf numFmtId="0" fontId="12" fillId="4" borderId="6" xfId="0" applyFont="1" applyFill="1" applyBorder="1" applyAlignment="1" applyProtection="1">
      <alignment horizontal="center" vertical="top" wrapText="1"/>
      <protection locked="0"/>
    </xf>
    <xf numFmtId="3" fontId="12" fillId="4" borderId="14" xfId="0" applyNumberFormat="1" applyFont="1" applyFill="1" applyBorder="1" applyAlignment="1" applyProtection="1">
      <alignment horizontal="center" vertical="top" wrapText="1"/>
      <protection locked="0"/>
    </xf>
    <xf numFmtId="3" fontId="12" fillId="4" borderId="9" xfId="0" applyNumberFormat="1" applyFont="1" applyFill="1" applyBorder="1" applyAlignment="1" applyProtection="1">
      <alignment horizontal="center" vertical="top" wrapText="1"/>
      <protection locked="0"/>
    </xf>
    <xf numFmtId="3" fontId="12" fillId="4" borderId="4" xfId="0" applyNumberFormat="1" applyFont="1" applyFill="1" applyBorder="1" applyAlignment="1" applyProtection="1">
      <alignment horizontal="center" vertical="top" wrapText="1"/>
      <protection locked="0"/>
    </xf>
    <xf numFmtId="3" fontId="12" fillId="4" borderId="5" xfId="0" applyNumberFormat="1" applyFont="1" applyFill="1" applyBorder="1" applyAlignment="1" applyProtection="1">
      <alignment horizontal="center" vertical="top" wrapText="1"/>
      <protection locked="0"/>
    </xf>
    <xf numFmtId="3" fontId="12" fillId="4" borderId="3" xfId="0" applyNumberFormat="1" applyFont="1" applyFill="1" applyBorder="1" applyAlignment="1" applyProtection="1">
      <alignment horizontal="center" vertical="top" wrapText="1"/>
      <protection locked="0"/>
    </xf>
    <xf numFmtId="0" fontId="37" fillId="2" borderId="0" xfId="2" applyNumberFormat="1" applyFont="1" applyFill="1" applyBorder="1" applyAlignment="1" applyProtection="1">
      <alignment horizontal="left" vertical="center" wrapText="1"/>
      <protection locked="0"/>
    </xf>
    <xf numFmtId="0" fontId="37" fillId="2" borderId="0" xfId="2" applyNumberFormat="1" applyFont="1" applyFill="1" applyBorder="1" applyAlignment="1" applyProtection="1">
      <alignment horizontal="left" wrapText="1"/>
      <protection locked="0"/>
    </xf>
    <xf numFmtId="0" fontId="32" fillId="4" borderId="16" xfId="0" applyFont="1" applyFill="1" applyBorder="1" applyAlignment="1" applyProtection="1">
      <alignment horizontal="center" vertical="top" wrapText="1"/>
      <protection locked="0"/>
    </xf>
    <xf numFmtId="0" fontId="32" fillId="4" borderId="6" xfId="0" applyFont="1" applyFill="1" applyBorder="1" applyAlignment="1" applyProtection="1">
      <alignment horizontal="center" vertical="top" wrapText="1"/>
      <protection locked="0"/>
    </xf>
    <xf numFmtId="0" fontId="12" fillId="4" borderId="7" xfId="0" applyFont="1" applyFill="1" applyBorder="1" applyAlignment="1" applyProtection="1">
      <alignment horizontal="center" vertical="top" wrapText="1"/>
      <protection locked="0"/>
    </xf>
    <xf numFmtId="0" fontId="12" fillId="4" borderId="0" xfId="0" applyFont="1" applyFill="1" applyAlignment="1" applyProtection="1">
      <alignment horizontal="center" vertical="top" wrapText="1"/>
      <protection locked="0"/>
    </xf>
    <xf numFmtId="0" fontId="32" fillId="4" borderId="15" xfId="0" applyFont="1" applyFill="1" applyBorder="1" applyAlignment="1" applyProtection="1">
      <alignment horizontal="center" vertical="center" wrapText="1"/>
      <protection locked="0"/>
    </xf>
    <xf numFmtId="0" fontId="32" fillId="4" borderId="8"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2" fillId="4" borderId="1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12" fillId="4" borderId="10" xfId="0" applyFont="1" applyFill="1" applyBorder="1" applyAlignment="1" applyProtection="1">
      <alignment horizontal="center" vertical="center" wrapText="1"/>
      <protection locked="0"/>
    </xf>
  </cellXfs>
  <cellStyles count="11">
    <cellStyle name="Comma 2" xfId="1" xr:uid="{00000000-0005-0000-0000-000000000000}"/>
    <cellStyle name="Hyperlink" xfId="2" builtinId="8"/>
    <cellStyle name="Normal" xfId="0" builtinId="0"/>
    <cellStyle name="Normal 112" xfId="3" xr:uid="{00000000-0005-0000-0000-000003000000}"/>
    <cellStyle name="Normal 2" xfId="4" xr:uid="{00000000-0005-0000-0000-000004000000}"/>
    <cellStyle name="Normal 2 2" xfId="5" xr:uid="{00000000-0005-0000-0000-000005000000}"/>
    <cellStyle name="Normal 4" xfId="6" xr:uid="{00000000-0005-0000-0000-000006000000}"/>
    <cellStyle name="Normal 4 2" xfId="7" xr:uid="{00000000-0005-0000-0000-000007000000}"/>
    <cellStyle name="Normal 5" xfId="8" xr:uid="{00000000-0005-0000-0000-000008000000}"/>
    <cellStyle name="Normal 6" xfId="9" xr:uid="{00000000-0005-0000-0000-000009000000}"/>
    <cellStyle name="Normal 7"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1657350</xdr:colOff>
      <xdr:row>1</xdr:row>
      <xdr:rowOff>0</xdr:rowOff>
    </xdr:from>
    <xdr:to>
      <xdr:col>9</xdr:col>
      <xdr:colOff>57150</xdr:colOff>
      <xdr:row>3</xdr:row>
      <xdr:rowOff>171450</xdr:rowOff>
    </xdr:to>
    <xdr:pic>
      <xdr:nvPicPr>
        <xdr:cNvPr id="30843" name="Picture 1" descr="StatlogoSm1">
          <a:extLst>
            <a:ext uri="{FF2B5EF4-FFF2-40B4-BE49-F238E27FC236}">
              <a16:creationId xmlns:a16="http://schemas.microsoft.com/office/drawing/2014/main" id="{00000000-0008-0000-0200-00007B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190500"/>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1019175</xdr:colOff>
      <xdr:row>1</xdr:row>
      <xdr:rowOff>0</xdr:rowOff>
    </xdr:from>
    <xdr:to>
      <xdr:col>8</xdr:col>
      <xdr:colOff>1933575</xdr:colOff>
      <xdr:row>3</xdr:row>
      <xdr:rowOff>171450</xdr:rowOff>
    </xdr:to>
    <xdr:pic>
      <xdr:nvPicPr>
        <xdr:cNvPr id="12545" name="Picture 1" descr="StatlogoSm1">
          <a:extLst>
            <a:ext uri="{FF2B5EF4-FFF2-40B4-BE49-F238E27FC236}">
              <a16:creationId xmlns:a16="http://schemas.microsoft.com/office/drawing/2014/main" id="{00000000-0008-0000-0B00-0000013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75" y="190500"/>
          <a:ext cx="9144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857250</xdr:colOff>
      <xdr:row>0</xdr:row>
      <xdr:rowOff>0</xdr:rowOff>
    </xdr:from>
    <xdr:to>
      <xdr:col>9</xdr:col>
      <xdr:colOff>76200</xdr:colOff>
      <xdr:row>1</xdr:row>
      <xdr:rowOff>142875</xdr:rowOff>
    </xdr:to>
    <xdr:pic>
      <xdr:nvPicPr>
        <xdr:cNvPr id="1281" name="Picture 1" descr="StatlogoSm1">
          <a:extLst>
            <a:ext uri="{FF2B5EF4-FFF2-40B4-BE49-F238E27FC236}">
              <a16:creationId xmlns:a16="http://schemas.microsoft.com/office/drawing/2014/main" id="{00000000-0008-0000-0C00-00000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0"/>
          <a:ext cx="895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857250</xdr:colOff>
      <xdr:row>1</xdr:row>
      <xdr:rowOff>85725</xdr:rowOff>
    </xdr:from>
    <xdr:to>
      <xdr:col>6</xdr:col>
      <xdr:colOff>1885950</xdr:colOff>
      <xdr:row>3</xdr:row>
      <xdr:rowOff>171450</xdr:rowOff>
    </xdr:to>
    <xdr:pic>
      <xdr:nvPicPr>
        <xdr:cNvPr id="13569" name="Picture 1" descr="StatlogoSm1">
          <a:extLst>
            <a:ext uri="{FF2B5EF4-FFF2-40B4-BE49-F238E27FC236}">
              <a16:creationId xmlns:a16="http://schemas.microsoft.com/office/drawing/2014/main" id="{00000000-0008-0000-0D00-0000013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3525" y="276225"/>
          <a:ext cx="10287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1047750</xdr:colOff>
      <xdr:row>1</xdr:row>
      <xdr:rowOff>76200</xdr:rowOff>
    </xdr:from>
    <xdr:to>
      <xdr:col>6</xdr:col>
      <xdr:colOff>2076450</xdr:colOff>
      <xdr:row>3</xdr:row>
      <xdr:rowOff>152400</xdr:rowOff>
    </xdr:to>
    <xdr:pic>
      <xdr:nvPicPr>
        <xdr:cNvPr id="14593" name="Picture 1" descr="StatlogoSm1">
          <a:extLst>
            <a:ext uri="{FF2B5EF4-FFF2-40B4-BE49-F238E27FC236}">
              <a16:creationId xmlns:a16="http://schemas.microsoft.com/office/drawing/2014/main" id="{00000000-0008-0000-0E00-0000013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0" y="266700"/>
          <a:ext cx="10287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781050</xdr:colOff>
      <xdr:row>1</xdr:row>
      <xdr:rowOff>28575</xdr:rowOff>
    </xdr:from>
    <xdr:to>
      <xdr:col>7</xdr:col>
      <xdr:colOff>1809750</xdr:colOff>
      <xdr:row>4</xdr:row>
      <xdr:rowOff>9525</xdr:rowOff>
    </xdr:to>
    <xdr:pic>
      <xdr:nvPicPr>
        <xdr:cNvPr id="15617" name="Picture 1" descr="StatlogoSm1">
          <a:extLst>
            <a:ext uri="{FF2B5EF4-FFF2-40B4-BE49-F238E27FC236}">
              <a16:creationId xmlns:a16="http://schemas.microsoft.com/office/drawing/2014/main" id="{00000000-0008-0000-0F00-0000013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0" y="219075"/>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723900</xdr:colOff>
      <xdr:row>0</xdr:row>
      <xdr:rowOff>180975</xdr:rowOff>
    </xdr:from>
    <xdr:to>
      <xdr:col>7</xdr:col>
      <xdr:colOff>1752600</xdr:colOff>
      <xdr:row>3</xdr:row>
      <xdr:rowOff>161925</xdr:rowOff>
    </xdr:to>
    <xdr:pic>
      <xdr:nvPicPr>
        <xdr:cNvPr id="16641" name="Picture 1" descr="StatlogoSm1">
          <a:extLst>
            <a:ext uri="{FF2B5EF4-FFF2-40B4-BE49-F238E27FC236}">
              <a16:creationId xmlns:a16="http://schemas.microsoft.com/office/drawing/2014/main" id="{00000000-0008-0000-1000-000001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9375" y="180975"/>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790575</xdr:colOff>
      <xdr:row>0</xdr:row>
      <xdr:rowOff>171450</xdr:rowOff>
    </xdr:from>
    <xdr:to>
      <xdr:col>13</xdr:col>
      <xdr:colOff>1819275</xdr:colOff>
      <xdr:row>3</xdr:row>
      <xdr:rowOff>152400</xdr:rowOff>
    </xdr:to>
    <xdr:pic>
      <xdr:nvPicPr>
        <xdr:cNvPr id="17665" name="Picture 1" descr="StatlogoSm1">
          <a:extLst>
            <a:ext uri="{FF2B5EF4-FFF2-40B4-BE49-F238E27FC236}">
              <a16:creationId xmlns:a16="http://schemas.microsoft.com/office/drawing/2014/main" id="{00000000-0008-0000-1100-0000014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15600" y="171450"/>
          <a:ext cx="9810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1438275</xdr:colOff>
      <xdr:row>1</xdr:row>
      <xdr:rowOff>19050</xdr:rowOff>
    </xdr:from>
    <xdr:to>
      <xdr:col>6</xdr:col>
      <xdr:colOff>2466975</xdr:colOff>
      <xdr:row>4</xdr:row>
      <xdr:rowOff>0</xdr:rowOff>
    </xdr:to>
    <xdr:pic>
      <xdr:nvPicPr>
        <xdr:cNvPr id="18689" name="Picture 1" descr="StatlogoSm1">
          <a:extLst>
            <a:ext uri="{FF2B5EF4-FFF2-40B4-BE49-F238E27FC236}">
              <a16:creationId xmlns:a16="http://schemas.microsoft.com/office/drawing/2014/main" id="{00000000-0008-0000-1200-0000014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2675" y="209550"/>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1362075</xdr:colOff>
      <xdr:row>1</xdr:row>
      <xdr:rowOff>9525</xdr:rowOff>
    </xdr:from>
    <xdr:to>
      <xdr:col>5</xdr:col>
      <xdr:colOff>2390775</xdr:colOff>
      <xdr:row>3</xdr:row>
      <xdr:rowOff>180975</xdr:rowOff>
    </xdr:to>
    <xdr:pic>
      <xdr:nvPicPr>
        <xdr:cNvPr id="19714" name="Picture 1" descr="StatlogoSm1">
          <a:extLst>
            <a:ext uri="{FF2B5EF4-FFF2-40B4-BE49-F238E27FC236}">
              <a16:creationId xmlns:a16="http://schemas.microsoft.com/office/drawing/2014/main" id="{00000000-0008-0000-1300-0000024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200025"/>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1533525</xdr:colOff>
      <xdr:row>0</xdr:row>
      <xdr:rowOff>180975</xdr:rowOff>
    </xdr:from>
    <xdr:to>
      <xdr:col>5</xdr:col>
      <xdr:colOff>2400300</xdr:colOff>
      <xdr:row>3</xdr:row>
      <xdr:rowOff>161925</xdr:rowOff>
    </xdr:to>
    <xdr:pic>
      <xdr:nvPicPr>
        <xdr:cNvPr id="20737" name="Picture 1" descr="StatlogoSm1">
          <a:extLst>
            <a:ext uri="{FF2B5EF4-FFF2-40B4-BE49-F238E27FC236}">
              <a16:creationId xmlns:a16="http://schemas.microsoft.com/office/drawing/2014/main" id="{00000000-0008-0000-1400-0000015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8350" y="180975"/>
          <a:ext cx="8667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1504950</xdr:colOff>
      <xdr:row>0</xdr:row>
      <xdr:rowOff>104775</xdr:rowOff>
    </xdr:from>
    <xdr:to>
      <xdr:col>15</xdr:col>
      <xdr:colOff>8857</xdr:colOff>
      <xdr:row>3</xdr:row>
      <xdr:rowOff>86151</xdr:rowOff>
    </xdr:to>
    <xdr:pic>
      <xdr:nvPicPr>
        <xdr:cNvPr id="2" name="Picture 1">
          <a:extLst>
            <a:ext uri="{FF2B5EF4-FFF2-40B4-BE49-F238E27FC236}">
              <a16:creationId xmlns:a16="http://schemas.microsoft.com/office/drawing/2014/main" id="{2F255738-788B-C9B8-E2B0-4004ACD14520}"/>
            </a:ext>
          </a:extLst>
        </xdr:cNvPr>
        <xdr:cNvPicPr>
          <a:picLocks noChangeAspect="1"/>
        </xdr:cNvPicPr>
      </xdr:nvPicPr>
      <xdr:blipFill>
        <a:blip xmlns:r="http://schemas.openxmlformats.org/officeDocument/2006/relationships" r:embed="rId1"/>
        <a:stretch>
          <a:fillRect/>
        </a:stretch>
      </xdr:blipFill>
      <xdr:spPr>
        <a:xfrm>
          <a:off x="9867900" y="104775"/>
          <a:ext cx="1085182" cy="52430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1533525</xdr:colOff>
      <xdr:row>0</xdr:row>
      <xdr:rowOff>171450</xdr:rowOff>
    </xdr:from>
    <xdr:to>
      <xdr:col>8</xdr:col>
      <xdr:colOff>2457450</xdr:colOff>
      <xdr:row>3</xdr:row>
      <xdr:rowOff>152400</xdr:rowOff>
    </xdr:to>
    <xdr:pic>
      <xdr:nvPicPr>
        <xdr:cNvPr id="21761" name="Picture 1" descr="StatlogoSm1">
          <a:extLst>
            <a:ext uri="{FF2B5EF4-FFF2-40B4-BE49-F238E27FC236}">
              <a16:creationId xmlns:a16="http://schemas.microsoft.com/office/drawing/2014/main" id="{00000000-0008-0000-1500-0000015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171450"/>
          <a:ext cx="9239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2000250</xdr:colOff>
      <xdr:row>1</xdr:row>
      <xdr:rowOff>0</xdr:rowOff>
    </xdr:from>
    <xdr:to>
      <xdr:col>13</xdr:col>
      <xdr:colOff>3028950</xdr:colOff>
      <xdr:row>3</xdr:row>
      <xdr:rowOff>171450</xdr:rowOff>
    </xdr:to>
    <xdr:pic>
      <xdr:nvPicPr>
        <xdr:cNvPr id="24065" name="Picture 1" descr="StatlogoSm1">
          <a:extLst>
            <a:ext uri="{FF2B5EF4-FFF2-40B4-BE49-F238E27FC236}">
              <a16:creationId xmlns:a16="http://schemas.microsoft.com/office/drawing/2014/main" id="{00000000-0008-0000-1600-0000015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2525" y="190500"/>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1152525</xdr:colOff>
      <xdr:row>1</xdr:row>
      <xdr:rowOff>0</xdr:rowOff>
    </xdr:from>
    <xdr:to>
      <xdr:col>13</xdr:col>
      <xdr:colOff>1962150</xdr:colOff>
      <xdr:row>3</xdr:row>
      <xdr:rowOff>171450</xdr:rowOff>
    </xdr:to>
    <xdr:pic>
      <xdr:nvPicPr>
        <xdr:cNvPr id="24066" name="Picture 2" descr="StatlogoSm1">
          <a:extLst>
            <a:ext uri="{FF2B5EF4-FFF2-40B4-BE49-F238E27FC236}">
              <a16:creationId xmlns:a16="http://schemas.microsoft.com/office/drawing/2014/main" id="{00000000-0008-0000-1600-0000025E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800" y="190500"/>
          <a:ext cx="809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981075</xdr:colOff>
      <xdr:row>0</xdr:row>
      <xdr:rowOff>152400</xdr:rowOff>
    </xdr:from>
    <xdr:to>
      <xdr:col>11</xdr:col>
      <xdr:colOff>2009775</xdr:colOff>
      <xdr:row>3</xdr:row>
      <xdr:rowOff>133350</xdr:rowOff>
    </xdr:to>
    <xdr:pic>
      <xdr:nvPicPr>
        <xdr:cNvPr id="24833" name="Picture 1" descr="StatlogoSm1">
          <a:extLst>
            <a:ext uri="{FF2B5EF4-FFF2-40B4-BE49-F238E27FC236}">
              <a16:creationId xmlns:a16="http://schemas.microsoft.com/office/drawing/2014/main" id="{00000000-0008-0000-1700-000001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6825" y="152400"/>
          <a:ext cx="933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2047875</xdr:colOff>
      <xdr:row>0</xdr:row>
      <xdr:rowOff>180975</xdr:rowOff>
    </xdr:from>
    <xdr:to>
      <xdr:col>8</xdr:col>
      <xdr:colOff>2886075</xdr:colOff>
      <xdr:row>3</xdr:row>
      <xdr:rowOff>161925</xdr:rowOff>
    </xdr:to>
    <xdr:pic>
      <xdr:nvPicPr>
        <xdr:cNvPr id="28923" name="Picture 1" descr="StatlogoSm1">
          <a:extLst>
            <a:ext uri="{FF2B5EF4-FFF2-40B4-BE49-F238E27FC236}">
              <a16:creationId xmlns:a16="http://schemas.microsoft.com/office/drawing/2014/main" id="{00000000-0008-0000-0400-0000FB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7275" y="180975"/>
          <a:ext cx="838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666750</xdr:colOff>
      <xdr:row>0</xdr:row>
      <xdr:rowOff>171450</xdr:rowOff>
    </xdr:from>
    <xdr:to>
      <xdr:col>11</xdr:col>
      <xdr:colOff>9525</xdr:colOff>
      <xdr:row>3</xdr:row>
      <xdr:rowOff>152400</xdr:rowOff>
    </xdr:to>
    <xdr:pic>
      <xdr:nvPicPr>
        <xdr:cNvPr id="6911" name="Picture 1" descr="StatlogoSm1">
          <a:extLst>
            <a:ext uri="{FF2B5EF4-FFF2-40B4-BE49-F238E27FC236}">
              <a16:creationId xmlns:a16="http://schemas.microsoft.com/office/drawing/2014/main" id="{00000000-0008-0000-0500-0000FF1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171450"/>
          <a:ext cx="10858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2295525</xdr:colOff>
      <xdr:row>0</xdr:row>
      <xdr:rowOff>171450</xdr:rowOff>
    </xdr:from>
    <xdr:to>
      <xdr:col>8</xdr:col>
      <xdr:colOff>3324225</xdr:colOff>
      <xdr:row>3</xdr:row>
      <xdr:rowOff>152400</xdr:rowOff>
    </xdr:to>
    <xdr:pic>
      <xdr:nvPicPr>
        <xdr:cNvPr id="29984" name="Picture 1" descr="StatlogoSm1">
          <a:extLst>
            <a:ext uri="{FF2B5EF4-FFF2-40B4-BE49-F238E27FC236}">
              <a16:creationId xmlns:a16="http://schemas.microsoft.com/office/drawing/2014/main" id="{00000000-0008-0000-0600-0000207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171450"/>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2419350</xdr:colOff>
      <xdr:row>1</xdr:row>
      <xdr:rowOff>0</xdr:rowOff>
    </xdr:from>
    <xdr:to>
      <xdr:col>9</xdr:col>
      <xdr:colOff>28575</xdr:colOff>
      <xdr:row>3</xdr:row>
      <xdr:rowOff>171450</xdr:rowOff>
    </xdr:to>
    <xdr:pic>
      <xdr:nvPicPr>
        <xdr:cNvPr id="8449" name="Picture 1" descr="StatlogoSm1">
          <a:extLst>
            <a:ext uri="{FF2B5EF4-FFF2-40B4-BE49-F238E27FC236}">
              <a16:creationId xmlns:a16="http://schemas.microsoft.com/office/drawing/2014/main" id="{00000000-0008-0000-0700-00000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7825" y="190500"/>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1438275</xdr:colOff>
      <xdr:row>0</xdr:row>
      <xdr:rowOff>180975</xdr:rowOff>
    </xdr:from>
    <xdr:to>
      <xdr:col>8</xdr:col>
      <xdr:colOff>2466975</xdr:colOff>
      <xdr:row>3</xdr:row>
      <xdr:rowOff>161925</xdr:rowOff>
    </xdr:to>
    <xdr:pic>
      <xdr:nvPicPr>
        <xdr:cNvPr id="9560" name="Picture 1" descr="StatlogoSm1">
          <a:extLst>
            <a:ext uri="{FF2B5EF4-FFF2-40B4-BE49-F238E27FC236}">
              <a16:creationId xmlns:a16="http://schemas.microsoft.com/office/drawing/2014/main" id="{00000000-0008-0000-0800-0000582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8525" y="180975"/>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1695450</xdr:colOff>
      <xdr:row>0</xdr:row>
      <xdr:rowOff>161925</xdr:rowOff>
    </xdr:from>
    <xdr:to>
      <xdr:col>8</xdr:col>
      <xdr:colOff>0</xdr:colOff>
      <xdr:row>3</xdr:row>
      <xdr:rowOff>142875</xdr:rowOff>
    </xdr:to>
    <xdr:pic>
      <xdr:nvPicPr>
        <xdr:cNvPr id="10501" name="Picture 1" descr="StatlogoSm1">
          <a:extLst>
            <a:ext uri="{FF2B5EF4-FFF2-40B4-BE49-F238E27FC236}">
              <a16:creationId xmlns:a16="http://schemas.microsoft.com/office/drawing/2014/main" id="{00000000-0008-0000-0900-000005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0" y="161925"/>
          <a:ext cx="723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219075</xdr:colOff>
      <xdr:row>1</xdr:row>
      <xdr:rowOff>9525</xdr:rowOff>
    </xdr:from>
    <xdr:to>
      <xdr:col>13</xdr:col>
      <xdr:colOff>1247775</xdr:colOff>
      <xdr:row>3</xdr:row>
      <xdr:rowOff>180975</xdr:rowOff>
    </xdr:to>
    <xdr:pic>
      <xdr:nvPicPr>
        <xdr:cNvPr id="11523" name="Picture 1" descr="StatlogoSm1">
          <a:extLst>
            <a:ext uri="{FF2B5EF4-FFF2-40B4-BE49-F238E27FC236}">
              <a16:creationId xmlns:a16="http://schemas.microsoft.com/office/drawing/2014/main" id="{00000000-0008-0000-0A00-0000032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200025"/>
          <a:ext cx="1028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E33"/>
  <sheetViews>
    <sheetView tabSelected="1" topLeftCell="B1" workbookViewId="0">
      <pane ySplit="2" topLeftCell="A3" activePane="bottomLeft" state="frozen"/>
      <selection pane="bottomLeft" activeCell="B1" sqref="B1"/>
    </sheetView>
  </sheetViews>
  <sheetFormatPr defaultColWidth="9.140625" defaultRowHeight="12.75"/>
  <cols>
    <col min="1" max="1" width="1.28515625" style="138" customWidth="1"/>
    <col min="2" max="2" width="90.7109375" style="138" customWidth="1"/>
    <col min="3" max="3" width="9" style="180" customWidth="1"/>
    <col min="4" max="4" width="98.85546875" style="138" customWidth="1"/>
    <col min="5" max="16384" width="9.140625" style="138"/>
  </cols>
  <sheetData>
    <row r="1" spans="1:5" ht="30" customHeight="1">
      <c r="B1" s="189" t="s">
        <v>1056</v>
      </c>
      <c r="C1" s="175"/>
      <c r="D1" s="189" t="s">
        <v>1057</v>
      </c>
    </row>
    <row r="2" spans="1:5" s="140" customFormat="1" ht="30" customHeight="1">
      <c r="A2" s="139"/>
      <c r="B2" s="146" t="s">
        <v>5</v>
      </c>
      <c r="C2" s="147" t="s">
        <v>7</v>
      </c>
      <c r="D2" s="146" t="s">
        <v>6</v>
      </c>
    </row>
    <row r="3" spans="1:5" s="144" customFormat="1" ht="42" customHeight="1">
      <c r="A3" s="141"/>
      <c r="B3" s="142" t="s">
        <v>1058</v>
      </c>
      <c r="C3" s="176">
        <v>1</v>
      </c>
      <c r="D3" s="142" t="s">
        <v>1076</v>
      </c>
      <c r="E3" s="143"/>
    </row>
    <row r="4" spans="1:5" s="144" customFormat="1" ht="42" customHeight="1">
      <c r="A4" s="141"/>
      <c r="B4" s="142" t="s">
        <v>1059</v>
      </c>
      <c r="C4" s="176">
        <v>2</v>
      </c>
      <c r="D4" s="142" t="s">
        <v>1077</v>
      </c>
      <c r="E4" s="143"/>
    </row>
    <row r="5" spans="1:5" s="144" customFormat="1" ht="24.75" customHeight="1">
      <c r="A5" s="141"/>
      <c r="B5" s="145" t="s">
        <v>1060</v>
      </c>
      <c r="C5" s="176">
        <v>3</v>
      </c>
      <c r="D5" s="145" t="s">
        <v>1078</v>
      </c>
    </row>
    <row r="6" spans="1:5" s="144" customFormat="1" ht="24.75" customHeight="1">
      <c r="A6" s="141"/>
      <c r="B6" s="145" t="s">
        <v>1061</v>
      </c>
      <c r="C6" s="176">
        <v>4</v>
      </c>
      <c r="D6" s="145" t="s">
        <v>1079</v>
      </c>
    </row>
    <row r="7" spans="1:5" s="144" customFormat="1" ht="24.75" customHeight="1">
      <c r="A7" s="141"/>
      <c r="B7" s="145" t="s">
        <v>1062</v>
      </c>
      <c r="C7" s="176">
        <v>5</v>
      </c>
      <c r="D7" s="145" t="s">
        <v>1080</v>
      </c>
    </row>
    <row r="8" spans="1:5" s="144" customFormat="1" ht="24.75" customHeight="1">
      <c r="A8" s="141"/>
      <c r="B8" s="145" t="s">
        <v>1133</v>
      </c>
      <c r="C8" s="176">
        <v>6</v>
      </c>
      <c r="D8" s="145" t="s">
        <v>1135</v>
      </c>
    </row>
    <row r="9" spans="1:5" ht="24.75" customHeight="1">
      <c r="A9" s="141"/>
      <c r="B9" s="145" t="s">
        <v>1063</v>
      </c>
      <c r="C9" s="176">
        <v>7</v>
      </c>
      <c r="D9" s="145" t="s">
        <v>1081</v>
      </c>
    </row>
    <row r="10" spans="1:5" ht="24.75" customHeight="1">
      <c r="A10" s="141"/>
      <c r="B10" s="145" t="s">
        <v>1064</v>
      </c>
      <c r="C10" s="204">
        <v>8</v>
      </c>
      <c r="D10" s="145" t="s">
        <v>1082</v>
      </c>
    </row>
    <row r="11" spans="1:5" ht="24.75" customHeight="1">
      <c r="A11" s="141"/>
      <c r="B11" s="145" t="s">
        <v>1065</v>
      </c>
      <c r="C11" s="204">
        <v>9</v>
      </c>
      <c r="D11" s="145" t="s">
        <v>1083</v>
      </c>
    </row>
    <row r="12" spans="1:5" ht="24.75" customHeight="1">
      <c r="A12" s="141"/>
      <c r="B12" s="145" t="s">
        <v>1134</v>
      </c>
      <c r="C12" s="204">
        <v>10</v>
      </c>
      <c r="D12" s="142" t="s">
        <v>1136</v>
      </c>
    </row>
    <row r="13" spans="1:5" ht="24.75" customHeight="1">
      <c r="A13" s="141"/>
      <c r="B13" s="145" t="s">
        <v>1066</v>
      </c>
      <c r="C13" s="204">
        <v>11</v>
      </c>
      <c r="D13" s="145" t="s">
        <v>1084</v>
      </c>
    </row>
    <row r="14" spans="1:5" ht="24.75" customHeight="1">
      <c r="A14" s="141"/>
      <c r="B14" s="145" t="s">
        <v>1067</v>
      </c>
      <c r="C14" s="204">
        <v>12</v>
      </c>
      <c r="D14" s="145" t="s">
        <v>1085</v>
      </c>
    </row>
    <row r="15" spans="1:5" ht="24.75" customHeight="1">
      <c r="A15" s="141"/>
      <c r="B15" s="145" t="s">
        <v>1068</v>
      </c>
      <c r="C15" s="204">
        <v>13</v>
      </c>
      <c r="D15" s="145" t="s">
        <v>1086</v>
      </c>
    </row>
    <row r="16" spans="1:5" ht="24.75" customHeight="1">
      <c r="A16" s="141"/>
      <c r="B16" s="145" t="s">
        <v>1069</v>
      </c>
      <c r="C16" s="204">
        <v>14</v>
      </c>
      <c r="D16" s="145" t="s">
        <v>1087</v>
      </c>
    </row>
    <row r="17" spans="1:4" ht="24.75" customHeight="1">
      <c r="A17" s="141"/>
      <c r="B17" s="145" t="s">
        <v>1070</v>
      </c>
      <c r="C17" s="204">
        <v>15</v>
      </c>
      <c r="D17" s="145" t="s">
        <v>1088</v>
      </c>
    </row>
    <row r="18" spans="1:4" ht="24.75" customHeight="1">
      <c r="A18" s="141"/>
      <c r="B18" s="145" t="s">
        <v>1071</v>
      </c>
      <c r="C18" s="204">
        <v>16</v>
      </c>
      <c r="D18" s="145" t="s">
        <v>1089</v>
      </c>
    </row>
    <row r="19" spans="1:4" ht="24.75" customHeight="1">
      <c r="A19" s="141"/>
      <c r="B19" s="145" t="s">
        <v>1072</v>
      </c>
      <c r="C19" s="176">
        <v>17</v>
      </c>
      <c r="D19" s="145" t="s">
        <v>1090</v>
      </c>
    </row>
    <row r="20" spans="1:4" ht="24.75" customHeight="1">
      <c r="A20" s="141"/>
      <c r="B20" s="145" t="s">
        <v>1073</v>
      </c>
      <c r="C20" s="176">
        <v>18</v>
      </c>
      <c r="D20" s="145" t="s">
        <v>1091</v>
      </c>
    </row>
    <row r="21" spans="1:4" ht="24.75" customHeight="1">
      <c r="A21" s="141"/>
      <c r="B21" s="145" t="s">
        <v>1074</v>
      </c>
      <c r="C21" s="176">
        <v>19</v>
      </c>
      <c r="D21" s="145" t="s">
        <v>1092</v>
      </c>
    </row>
    <row r="22" spans="1:4" ht="24.75" customHeight="1">
      <c r="A22" s="141"/>
      <c r="B22" s="145" t="s">
        <v>1155</v>
      </c>
      <c r="C22" s="204">
        <v>20</v>
      </c>
      <c r="D22" s="145" t="s">
        <v>1093</v>
      </c>
    </row>
    <row r="23" spans="1:4" ht="24.75" customHeight="1">
      <c r="A23" s="141"/>
      <c r="B23" s="145" t="s">
        <v>1075</v>
      </c>
      <c r="C23" s="204">
        <v>21</v>
      </c>
      <c r="D23" s="145" t="s">
        <v>1094</v>
      </c>
    </row>
    <row r="24" spans="1:4" ht="24.75" customHeight="1">
      <c r="A24" s="141"/>
      <c r="B24" s="145" t="s">
        <v>1162</v>
      </c>
      <c r="C24" s="176">
        <v>22</v>
      </c>
      <c r="D24" s="145" t="s">
        <v>1161</v>
      </c>
    </row>
    <row r="25" spans="1:4" ht="24.75" customHeight="1">
      <c r="A25" s="141"/>
      <c r="B25" s="148"/>
      <c r="C25" s="177"/>
      <c r="D25" s="148"/>
    </row>
    <row r="26" spans="1:4" s="1" customFormat="1" ht="13.5" thickBot="1">
      <c r="A26" s="23"/>
      <c r="B26" s="23"/>
      <c r="C26" s="178"/>
      <c r="D26" s="23"/>
    </row>
    <row r="27" spans="1:4" s="23" customFormat="1" ht="16.5" customHeight="1" thickTop="1">
      <c r="B27" s="24" t="s">
        <v>1163</v>
      </c>
      <c r="C27" s="179"/>
      <c r="D27" s="25"/>
    </row>
    <row r="28" spans="1:4" s="23" customFormat="1" ht="4.5" customHeight="1">
      <c r="B28" s="190"/>
      <c r="C28" s="178"/>
    </row>
    <row r="29" spans="1:4" s="23" customFormat="1" ht="16.5" customHeight="1">
      <c r="B29" s="26" t="s">
        <v>1148</v>
      </c>
      <c r="C29" s="178"/>
    </row>
    <row r="30" spans="1:4" ht="14.25">
      <c r="A30" s="141"/>
    </row>
    <row r="31" spans="1:4" ht="14.25">
      <c r="A31" s="141"/>
    </row>
    <row r="32" spans="1:4" ht="14.25">
      <c r="A32" s="141"/>
    </row>
    <row r="33" spans="1:1" ht="14.25">
      <c r="A33" s="141"/>
    </row>
  </sheetData>
  <hyperlinks>
    <hyperlink ref="C3" location="'1'!A1" display="'1'!A1" xr:uid="{00000000-0004-0000-0000-000000000000}"/>
    <hyperlink ref="C4" location="'2'!A1" display="'2'!A1" xr:uid="{00000000-0004-0000-0000-000001000000}"/>
    <hyperlink ref="C5" location="'3'!A1" display="'3'!A1" xr:uid="{00000000-0004-0000-0000-000002000000}"/>
    <hyperlink ref="C7" location="'5'!A1" display="'5'!A1" xr:uid="{00000000-0004-0000-0000-000003000000}"/>
    <hyperlink ref="C6" location="'4'!A1" display="'4'!A1" xr:uid="{00000000-0004-0000-0000-000004000000}"/>
    <hyperlink ref="C8" location="'6'!A1" display="'6'!A1" xr:uid="{00000000-0004-0000-0000-000005000000}"/>
    <hyperlink ref="C9" location="'7'!A1" display="'7'!A1" xr:uid="{00000000-0004-0000-0000-000006000000}"/>
    <hyperlink ref="C10" location="'8'!A1" display="'8'!A1" xr:uid="{00000000-0004-0000-0000-000007000000}"/>
    <hyperlink ref="C11" location="'9'!A1" display="'9'!A1" xr:uid="{00000000-0004-0000-0000-000008000000}"/>
    <hyperlink ref="C14" location="'12'!A1" display="'12'!A1" xr:uid="{00000000-0004-0000-0000-000009000000}"/>
    <hyperlink ref="C15" location="'13'!A1" display="'13'!A1" xr:uid="{00000000-0004-0000-0000-00000A000000}"/>
    <hyperlink ref="C16" location="'14'!A1" display="'14'!A1" xr:uid="{00000000-0004-0000-0000-00000B000000}"/>
    <hyperlink ref="C17" location="'15'!A1" display="'15'!A1" xr:uid="{00000000-0004-0000-0000-00000C000000}"/>
    <hyperlink ref="C18" location="'16'!A1" display="'16'!A1" xr:uid="{00000000-0004-0000-0000-00000D000000}"/>
    <hyperlink ref="C19" location="'17'!A1" display="'17'!A1" xr:uid="{00000000-0004-0000-0000-00000E000000}"/>
    <hyperlink ref="C20" location="'18'!A1" display="'18'!A1" xr:uid="{00000000-0004-0000-0000-00000F000000}"/>
    <hyperlink ref="C21" location="'19'!A1" display="'19'!A1" xr:uid="{00000000-0004-0000-0000-000010000000}"/>
    <hyperlink ref="C22" location="'20'!A1" display="'20'!A1" xr:uid="{00000000-0004-0000-0000-000011000000}"/>
    <hyperlink ref="C23" location="'21'!A1" display="'21'!A1" xr:uid="{00000000-0004-0000-0000-000012000000}"/>
    <hyperlink ref="C24" location="'22'!A1" display="'22'!A1" xr:uid="{00000000-0004-0000-0000-000013000000}"/>
    <hyperlink ref="C13" location="'11'!A1" display="'11'!A1" xr:uid="{00000000-0004-0000-0000-000014000000}"/>
    <hyperlink ref="C12" location="'10'!A1" display="'10'!A1" xr:uid="{00000000-0004-0000-0000-000015000000}"/>
  </hyperlinks>
  <printOptions horizontalCentered="1"/>
  <pageMargins left="0.15748031496062992" right="0.15748031496062992" top="0.55000000000000004" bottom="0.54"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109"/>
  <sheetViews>
    <sheetView zoomScaleNormal="100" zoomScaleSheetLayoutView="80" workbookViewId="0">
      <pane xSplit="2" ySplit="8" topLeftCell="C9" activePane="bottomRight" state="frozen"/>
      <selection pane="topRight" activeCell="C1" sqref="C1"/>
      <selection pane="bottomLeft" activeCell="A9" sqref="A9"/>
      <selection pane="bottomRight" sqref="A1:B1"/>
    </sheetView>
  </sheetViews>
  <sheetFormatPr defaultColWidth="9.28515625" defaultRowHeight="12.75"/>
  <cols>
    <col min="1" max="1" width="2.140625" style="22" customWidth="1"/>
    <col min="2" max="2" width="42.5703125" style="27" customWidth="1"/>
    <col min="3" max="3" width="10" style="27" customWidth="1"/>
    <col min="4" max="4" width="11.28515625" style="27" customWidth="1"/>
    <col min="5" max="6" width="12.42578125" style="21" customWidth="1"/>
    <col min="7" max="7" width="0.85546875" style="22" customWidth="1"/>
    <col min="8" max="8" width="36.28515625" style="22" bestFit="1" customWidth="1"/>
    <col min="9" max="9" width="2.140625" style="22" customWidth="1"/>
    <col min="10" max="16384" width="9.28515625" style="22"/>
  </cols>
  <sheetData>
    <row r="1" spans="1:9" s="1" customFormat="1" ht="15" customHeight="1">
      <c r="A1" s="246" t="s">
        <v>8</v>
      </c>
      <c r="B1" s="247"/>
      <c r="C1" s="74"/>
      <c r="D1" s="74"/>
      <c r="E1" s="81"/>
      <c r="F1" s="81"/>
    </row>
    <row r="2" spans="1:9" s="1" customFormat="1" ht="12.95" customHeight="1">
      <c r="B2" s="3"/>
      <c r="C2" s="75"/>
      <c r="D2" s="75"/>
      <c r="E2" s="81"/>
      <c r="F2" s="81"/>
    </row>
    <row r="3" spans="1:9" s="29" customFormat="1" ht="15" customHeight="1">
      <c r="B3" s="195" t="s">
        <v>1107</v>
      </c>
      <c r="C3" s="45"/>
      <c r="D3" s="45"/>
      <c r="E3" s="82"/>
      <c r="F3" s="82"/>
      <c r="G3" s="34"/>
      <c r="H3" s="34"/>
      <c r="I3" s="34"/>
    </row>
    <row r="4" spans="1:9" s="29" customFormat="1" ht="15" customHeight="1" thickBot="1">
      <c r="B4" s="196" t="s">
        <v>1108</v>
      </c>
      <c r="C4" s="194"/>
      <c r="D4" s="194"/>
      <c r="E4" s="194"/>
      <c r="F4" s="194"/>
      <c r="G4" s="193"/>
      <c r="H4" s="193"/>
      <c r="I4" s="35"/>
    </row>
    <row r="5" spans="1:9" s="30" customFormat="1" ht="12.75" customHeight="1" thickTop="1">
      <c r="C5" s="32"/>
      <c r="D5" s="32"/>
      <c r="E5" s="32"/>
      <c r="F5" s="32"/>
      <c r="H5" s="31"/>
    </row>
    <row r="6" spans="1:9" s="30" customFormat="1" ht="15.95" customHeight="1">
      <c r="B6" s="242" t="s">
        <v>498</v>
      </c>
      <c r="C6" s="248">
        <v>2022</v>
      </c>
      <c r="D6" s="249"/>
      <c r="E6" s="249"/>
      <c r="F6" s="249"/>
      <c r="G6" s="250"/>
      <c r="H6" s="242" t="s">
        <v>549</v>
      </c>
    </row>
    <row r="7" spans="1:9" s="30" customFormat="1" ht="45" customHeight="1">
      <c r="B7" s="264"/>
      <c r="C7" s="187" t="s">
        <v>263</v>
      </c>
      <c r="D7" s="113" t="s">
        <v>259</v>
      </c>
      <c r="E7" s="187" t="s">
        <v>260</v>
      </c>
      <c r="F7" s="275" t="s">
        <v>264</v>
      </c>
      <c r="G7" s="276"/>
      <c r="H7" s="264"/>
    </row>
    <row r="8" spans="1:9" s="30" customFormat="1" ht="45" customHeight="1">
      <c r="B8" s="243"/>
      <c r="C8" s="188" t="s">
        <v>261</v>
      </c>
      <c r="D8" s="114" t="s">
        <v>999</v>
      </c>
      <c r="E8" s="188" t="s">
        <v>1000</v>
      </c>
      <c r="F8" s="277" t="s">
        <v>262</v>
      </c>
      <c r="G8" s="278"/>
      <c r="H8" s="243"/>
    </row>
    <row r="9" spans="1:9" s="29" customFormat="1" ht="17.100000000000001" customHeight="1">
      <c r="B9" s="39" t="s">
        <v>274</v>
      </c>
      <c r="C9" s="46">
        <f>+C10+C15+C23+C26</f>
        <v>74223.312201176814</v>
      </c>
      <c r="D9" s="69" t="s">
        <v>878</v>
      </c>
      <c r="E9" s="151" t="s">
        <v>878</v>
      </c>
      <c r="F9" s="82">
        <f>+F10+F15+F23+F26</f>
        <v>73666524.513100982</v>
      </c>
      <c r="G9" s="71"/>
      <c r="H9" s="39" t="s">
        <v>268</v>
      </c>
    </row>
    <row r="10" spans="1:9" s="30" customFormat="1" ht="12.95" customHeight="1">
      <c r="B10" s="38" t="s">
        <v>275</v>
      </c>
      <c r="C10" s="44">
        <f>SUM(C11:C14)</f>
        <v>24936.221072959146</v>
      </c>
      <c r="D10" s="33">
        <f>SUM(D11:D14)</f>
        <v>55834.39407893239</v>
      </c>
      <c r="E10" s="85">
        <f>+F10/D10</f>
        <v>394.4489212723945</v>
      </c>
      <c r="F10" s="88">
        <f>SUM(F11:F14)</f>
        <v>22023816.514332652</v>
      </c>
      <c r="G10" s="72"/>
      <c r="H10" s="38" t="s">
        <v>356</v>
      </c>
    </row>
    <row r="11" spans="1:9" s="30" customFormat="1" ht="12.95" customHeight="1">
      <c r="B11" s="66" t="s">
        <v>276</v>
      </c>
      <c r="C11" s="44">
        <v>13314.3690416442</v>
      </c>
      <c r="D11" s="33">
        <v>30150.015887484966</v>
      </c>
      <c r="E11" s="152">
        <v>416.94712254112937</v>
      </c>
      <c r="F11" s="88">
        <f>+E11*D11</f>
        <v>12570962.368856192</v>
      </c>
      <c r="G11" s="72"/>
      <c r="H11" s="66" t="s">
        <v>357</v>
      </c>
    </row>
    <row r="12" spans="1:9" s="30" customFormat="1" ht="12.95" customHeight="1">
      <c r="B12" s="66" t="s">
        <v>106</v>
      </c>
      <c r="C12" s="44">
        <v>10682.6961532224</v>
      </c>
      <c r="D12" s="33">
        <v>23816.940657197629</v>
      </c>
      <c r="E12" s="152">
        <v>366.17521204124711</v>
      </c>
      <c r="F12" s="88">
        <f t="shared" ref="F12:F28" si="0">+E12*D12</f>
        <v>8721173.2953231409</v>
      </c>
      <c r="G12" s="72"/>
      <c r="H12" s="66" t="s">
        <v>145</v>
      </c>
    </row>
    <row r="13" spans="1:9" s="30" customFormat="1" ht="12.95" customHeight="1">
      <c r="B13" s="66" t="s">
        <v>277</v>
      </c>
      <c r="C13" s="44">
        <v>247.70622073882899</v>
      </c>
      <c r="D13" s="33">
        <v>414.82815101310484</v>
      </c>
      <c r="E13" s="152">
        <v>406.26879145905582</v>
      </c>
      <c r="F13" s="88">
        <f t="shared" si="0"/>
        <v>168531.73157528881</v>
      </c>
      <c r="G13" s="72"/>
      <c r="H13" s="66" t="s">
        <v>358</v>
      </c>
    </row>
    <row r="14" spans="1:9" s="30" customFormat="1" ht="12.95" customHeight="1">
      <c r="B14" s="66" t="s">
        <v>278</v>
      </c>
      <c r="C14" s="44">
        <v>691.44965735371704</v>
      </c>
      <c r="D14" s="33">
        <v>1452.6093832366892</v>
      </c>
      <c r="E14" s="152">
        <v>387.68104149460237</v>
      </c>
      <c r="F14" s="88">
        <f t="shared" si="0"/>
        <v>563149.11857803166</v>
      </c>
      <c r="G14" s="72"/>
      <c r="H14" s="66" t="s">
        <v>359</v>
      </c>
    </row>
    <row r="15" spans="1:9" s="30" customFormat="1" ht="12.95" customHeight="1">
      <c r="B15" s="38" t="s">
        <v>295</v>
      </c>
      <c r="C15" s="44">
        <f>SUM(C16:C22)</f>
        <v>434.53909191583529</v>
      </c>
      <c r="D15" s="33">
        <f>SUM(D16:D22)</f>
        <v>2665.0158700996685</v>
      </c>
      <c r="E15" s="85">
        <f>+F15/D15</f>
        <v>1843.6859504594286</v>
      </c>
      <c r="F15" s="88">
        <f>SUM(F16:F22)</f>
        <v>4913452.3174541686</v>
      </c>
      <c r="G15" s="72"/>
      <c r="H15" s="38" t="s">
        <v>360</v>
      </c>
    </row>
    <row r="16" spans="1:9" s="30" customFormat="1" ht="12.95" customHeight="1">
      <c r="B16" s="66" t="s">
        <v>279</v>
      </c>
      <c r="C16" s="44">
        <v>30.5796124031008</v>
      </c>
      <c r="D16" s="33">
        <v>427.52124407530403</v>
      </c>
      <c r="E16" s="152">
        <v>1062.4125018253553</v>
      </c>
      <c r="F16" s="88">
        <f t="shared" si="0"/>
        <v>454203.9145015321</v>
      </c>
      <c r="G16" s="72"/>
      <c r="H16" s="66" t="s">
        <v>361</v>
      </c>
    </row>
    <row r="17" spans="2:8" s="30" customFormat="1" ht="12.95" customHeight="1">
      <c r="B17" s="66" t="s">
        <v>280</v>
      </c>
      <c r="C17" s="44">
        <v>40.624086378737502</v>
      </c>
      <c r="D17" s="33">
        <v>120.45057176079702</v>
      </c>
      <c r="E17" s="152">
        <v>1286.6958221136135</v>
      </c>
      <c r="F17" s="88">
        <f t="shared" si="0"/>
        <v>154983.24745581351</v>
      </c>
      <c r="G17" s="72"/>
      <c r="H17" s="66" t="s">
        <v>362</v>
      </c>
    </row>
    <row r="18" spans="2:8" s="30" customFormat="1" ht="12.95" customHeight="1">
      <c r="B18" s="66" t="s">
        <v>281</v>
      </c>
      <c r="C18" s="44">
        <v>134.47973421926901</v>
      </c>
      <c r="D18" s="33">
        <v>1856.6867718715403</v>
      </c>
      <c r="E18" s="152">
        <v>1967.0102798083478</v>
      </c>
      <c r="F18" s="88">
        <f t="shared" si="0"/>
        <v>3652121.9666554965</v>
      </c>
      <c r="G18" s="72"/>
      <c r="H18" s="66" t="s">
        <v>363</v>
      </c>
    </row>
    <row r="19" spans="2:8" s="30" customFormat="1" ht="12.95" customHeight="1">
      <c r="B19" s="66" t="s">
        <v>282</v>
      </c>
      <c r="C19" s="44">
        <v>128.855658914728</v>
      </c>
      <c r="D19" s="33">
        <v>116.66428239202702</v>
      </c>
      <c r="E19" s="152">
        <v>3961.1808364137914</v>
      </c>
      <c r="F19" s="88">
        <f t="shared" si="0"/>
        <v>462128.31970526435</v>
      </c>
      <c r="G19" s="72"/>
      <c r="H19" s="66" t="s">
        <v>364</v>
      </c>
    </row>
    <row r="20" spans="2:8" s="30" customFormat="1" ht="12.95" customHeight="1">
      <c r="B20" s="66" t="s">
        <v>283</v>
      </c>
      <c r="C20" s="44">
        <v>40</v>
      </c>
      <c r="D20" s="33">
        <v>50</v>
      </c>
      <c r="E20" s="152">
        <v>1326.1640000000002</v>
      </c>
      <c r="F20" s="88">
        <f t="shared" si="0"/>
        <v>66308.200000000012</v>
      </c>
      <c r="G20" s="72"/>
      <c r="H20" s="66" t="s">
        <v>365</v>
      </c>
    </row>
    <row r="21" spans="2:8" s="30" customFormat="1" ht="12.95" customHeight="1">
      <c r="B21" s="66" t="s">
        <v>284</v>
      </c>
      <c r="C21" s="44">
        <v>9</v>
      </c>
      <c r="D21" s="33">
        <v>8.5429999999999993</v>
      </c>
      <c r="E21" s="152">
        <v>2127.380734002812</v>
      </c>
      <c r="F21" s="88">
        <f t="shared" si="0"/>
        <v>18174.213610586023</v>
      </c>
      <c r="G21" s="72"/>
      <c r="H21" s="66" t="s">
        <v>366</v>
      </c>
    </row>
    <row r="22" spans="2:8" s="30" customFormat="1" ht="12.95" customHeight="1">
      <c r="B22" s="66" t="s">
        <v>285</v>
      </c>
      <c r="C22" s="44">
        <v>51</v>
      </c>
      <c r="D22" s="33">
        <v>85.15</v>
      </c>
      <c r="E22" s="152">
        <v>1239.3711746973104</v>
      </c>
      <c r="F22" s="88">
        <f t="shared" si="0"/>
        <v>105532.45552547599</v>
      </c>
      <c r="G22" s="72"/>
      <c r="H22" s="66" t="s">
        <v>367</v>
      </c>
    </row>
    <row r="23" spans="2:8" s="30" customFormat="1" ht="12.95" customHeight="1">
      <c r="B23" s="38" t="s">
        <v>286</v>
      </c>
      <c r="C23" s="44">
        <f>+C24+C25</f>
        <v>37</v>
      </c>
      <c r="D23" s="33">
        <f>+D24+D25</f>
        <v>278.8</v>
      </c>
      <c r="E23" s="85">
        <f>+F23/D23</f>
        <v>1908.4547255494901</v>
      </c>
      <c r="F23" s="88">
        <f>+F24+F25</f>
        <v>532077.17748319788</v>
      </c>
      <c r="G23" s="72"/>
      <c r="H23" s="38" t="s">
        <v>368</v>
      </c>
    </row>
    <row r="24" spans="2:8" s="30" customFormat="1" ht="12.95" customHeight="1">
      <c r="B24" s="66" t="s">
        <v>287</v>
      </c>
      <c r="C24" s="44">
        <v>2</v>
      </c>
      <c r="D24" s="33">
        <v>5.8</v>
      </c>
      <c r="E24" s="152">
        <v>2783.9</v>
      </c>
      <c r="F24" s="88">
        <f t="shared" si="0"/>
        <v>16146.62</v>
      </c>
      <c r="G24" s="72"/>
      <c r="H24" s="66" t="s">
        <v>369</v>
      </c>
    </row>
    <row r="25" spans="2:8" s="30" customFormat="1" ht="12.95" customHeight="1">
      <c r="B25" s="66" t="s">
        <v>288</v>
      </c>
      <c r="C25" s="44">
        <v>35</v>
      </c>
      <c r="D25" s="33">
        <v>273</v>
      </c>
      <c r="E25" s="152">
        <v>1889.8555219164757</v>
      </c>
      <c r="F25" s="88">
        <f t="shared" si="0"/>
        <v>515930.55748319789</v>
      </c>
      <c r="G25" s="72"/>
      <c r="H25" s="66" t="s">
        <v>370</v>
      </c>
    </row>
    <row r="26" spans="2:8" s="30" customFormat="1" ht="12.95" customHeight="1">
      <c r="B26" s="38" t="s">
        <v>289</v>
      </c>
      <c r="C26" s="44">
        <f>SUM(C27:C29)</f>
        <v>48815.552036301837</v>
      </c>
      <c r="D26" s="67" t="s">
        <v>878</v>
      </c>
      <c r="E26" s="85" t="s">
        <v>878</v>
      </c>
      <c r="F26" s="88">
        <f>+F27+F28+F29+F32</f>
        <v>46197178.503830962</v>
      </c>
      <c r="G26" s="72"/>
      <c r="H26" s="38" t="s">
        <v>371</v>
      </c>
    </row>
    <row r="27" spans="2:8" s="30" customFormat="1" ht="12.95" customHeight="1">
      <c r="B27" s="66" t="s">
        <v>290</v>
      </c>
      <c r="C27" s="44">
        <v>162.28847089297699</v>
      </c>
      <c r="D27" s="33">
        <v>170.94073034352618</v>
      </c>
      <c r="E27" s="152">
        <v>593.92884042276125</v>
      </c>
      <c r="F27" s="88">
        <f t="shared" si="0"/>
        <v>101526.62975395043</v>
      </c>
      <c r="G27" s="72"/>
      <c r="H27" s="66" t="s">
        <v>372</v>
      </c>
    </row>
    <row r="28" spans="2:8" s="30" customFormat="1" ht="12.95" customHeight="1">
      <c r="B28" s="66" t="s">
        <v>988</v>
      </c>
      <c r="C28" s="44">
        <v>5.15</v>
      </c>
      <c r="D28" s="33">
        <v>7</v>
      </c>
      <c r="E28" s="152">
        <v>687.68295551765016</v>
      </c>
      <c r="F28" s="88">
        <f t="shared" si="0"/>
        <v>4813.7806886235512</v>
      </c>
      <c r="G28" s="72"/>
      <c r="H28" s="66" t="s">
        <v>987</v>
      </c>
    </row>
    <row r="29" spans="2:8" s="30" customFormat="1" ht="12.95" customHeight="1">
      <c r="B29" s="66" t="s">
        <v>108</v>
      </c>
      <c r="C29" s="44">
        <f>+C30+C31</f>
        <v>48648.113565408858</v>
      </c>
      <c r="D29" s="67" t="s">
        <v>878</v>
      </c>
      <c r="E29" s="85" t="s">
        <v>878</v>
      </c>
      <c r="F29" s="88">
        <f>+F30+F31</f>
        <v>43383482.645353995</v>
      </c>
      <c r="G29" s="72"/>
      <c r="H29" s="66" t="s">
        <v>373</v>
      </c>
    </row>
    <row r="30" spans="2:8" s="30" customFormat="1" ht="12.95" customHeight="1">
      <c r="B30" s="73" t="s">
        <v>291</v>
      </c>
      <c r="C30" s="44">
        <v>4975.0505209236826</v>
      </c>
      <c r="D30" s="67" t="s">
        <v>878</v>
      </c>
      <c r="E30" s="85" t="s">
        <v>878</v>
      </c>
      <c r="F30" s="88">
        <v>1405229.7475707126</v>
      </c>
      <c r="G30" s="72"/>
      <c r="H30" s="73" t="s">
        <v>374</v>
      </c>
    </row>
    <row r="31" spans="2:8" s="30" customFormat="1" ht="12.95" customHeight="1">
      <c r="B31" s="73" t="s">
        <v>292</v>
      </c>
      <c r="C31" s="44">
        <v>43673.063044485178</v>
      </c>
      <c r="D31" s="33">
        <v>350754.51742618368</v>
      </c>
      <c r="E31" s="85">
        <v>119.67986387122613</v>
      </c>
      <c r="F31" s="88">
        <f>+E31*D31</f>
        <v>41978252.897783279</v>
      </c>
      <c r="G31" s="72"/>
      <c r="H31" s="73" t="s">
        <v>375</v>
      </c>
    </row>
    <row r="32" spans="2:8" s="30" customFormat="1" ht="12.95" customHeight="1">
      <c r="B32" s="66" t="s">
        <v>185</v>
      </c>
      <c r="C32" s="89" t="s">
        <v>878</v>
      </c>
      <c r="D32" s="33">
        <v>38506.698854228853</v>
      </c>
      <c r="E32" s="85">
        <v>70.308687282785982</v>
      </c>
      <c r="F32" s="88">
        <f>+E32*D32</f>
        <v>2707355.4480343899</v>
      </c>
      <c r="G32" s="72"/>
      <c r="H32" s="66" t="s">
        <v>146</v>
      </c>
    </row>
    <row r="33" spans="2:8" s="29" customFormat="1" ht="17.100000000000001" customHeight="1">
      <c r="B33" s="39" t="s">
        <v>265</v>
      </c>
      <c r="C33" s="46">
        <f>+C34+C37+C59</f>
        <v>6272.0744149501643</v>
      </c>
      <c r="D33" s="69" t="s">
        <v>878</v>
      </c>
      <c r="E33" s="151" t="s">
        <v>878</v>
      </c>
      <c r="F33" s="82">
        <f>+F34+F37+F59</f>
        <v>89100820.166945904</v>
      </c>
      <c r="G33" s="71"/>
      <c r="H33" s="39" t="s">
        <v>269</v>
      </c>
    </row>
    <row r="34" spans="2:8" s="30" customFormat="1" ht="12.95" customHeight="1">
      <c r="B34" s="38" t="s">
        <v>293</v>
      </c>
      <c r="C34" s="44">
        <f>+C35+C36</f>
        <v>3778</v>
      </c>
      <c r="D34" s="33">
        <f>+D35+D36</f>
        <v>85159.8431027685</v>
      </c>
      <c r="E34" s="85">
        <f>+F34/D34</f>
        <v>418.85148400206958</v>
      </c>
      <c r="F34" s="33">
        <f>+F35+F36</f>
        <v>35669326.660977997</v>
      </c>
      <c r="G34" s="72"/>
      <c r="H34" s="38" t="s">
        <v>376</v>
      </c>
    </row>
    <row r="35" spans="2:8" s="30" customFormat="1" ht="12.95" customHeight="1">
      <c r="B35" s="66" t="s">
        <v>296</v>
      </c>
      <c r="C35" s="44">
        <v>3733</v>
      </c>
      <c r="D35" s="33">
        <v>84296.846102768497</v>
      </c>
      <c r="E35" s="152">
        <v>417.88886440700509</v>
      </c>
      <c r="F35" s="88">
        <f t="shared" ref="F35:F57" si="1">+E35*D35</f>
        <v>35226713.290978</v>
      </c>
      <c r="G35" s="72"/>
      <c r="H35" s="66" t="s">
        <v>378</v>
      </c>
    </row>
    <row r="36" spans="2:8" s="30" customFormat="1" ht="12.95" customHeight="1">
      <c r="B36" s="66" t="s">
        <v>297</v>
      </c>
      <c r="C36" s="44">
        <v>45</v>
      </c>
      <c r="D36" s="33">
        <v>862.99700000000007</v>
      </c>
      <c r="E36" s="152">
        <v>512.87938428522921</v>
      </c>
      <c r="F36" s="88">
        <f t="shared" si="1"/>
        <v>442613.37</v>
      </c>
      <c r="G36" s="72"/>
      <c r="H36" s="66" t="s">
        <v>377</v>
      </c>
    </row>
    <row r="37" spans="2:8" s="30" customFormat="1" ht="12.95" customHeight="1">
      <c r="B37" s="38" t="s">
        <v>294</v>
      </c>
      <c r="C37" s="44">
        <f>SUM(C38:C58)</f>
        <v>1991.5809265780724</v>
      </c>
      <c r="D37" s="67" t="s">
        <v>878</v>
      </c>
      <c r="E37" s="85" t="s">
        <v>878</v>
      </c>
      <c r="F37" s="88">
        <f>SUM(F38:F58)</f>
        <v>48020554.689430878</v>
      </c>
      <c r="G37" s="72"/>
      <c r="H37" s="38" t="s">
        <v>379</v>
      </c>
    </row>
    <row r="38" spans="2:8" s="30" customFormat="1" ht="12.95" customHeight="1">
      <c r="B38" s="66" t="s">
        <v>298</v>
      </c>
      <c r="C38" s="44">
        <v>50.990232558139503</v>
      </c>
      <c r="D38" s="33">
        <v>2278.8607862680001</v>
      </c>
      <c r="E38" s="152">
        <v>407.95052740568929</v>
      </c>
      <c r="F38" s="88">
        <f t="shared" si="1"/>
        <v>929662.45964217442</v>
      </c>
      <c r="G38" s="72"/>
      <c r="H38" s="66" t="s">
        <v>380</v>
      </c>
    </row>
    <row r="39" spans="2:8" s="30" customFormat="1" ht="12.95" customHeight="1">
      <c r="B39" s="66" t="s">
        <v>299</v>
      </c>
      <c r="C39" s="44">
        <v>267.37186046511601</v>
      </c>
      <c r="D39" s="33">
        <v>14407.189557032099</v>
      </c>
      <c r="E39" s="152">
        <v>989.63249877207227</v>
      </c>
      <c r="F39" s="88">
        <f t="shared" si="1"/>
        <v>14257823.001608582</v>
      </c>
      <c r="G39" s="72"/>
      <c r="H39" s="66" t="s">
        <v>381</v>
      </c>
    </row>
    <row r="40" spans="2:8" s="30" customFormat="1" ht="12.95" customHeight="1">
      <c r="B40" s="66" t="s">
        <v>300</v>
      </c>
      <c r="C40" s="44">
        <v>63.857120708748603</v>
      </c>
      <c r="D40" s="33">
        <v>1824.5247397563703</v>
      </c>
      <c r="E40" s="152">
        <v>739.70365838654277</v>
      </c>
      <c r="F40" s="88">
        <f t="shared" si="1"/>
        <v>1349607.624814542</v>
      </c>
      <c r="G40" s="72"/>
      <c r="H40" s="66" t="s">
        <v>382</v>
      </c>
    </row>
    <row r="41" spans="2:8" s="30" customFormat="1" ht="12.95" customHeight="1">
      <c r="B41" s="66" t="s">
        <v>301</v>
      </c>
      <c r="C41" s="44">
        <v>197.122801771871</v>
      </c>
      <c r="D41" s="33">
        <v>7538.1733012181603</v>
      </c>
      <c r="E41" s="152">
        <v>933.53469182096387</v>
      </c>
      <c r="F41" s="88">
        <f t="shared" si="1"/>
        <v>7037146.2896457128</v>
      </c>
      <c r="G41" s="72"/>
      <c r="H41" s="66" t="s">
        <v>383</v>
      </c>
    </row>
    <row r="42" spans="2:8" s="30" customFormat="1" ht="12.95" customHeight="1">
      <c r="B42" s="66" t="s">
        <v>302</v>
      </c>
      <c r="C42" s="44">
        <v>55.690797342192603</v>
      </c>
      <c r="D42" s="33">
        <v>1445.3388949058699</v>
      </c>
      <c r="E42" s="152">
        <v>2132.5125953790057</v>
      </c>
      <c r="F42" s="88">
        <f t="shared" si="1"/>
        <v>3082203.3979779407</v>
      </c>
      <c r="G42" s="72"/>
      <c r="H42" s="66" t="s">
        <v>384</v>
      </c>
    </row>
    <row r="43" spans="2:8" s="30" customFormat="1" ht="12.95" customHeight="1">
      <c r="B43" s="66" t="s">
        <v>303</v>
      </c>
      <c r="C43" s="44">
        <v>20.6596566998893</v>
      </c>
      <c r="D43" s="33">
        <v>48.4417585825028</v>
      </c>
      <c r="E43" s="152">
        <v>2564.8606445723958</v>
      </c>
      <c r="F43" s="88">
        <f t="shared" si="1"/>
        <v>124246.36014213852</v>
      </c>
      <c r="G43" s="72"/>
      <c r="H43" s="66" t="s">
        <v>385</v>
      </c>
    </row>
    <row r="44" spans="2:8" s="30" customFormat="1" ht="12.95" customHeight="1">
      <c r="B44" s="66" t="s">
        <v>304</v>
      </c>
      <c r="C44" s="44">
        <v>106.826301218162</v>
      </c>
      <c r="D44" s="33">
        <v>3532.6560243632302</v>
      </c>
      <c r="E44" s="152">
        <v>444.6398117026946</v>
      </c>
      <c r="F44" s="88">
        <f t="shared" si="1"/>
        <v>1570759.5094832564</v>
      </c>
      <c r="G44" s="72"/>
      <c r="H44" s="66" t="s">
        <v>386</v>
      </c>
    </row>
    <row r="45" spans="2:8" s="30" customFormat="1" ht="12.95" customHeight="1">
      <c r="B45" s="66" t="s">
        <v>305</v>
      </c>
      <c r="C45" s="44">
        <v>140.98581395348799</v>
      </c>
      <c r="D45" s="33">
        <v>4122.5509634551499</v>
      </c>
      <c r="E45" s="152">
        <v>374.08187619115603</v>
      </c>
      <c r="F45" s="88">
        <f t="shared" si="1"/>
        <v>1542171.5991029604</v>
      </c>
      <c r="G45" s="72"/>
      <c r="H45" s="66" t="s">
        <v>387</v>
      </c>
    </row>
    <row r="46" spans="2:8" s="30" customFormat="1" ht="12.95" customHeight="1">
      <c r="B46" s="66" t="s">
        <v>306</v>
      </c>
      <c r="C46" s="44">
        <v>12</v>
      </c>
      <c r="D46" s="33">
        <v>85</v>
      </c>
      <c r="E46" s="152">
        <v>1880.3861488471355</v>
      </c>
      <c r="F46" s="88">
        <f t="shared" si="1"/>
        <v>159832.82265200652</v>
      </c>
      <c r="G46" s="72"/>
      <c r="H46" s="66" t="s">
        <v>388</v>
      </c>
    </row>
    <row r="47" spans="2:8" s="30" customFormat="1" ht="12.95" customHeight="1">
      <c r="B47" s="66" t="s">
        <v>307</v>
      </c>
      <c r="C47" s="44">
        <v>60</v>
      </c>
      <c r="D47" s="33">
        <v>1288</v>
      </c>
      <c r="E47" s="152">
        <v>386.87973778608426</v>
      </c>
      <c r="F47" s="88">
        <f t="shared" si="1"/>
        <v>498301.1022684765</v>
      </c>
      <c r="G47" s="72"/>
      <c r="H47" s="66" t="s">
        <v>389</v>
      </c>
    </row>
    <row r="48" spans="2:8" s="30" customFormat="1" ht="12.95" customHeight="1">
      <c r="B48" s="66" t="s">
        <v>308</v>
      </c>
      <c r="C48" s="44">
        <v>52.474075304540399</v>
      </c>
      <c r="D48" s="33">
        <v>818.282203765227</v>
      </c>
      <c r="E48" s="152">
        <v>689.97745307610694</v>
      </c>
      <c r="F48" s="88">
        <f t="shared" si="1"/>
        <v>564596.27085143526</v>
      </c>
      <c r="G48" s="72"/>
      <c r="H48" s="66" t="s">
        <v>390</v>
      </c>
    </row>
    <row r="49" spans="2:8" s="30" customFormat="1" ht="12.95" customHeight="1">
      <c r="B49" s="66" t="s">
        <v>980</v>
      </c>
      <c r="C49" s="44">
        <v>67.997353266888098</v>
      </c>
      <c r="D49" s="33">
        <v>1305.96528128461</v>
      </c>
      <c r="E49" s="152">
        <v>818.01277394028762</v>
      </c>
      <c r="F49" s="88">
        <f t="shared" si="1"/>
        <v>1068296.2824133318</v>
      </c>
      <c r="G49" s="72"/>
      <c r="H49" s="66" t="s">
        <v>981</v>
      </c>
    </row>
    <row r="50" spans="2:8" s="30" customFormat="1" ht="12.95" customHeight="1">
      <c r="B50" s="66" t="s">
        <v>310</v>
      </c>
      <c r="C50" s="44">
        <v>116.71512735326699</v>
      </c>
      <c r="D50" s="33">
        <v>2351.2785382059801</v>
      </c>
      <c r="E50" s="152">
        <v>769.00455840384802</v>
      </c>
      <c r="F50" s="88">
        <f t="shared" si="1"/>
        <v>1808143.9139575351</v>
      </c>
      <c r="G50" s="72"/>
      <c r="H50" s="66" t="s">
        <v>392</v>
      </c>
    </row>
    <row r="51" spans="2:8" s="30" customFormat="1" ht="12.95" customHeight="1">
      <c r="B51" s="66" t="s">
        <v>311</v>
      </c>
      <c r="C51" s="44">
        <v>30.486223698781799</v>
      </c>
      <c r="D51" s="33">
        <v>1308.1578405315599</v>
      </c>
      <c r="E51" s="152">
        <v>695.50669352214777</v>
      </c>
      <c r="F51" s="88">
        <f t="shared" si="1"/>
        <v>909832.53427317832</v>
      </c>
      <c r="G51" s="72"/>
      <c r="H51" s="66" t="s">
        <v>393</v>
      </c>
    </row>
    <row r="52" spans="2:8" s="30" customFormat="1" ht="12.95" customHeight="1">
      <c r="B52" s="66" t="s">
        <v>312</v>
      </c>
      <c r="C52" s="44">
        <v>16.955238095238101</v>
      </c>
      <c r="D52" s="33">
        <v>630.14028239202605</v>
      </c>
      <c r="E52" s="152">
        <v>519.36891150339488</v>
      </c>
      <c r="F52" s="88">
        <f t="shared" si="1"/>
        <v>327275.27256038843</v>
      </c>
      <c r="G52" s="72"/>
      <c r="H52" s="66" t="s">
        <v>394</v>
      </c>
    </row>
    <row r="53" spans="2:8" s="30" customFormat="1" ht="12.95" customHeight="1">
      <c r="B53" s="66" t="s">
        <v>313</v>
      </c>
      <c r="C53" s="44">
        <v>37.915813953488403</v>
      </c>
      <c r="D53" s="33">
        <v>1284.9019778515999</v>
      </c>
      <c r="E53" s="152">
        <v>507.25714577262903</v>
      </c>
      <c r="F53" s="88">
        <f t="shared" si="1"/>
        <v>651775.70988260838</v>
      </c>
      <c r="G53" s="72"/>
      <c r="H53" s="66" t="s">
        <v>395</v>
      </c>
    </row>
    <row r="54" spans="2:8" s="30" customFormat="1" ht="12.95" customHeight="1">
      <c r="B54" s="66" t="s">
        <v>314</v>
      </c>
      <c r="C54" s="44">
        <v>17.992890365448499</v>
      </c>
      <c r="D54" s="33">
        <v>297.38595238095201</v>
      </c>
      <c r="E54" s="152">
        <v>1627.6788851028123</v>
      </c>
      <c r="F54" s="88">
        <f t="shared" si="1"/>
        <v>484048.835416666</v>
      </c>
      <c r="G54" s="72"/>
      <c r="H54" s="66" t="s">
        <v>396</v>
      </c>
    </row>
    <row r="55" spans="2:8" s="30" customFormat="1" ht="12.95" customHeight="1">
      <c r="B55" s="66" t="s">
        <v>315</v>
      </c>
      <c r="C55" s="44">
        <v>35.103776301218197</v>
      </c>
      <c r="D55" s="33">
        <v>1009.36068106312</v>
      </c>
      <c r="E55" s="152">
        <v>1092.9665322167075</v>
      </c>
      <c r="F55" s="88">
        <f t="shared" si="1"/>
        <v>1103197.4433374524</v>
      </c>
      <c r="G55" s="72"/>
      <c r="H55" s="66" t="s">
        <v>397</v>
      </c>
    </row>
    <row r="56" spans="2:8" s="30" customFormat="1" ht="12.95" customHeight="1">
      <c r="B56" s="66" t="s">
        <v>316</v>
      </c>
      <c r="C56" s="44">
        <v>40</v>
      </c>
      <c r="D56" s="33">
        <v>627</v>
      </c>
      <c r="E56" s="152">
        <v>2273.0947465036938</v>
      </c>
      <c r="F56" s="88">
        <f t="shared" si="1"/>
        <v>1425230.406057816</v>
      </c>
      <c r="G56" s="72"/>
      <c r="H56" s="66" t="s">
        <v>398</v>
      </c>
    </row>
    <row r="57" spans="2:8" s="30" customFormat="1" ht="12.95" customHeight="1">
      <c r="B57" s="66" t="s">
        <v>317</v>
      </c>
      <c r="C57" s="89" t="s">
        <v>878</v>
      </c>
      <c r="D57" s="33">
        <v>1300.769</v>
      </c>
      <c r="E57" s="152">
        <v>2729.3479472527401</v>
      </c>
      <c r="F57" s="88">
        <f t="shared" si="1"/>
        <v>3550251.1999999997</v>
      </c>
      <c r="G57" s="72"/>
      <c r="H57" s="66" t="s">
        <v>399</v>
      </c>
    </row>
    <row r="58" spans="2:8" s="30" customFormat="1" ht="12.95" customHeight="1">
      <c r="B58" s="66" t="s">
        <v>318</v>
      </c>
      <c r="C58" s="44">
        <v>600.43584352159496</v>
      </c>
      <c r="D58" s="33">
        <v>32529.433184706584</v>
      </c>
      <c r="E58" s="85">
        <f>+F58/D58</f>
        <v>171.41868478557581</v>
      </c>
      <c r="F58" s="88">
        <v>5576152.653342667</v>
      </c>
      <c r="G58" s="72"/>
      <c r="H58" s="66" t="s">
        <v>400</v>
      </c>
    </row>
    <row r="59" spans="2:8" s="30" customFormat="1" ht="12.95" customHeight="1">
      <c r="B59" s="38" t="s">
        <v>319</v>
      </c>
      <c r="C59" s="44">
        <f>+C60+C61</f>
        <v>502.49348837209197</v>
      </c>
      <c r="D59" s="33">
        <f>+D60+D61</f>
        <v>17982.596854928022</v>
      </c>
      <c r="E59" s="85">
        <f>+F59/D59</f>
        <v>300.89863328355648</v>
      </c>
      <c r="F59" s="33">
        <f>+F60+F61</f>
        <v>5410938.8165370235</v>
      </c>
      <c r="G59" s="72"/>
      <c r="H59" s="38" t="s">
        <v>401</v>
      </c>
    </row>
    <row r="60" spans="2:8" s="30" customFormat="1" ht="12.95" customHeight="1">
      <c r="B60" s="66" t="s">
        <v>320</v>
      </c>
      <c r="C60" s="44">
        <v>355.48929125138397</v>
      </c>
      <c r="D60" s="33">
        <v>12438.4000221484</v>
      </c>
      <c r="E60" s="152">
        <v>245.52560939245154</v>
      </c>
      <c r="F60" s="88">
        <f>+E60*D60</f>
        <v>3053945.7453050688</v>
      </c>
      <c r="G60" s="72"/>
      <c r="H60" s="66" t="s">
        <v>951</v>
      </c>
    </row>
    <row r="61" spans="2:8" s="30" customFormat="1" ht="12.95" customHeight="1">
      <c r="B61" s="66" t="s">
        <v>321</v>
      </c>
      <c r="C61" s="44">
        <v>147.004197120708</v>
      </c>
      <c r="D61" s="33">
        <v>5544.1968327796203</v>
      </c>
      <c r="E61" s="152">
        <v>425.12795673061635</v>
      </c>
      <c r="F61" s="88">
        <f>+E61*D61</f>
        <v>2356993.0712319547</v>
      </c>
      <c r="G61" s="72"/>
      <c r="H61" s="66" t="s">
        <v>402</v>
      </c>
    </row>
    <row r="62" spans="2:8" s="29" customFormat="1" ht="17.100000000000001" customHeight="1">
      <c r="B62" s="39" t="s">
        <v>322</v>
      </c>
      <c r="C62" s="46">
        <f>+C63+C66+C71+C87+C92</f>
        <v>26528.838804937499</v>
      </c>
      <c r="D62" s="69">
        <f>+D63+D66+D71+D87+D92</f>
        <v>131352.9239106685</v>
      </c>
      <c r="E62" s="151">
        <f>+F62/D62</f>
        <v>547.08819363434111</v>
      </c>
      <c r="F62" s="82">
        <f>+F63+F66+F71+F87+F92</f>
        <v>71861633.870876685</v>
      </c>
      <c r="G62" s="71"/>
      <c r="H62" s="39" t="s">
        <v>270</v>
      </c>
    </row>
    <row r="63" spans="2:8" s="30" customFormat="1" ht="12.95" customHeight="1">
      <c r="B63" s="38" t="s">
        <v>323</v>
      </c>
      <c r="C63" s="44">
        <f>+C64+C65</f>
        <v>5872.1017265857899</v>
      </c>
      <c r="D63" s="33">
        <f>+D64+D65</f>
        <v>24864.691675329825</v>
      </c>
      <c r="E63" s="85">
        <f>+F63/D63</f>
        <v>430.97292125234378</v>
      </c>
      <c r="F63" s="33">
        <f>+F64+F65</f>
        <v>10716008.807355728</v>
      </c>
      <c r="G63" s="72"/>
      <c r="H63" s="38" t="s">
        <v>403</v>
      </c>
    </row>
    <row r="64" spans="2:8" s="30" customFormat="1" ht="12.95" customHeight="1">
      <c r="B64" s="66" t="s">
        <v>324</v>
      </c>
      <c r="C64" s="44">
        <v>5373.7283123020516</v>
      </c>
      <c r="D64" s="33">
        <v>21794.691675329825</v>
      </c>
      <c r="E64" s="152">
        <v>373.88333337120969</v>
      </c>
      <c r="F64" s="88">
        <f t="shared" ref="F64:F86" si="2">+E64*D64</f>
        <v>8148671.9733700696</v>
      </c>
      <c r="G64" s="72"/>
      <c r="H64" s="66" t="s">
        <v>404</v>
      </c>
    </row>
    <row r="65" spans="2:8" s="30" customFormat="1" ht="12.95" customHeight="1">
      <c r="B65" s="66" t="s">
        <v>325</v>
      </c>
      <c r="C65" s="44">
        <v>498.37341428373867</v>
      </c>
      <c r="D65" s="33">
        <v>3070</v>
      </c>
      <c r="E65" s="152">
        <v>836.26606970216881</v>
      </c>
      <c r="F65" s="88">
        <f t="shared" si="2"/>
        <v>2567336.8339856584</v>
      </c>
      <c r="G65" s="72"/>
      <c r="H65" s="66" t="s">
        <v>405</v>
      </c>
    </row>
    <row r="66" spans="2:8" s="30" customFormat="1" ht="12.95" customHeight="1">
      <c r="B66" s="38" t="s">
        <v>326</v>
      </c>
      <c r="C66" s="44">
        <f>SUM(C67:C70)</f>
        <v>2944.4597660566292</v>
      </c>
      <c r="D66" s="33">
        <f>SUM(D67:D70)</f>
        <v>53427.036502110597</v>
      </c>
      <c r="E66" s="85">
        <f>+F66/D66</f>
        <v>274.29359252644269</v>
      </c>
      <c r="F66" s="33">
        <f>SUM(F67:F70)</f>
        <v>14654693.780205306</v>
      </c>
      <c r="G66" s="72"/>
      <c r="H66" s="38" t="s">
        <v>406</v>
      </c>
    </row>
    <row r="67" spans="2:8" s="30" customFormat="1" ht="12.95" customHeight="1">
      <c r="B67" s="66" t="s">
        <v>327</v>
      </c>
      <c r="C67" s="44">
        <v>1295.3531489161201</v>
      </c>
      <c r="D67" s="33">
        <v>17751.673545469101</v>
      </c>
      <c r="E67" s="152">
        <v>230.17393490398936</v>
      </c>
      <c r="F67" s="88">
        <f t="shared" si="2"/>
        <v>4085972.5510916747</v>
      </c>
      <c r="G67" s="72"/>
      <c r="H67" s="66" t="s">
        <v>407</v>
      </c>
    </row>
    <row r="68" spans="2:8" s="30" customFormat="1" ht="12.95" customHeight="1">
      <c r="B68" s="66" t="s">
        <v>328</v>
      </c>
      <c r="C68" s="44">
        <v>394.46729528399101</v>
      </c>
      <c r="D68" s="33">
        <v>4718.7758558499991</v>
      </c>
      <c r="E68" s="152">
        <v>315.42443382812667</v>
      </c>
      <c r="F68" s="88">
        <f t="shared" si="2"/>
        <v>1488417.2026933199</v>
      </c>
      <c r="G68" s="72"/>
      <c r="H68" s="66" t="s">
        <v>408</v>
      </c>
    </row>
    <row r="69" spans="2:8" s="30" customFormat="1" ht="12.95" customHeight="1">
      <c r="B69" s="66" t="s">
        <v>330</v>
      </c>
      <c r="C69" s="44">
        <v>355.56871192880999</v>
      </c>
      <c r="D69" s="33">
        <v>14063.1993580201</v>
      </c>
      <c r="E69" s="152">
        <v>257.69929236838624</v>
      </c>
      <c r="F69" s="88">
        <f t="shared" si="2"/>
        <v>3624076.5229973234</v>
      </c>
      <c r="G69" s="72"/>
      <c r="H69" s="66" t="s">
        <v>409</v>
      </c>
    </row>
    <row r="70" spans="2:8" s="30" customFormat="1" ht="12.95" customHeight="1">
      <c r="B70" s="66" t="s">
        <v>329</v>
      </c>
      <c r="C70" s="44">
        <v>899.07060992770801</v>
      </c>
      <c r="D70" s="33">
        <v>16893.3877427714</v>
      </c>
      <c r="E70" s="152">
        <v>322.98006690562585</v>
      </c>
      <c r="F70" s="88">
        <f t="shared" si="2"/>
        <v>5456227.5034229867</v>
      </c>
      <c r="G70" s="72"/>
      <c r="H70" s="66" t="s">
        <v>410</v>
      </c>
    </row>
    <row r="71" spans="2:8" s="30" customFormat="1" ht="12.95" customHeight="1">
      <c r="B71" s="38" t="s">
        <v>331</v>
      </c>
      <c r="C71" s="44">
        <f>SUM(C72:C86)</f>
        <v>3207.4938245541302</v>
      </c>
      <c r="D71" s="67">
        <f>SUM(D72:D86)</f>
        <v>21822.119123899527</v>
      </c>
      <c r="E71" s="85">
        <f>+F71/D71</f>
        <v>1089.5319188201358</v>
      </c>
      <c r="F71" s="88">
        <f>SUM(F72:F86)</f>
        <v>23775895.321783833</v>
      </c>
      <c r="G71" s="72"/>
      <c r="H71" s="38" t="s">
        <v>411</v>
      </c>
    </row>
    <row r="72" spans="2:8" s="30" customFormat="1" ht="12.95" customHeight="1">
      <c r="B72" s="66" t="s">
        <v>332</v>
      </c>
      <c r="C72" s="44">
        <v>429.178921556094</v>
      </c>
      <c r="D72" s="33">
        <v>3354.1432356366304</v>
      </c>
      <c r="E72" s="152">
        <v>955.30634632313661</v>
      </c>
      <c r="F72" s="88">
        <f t="shared" si="2"/>
        <v>3204234.3194804927</v>
      </c>
      <c r="G72" s="72"/>
      <c r="H72" s="66" t="s">
        <v>412</v>
      </c>
    </row>
    <row r="73" spans="2:8" s="30" customFormat="1" ht="12.95" customHeight="1">
      <c r="B73" s="66" t="s">
        <v>333</v>
      </c>
      <c r="C73" s="44">
        <v>79.135320803688401</v>
      </c>
      <c r="D73" s="33">
        <v>509.02897669396998</v>
      </c>
      <c r="E73" s="152">
        <v>1199.4586474069622</v>
      </c>
      <c r="F73" s="88">
        <f t="shared" si="2"/>
        <v>610559.20787629928</v>
      </c>
      <c r="G73" s="72"/>
      <c r="H73" s="66" t="s">
        <v>413</v>
      </c>
    </row>
    <row r="74" spans="2:8" s="30" customFormat="1" ht="12.95" customHeight="1">
      <c r="B74" s="66" t="s">
        <v>334</v>
      </c>
      <c r="C74" s="44">
        <v>12</v>
      </c>
      <c r="D74" s="33">
        <v>47</v>
      </c>
      <c r="E74" s="152">
        <v>621.09647301386883</v>
      </c>
      <c r="F74" s="88">
        <f t="shared" si="2"/>
        <v>29191.534231651836</v>
      </c>
      <c r="G74" s="72"/>
      <c r="H74" s="66" t="s">
        <v>414</v>
      </c>
    </row>
    <row r="75" spans="2:8" s="30" customFormat="1" ht="12.95" customHeight="1">
      <c r="B75" s="66" t="s">
        <v>415</v>
      </c>
      <c r="C75" s="44">
        <v>371.38590261334099</v>
      </c>
      <c r="D75" s="33">
        <v>2544.2930214256098</v>
      </c>
      <c r="E75" s="152">
        <v>1127.9273705799342</v>
      </c>
      <c r="F75" s="88">
        <f t="shared" si="2"/>
        <v>2869777.737641464</v>
      </c>
      <c r="G75" s="72"/>
      <c r="H75" s="66" t="s">
        <v>417</v>
      </c>
    </row>
    <row r="76" spans="2:8" s="30" customFormat="1" ht="12.95" customHeight="1">
      <c r="B76" s="66" t="s">
        <v>335</v>
      </c>
      <c r="C76" s="44">
        <v>230.291088714647</v>
      </c>
      <c r="D76" s="33">
        <v>1029.69536056218</v>
      </c>
      <c r="E76" s="152">
        <v>1250.2162901373579</v>
      </c>
      <c r="F76" s="88">
        <f t="shared" si="2"/>
        <v>1287341.9136536978</v>
      </c>
      <c r="G76" s="72"/>
      <c r="H76" s="66" t="s">
        <v>416</v>
      </c>
    </row>
    <row r="77" spans="2:8" s="30" customFormat="1" ht="12.95" customHeight="1">
      <c r="B77" s="66" t="s">
        <v>336</v>
      </c>
      <c r="C77" s="44">
        <v>230.38941862868299</v>
      </c>
      <c r="D77" s="33">
        <v>390.80411715000599</v>
      </c>
      <c r="E77" s="152">
        <v>3154.009822044844</v>
      </c>
      <c r="F77" s="88">
        <f t="shared" si="2"/>
        <v>1232600.0239866828</v>
      </c>
      <c r="G77" s="72"/>
      <c r="H77" s="66" t="s">
        <v>418</v>
      </c>
    </row>
    <row r="78" spans="2:8" s="30" customFormat="1" ht="12.95" customHeight="1">
      <c r="B78" s="66" t="s">
        <v>420</v>
      </c>
      <c r="C78" s="44">
        <v>423.10558278881899</v>
      </c>
      <c r="D78" s="33">
        <v>1817.1646065870698</v>
      </c>
      <c r="E78" s="152">
        <v>1169.2044189527637</v>
      </c>
      <c r="F78" s="88">
        <f t="shared" si="2"/>
        <v>2124636.8879861622</v>
      </c>
      <c r="G78" s="72"/>
      <c r="H78" s="66" t="s">
        <v>419</v>
      </c>
    </row>
    <row r="79" spans="2:8" s="30" customFormat="1" ht="12.95" customHeight="1">
      <c r="B79" s="66" t="s">
        <v>337</v>
      </c>
      <c r="C79" s="44">
        <v>466.89188674417198</v>
      </c>
      <c r="D79" s="33">
        <v>1158.7523218571901</v>
      </c>
      <c r="E79" s="152">
        <v>866.93284545146207</v>
      </c>
      <c r="F79" s="88">
        <f t="shared" si="2"/>
        <v>1004560.4475611422</v>
      </c>
      <c r="G79" s="72"/>
      <c r="H79" s="66" t="s">
        <v>421</v>
      </c>
    </row>
    <row r="80" spans="2:8" s="30" customFormat="1" ht="12.95" customHeight="1">
      <c r="B80" s="66" t="s">
        <v>338</v>
      </c>
      <c r="C80" s="44">
        <v>47.576356589147302</v>
      </c>
      <c r="D80" s="33">
        <v>1572.9200055371</v>
      </c>
      <c r="E80" s="152">
        <v>2121.6318145085406</v>
      </c>
      <c r="F80" s="88">
        <f t="shared" si="2"/>
        <v>3337157.1254244614</v>
      </c>
      <c r="G80" s="72"/>
      <c r="H80" s="66" t="s">
        <v>422</v>
      </c>
    </row>
    <row r="81" spans="2:8" s="30" customFormat="1" ht="12.95" customHeight="1">
      <c r="B81" s="66" t="s">
        <v>339</v>
      </c>
      <c r="C81" s="44">
        <v>178.69227490092501</v>
      </c>
      <c r="D81" s="33">
        <v>1040.3033803007702</v>
      </c>
      <c r="E81" s="152">
        <v>2108.2813789582365</v>
      </c>
      <c r="F81" s="88">
        <f t="shared" si="2"/>
        <v>2193252.2451554225</v>
      </c>
      <c r="G81" s="72"/>
      <c r="H81" s="66" t="s">
        <v>423</v>
      </c>
    </row>
    <row r="82" spans="2:8" s="30" customFormat="1" ht="12.95" customHeight="1">
      <c r="B82" s="66" t="s">
        <v>340</v>
      </c>
      <c r="C82" s="44">
        <v>215.02066885302901</v>
      </c>
      <c r="D82" s="33">
        <v>5864.9680682591588</v>
      </c>
      <c r="E82" s="152">
        <v>343.92598684946893</v>
      </c>
      <c r="F82" s="88">
        <f t="shared" si="2"/>
        <v>2017114.9307166548</v>
      </c>
      <c r="G82" s="72"/>
      <c r="H82" s="66" t="s">
        <v>424</v>
      </c>
    </row>
    <row r="83" spans="2:8" s="30" customFormat="1" ht="12.95" customHeight="1">
      <c r="B83" s="66" t="s">
        <v>341</v>
      </c>
      <c r="C83" s="44">
        <v>45.237450919555698</v>
      </c>
      <c r="D83" s="33">
        <v>269.154130829802</v>
      </c>
      <c r="E83" s="152">
        <v>1814.7071525167876</v>
      </c>
      <c r="F83" s="88">
        <f t="shared" si="2"/>
        <v>488435.9263462809</v>
      </c>
      <c r="G83" s="72"/>
      <c r="H83" s="66" t="s">
        <v>425</v>
      </c>
    </row>
    <row r="84" spans="2:8" s="30" customFormat="1" ht="12.95" customHeight="1">
      <c r="B84" s="66" t="s">
        <v>342</v>
      </c>
      <c r="C84" s="44">
        <v>181.58895144202901</v>
      </c>
      <c r="D84" s="33">
        <v>1311.89189906004</v>
      </c>
      <c r="E84" s="152">
        <v>1573.3697979112244</v>
      </c>
      <c r="F84" s="88">
        <f t="shared" si="2"/>
        <v>2064091.0921054676</v>
      </c>
      <c r="G84" s="72"/>
      <c r="H84" s="66" t="s">
        <v>426</v>
      </c>
    </row>
    <row r="85" spans="2:8" s="30" customFormat="1" ht="12.95" customHeight="1">
      <c r="B85" s="66" t="s">
        <v>343</v>
      </c>
      <c r="C85" s="44">
        <v>6</v>
      </c>
      <c r="D85" s="33">
        <v>150</v>
      </c>
      <c r="E85" s="152">
        <v>788.78782167411407</v>
      </c>
      <c r="F85" s="88">
        <f t="shared" si="2"/>
        <v>118318.17325111711</v>
      </c>
      <c r="G85" s="72"/>
      <c r="H85" s="66" t="s">
        <v>427</v>
      </c>
    </row>
    <row r="86" spans="2:8" s="30" customFormat="1" ht="12.95" customHeight="1">
      <c r="B86" s="66" t="s">
        <v>344</v>
      </c>
      <c r="C86" s="44">
        <v>291</v>
      </c>
      <c r="D86" s="33">
        <v>762</v>
      </c>
      <c r="E86" s="85">
        <v>1567.7477117674982</v>
      </c>
      <c r="F86" s="88">
        <f t="shared" si="2"/>
        <v>1194623.7563668336</v>
      </c>
      <c r="G86" s="72"/>
      <c r="H86" s="66" t="s">
        <v>428</v>
      </c>
    </row>
    <row r="87" spans="2:8" s="30" customFormat="1" ht="12.95" customHeight="1">
      <c r="B87" s="38" t="s">
        <v>345</v>
      </c>
      <c r="C87" s="44">
        <f>SUM(C88:C91)</f>
        <v>2579.5633650408081</v>
      </c>
      <c r="D87" s="33">
        <f>SUM(D88:D91)</f>
        <v>631.11904600823118</v>
      </c>
      <c r="E87" s="85">
        <f>+F87/D87</f>
        <v>2227.174690190518</v>
      </c>
      <c r="F87" s="33">
        <f>SUM(F88:F91)</f>
        <v>1405612.3657667176</v>
      </c>
      <c r="G87" s="72"/>
      <c r="H87" s="38" t="s">
        <v>429</v>
      </c>
    </row>
    <row r="88" spans="2:8" s="30" customFormat="1" ht="12.95" customHeight="1">
      <c r="B88" s="66" t="s">
        <v>346</v>
      </c>
      <c r="C88" s="44">
        <v>2254.1168993383599</v>
      </c>
      <c r="D88" s="33">
        <v>421.66013814587103</v>
      </c>
      <c r="E88" s="152">
        <v>1068.6767921762223</v>
      </c>
      <c r="F88" s="88">
        <f>+E88*D88</f>
        <v>450618.40382231219</v>
      </c>
      <c r="G88" s="72"/>
      <c r="H88" s="66" t="s">
        <v>430</v>
      </c>
    </row>
    <row r="89" spans="2:8" s="30" customFormat="1" ht="12.95" customHeight="1">
      <c r="B89" s="66" t="s">
        <v>347</v>
      </c>
      <c r="C89" s="44">
        <v>240.951353300449</v>
      </c>
      <c r="D89" s="33">
        <v>177.05128535063201</v>
      </c>
      <c r="E89" s="152">
        <v>4671.8308709453022</v>
      </c>
      <c r="F89" s="88">
        <f>+E89*D89</f>
        <v>827153.66064162843</v>
      </c>
      <c r="G89" s="72"/>
      <c r="H89" s="66" t="s">
        <v>431</v>
      </c>
    </row>
    <row r="90" spans="2:8" s="30" customFormat="1" ht="12.95" customHeight="1">
      <c r="B90" s="66" t="s">
        <v>348</v>
      </c>
      <c r="C90" s="44">
        <v>28</v>
      </c>
      <c r="D90" s="33">
        <v>22</v>
      </c>
      <c r="E90" s="152">
        <v>3519.431818181818</v>
      </c>
      <c r="F90" s="88">
        <f>+E90*D90</f>
        <v>77427.5</v>
      </c>
      <c r="G90" s="72"/>
      <c r="H90" s="66" t="s">
        <v>432</v>
      </c>
    </row>
    <row r="91" spans="2:8" s="30" customFormat="1" ht="12.95" customHeight="1">
      <c r="B91" s="66" t="s">
        <v>349</v>
      </c>
      <c r="C91" s="44">
        <v>56.495112401998902</v>
      </c>
      <c r="D91" s="33">
        <v>10.407622511728199</v>
      </c>
      <c r="E91" s="152">
        <v>4843.8345305056409</v>
      </c>
      <c r="F91" s="88">
        <f>+E91*D91</f>
        <v>50412.801302776905</v>
      </c>
      <c r="G91" s="72"/>
      <c r="H91" s="66" t="s">
        <v>433</v>
      </c>
    </row>
    <row r="92" spans="2:8" s="30" customFormat="1" ht="12.95" customHeight="1">
      <c r="B92" s="38" t="s">
        <v>350</v>
      </c>
      <c r="C92" s="44">
        <f>+C93+C94</f>
        <v>11925.220122700141</v>
      </c>
      <c r="D92" s="67">
        <f>+D93+D94</f>
        <v>30607.957563320317</v>
      </c>
      <c r="E92" s="85">
        <f>+F92/D92</f>
        <v>696.20534306090667</v>
      </c>
      <c r="F92" s="88">
        <f>+F93+F94</f>
        <v>21309423.595765095</v>
      </c>
      <c r="G92" s="72"/>
      <c r="H92" s="38" t="s">
        <v>434</v>
      </c>
    </row>
    <row r="93" spans="2:8" s="30" customFormat="1" ht="12.95" customHeight="1">
      <c r="B93" s="66" t="s">
        <v>351</v>
      </c>
      <c r="C93" s="44">
        <v>10585.7016080828</v>
      </c>
      <c r="D93" s="33">
        <v>24772.282068600587</v>
      </c>
      <c r="E93" s="152">
        <v>735.74893939590788</v>
      </c>
      <c r="F93" s="88">
        <f>+E93*D93</f>
        <v>18226180.258389149</v>
      </c>
      <c r="G93" s="72"/>
      <c r="H93" s="66" t="s">
        <v>435</v>
      </c>
    </row>
    <row r="94" spans="2:8" s="30" customFormat="1" ht="12.95" customHeight="1">
      <c r="B94" s="66" t="s">
        <v>352</v>
      </c>
      <c r="C94" s="44">
        <v>1339.5185146173401</v>
      </c>
      <c r="D94" s="33">
        <v>5835.6754947197296</v>
      </c>
      <c r="E94" s="152">
        <v>528.34386356228094</v>
      </c>
      <c r="F94" s="88">
        <f>+E94*D94</f>
        <v>3083243.3373759473</v>
      </c>
      <c r="G94" s="72"/>
      <c r="H94" s="66" t="s">
        <v>436</v>
      </c>
    </row>
    <row r="95" spans="2:8" s="29" customFormat="1" ht="17.100000000000001" customHeight="1">
      <c r="B95" s="39" t="s">
        <v>266</v>
      </c>
      <c r="C95" s="46">
        <f>+C96+C98</f>
        <v>152.89839999999998</v>
      </c>
      <c r="D95" s="69" t="s">
        <v>878</v>
      </c>
      <c r="E95" s="151" t="s">
        <v>878</v>
      </c>
      <c r="F95" s="82">
        <f>+F96+F98</f>
        <v>24285218.106577121</v>
      </c>
      <c r="G95" s="71"/>
      <c r="H95" s="39" t="s">
        <v>271</v>
      </c>
    </row>
    <row r="96" spans="2:8" s="30" customFormat="1" ht="12.95" customHeight="1">
      <c r="B96" s="38" t="s">
        <v>353</v>
      </c>
      <c r="C96" s="44">
        <v>57.898399999999995</v>
      </c>
      <c r="D96" s="67" t="s">
        <v>878</v>
      </c>
      <c r="E96" s="85" t="s">
        <v>878</v>
      </c>
      <c r="F96" s="88">
        <v>2315646.8501906516</v>
      </c>
      <c r="G96" s="72"/>
      <c r="H96" s="38" t="s">
        <v>272</v>
      </c>
    </row>
    <row r="97" spans="1:9" s="30" customFormat="1" ht="12.95" customHeight="1">
      <c r="B97" s="38" t="s">
        <v>267</v>
      </c>
      <c r="C97" s="44"/>
      <c r="D97" s="33"/>
      <c r="E97" s="85"/>
      <c r="F97" s="88"/>
      <c r="G97" s="72"/>
      <c r="H97" s="38" t="s">
        <v>273</v>
      </c>
    </row>
    <row r="98" spans="1:9" s="30" customFormat="1" ht="12.95" customHeight="1">
      <c r="B98" s="38" t="s">
        <v>354</v>
      </c>
      <c r="C98" s="44">
        <v>95</v>
      </c>
      <c r="D98" s="67" t="s">
        <v>878</v>
      </c>
      <c r="E98" s="85" t="s">
        <v>878</v>
      </c>
      <c r="F98" s="88">
        <v>21969571.25638647</v>
      </c>
      <c r="G98" s="72"/>
      <c r="H98" s="38" t="s">
        <v>355</v>
      </c>
    </row>
    <row r="99" spans="1:9" s="30" customFormat="1" ht="3" customHeight="1">
      <c r="B99" s="53"/>
      <c r="C99" s="87"/>
      <c r="D99" s="85"/>
      <c r="E99" s="152"/>
      <c r="F99" s="62"/>
      <c r="G99" s="70"/>
      <c r="H99" s="53"/>
      <c r="I99" s="22"/>
    </row>
    <row r="100" spans="1:9" s="29" customFormat="1" ht="32.1" customHeight="1">
      <c r="B100" s="90" t="s">
        <v>143</v>
      </c>
      <c r="C100" s="92">
        <f>+C9+C33+C62+C95</f>
        <v>107177.12382106448</v>
      </c>
      <c r="D100" s="116" t="s">
        <v>878</v>
      </c>
      <c r="E100" s="154" t="s">
        <v>878</v>
      </c>
      <c r="F100" s="93">
        <f>+F9+F33+F62+F95</f>
        <v>258914196.65750071</v>
      </c>
      <c r="G100" s="52"/>
      <c r="H100" s="90" t="s">
        <v>184</v>
      </c>
      <c r="I100" s="60"/>
    </row>
    <row r="101" spans="1:9" s="23" customFormat="1" ht="13.5" thickBot="1">
      <c r="C101" s="76"/>
      <c r="D101" s="76"/>
      <c r="E101" s="76"/>
      <c r="F101" s="76"/>
      <c r="I101" s="22"/>
    </row>
    <row r="102" spans="1:9" s="23" customFormat="1" ht="16.5" customHeight="1" thickTop="1">
      <c r="B102" s="24" t="str">
        <f>+'Περιεχόμενα-Contents'!B27</f>
        <v>(Τελευταία Ενημέρωση/Last update: 10/04/2025)</v>
      </c>
      <c r="C102" s="77"/>
      <c r="D102" s="77"/>
      <c r="E102" s="83"/>
      <c r="F102" s="83"/>
      <c r="G102" s="25"/>
      <c r="H102" s="25"/>
      <c r="I102" s="22"/>
    </row>
    <row r="103" spans="1:9" s="23" customFormat="1" ht="4.5" customHeight="1">
      <c r="B103" s="190"/>
      <c r="C103" s="198"/>
      <c r="D103" s="198"/>
      <c r="E103" s="76"/>
      <c r="F103" s="76"/>
      <c r="I103" s="22"/>
    </row>
    <row r="104" spans="1:9" s="23" customFormat="1" ht="16.5" customHeight="1">
      <c r="B104" s="26" t="str">
        <f>+'Περιεχόμενα-Contents'!B29</f>
        <v>COPYRIGHT © :2025, ΚΥΠΡΙΑΚΗ ΔΗΜΟΚΡΑΤΙΑ, ΣΤΑΤΙΣΤΙΚΗ ΥΠΗΡΕΣΙΑ/REPUBLIC OF CYPRUS, STATISTICAL SERVICE</v>
      </c>
      <c r="C104" s="78"/>
      <c r="D104" s="78"/>
      <c r="E104" s="76"/>
      <c r="F104" s="76"/>
      <c r="I104" s="22"/>
    </row>
    <row r="105" spans="1:9" s="1" customFormat="1">
      <c r="B105" s="20"/>
      <c r="C105" s="79"/>
      <c r="D105" s="79"/>
      <c r="E105" s="81"/>
      <c r="F105" s="81"/>
      <c r="I105" s="22"/>
    </row>
    <row r="109" spans="1:9" s="27" customFormat="1">
      <c r="A109" s="22"/>
      <c r="B109" s="28"/>
      <c r="C109" s="80"/>
      <c r="D109" s="80"/>
      <c r="I109" s="22"/>
    </row>
  </sheetData>
  <mergeCells count="6">
    <mergeCell ref="F7:G7"/>
    <mergeCell ref="F8:G8"/>
    <mergeCell ref="A1:B1"/>
    <mergeCell ref="B6:B8"/>
    <mergeCell ref="H6:H8"/>
    <mergeCell ref="C6:G6"/>
  </mergeCells>
  <hyperlinks>
    <hyperlink ref="A1" location="'Περιεχόμενα-Contents'!A1" display="Περιεχόμενα - Contents" xr:uid="{00000000-0004-0000-0900-000000000000}"/>
  </hyperlinks>
  <printOptions horizontalCentered="1"/>
  <pageMargins left="0.15748031496062992" right="0.15748031496062992" top="0.19685039370078741" bottom="0.19685039370078741" header="0.15748031496062992" footer="0.15748031496062992"/>
  <pageSetup paperSize="9" scale="80" orientation="landscape" r:id="rId1"/>
  <headerFooter alignWithMargins="0"/>
  <rowBreaks count="1" manualBreakCount="1">
    <brk id="94" max="1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R28"/>
  <sheetViews>
    <sheetView zoomScaleNormal="100" zoomScaleSheetLayoutView="80" workbookViewId="0">
      <pane xSplit="2" topLeftCell="C1" activePane="topRight" state="frozen"/>
      <selection pane="topRight" sqref="A1:B1"/>
    </sheetView>
  </sheetViews>
  <sheetFormatPr defaultColWidth="9.28515625" defaultRowHeight="12.75"/>
  <cols>
    <col min="1" max="1" width="2.140625" style="22" customWidth="1"/>
    <col min="2" max="2" width="18.28515625" style="27" customWidth="1"/>
    <col min="3" max="3" width="9.85546875" style="22" customWidth="1"/>
    <col min="4" max="4" width="12.28515625" style="22" customWidth="1"/>
    <col min="5" max="5" width="9.85546875" style="22" customWidth="1"/>
    <col min="6" max="6" width="12.5703125" style="22" bestFit="1" customWidth="1"/>
    <col min="7" max="7" width="9.85546875" style="22" customWidth="1"/>
    <col min="8" max="8" width="13" style="22" customWidth="1"/>
    <col min="9" max="9" width="9.85546875" style="22" customWidth="1"/>
    <col min="10" max="10" width="12.85546875" style="22" customWidth="1"/>
    <col min="11" max="11" width="9.85546875" style="22" customWidth="1"/>
    <col min="12" max="12" width="11.85546875" style="22" customWidth="1"/>
    <col min="13" max="13" width="0.85546875" style="22" customWidth="1"/>
    <col min="14" max="14" width="18.85546875" style="22" customWidth="1"/>
    <col min="15" max="15" width="2.140625" style="22" customWidth="1"/>
    <col min="16" max="16384" width="9.28515625" style="22"/>
  </cols>
  <sheetData>
    <row r="1" spans="1:16" s="1" customFormat="1" ht="15" customHeight="1">
      <c r="A1" s="246" t="s">
        <v>8</v>
      </c>
      <c r="B1" s="247"/>
    </row>
    <row r="2" spans="1:16" s="1" customFormat="1" ht="12.95" customHeight="1">
      <c r="B2" s="3"/>
    </row>
    <row r="3" spans="1:16" s="29" customFormat="1" ht="15" customHeight="1">
      <c r="B3" s="195" t="s">
        <v>1109</v>
      </c>
      <c r="C3" s="34"/>
      <c r="D3" s="34"/>
      <c r="E3" s="34"/>
      <c r="F3" s="34"/>
      <c r="G3" s="34"/>
      <c r="H3" s="34"/>
      <c r="I3" s="34"/>
      <c r="J3" s="34"/>
      <c r="K3" s="34"/>
      <c r="L3" s="34"/>
      <c r="M3" s="34"/>
      <c r="N3" s="34"/>
      <c r="O3" s="34"/>
    </row>
    <row r="4" spans="1:16" s="29" customFormat="1" ht="15" customHeight="1" thickBot="1">
      <c r="B4" s="196" t="s">
        <v>1110</v>
      </c>
      <c r="C4" s="193"/>
      <c r="D4" s="193"/>
      <c r="E4" s="193"/>
      <c r="F4" s="193"/>
      <c r="G4" s="193"/>
      <c r="H4" s="193"/>
      <c r="I4" s="193"/>
      <c r="J4" s="193"/>
      <c r="K4" s="193"/>
      <c r="L4" s="193"/>
      <c r="M4" s="193"/>
      <c r="N4" s="193"/>
      <c r="O4" s="35"/>
    </row>
    <row r="5" spans="1:16" s="30" customFormat="1" ht="12.75" customHeight="1" thickTop="1">
      <c r="N5" s="31"/>
    </row>
    <row r="6" spans="1:16" s="30" customFormat="1" ht="15.95" customHeight="1">
      <c r="B6" s="242" t="s">
        <v>498</v>
      </c>
      <c r="C6" s="248">
        <v>2018</v>
      </c>
      <c r="D6" s="250"/>
      <c r="E6" s="248">
        <v>2019</v>
      </c>
      <c r="F6" s="250"/>
      <c r="G6" s="248">
        <v>2020</v>
      </c>
      <c r="H6" s="250"/>
      <c r="I6" s="248">
        <v>2021</v>
      </c>
      <c r="J6" s="250"/>
      <c r="K6" s="248">
        <v>2022</v>
      </c>
      <c r="L6" s="249"/>
      <c r="M6" s="250"/>
      <c r="N6" s="242" t="s">
        <v>549</v>
      </c>
    </row>
    <row r="7" spans="1:16" s="30" customFormat="1" ht="32.1" customHeight="1">
      <c r="B7" s="264"/>
      <c r="C7" s="185" t="s">
        <v>449</v>
      </c>
      <c r="D7" s="185" t="s">
        <v>756</v>
      </c>
      <c r="E7" s="185" t="s">
        <v>449</v>
      </c>
      <c r="F7" s="185" t="s">
        <v>756</v>
      </c>
      <c r="G7" s="185" t="s">
        <v>449</v>
      </c>
      <c r="H7" s="185" t="s">
        <v>756</v>
      </c>
      <c r="I7" s="185" t="s">
        <v>449</v>
      </c>
      <c r="J7" s="185" t="s">
        <v>756</v>
      </c>
      <c r="K7" s="185" t="s">
        <v>449</v>
      </c>
      <c r="L7" s="275" t="s">
        <v>756</v>
      </c>
      <c r="M7" s="276"/>
      <c r="N7" s="264"/>
    </row>
    <row r="8" spans="1:16" s="30" customFormat="1" ht="32.1" customHeight="1">
      <c r="B8" s="243"/>
      <c r="C8" s="186" t="s">
        <v>1001</v>
      </c>
      <c r="D8" s="186" t="s">
        <v>893</v>
      </c>
      <c r="E8" s="186" t="s">
        <v>1001</v>
      </c>
      <c r="F8" s="186" t="s">
        <v>893</v>
      </c>
      <c r="G8" s="186" t="s">
        <v>1001</v>
      </c>
      <c r="H8" s="186" t="s">
        <v>893</v>
      </c>
      <c r="I8" s="186" t="s">
        <v>1001</v>
      </c>
      <c r="J8" s="186" t="s">
        <v>893</v>
      </c>
      <c r="K8" s="186" t="s">
        <v>1001</v>
      </c>
      <c r="L8" s="277" t="s">
        <v>893</v>
      </c>
      <c r="M8" s="278"/>
      <c r="N8" s="243"/>
    </row>
    <row r="9" spans="1:16" s="30" customFormat="1" ht="20.100000000000001" customHeight="1">
      <c r="B9" s="123" t="s">
        <v>327</v>
      </c>
      <c r="C9" s="62">
        <v>3855.395</v>
      </c>
      <c r="D9" s="62">
        <v>1809.886</v>
      </c>
      <c r="E9" s="62">
        <v>4934.8909999999996</v>
      </c>
      <c r="F9" s="62">
        <v>2093.3960000000002</v>
      </c>
      <c r="G9" s="62">
        <v>7243.5049999999992</v>
      </c>
      <c r="H9" s="62">
        <v>4103.8360000000002</v>
      </c>
      <c r="I9" s="62">
        <v>4146.9539999999997</v>
      </c>
      <c r="J9" s="62">
        <v>1966.5630000000001</v>
      </c>
      <c r="K9" s="62">
        <v>3395.375</v>
      </c>
      <c r="L9" s="62">
        <v>1712.692</v>
      </c>
      <c r="M9" s="64"/>
      <c r="N9" s="38" t="s">
        <v>407</v>
      </c>
      <c r="P9" s="32"/>
    </row>
    <row r="10" spans="1:16" s="30" customFormat="1" ht="15" customHeight="1">
      <c r="B10" s="38" t="s">
        <v>328</v>
      </c>
      <c r="C10" s="62">
        <v>676.46199999999999</v>
      </c>
      <c r="D10" s="62">
        <v>467.411</v>
      </c>
      <c r="E10" s="62">
        <v>818.19200000000001</v>
      </c>
      <c r="F10" s="62">
        <v>525.70799999999997</v>
      </c>
      <c r="G10" s="62">
        <v>753.17</v>
      </c>
      <c r="H10" s="62">
        <v>440.69099999999997</v>
      </c>
      <c r="I10" s="62">
        <v>1166.31</v>
      </c>
      <c r="J10" s="62">
        <v>689.21</v>
      </c>
      <c r="K10" s="62">
        <v>1497.761</v>
      </c>
      <c r="L10" s="62">
        <v>1161.7449999999999</v>
      </c>
      <c r="M10" s="64"/>
      <c r="N10" s="38" t="s">
        <v>408</v>
      </c>
    </row>
    <row r="11" spans="1:16" s="30" customFormat="1" ht="15" customHeight="1">
      <c r="B11" s="38" t="s">
        <v>330</v>
      </c>
      <c r="C11" s="62">
        <v>9100.0820000000003</v>
      </c>
      <c r="D11" s="62">
        <v>5243.92</v>
      </c>
      <c r="E11" s="62">
        <v>8291.2759999999998</v>
      </c>
      <c r="F11" s="62">
        <v>4711.7370000000001</v>
      </c>
      <c r="G11" s="62">
        <v>7473.4369999999999</v>
      </c>
      <c r="H11" s="62">
        <v>4174.8249999999998</v>
      </c>
      <c r="I11" s="62">
        <v>7553.5720000000001</v>
      </c>
      <c r="J11" s="62">
        <v>4423.3680000000004</v>
      </c>
      <c r="K11" s="62">
        <v>6211.2730000000001</v>
      </c>
      <c r="L11" s="62">
        <v>3838.3220000000001</v>
      </c>
      <c r="M11" s="64"/>
      <c r="N11" s="38" t="s">
        <v>409</v>
      </c>
    </row>
    <row r="12" spans="1:16" s="30" customFormat="1" ht="15" customHeight="1">
      <c r="B12" s="38" t="s">
        <v>329</v>
      </c>
      <c r="C12" s="62">
        <v>9197.8240000000005</v>
      </c>
      <c r="D12" s="62">
        <v>5382.12</v>
      </c>
      <c r="E12" s="62">
        <v>6781.3180000000002</v>
      </c>
      <c r="F12" s="62">
        <v>4222.7420000000002</v>
      </c>
      <c r="G12" s="62">
        <v>7220.1129999999994</v>
      </c>
      <c r="H12" s="62">
        <v>4700.0410000000002</v>
      </c>
      <c r="I12" s="62">
        <v>5207.9369999999999</v>
      </c>
      <c r="J12" s="62">
        <v>3441.8150000000001</v>
      </c>
      <c r="K12" s="62">
        <v>6535.8289999999997</v>
      </c>
      <c r="L12" s="62">
        <v>4229.6660000000002</v>
      </c>
      <c r="M12" s="64"/>
      <c r="N12" s="38" t="s">
        <v>758</v>
      </c>
    </row>
    <row r="13" spans="1:16" s="30" customFormat="1" ht="15" customHeight="1">
      <c r="B13" s="38" t="s">
        <v>323</v>
      </c>
      <c r="C13" s="62">
        <v>107.837</v>
      </c>
      <c r="D13" s="62">
        <v>200.821</v>
      </c>
      <c r="E13" s="62">
        <v>6.93</v>
      </c>
      <c r="F13" s="62">
        <v>9.7859999999999996</v>
      </c>
      <c r="G13" s="62">
        <v>158.09800000000001</v>
      </c>
      <c r="H13" s="62">
        <v>290.25700000000001</v>
      </c>
      <c r="I13" s="62">
        <v>233.357</v>
      </c>
      <c r="J13" s="62">
        <v>587.601</v>
      </c>
      <c r="K13" s="62">
        <v>277.87799999999999</v>
      </c>
      <c r="L13" s="62">
        <v>740.18499999999995</v>
      </c>
      <c r="M13" s="64"/>
      <c r="N13" s="38" t="s">
        <v>759</v>
      </c>
    </row>
    <row r="14" spans="1:16" s="30" customFormat="1" ht="15" customHeight="1">
      <c r="B14" s="38" t="s">
        <v>1149</v>
      </c>
      <c r="C14" s="62">
        <v>1823.4649999999999</v>
      </c>
      <c r="D14" s="62">
        <v>959.572</v>
      </c>
      <c r="E14" s="62">
        <v>3161.99</v>
      </c>
      <c r="F14" s="62">
        <v>1916.4349999999999</v>
      </c>
      <c r="G14" s="62">
        <v>3179.4029999999998</v>
      </c>
      <c r="H14" s="62">
        <v>1709.1579999999999</v>
      </c>
      <c r="I14" s="62">
        <v>3268.4749999999999</v>
      </c>
      <c r="J14" s="62">
        <v>1796.7260000000001</v>
      </c>
      <c r="K14" s="62">
        <v>1379.03</v>
      </c>
      <c r="L14" s="62">
        <v>995.14200000000005</v>
      </c>
      <c r="M14" s="64"/>
      <c r="N14" s="38" t="s">
        <v>436</v>
      </c>
    </row>
    <row r="15" spans="1:16" s="30" customFormat="1" ht="15" customHeight="1">
      <c r="B15" s="38" t="s">
        <v>293</v>
      </c>
      <c r="C15" s="62">
        <v>89492.782999999996</v>
      </c>
      <c r="D15" s="62">
        <v>43870.754999999997</v>
      </c>
      <c r="E15" s="62">
        <v>71904.790999999997</v>
      </c>
      <c r="F15" s="62">
        <v>47298.731</v>
      </c>
      <c r="G15" s="62">
        <v>67942.655999999988</v>
      </c>
      <c r="H15" s="62">
        <v>36642.504999999997</v>
      </c>
      <c r="I15" s="62">
        <v>86469.046000000002</v>
      </c>
      <c r="J15" s="62">
        <v>42091.006999999998</v>
      </c>
      <c r="K15" s="62">
        <v>64047.262000000002</v>
      </c>
      <c r="L15" s="62">
        <v>43199.173000000003</v>
      </c>
      <c r="M15" s="64"/>
      <c r="N15" s="38" t="s">
        <v>376</v>
      </c>
    </row>
    <row r="16" spans="1:16" s="30" customFormat="1" ht="15" customHeight="1">
      <c r="B16" s="38" t="s">
        <v>757</v>
      </c>
      <c r="C16" s="67" t="s">
        <v>878</v>
      </c>
      <c r="D16" s="62">
        <v>3200</v>
      </c>
      <c r="E16" s="67" t="s">
        <v>878</v>
      </c>
      <c r="F16" s="62">
        <v>1892</v>
      </c>
      <c r="G16" s="67" t="s">
        <v>878</v>
      </c>
      <c r="H16" s="62">
        <v>1249</v>
      </c>
      <c r="I16" s="67" t="s">
        <v>878</v>
      </c>
      <c r="J16" s="62">
        <v>913</v>
      </c>
      <c r="K16" s="67" t="s">
        <v>878</v>
      </c>
      <c r="L16" s="62">
        <v>1071.836</v>
      </c>
      <c r="M16" s="64"/>
      <c r="N16" s="38" t="s">
        <v>760</v>
      </c>
    </row>
    <row r="17" spans="1:18" s="30" customFormat="1" ht="15" customHeight="1">
      <c r="B17" s="38" t="s">
        <v>706</v>
      </c>
      <c r="C17" s="67" t="s">
        <v>878</v>
      </c>
      <c r="D17" s="62">
        <f>D19-SUM(D9:D16)</f>
        <v>32987.514999999999</v>
      </c>
      <c r="E17" s="67" t="s">
        <v>878</v>
      </c>
      <c r="F17" s="62">
        <f>F19-SUM(F9:F16)</f>
        <v>33195.464999999997</v>
      </c>
      <c r="G17" s="67" t="s">
        <v>878</v>
      </c>
      <c r="H17" s="62">
        <f>H19-SUM(H9:H16)</f>
        <v>26842.687000000005</v>
      </c>
      <c r="I17" s="67" t="s">
        <v>878</v>
      </c>
      <c r="J17" s="62">
        <f>J19-SUM(J9:J16)</f>
        <v>29754.71</v>
      </c>
      <c r="K17" s="67" t="s">
        <v>878</v>
      </c>
      <c r="L17" s="62">
        <f>L19-SUM(L9:L16)</f>
        <v>38206.632999999994</v>
      </c>
      <c r="M17" s="64"/>
      <c r="N17" s="38" t="s">
        <v>707</v>
      </c>
    </row>
    <row r="18" spans="1:18" s="30" customFormat="1" ht="3" customHeight="1">
      <c r="B18" s="53"/>
      <c r="C18" s="56"/>
      <c r="D18" s="56"/>
      <c r="E18" s="56"/>
      <c r="F18" s="56"/>
      <c r="G18" s="56"/>
      <c r="H18" s="56"/>
      <c r="I18" s="56"/>
      <c r="J18" s="56"/>
      <c r="K18" s="56"/>
      <c r="L18" s="56"/>
      <c r="M18" s="104"/>
      <c r="N18" s="53"/>
      <c r="O18" s="22"/>
      <c r="P18" s="22"/>
      <c r="Q18" s="22"/>
      <c r="R18" s="22"/>
    </row>
    <row r="19" spans="1:18" s="29" customFormat="1" ht="32.1" customHeight="1">
      <c r="B19" s="90" t="s">
        <v>143</v>
      </c>
      <c r="C19" s="91" t="s">
        <v>878</v>
      </c>
      <c r="D19" s="91">
        <v>94122</v>
      </c>
      <c r="E19" s="91" t="s">
        <v>878</v>
      </c>
      <c r="F19" s="91">
        <v>95866</v>
      </c>
      <c r="G19" s="91" t="s">
        <v>878</v>
      </c>
      <c r="H19" s="91">
        <v>80153</v>
      </c>
      <c r="I19" s="91" t="s">
        <v>878</v>
      </c>
      <c r="J19" s="91">
        <v>85664</v>
      </c>
      <c r="K19" s="91" t="s">
        <v>878</v>
      </c>
      <c r="L19" s="91">
        <v>95155.394</v>
      </c>
      <c r="M19" s="182"/>
      <c r="N19" s="90" t="s">
        <v>184</v>
      </c>
      <c r="O19" s="22"/>
      <c r="P19" s="22"/>
      <c r="Q19" s="22"/>
      <c r="R19" s="22"/>
    </row>
    <row r="20" spans="1:18" s="23" customFormat="1" ht="13.5" thickBot="1">
      <c r="O20" s="22"/>
      <c r="P20" s="22"/>
      <c r="Q20" s="22"/>
      <c r="R20" s="22"/>
    </row>
    <row r="21" spans="1:18" s="23" customFormat="1" ht="16.5" customHeight="1" thickTop="1">
      <c r="B21" s="24" t="str">
        <f>+'Περιεχόμενα-Contents'!B27</f>
        <v>(Τελευταία Ενημέρωση/Last update: 10/04/2025)</v>
      </c>
      <c r="C21" s="25"/>
      <c r="D21" s="25"/>
      <c r="E21" s="25"/>
      <c r="F21" s="25"/>
      <c r="G21" s="25"/>
      <c r="H21" s="25"/>
      <c r="I21" s="25"/>
      <c r="J21" s="25"/>
      <c r="K21" s="25"/>
      <c r="L21" s="25"/>
      <c r="M21" s="25"/>
      <c r="N21" s="25"/>
      <c r="O21" s="22"/>
      <c r="P21" s="22"/>
      <c r="Q21" s="22"/>
      <c r="R21" s="22"/>
    </row>
    <row r="22" spans="1:18" s="23" customFormat="1" ht="4.5" customHeight="1">
      <c r="B22" s="190"/>
      <c r="O22" s="22"/>
      <c r="P22" s="22"/>
      <c r="Q22" s="22"/>
      <c r="R22" s="22"/>
    </row>
    <row r="23" spans="1:18" s="23" customFormat="1" ht="16.5" customHeight="1">
      <c r="B23" s="26" t="str">
        <f>+'Περιεχόμενα-Contents'!B29</f>
        <v>COPYRIGHT © :2025, ΚΥΠΡΙΑΚΗ ΔΗΜΟΚΡΑΤΙΑ, ΣΤΑΤΙΣΤΙΚΗ ΥΠΗΡΕΣΙΑ/REPUBLIC OF CYPRUS, STATISTICAL SERVICE</v>
      </c>
      <c r="O23" s="22"/>
      <c r="P23" s="22"/>
      <c r="Q23" s="22"/>
      <c r="R23" s="22"/>
    </row>
    <row r="24" spans="1:18" s="1" customFormat="1">
      <c r="B24" s="20"/>
      <c r="O24" s="22"/>
      <c r="P24" s="22"/>
      <c r="Q24" s="22"/>
      <c r="R24" s="22"/>
    </row>
    <row r="28" spans="1:18" s="27" customFormat="1">
      <c r="A28" s="22"/>
      <c r="B28" s="28"/>
      <c r="O28" s="22"/>
      <c r="P28" s="22"/>
      <c r="Q28" s="22"/>
      <c r="R28" s="22"/>
    </row>
  </sheetData>
  <mergeCells count="10">
    <mergeCell ref="A1:B1"/>
    <mergeCell ref="B6:B8"/>
    <mergeCell ref="N6:N8"/>
    <mergeCell ref="K6:M6"/>
    <mergeCell ref="C6:D6"/>
    <mergeCell ref="L7:M7"/>
    <mergeCell ref="L8:M8"/>
    <mergeCell ref="I6:J6"/>
    <mergeCell ref="G6:H6"/>
    <mergeCell ref="E6:F6"/>
  </mergeCells>
  <hyperlinks>
    <hyperlink ref="A1" location="'Περιεχόμενα-Contents'!A1" display="Περιεχόμενα - Contents" xr:uid="{00000000-0004-0000-0A00-000000000000}"/>
  </hyperlinks>
  <printOptions horizontalCentered="1"/>
  <pageMargins left="0.15748031496062992" right="0.15748031496062992" top="0.19685039370078741" bottom="0.19685039370078741" header="0.15748031496062992" footer="0.15748031496062992"/>
  <pageSetup paperSize="9"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M43"/>
  <sheetViews>
    <sheetView zoomScaleNormal="100" zoomScaleSheetLayoutView="80" workbookViewId="0">
      <selection sqref="A1:B1"/>
    </sheetView>
  </sheetViews>
  <sheetFormatPr defaultColWidth="9.28515625" defaultRowHeight="12.75"/>
  <cols>
    <col min="1" max="1" width="2.28515625" style="22" customWidth="1"/>
    <col min="2" max="2" width="29.28515625" style="27" customWidth="1"/>
    <col min="3" max="3" width="9.140625" style="22" customWidth="1"/>
    <col min="4" max="7" width="9.5703125" style="22" customWidth="1"/>
    <col min="8" max="8" width="1" style="22" customWidth="1"/>
    <col min="9" max="9" width="29.7109375" style="22" customWidth="1"/>
    <col min="10" max="10" width="2.28515625" style="22" customWidth="1"/>
    <col min="11" max="16384" width="9.28515625" style="22"/>
  </cols>
  <sheetData>
    <row r="1" spans="1:10" s="1" customFormat="1" ht="15" customHeight="1">
      <c r="A1" s="246" t="s">
        <v>8</v>
      </c>
      <c r="B1" s="247"/>
    </row>
    <row r="2" spans="1:10" s="1" customFormat="1" ht="12.95" customHeight="1">
      <c r="B2" s="3"/>
    </row>
    <row r="3" spans="1:10" s="29" customFormat="1" ht="15" customHeight="1">
      <c r="B3" s="195" t="s">
        <v>1139</v>
      </c>
      <c r="C3" s="34"/>
      <c r="D3" s="34"/>
      <c r="E3" s="34"/>
      <c r="F3" s="34"/>
      <c r="G3" s="34"/>
      <c r="H3" s="34"/>
      <c r="I3" s="34"/>
      <c r="J3" s="34"/>
    </row>
    <row r="4" spans="1:10" s="29" customFormat="1" ht="15" customHeight="1" thickBot="1">
      <c r="B4" s="241" t="s">
        <v>1140</v>
      </c>
      <c r="C4" s="193"/>
      <c r="D4" s="193"/>
      <c r="E4" s="193"/>
      <c r="F4" s="193"/>
      <c r="G4" s="193"/>
      <c r="H4" s="193"/>
      <c r="I4" s="193"/>
      <c r="J4" s="35"/>
    </row>
    <row r="5" spans="1:10" s="29" customFormat="1" ht="12.75" customHeight="1" thickTop="1">
      <c r="B5" s="35"/>
      <c r="C5" s="35"/>
      <c r="D5" s="35"/>
      <c r="E5" s="35"/>
      <c r="F5" s="35"/>
      <c r="G5" s="35"/>
      <c r="H5" s="35"/>
      <c r="I5" s="35"/>
      <c r="J5" s="35"/>
    </row>
    <row r="6" spans="1:10" s="30" customFormat="1" ht="15" customHeight="1">
      <c r="B6" s="199" t="s">
        <v>891</v>
      </c>
      <c r="I6" s="31" t="s">
        <v>892</v>
      </c>
    </row>
    <row r="7" spans="1:10" s="30" customFormat="1" ht="15.95" customHeight="1">
      <c r="B7" s="279" t="s">
        <v>437</v>
      </c>
      <c r="C7" s="244">
        <v>2018</v>
      </c>
      <c r="D7" s="244">
        <v>2019</v>
      </c>
      <c r="E7" s="244">
        <v>2020</v>
      </c>
      <c r="F7" s="244">
        <v>2021</v>
      </c>
      <c r="G7" s="244">
        <v>2022</v>
      </c>
      <c r="H7" s="273"/>
      <c r="I7" s="242" t="s">
        <v>438</v>
      </c>
    </row>
    <row r="8" spans="1:10" s="30" customFormat="1" ht="15.95" customHeight="1">
      <c r="B8" s="243"/>
      <c r="C8" s="245"/>
      <c r="D8" s="245"/>
      <c r="E8" s="245"/>
      <c r="F8" s="245"/>
      <c r="G8" s="245"/>
      <c r="H8" s="274"/>
      <c r="I8" s="243"/>
    </row>
    <row r="9" spans="1:10" s="30" customFormat="1" ht="15" customHeight="1">
      <c r="B9" s="38" t="s">
        <v>446</v>
      </c>
      <c r="C9" s="33">
        <v>45996.934000000001</v>
      </c>
      <c r="D9" s="33">
        <v>48843.199999999997</v>
      </c>
      <c r="E9" s="33">
        <v>40169.228999999999</v>
      </c>
      <c r="F9" s="33">
        <v>43097.976000000002</v>
      </c>
      <c r="G9" s="33">
        <v>45737.985000000001</v>
      </c>
      <c r="H9" s="33"/>
      <c r="I9" s="38" t="s">
        <v>442</v>
      </c>
      <c r="J9" s="32"/>
    </row>
    <row r="10" spans="1:10" s="30" customFormat="1" ht="15" customHeight="1">
      <c r="B10" s="38" t="s">
        <v>1036</v>
      </c>
      <c r="C10" s="33">
        <v>14938.941999999999</v>
      </c>
      <c r="D10" s="33">
        <v>15099.777</v>
      </c>
      <c r="E10" s="33">
        <v>12512.234</v>
      </c>
      <c r="F10" s="33">
        <v>12626.788</v>
      </c>
      <c r="G10" s="33">
        <v>13358.359</v>
      </c>
      <c r="H10" s="33"/>
      <c r="I10" s="38" t="s">
        <v>1035</v>
      </c>
      <c r="J10" s="32"/>
    </row>
    <row r="11" spans="1:10" s="30" customFormat="1" ht="15" customHeight="1">
      <c r="B11" s="38" t="s">
        <v>439</v>
      </c>
      <c r="C11" s="33">
        <v>30316.005000000001</v>
      </c>
      <c r="D11" s="33">
        <v>28839.441999999999</v>
      </c>
      <c r="E11" s="33">
        <v>26240.694</v>
      </c>
      <c r="F11" s="33">
        <v>28782.778999999999</v>
      </c>
      <c r="G11" s="33">
        <v>35142.394999999997</v>
      </c>
      <c r="H11" s="33"/>
      <c r="I11" s="38" t="s">
        <v>443</v>
      </c>
      <c r="J11" s="32"/>
    </row>
    <row r="12" spans="1:10" s="30" customFormat="1" ht="15" customHeight="1">
      <c r="B12" s="38" t="s">
        <v>940</v>
      </c>
      <c r="C12" s="33">
        <v>16.384</v>
      </c>
      <c r="D12" s="33">
        <v>15.683</v>
      </c>
      <c r="E12" s="33">
        <v>342.286</v>
      </c>
      <c r="F12" s="33">
        <v>46.271999999999998</v>
      </c>
      <c r="G12" s="33">
        <v>108.43</v>
      </c>
      <c r="H12" s="33"/>
      <c r="I12" s="38" t="s">
        <v>941</v>
      </c>
      <c r="J12" s="32"/>
    </row>
    <row r="13" spans="1:10" s="30" customFormat="1" ht="15" customHeight="1">
      <c r="B13" s="38" t="s">
        <v>440</v>
      </c>
      <c r="C13" s="33">
        <v>2702.62</v>
      </c>
      <c r="D13" s="33">
        <v>2577.3240000000001</v>
      </c>
      <c r="E13" s="33">
        <v>855.61199999999997</v>
      </c>
      <c r="F13" s="33">
        <v>1067.1980000000001</v>
      </c>
      <c r="G13" s="33">
        <v>805.74</v>
      </c>
      <c r="H13" s="33"/>
      <c r="I13" s="38" t="s">
        <v>444</v>
      </c>
      <c r="J13" s="32"/>
    </row>
    <row r="14" spans="1:10" s="30" customFormat="1" ht="15" customHeight="1">
      <c r="B14" s="38" t="s">
        <v>441</v>
      </c>
      <c r="C14" s="33">
        <v>150.636</v>
      </c>
      <c r="D14" s="33">
        <v>490.572</v>
      </c>
      <c r="E14" s="33">
        <v>22.617000000000001</v>
      </c>
      <c r="F14" s="33">
        <v>43.442</v>
      </c>
      <c r="G14" s="33">
        <v>2.4849999999999999</v>
      </c>
      <c r="H14" s="33"/>
      <c r="I14" s="38" t="s">
        <v>445</v>
      </c>
      <c r="J14" s="32"/>
    </row>
    <row r="15" spans="1:10" s="30" customFormat="1" ht="15" customHeight="1">
      <c r="B15" s="38" t="s">
        <v>1023</v>
      </c>
      <c r="C15" s="33">
        <v>0</v>
      </c>
      <c r="D15" s="33">
        <v>0</v>
      </c>
      <c r="E15" s="33">
        <v>10.125</v>
      </c>
      <c r="F15" s="33">
        <v>0</v>
      </c>
      <c r="G15" s="33">
        <v>0</v>
      </c>
      <c r="H15" s="33"/>
      <c r="I15" s="38" t="s">
        <v>1024</v>
      </c>
      <c r="J15" s="32"/>
    </row>
    <row r="16" spans="1:10" s="30" customFormat="1" ht="3" customHeight="1">
      <c r="B16" s="53"/>
      <c r="C16" s="56"/>
      <c r="D16" s="56"/>
      <c r="E16" s="56"/>
      <c r="F16" s="56"/>
      <c r="G16" s="56"/>
      <c r="H16" s="104"/>
      <c r="I16" s="53"/>
      <c r="J16" s="22"/>
    </row>
    <row r="17" spans="2:13" s="29" customFormat="1" ht="32.1" customHeight="1">
      <c r="B17" s="90" t="s">
        <v>143</v>
      </c>
      <c r="C17" s="91">
        <f t="shared" ref="C17:G17" si="0">SUM(C9:C16)</f>
        <v>94121.521000000008</v>
      </c>
      <c r="D17" s="91">
        <f t="shared" si="0"/>
        <v>95865.997999999992</v>
      </c>
      <c r="E17" s="91">
        <f t="shared" si="0"/>
        <v>80152.796999999991</v>
      </c>
      <c r="F17" s="91">
        <f t="shared" si="0"/>
        <v>85664.455000000002</v>
      </c>
      <c r="G17" s="91">
        <f t="shared" si="0"/>
        <v>95155.394</v>
      </c>
      <c r="H17" s="182"/>
      <c r="I17" s="90" t="s">
        <v>184</v>
      </c>
      <c r="J17" s="60"/>
    </row>
    <row r="18" spans="2:13" s="29" customFormat="1" ht="32.1" customHeight="1">
      <c r="B18" s="94"/>
      <c r="C18" s="61"/>
      <c r="D18" s="61"/>
      <c r="E18" s="61"/>
      <c r="F18" s="61"/>
      <c r="G18" s="61"/>
      <c r="H18" s="104"/>
      <c r="I18" s="94"/>
      <c r="J18" s="60"/>
    </row>
    <row r="19" spans="2:13" s="30" customFormat="1" ht="15" customHeight="1">
      <c r="B19" s="199" t="s">
        <v>447</v>
      </c>
      <c r="I19" s="31" t="s">
        <v>448</v>
      </c>
    </row>
    <row r="20" spans="2:13" s="30" customFormat="1" ht="15.95" customHeight="1">
      <c r="B20" s="279" t="s">
        <v>437</v>
      </c>
      <c r="C20" s="244">
        <v>2018</v>
      </c>
      <c r="D20" s="244">
        <v>2019</v>
      </c>
      <c r="E20" s="244">
        <v>2020</v>
      </c>
      <c r="F20" s="244">
        <v>2021</v>
      </c>
      <c r="G20" s="244">
        <v>2022</v>
      </c>
      <c r="H20" s="273"/>
      <c r="I20" s="242" t="s">
        <v>438</v>
      </c>
    </row>
    <row r="21" spans="2:13" s="30" customFormat="1" ht="15.95" customHeight="1">
      <c r="B21" s="243"/>
      <c r="C21" s="245"/>
      <c r="D21" s="245"/>
      <c r="E21" s="245"/>
      <c r="F21" s="245"/>
      <c r="G21" s="245"/>
      <c r="H21" s="274"/>
      <c r="I21" s="243"/>
    </row>
    <row r="22" spans="2:13" s="30" customFormat="1" ht="15" customHeight="1">
      <c r="B22" s="38" t="s">
        <v>446</v>
      </c>
      <c r="C22" s="108">
        <f>+C9/C17*100</f>
        <v>48.869730866333953</v>
      </c>
      <c r="D22" s="108">
        <f>+D9/D17*100</f>
        <v>50.949451337271846</v>
      </c>
      <c r="E22" s="108">
        <v>50.1158169190278</v>
      </c>
      <c r="F22" s="108">
        <f>+F9/$F$17*100</f>
        <v>50.310220265803366</v>
      </c>
      <c r="G22" s="108">
        <f>+G9/$G$17*100</f>
        <v>48.066623527406129</v>
      </c>
      <c r="H22" s="33"/>
      <c r="I22" s="38" t="s">
        <v>442</v>
      </c>
      <c r="J22" s="32"/>
    </row>
    <row r="23" spans="2:13" s="30" customFormat="1" ht="15" customHeight="1">
      <c r="B23" s="38" t="s">
        <v>1036</v>
      </c>
      <c r="C23" s="108">
        <f>+C10/C17*100</f>
        <v>15.871972574688842</v>
      </c>
      <c r="D23" s="108">
        <f>+D10/D17*100</f>
        <v>15.750920362817276</v>
      </c>
      <c r="E23" s="108">
        <v>15.610477074181206</v>
      </c>
      <c r="F23" s="108">
        <f t="shared" ref="F23:F28" si="1">+F10/$F$17*100</f>
        <v>14.739821784893161</v>
      </c>
      <c r="G23" s="108">
        <f t="shared" ref="G23:G28" si="2">+G10/$G$17*100</f>
        <v>14.038467435697866</v>
      </c>
      <c r="H23" s="33"/>
      <c r="I23" s="38" t="s">
        <v>1035</v>
      </c>
      <c r="J23" s="32"/>
    </row>
    <row r="24" spans="2:13" s="30" customFormat="1" ht="15" customHeight="1">
      <c r="B24" s="38" t="s">
        <v>439</v>
      </c>
      <c r="C24" s="108">
        <v>32.209429552248736</v>
      </c>
      <c r="D24" s="108">
        <v>30.083077005050324</v>
      </c>
      <c r="E24" s="108">
        <v>32.738338501150501</v>
      </c>
      <c r="F24" s="108">
        <f t="shared" si="1"/>
        <v>33.599442149022018</v>
      </c>
      <c r="G24" s="108">
        <f t="shared" si="2"/>
        <v>36.931584771747147</v>
      </c>
      <c r="H24" s="33"/>
      <c r="I24" s="38" t="s">
        <v>443</v>
      </c>
      <c r="J24" s="32"/>
    </row>
    <row r="25" spans="2:13" s="30" customFormat="1" ht="15" customHeight="1">
      <c r="B25" s="38" t="s">
        <v>940</v>
      </c>
      <c r="C25" s="108">
        <v>1.740728350533137E-2</v>
      </c>
      <c r="D25" s="108">
        <v>1.6359293521358845E-2</v>
      </c>
      <c r="E25" s="108">
        <v>0.42704186604991468</v>
      </c>
      <c r="F25" s="108">
        <f t="shared" si="1"/>
        <v>5.4015402304257928E-2</v>
      </c>
      <c r="G25" s="108">
        <f t="shared" si="2"/>
        <v>0.11395045035492155</v>
      </c>
      <c r="H25" s="33"/>
      <c r="I25" s="38" t="s">
        <v>941</v>
      </c>
      <c r="J25" s="32"/>
    </row>
    <row r="26" spans="2:13" s="30" customFormat="1" ht="15" customHeight="1">
      <c r="B26" s="38" t="s">
        <v>440</v>
      </c>
      <c r="C26" s="108">
        <v>2.8714155607408847</v>
      </c>
      <c r="D26" s="108">
        <v>2.6884652053588387</v>
      </c>
      <c r="E26" s="108">
        <v>1.0674761605636793</v>
      </c>
      <c r="F26" s="108">
        <f t="shared" si="1"/>
        <v>1.2457885829075783</v>
      </c>
      <c r="G26" s="108">
        <f t="shared" si="2"/>
        <v>0.84676229704855199</v>
      </c>
      <c r="H26" s="33"/>
      <c r="I26" s="38" t="s">
        <v>444</v>
      </c>
      <c r="J26" s="32"/>
    </row>
    <row r="27" spans="2:13" s="30" customFormat="1" ht="15" customHeight="1">
      <c r="B27" s="38" t="s">
        <v>441</v>
      </c>
      <c r="C27" s="108">
        <v>0.16004416248224462</v>
      </c>
      <c r="D27" s="108">
        <v>0.51172679598036419</v>
      </c>
      <c r="E27" s="108">
        <v>2.8217355908365868E-2</v>
      </c>
      <c r="F27" s="108">
        <f t="shared" si="1"/>
        <v>5.071181506962251E-2</v>
      </c>
      <c r="G27" s="108">
        <f t="shared" si="2"/>
        <v>2.6115177453839345E-3</v>
      </c>
      <c r="H27" s="33"/>
      <c r="I27" s="38" t="s">
        <v>445</v>
      </c>
      <c r="J27" s="32"/>
    </row>
    <row r="28" spans="2:13" s="30" customFormat="1" ht="15" customHeight="1">
      <c r="B28" s="38" t="s">
        <v>1023</v>
      </c>
      <c r="C28" s="108">
        <v>0</v>
      </c>
      <c r="D28" s="108">
        <v>0</v>
      </c>
      <c r="E28" s="108">
        <v>1.2632123118548191E-2</v>
      </c>
      <c r="F28" s="108">
        <f t="shared" si="1"/>
        <v>0</v>
      </c>
      <c r="G28" s="108">
        <f t="shared" si="2"/>
        <v>0</v>
      </c>
      <c r="H28" s="33"/>
      <c r="I28" s="38" t="s">
        <v>1024</v>
      </c>
      <c r="J28" s="32"/>
    </row>
    <row r="29" spans="2:13" s="30" customFormat="1" ht="3" customHeight="1">
      <c r="B29" s="53"/>
      <c r="C29" s="56"/>
      <c r="D29" s="56"/>
      <c r="E29" s="56"/>
      <c r="F29" s="56"/>
      <c r="G29" s="56"/>
      <c r="H29" s="104"/>
      <c r="I29" s="53"/>
      <c r="J29" s="22"/>
    </row>
    <row r="30" spans="2:13" s="29" customFormat="1" ht="32.1" customHeight="1">
      <c r="B30" s="90" t="s">
        <v>143</v>
      </c>
      <c r="C30" s="150">
        <f t="shared" ref="C30:G30" si="3">SUM(C22:C29)</f>
        <v>100</v>
      </c>
      <c r="D30" s="150">
        <f t="shared" si="3"/>
        <v>100.00000000000001</v>
      </c>
      <c r="E30" s="150">
        <f t="shared" si="3"/>
        <v>100.00000000000003</v>
      </c>
      <c r="F30" s="150">
        <f t="shared" si="3"/>
        <v>100.00000000000001</v>
      </c>
      <c r="G30" s="150">
        <f t="shared" si="3"/>
        <v>100</v>
      </c>
      <c r="H30" s="182"/>
      <c r="I30" s="90" t="s">
        <v>184</v>
      </c>
      <c r="J30" s="60"/>
    </row>
    <row r="31" spans="2:13" ht="18.75" customHeight="1">
      <c r="B31" s="21" t="s">
        <v>1146</v>
      </c>
      <c r="C31" s="21"/>
      <c r="D31" s="21"/>
      <c r="E31" s="21"/>
      <c r="F31" s="21"/>
      <c r="G31" s="21"/>
      <c r="H31" s="21"/>
      <c r="M31" s="23"/>
    </row>
    <row r="32" spans="2:13" ht="12.75" customHeight="1">
      <c r="B32" s="21" t="s">
        <v>1147</v>
      </c>
      <c r="C32" s="21"/>
      <c r="D32" s="21"/>
      <c r="E32" s="21"/>
      <c r="F32" s="21"/>
      <c r="G32" s="21"/>
      <c r="H32" s="21"/>
      <c r="M32" s="23"/>
    </row>
    <row r="33" spans="1:13" ht="12.95" customHeight="1">
      <c r="B33" s="21" t="s">
        <v>1044</v>
      </c>
      <c r="C33" s="21"/>
      <c r="D33" s="21"/>
      <c r="E33" s="21"/>
      <c r="F33" s="21"/>
      <c r="G33" s="21"/>
      <c r="H33" s="21"/>
      <c r="M33" s="23"/>
    </row>
    <row r="34" spans="1:13" ht="12.95" customHeight="1">
      <c r="B34" s="21" t="s">
        <v>1045</v>
      </c>
      <c r="C34" s="21"/>
      <c r="D34" s="21"/>
      <c r="E34" s="21"/>
      <c r="F34" s="21"/>
      <c r="G34" s="21"/>
      <c r="H34" s="21"/>
      <c r="M34" s="23"/>
    </row>
    <row r="35" spans="1:13" s="23" customFormat="1" ht="13.5" thickBot="1"/>
    <row r="36" spans="1:13" s="23" customFormat="1" ht="16.5" customHeight="1" thickTop="1">
      <c r="B36" s="24" t="str">
        <f>+'Περιεχόμενα-Contents'!B27</f>
        <v>(Τελευταία Ενημέρωση/Last update: 10/04/2025)</v>
      </c>
      <c r="C36" s="25"/>
      <c r="D36" s="25"/>
      <c r="E36" s="25"/>
      <c r="F36" s="25"/>
      <c r="G36" s="25"/>
      <c r="H36" s="25"/>
      <c r="I36" s="25"/>
    </row>
    <row r="37" spans="1:13" s="23" customFormat="1" ht="4.5" customHeight="1">
      <c r="B37" s="190"/>
    </row>
    <row r="38" spans="1:13" s="23" customFormat="1" ht="16.5" customHeight="1">
      <c r="B38" s="26" t="str">
        <f>+'Περιεχόμενα-Contents'!B29</f>
        <v>COPYRIGHT © :2025, ΚΥΠΡΙΑΚΗ ΔΗΜΟΚΡΑΤΙΑ, ΣΤΑΤΙΣΤΙΚΗ ΥΠΗΡΕΣΙΑ/REPUBLIC OF CYPRUS, STATISTICAL SERVICE</v>
      </c>
      <c r="J38" s="1"/>
      <c r="K38" s="1"/>
      <c r="L38" s="1"/>
    </row>
    <row r="39" spans="1:13" s="1" customFormat="1">
      <c r="B39" s="20"/>
      <c r="J39" s="22"/>
      <c r="K39" s="22"/>
      <c r="L39" s="22"/>
    </row>
    <row r="41" spans="1:13">
      <c r="B41" s="233"/>
    </row>
    <row r="42" spans="1:13">
      <c r="J42" s="27"/>
      <c r="K42" s="27"/>
      <c r="L42" s="27"/>
    </row>
    <row r="43" spans="1:13" s="27" customFormat="1">
      <c r="A43" s="22"/>
      <c r="B43" s="28"/>
      <c r="J43" s="22"/>
      <c r="K43" s="22"/>
      <c r="L43" s="22"/>
    </row>
  </sheetData>
  <mergeCells count="15">
    <mergeCell ref="A1:B1"/>
    <mergeCell ref="B7:B8"/>
    <mergeCell ref="E7:E8"/>
    <mergeCell ref="E20:E21"/>
    <mergeCell ref="I7:I8"/>
    <mergeCell ref="B20:B21"/>
    <mergeCell ref="I20:I21"/>
    <mergeCell ref="G7:H8"/>
    <mergeCell ref="G20:H21"/>
    <mergeCell ref="F7:F8"/>
    <mergeCell ref="F20:F21"/>
    <mergeCell ref="C7:C8"/>
    <mergeCell ref="C20:C21"/>
    <mergeCell ref="D7:D8"/>
    <mergeCell ref="D20:D21"/>
  </mergeCells>
  <hyperlinks>
    <hyperlink ref="A1" location="'Περιεχόμενα-Contents'!A1" display="Περιεχόμενα - Contents" xr:uid="{00000000-0004-0000-0B00-000000000000}"/>
  </hyperlinks>
  <printOptions horizontalCentered="1"/>
  <pageMargins left="0.15748031496062992" right="0.15748031496062992" top="0.19685039370078741" bottom="0.19685039370078741" header="0.15748031496062992" footer="0.15748031496062992"/>
  <pageSetup paperSize="9" scale="97"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M69"/>
  <sheetViews>
    <sheetView zoomScaleNormal="100" zoomScaleSheetLayoutView="80" workbookViewId="0">
      <pane ySplit="8" topLeftCell="A9" activePane="bottomLeft" state="frozen"/>
      <selection pane="bottomLeft" sqref="A1:B1"/>
    </sheetView>
  </sheetViews>
  <sheetFormatPr defaultColWidth="9.28515625" defaultRowHeight="12.75"/>
  <cols>
    <col min="1" max="1" width="2.140625" style="22" customWidth="1"/>
    <col min="2" max="2" width="25.140625" style="27" customWidth="1"/>
    <col min="3" max="3" width="11.28515625" style="27" customWidth="1"/>
    <col min="4" max="4" width="11.7109375" style="21" customWidth="1"/>
    <col min="5" max="5" width="0.85546875" style="22" customWidth="1"/>
    <col min="6" max="6" width="11.28515625" style="27" customWidth="1"/>
    <col min="7" max="7" width="11.7109375" style="21" customWidth="1"/>
    <col min="8" max="8" width="0.85546875" style="22" customWidth="1"/>
    <col min="9" max="9" width="25.140625" style="22" customWidth="1"/>
    <col min="10" max="10" width="2.140625" style="22" customWidth="1"/>
    <col min="11" max="16384" width="9.28515625" style="22"/>
  </cols>
  <sheetData>
    <row r="1" spans="1:10" s="1" customFormat="1" ht="15" customHeight="1">
      <c r="A1" s="246" t="s">
        <v>8</v>
      </c>
      <c r="B1" s="247"/>
      <c r="C1" s="74"/>
      <c r="D1" s="81"/>
      <c r="F1" s="74"/>
      <c r="G1" s="81"/>
    </row>
    <row r="2" spans="1:10" s="1" customFormat="1" ht="12.95" customHeight="1">
      <c r="B2" s="3"/>
      <c r="C2" s="75"/>
      <c r="D2" s="81"/>
      <c r="F2" s="75"/>
      <c r="G2" s="81"/>
    </row>
    <row r="3" spans="1:10" s="29" customFormat="1" ht="15" customHeight="1">
      <c r="B3" s="195" t="s">
        <v>1111</v>
      </c>
      <c r="C3" s="45"/>
      <c r="D3" s="82"/>
      <c r="E3" s="34"/>
      <c r="F3" s="45"/>
      <c r="G3" s="82"/>
      <c r="H3" s="34"/>
      <c r="I3" s="34"/>
      <c r="J3" s="34"/>
    </row>
    <row r="4" spans="1:10" s="29" customFormat="1" ht="15" customHeight="1" thickBot="1">
      <c r="B4" s="196" t="s">
        <v>1112</v>
      </c>
      <c r="C4" s="194"/>
      <c r="D4" s="194"/>
      <c r="E4" s="193"/>
      <c r="F4" s="194"/>
      <c r="G4" s="194"/>
      <c r="H4" s="193"/>
      <c r="I4" s="193"/>
      <c r="J4" s="35"/>
    </row>
    <row r="5" spans="1:10" s="30" customFormat="1" ht="12.75" customHeight="1" thickTop="1">
      <c r="C5" s="32"/>
      <c r="D5" s="32"/>
      <c r="F5" s="32"/>
      <c r="G5" s="32"/>
      <c r="I5" s="31"/>
    </row>
    <row r="6" spans="1:10" s="30" customFormat="1" ht="15.95" customHeight="1">
      <c r="B6" s="279" t="s">
        <v>1003</v>
      </c>
      <c r="C6" s="249">
        <v>2021</v>
      </c>
      <c r="D6" s="249"/>
      <c r="E6" s="249"/>
      <c r="F6" s="248">
        <v>2022</v>
      </c>
      <c r="G6" s="249"/>
      <c r="H6" s="250"/>
      <c r="I6" s="279" t="s">
        <v>1002</v>
      </c>
    </row>
    <row r="7" spans="1:10" s="30" customFormat="1" ht="32.1" customHeight="1">
      <c r="B7" s="265"/>
      <c r="C7" s="187" t="s">
        <v>449</v>
      </c>
      <c r="D7" s="275" t="s">
        <v>1020</v>
      </c>
      <c r="E7" s="281"/>
      <c r="F7" s="187" t="s">
        <v>449</v>
      </c>
      <c r="G7" s="275" t="s">
        <v>1020</v>
      </c>
      <c r="H7" s="281"/>
      <c r="I7" s="265"/>
    </row>
    <row r="8" spans="1:10" s="30" customFormat="1" ht="32.1" customHeight="1">
      <c r="B8" s="280"/>
      <c r="C8" s="188" t="s">
        <v>1001</v>
      </c>
      <c r="D8" s="277" t="s">
        <v>893</v>
      </c>
      <c r="E8" s="282"/>
      <c r="F8" s="188" t="s">
        <v>1001</v>
      </c>
      <c r="G8" s="277" t="s">
        <v>893</v>
      </c>
      <c r="H8" s="282"/>
      <c r="I8" s="280"/>
    </row>
    <row r="9" spans="1:10" s="29" customFormat="1" ht="17.100000000000001" customHeight="1">
      <c r="B9" s="39" t="s">
        <v>450</v>
      </c>
      <c r="C9" s="95">
        <v>4146.9539999999997</v>
      </c>
      <c r="D9" s="82">
        <v>1966.5630000000001</v>
      </c>
      <c r="E9" s="84"/>
      <c r="F9" s="95">
        <v>3395.375</v>
      </c>
      <c r="G9" s="82">
        <v>1712.692</v>
      </c>
      <c r="H9" s="71"/>
      <c r="I9" s="39" t="s">
        <v>474</v>
      </c>
    </row>
    <row r="10" spans="1:10" s="30" customFormat="1" ht="12.95" customHeight="1">
      <c r="B10" s="38" t="s">
        <v>451</v>
      </c>
      <c r="C10" s="44">
        <v>2190.654</v>
      </c>
      <c r="D10" s="88">
        <v>1029.1690000000001</v>
      </c>
      <c r="E10" s="86"/>
      <c r="F10" s="44">
        <v>1433.31</v>
      </c>
      <c r="G10" s="88">
        <v>745.33299999999997</v>
      </c>
      <c r="H10" s="72"/>
      <c r="I10" s="38" t="s">
        <v>475</v>
      </c>
    </row>
    <row r="11" spans="1:10" s="30" customFormat="1" ht="12.95" customHeight="1">
      <c r="B11" s="38" t="s">
        <v>452</v>
      </c>
      <c r="C11" s="44">
        <v>292.92</v>
      </c>
      <c r="D11" s="88">
        <v>162.76300000000001</v>
      </c>
      <c r="E11" s="86"/>
      <c r="F11" s="44">
        <v>40.56</v>
      </c>
      <c r="G11" s="88">
        <v>21.687999999999999</v>
      </c>
      <c r="H11" s="72"/>
      <c r="I11" s="38" t="s">
        <v>476</v>
      </c>
    </row>
    <row r="12" spans="1:10" s="30" customFormat="1" ht="12.95" customHeight="1">
      <c r="B12" s="38" t="s">
        <v>453</v>
      </c>
      <c r="C12" s="44">
        <v>650.88499999999999</v>
      </c>
      <c r="D12" s="88">
        <v>328.36900000000003</v>
      </c>
      <c r="E12" s="86"/>
      <c r="F12" s="44">
        <v>484.065</v>
      </c>
      <c r="G12" s="88">
        <v>230.64699999999999</v>
      </c>
      <c r="H12" s="72"/>
      <c r="I12" s="38" t="s">
        <v>477</v>
      </c>
    </row>
    <row r="13" spans="1:10" s="30" customFormat="1" ht="12.95" customHeight="1">
      <c r="B13" s="38" t="s">
        <v>455</v>
      </c>
      <c r="C13" s="44">
        <v>609</v>
      </c>
      <c r="D13" s="88">
        <v>231.42</v>
      </c>
      <c r="E13" s="86"/>
      <c r="F13" s="44">
        <v>892.9</v>
      </c>
      <c r="G13" s="88">
        <v>303.42500000000001</v>
      </c>
      <c r="H13" s="72"/>
      <c r="I13" s="38" t="s">
        <v>479</v>
      </c>
    </row>
    <row r="14" spans="1:10" s="30" customFormat="1" ht="12.95" customHeight="1">
      <c r="B14" s="38" t="s">
        <v>456</v>
      </c>
      <c r="C14" s="44">
        <v>20.28</v>
      </c>
      <c r="D14" s="88">
        <v>8.24</v>
      </c>
      <c r="E14" s="86"/>
      <c r="F14" s="44">
        <v>0</v>
      </c>
      <c r="G14" s="88">
        <v>0</v>
      </c>
      <c r="H14" s="72"/>
      <c r="I14" s="38" t="s">
        <v>480</v>
      </c>
    </row>
    <row r="15" spans="1:10" s="30" customFormat="1" ht="12.95" customHeight="1">
      <c r="B15" s="38" t="s">
        <v>457</v>
      </c>
      <c r="C15" s="44">
        <f>C9-SUM(C10:C14)</f>
        <v>383.21499999999969</v>
      </c>
      <c r="D15" s="88">
        <f>D9-SUM(D10:D14)</f>
        <v>206.60200000000009</v>
      </c>
      <c r="E15" s="86"/>
      <c r="F15" s="44">
        <f>F9-SUM(F10:F14)</f>
        <v>544.54</v>
      </c>
      <c r="G15" s="88">
        <f>G9-SUM(G10:G14)</f>
        <v>411.59900000000016</v>
      </c>
      <c r="H15" s="72"/>
      <c r="I15" s="38" t="s">
        <v>481</v>
      </c>
    </row>
    <row r="16" spans="1:10" s="29" customFormat="1" ht="17.100000000000001" customHeight="1">
      <c r="B16" s="39" t="s">
        <v>458</v>
      </c>
      <c r="C16" s="46">
        <v>1166.31</v>
      </c>
      <c r="D16" s="82">
        <v>689.21</v>
      </c>
      <c r="E16" s="84"/>
      <c r="F16" s="46">
        <v>1497.761</v>
      </c>
      <c r="G16" s="82">
        <v>1161.7449999999999</v>
      </c>
      <c r="H16" s="71"/>
      <c r="I16" s="39" t="s">
        <v>482</v>
      </c>
    </row>
    <row r="17" spans="2:9" s="30" customFormat="1" ht="12.95" customHeight="1">
      <c r="B17" s="38" t="s">
        <v>451</v>
      </c>
      <c r="C17" s="44">
        <v>252</v>
      </c>
      <c r="D17" s="88">
        <v>151.45599999999999</v>
      </c>
      <c r="E17" s="86"/>
      <c r="F17" s="44">
        <v>367.51799999999997</v>
      </c>
      <c r="G17" s="88">
        <v>354.75700000000001</v>
      </c>
      <c r="H17" s="72"/>
      <c r="I17" s="38" t="s">
        <v>475</v>
      </c>
    </row>
    <row r="18" spans="2:9" s="30" customFormat="1" ht="12.95" customHeight="1">
      <c r="B18" s="38" t="s">
        <v>459</v>
      </c>
      <c r="C18" s="44">
        <v>141.9</v>
      </c>
      <c r="D18" s="88">
        <v>67.055999999999997</v>
      </c>
      <c r="E18" s="86"/>
      <c r="F18" s="44">
        <v>161.1</v>
      </c>
      <c r="G18" s="88">
        <v>104.045</v>
      </c>
      <c r="H18" s="72"/>
      <c r="I18" s="38" t="s">
        <v>483</v>
      </c>
    </row>
    <row r="19" spans="2:9" s="30" customFormat="1" ht="12.95" customHeight="1">
      <c r="B19" s="38" t="s">
        <v>460</v>
      </c>
      <c r="C19" s="44">
        <v>80.3</v>
      </c>
      <c r="D19" s="88">
        <v>67.367999999999995</v>
      </c>
      <c r="E19" s="86"/>
      <c r="F19" s="44">
        <v>192</v>
      </c>
      <c r="G19" s="88">
        <v>179.702</v>
      </c>
      <c r="H19" s="72"/>
      <c r="I19" s="38" t="s">
        <v>484</v>
      </c>
    </row>
    <row r="20" spans="2:9" s="30" customFormat="1" ht="12.95" customHeight="1">
      <c r="B20" s="38" t="s">
        <v>452</v>
      </c>
      <c r="C20" s="44">
        <v>21</v>
      </c>
      <c r="D20" s="88">
        <v>14.074</v>
      </c>
      <c r="E20" s="86"/>
      <c r="F20" s="44">
        <v>0</v>
      </c>
      <c r="G20" s="88">
        <v>0</v>
      </c>
      <c r="H20" s="72"/>
      <c r="I20" s="38" t="s">
        <v>476</v>
      </c>
    </row>
    <row r="21" spans="2:9" s="30" customFormat="1" ht="12.95" customHeight="1">
      <c r="B21" s="38" t="s">
        <v>453</v>
      </c>
      <c r="C21" s="44">
        <v>85.625</v>
      </c>
      <c r="D21" s="88">
        <v>44.661000000000001</v>
      </c>
      <c r="E21" s="86"/>
      <c r="F21" s="44">
        <v>141.55500000000001</v>
      </c>
      <c r="G21" s="88">
        <v>88.676000000000002</v>
      </c>
      <c r="H21" s="72"/>
      <c r="I21" s="38" t="s">
        <v>477</v>
      </c>
    </row>
    <row r="22" spans="2:9" s="30" customFormat="1" ht="12.95" customHeight="1">
      <c r="B22" s="38" t="s">
        <v>457</v>
      </c>
      <c r="C22" s="44">
        <f>C16-SUM(C17:C21)</f>
        <v>585.4849999999999</v>
      </c>
      <c r="D22" s="88">
        <f>D16-SUM(D17:D21)</f>
        <v>344.59500000000003</v>
      </c>
      <c r="E22" s="86"/>
      <c r="F22" s="44">
        <f>F16-SUM(F17:F21)</f>
        <v>635.58799999999997</v>
      </c>
      <c r="G22" s="88">
        <f>G16-SUM(G17:G21)</f>
        <v>434.56499999999983</v>
      </c>
      <c r="H22" s="72"/>
      <c r="I22" s="38" t="s">
        <v>481</v>
      </c>
    </row>
    <row r="23" spans="2:9" s="29" customFormat="1" ht="17.100000000000001" customHeight="1">
      <c r="B23" s="39" t="s">
        <v>497</v>
      </c>
      <c r="C23" s="46">
        <v>7553.5720000000001</v>
      </c>
      <c r="D23" s="82">
        <v>4423.3680000000004</v>
      </c>
      <c r="E23" s="84"/>
      <c r="F23" s="46">
        <v>6211.2730000000001</v>
      </c>
      <c r="G23" s="82">
        <v>3838.3220000000001</v>
      </c>
      <c r="H23" s="71"/>
      <c r="I23" s="39" t="s">
        <v>485</v>
      </c>
    </row>
    <row r="24" spans="2:9" s="30" customFormat="1" ht="12.95" customHeight="1">
      <c r="B24" s="38" t="s">
        <v>451</v>
      </c>
      <c r="C24" s="44">
        <v>1561.3979999999999</v>
      </c>
      <c r="D24" s="88">
        <v>1022.893</v>
      </c>
      <c r="E24" s="86"/>
      <c r="F24" s="44">
        <v>1154.5260000000001</v>
      </c>
      <c r="G24" s="88">
        <v>797.05100000000004</v>
      </c>
      <c r="H24" s="72"/>
      <c r="I24" s="38" t="s">
        <v>475</v>
      </c>
    </row>
    <row r="25" spans="2:9" s="30" customFormat="1" ht="12.95" customHeight="1">
      <c r="B25" s="38" t="s">
        <v>456</v>
      </c>
      <c r="C25" s="89">
        <v>183.52500000000001</v>
      </c>
      <c r="D25" s="88">
        <v>109.191</v>
      </c>
      <c r="E25" s="86"/>
      <c r="F25" s="89">
        <v>189.517</v>
      </c>
      <c r="G25" s="88">
        <v>137.88300000000001</v>
      </c>
      <c r="H25" s="72"/>
      <c r="I25" s="38" t="s">
        <v>480</v>
      </c>
    </row>
    <row r="26" spans="2:9" s="30" customFormat="1" ht="12.95" customHeight="1">
      <c r="B26" s="38" t="s">
        <v>463</v>
      </c>
      <c r="C26" s="89">
        <v>4246.576</v>
      </c>
      <c r="D26" s="88">
        <v>2428.7759999999998</v>
      </c>
      <c r="E26" s="86"/>
      <c r="F26" s="89">
        <v>3979.2150000000001</v>
      </c>
      <c r="G26" s="88">
        <v>2349.9760000000001</v>
      </c>
      <c r="H26" s="72"/>
      <c r="I26" s="38" t="s">
        <v>477</v>
      </c>
    </row>
    <row r="27" spans="2:9" s="30" customFormat="1" ht="12.95" customHeight="1">
      <c r="B27" s="38" t="s">
        <v>452</v>
      </c>
      <c r="C27" s="44">
        <v>614.54</v>
      </c>
      <c r="D27" s="88">
        <v>350.78800000000001</v>
      </c>
      <c r="E27" s="86"/>
      <c r="F27" s="44">
        <v>241.39500000000001</v>
      </c>
      <c r="G27" s="88">
        <v>154.096</v>
      </c>
      <c r="H27" s="72"/>
      <c r="I27" s="38" t="s">
        <v>476</v>
      </c>
    </row>
    <row r="28" spans="2:9" s="30" customFormat="1" ht="12.95" customHeight="1">
      <c r="B28" s="38" t="s">
        <v>459</v>
      </c>
      <c r="C28" s="44">
        <v>197.6</v>
      </c>
      <c r="D28" s="88">
        <v>109.28</v>
      </c>
      <c r="E28" s="86"/>
      <c r="F28" s="44">
        <v>68.099999999999994</v>
      </c>
      <c r="G28" s="88">
        <v>46.773000000000003</v>
      </c>
      <c r="H28" s="72"/>
      <c r="I28" s="38" t="s">
        <v>483</v>
      </c>
    </row>
    <row r="29" spans="2:9" s="30" customFormat="1" ht="12.95" customHeight="1">
      <c r="B29" s="38" t="s">
        <v>454</v>
      </c>
      <c r="C29" s="44">
        <v>353.40499999999997</v>
      </c>
      <c r="D29" s="88">
        <v>178.8</v>
      </c>
      <c r="E29" s="86"/>
      <c r="F29" s="44">
        <v>194.28</v>
      </c>
      <c r="G29" s="88">
        <v>120.139</v>
      </c>
      <c r="H29" s="72"/>
      <c r="I29" s="38" t="s">
        <v>478</v>
      </c>
    </row>
    <row r="30" spans="2:9" s="30" customFormat="1" ht="12.95" customHeight="1">
      <c r="B30" s="38" t="s">
        <v>465</v>
      </c>
      <c r="C30" s="44">
        <v>162.9</v>
      </c>
      <c r="D30" s="88">
        <v>88.504999999999995</v>
      </c>
      <c r="E30" s="86"/>
      <c r="F30" s="44">
        <v>180.28</v>
      </c>
      <c r="G30" s="88">
        <v>71.536000000000001</v>
      </c>
      <c r="H30" s="72"/>
      <c r="I30" s="38" t="s">
        <v>489</v>
      </c>
    </row>
    <row r="31" spans="2:9" s="30" customFormat="1" ht="12.95" customHeight="1">
      <c r="B31" s="38" t="s">
        <v>466</v>
      </c>
      <c r="C31" s="89">
        <v>0</v>
      </c>
      <c r="D31" s="88">
        <v>0</v>
      </c>
      <c r="E31" s="86"/>
      <c r="F31" s="89">
        <v>59.8</v>
      </c>
      <c r="G31" s="88">
        <v>57.097000000000001</v>
      </c>
      <c r="H31" s="72"/>
      <c r="I31" s="38" t="s">
        <v>484</v>
      </c>
    </row>
    <row r="32" spans="2:9" s="30" customFormat="1" ht="12.95" customHeight="1">
      <c r="B32" s="38" t="s">
        <v>457</v>
      </c>
      <c r="C32" s="44">
        <f>C23-SUM(C24:C31)</f>
        <v>233.62800000000061</v>
      </c>
      <c r="D32" s="88">
        <f>D23-SUM(D24:D31)</f>
        <v>135.13500000000022</v>
      </c>
      <c r="E32" s="86"/>
      <c r="F32" s="44">
        <f>F23-SUM(F24:F31)</f>
        <v>144.15999999999985</v>
      </c>
      <c r="G32" s="88">
        <f>G23-SUM(G24:G31)</f>
        <v>103.77099999999928</v>
      </c>
      <c r="H32" s="72"/>
      <c r="I32" s="38" t="s">
        <v>481</v>
      </c>
    </row>
    <row r="33" spans="2:9" s="29" customFormat="1" ht="17.100000000000001" customHeight="1">
      <c r="B33" s="39" t="s">
        <v>467</v>
      </c>
      <c r="C33" s="46">
        <v>5207.9369999999999</v>
      </c>
      <c r="D33" s="82">
        <v>3441.8150000000001</v>
      </c>
      <c r="E33" s="84"/>
      <c r="F33" s="46">
        <v>6535.8289999999997</v>
      </c>
      <c r="G33" s="82">
        <v>4229.6660000000002</v>
      </c>
      <c r="H33" s="71"/>
      <c r="I33" s="39" t="s">
        <v>490</v>
      </c>
    </row>
    <row r="34" spans="2:9" s="30" customFormat="1" ht="12.95" customHeight="1">
      <c r="B34" s="38" t="s">
        <v>984</v>
      </c>
      <c r="C34" s="44">
        <v>177.11500000000001</v>
      </c>
      <c r="D34" s="88">
        <v>134.79300000000001</v>
      </c>
      <c r="E34" s="86"/>
      <c r="F34" s="44">
        <v>118.8</v>
      </c>
      <c r="G34" s="88">
        <v>83.238</v>
      </c>
      <c r="H34" s="72"/>
      <c r="I34" s="38" t="s">
        <v>983</v>
      </c>
    </row>
    <row r="35" spans="2:9" s="30" customFormat="1" ht="12.95" customHeight="1">
      <c r="B35" s="38" t="s">
        <v>468</v>
      </c>
      <c r="C35" s="44">
        <v>937.90200000000004</v>
      </c>
      <c r="D35" s="88">
        <v>595.346</v>
      </c>
      <c r="E35" s="86"/>
      <c r="F35" s="44">
        <v>2025.6510000000001</v>
      </c>
      <c r="G35" s="88">
        <v>1323.769</v>
      </c>
      <c r="H35" s="72"/>
      <c r="I35" s="38" t="s">
        <v>475</v>
      </c>
    </row>
    <row r="36" spans="2:9" s="30" customFormat="1" ht="12.95" customHeight="1">
      <c r="B36" s="38" t="s">
        <v>463</v>
      </c>
      <c r="C36" s="44">
        <v>1398.895</v>
      </c>
      <c r="D36" s="88">
        <v>758.47199999999998</v>
      </c>
      <c r="E36" s="86"/>
      <c r="F36" s="44">
        <v>1780.74</v>
      </c>
      <c r="G36" s="88">
        <v>977.98599999999999</v>
      </c>
      <c r="H36" s="72"/>
      <c r="I36" s="38" t="s">
        <v>477</v>
      </c>
    </row>
    <row r="37" spans="2:9" s="30" customFormat="1" ht="12.95" customHeight="1">
      <c r="B37" s="38" t="s">
        <v>466</v>
      </c>
      <c r="C37" s="44">
        <v>497.7</v>
      </c>
      <c r="D37" s="88">
        <v>538.13800000000003</v>
      </c>
      <c r="E37" s="86"/>
      <c r="F37" s="44">
        <v>402.3</v>
      </c>
      <c r="G37" s="88">
        <v>385.81799999999998</v>
      </c>
      <c r="H37" s="72"/>
      <c r="I37" s="38" t="s">
        <v>484</v>
      </c>
    </row>
    <row r="38" spans="2:9" s="30" customFormat="1" ht="12.95" customHeight="1">
      <c r="B38" s="38" t="s">
        <v>457</v>
      </c>
      <c r="C38" s="44">
        <f>C33-SUM(C34:C37)</f>
        <v>2196.3249999999998</v>
      </c>
      <c r="D38" s="88">
        <f>D33-SUM(D34:D37)</f>
        <v>1415.0660000000003</v>
      </c>
      <c r="E38" s="86"/>
      <c r="F38" s="44">
        <f>F33-SUM(F34:F37)</f>
        <v>2208.3379999999997</v>
      </c>
      <c r="G38" s="88">
        <f>G33-SUM(G34:G37)</f>
        <v>1458.8550000000005</v>
      </c>
      <c r="H38" s="72"/>
      <c r="I38" s="38" t="s">
        <v>481</v>
      </c>
    </row>
    <row r="39" spans="2:9" s="29" customFormat="1" ht="17.100000000000001" customHeight="1">
      <c r="B39" s="39" t="s">
        <v>469</v>
      </c>
      <c r="C39" s="95">
        <v>86469.046000000002</v>
      </c>
      <c r="D39" s="65">
        <v>42091.006999999998</v>
      </c>
      <c r="E39" s="84"/>
      <c r="F39" s="95">
        <v>64047.262000000002</v>
      </c>
      <c r="G39" s="65">
        <v>43199.173000000003</v>
      </c>
      <c r="H39" s="71"/>
      <c r="I39" s="39" t="s">
        <v>491</v>
      </c>
    </row>
    <row r="40" spans="2:9" s="30" customFormat="1" ht="12.95" customHeight="1">
      <c r="B40" s="38" t="s">
        <v>451</v>
      </c>
      <c r="C40" s="89">
        <v>13515.32</v>
      </c>
      <c r="D40" s="62">
        <v>7423.8869999999997</v>
      </c>
      <c r="E40" s="86"/>
      <c r="F40" s="89">
        <v>9170.01</v>
      </c>
      <c r="G40" s="62">
        <v>7534.9110000000001</v>
      </c>
      <c r="H40" s="72"/>
      <c r="I40" s="38" t="s">
        <v>475</v>
      </c>
    </row>
    <row r="41" spans="2:9" s="30" customFormat="1" ht="12.95" customHeight="1">
      <c r="B41" s="38" t="s">
        <v>462</v>
      </c>
      <c r="C41" s="89">
        <v>17717.794000000002</v>
      </c>
      <c r="D41" s="62">
        <v>9257.0239999999994</v>
      </c>
      <c r="E41" s="86"/>
      <c r="F41" s="89">
        <v>12566.682000000001</v>
      </c>
      <c r="G41" s="62">
        <v>8195.9240000000009</v>
      </c>
      <c r="H41" s="72"/>
      <c r="I41" s="38" t="s">
        <v>487</v>
      </c>
    </row>
    <row r="42" spans="2:9" s="30" customFormat="1" ht="12.95" customHeight="1">
      <c r="B42" s="38" t="s">
        <v>470</v>
      </c>
      <c r="C42" s="89">
        <v>1533.25</v>
      </c>
      <c r="D42" s="62">
        <v>689.48599999999999</v>
      </c>
      <c r="E42" s="86"/>
      <c r="F42" s="89">
        <v>591.00400000000002</v>
      </c>
      <c r="G42" s="62">
        <v>398.34500000000003</v>
      </c>
      <c r="H42" s="72"/>
      <c r="I42" s="38" t="s">
        <v>492</v>
      </c>
    </row>
    <row r="43" spans="2:9" s="30" customFormat="1" ht="12.95" customHeight="1">
      <c r="B43" s="38" t="s">
        <v>471</v>
      </c>
      <c r="C43" s="89">
        <v>470.63</v>
      </c>
      <c r="D43" s="62">
        <v>277.41300000000001</v>
      </c>
      <c r="E43" s="86"/>
      <c r="F43" s="89">
        <v>499.28</v>
      </c>
      <c r="G43" s="62">
        <v>355.60399999999998</v>
      </c>
      <c r="H43" s="72"/>
      <c r="I43" s="38" t="s">
        <v>493</v>
      </c>
    </row>
    <row r="44" spans="2:9" s="30" customFormat="1" ht="12.95" customHeight="1">
      <c r="B44" s="38" t="s">
        <v>455</v>
      </c>
      <c r="C44" s="89">
        <v>528.66999999999996</v>
      </c>
      <c r="D44" s="62">
        <v>341.411</v>
      </c>
      <c r="E44" s="86"/>
      <c r="F44" s="89">
        <v>362.73</v>
      </c>
      <c r="G44" s="62">
        <v>294.70499999999998</v>
      </c>
      <c r="H44" s="72"/>
      <c r="I44" s="38" t="s">
        <v>479</v>
      </c>
    </row>
    <row r="45" spans="2:9" s="30" customFormat="1" ht="12.95" customHeight="1">
      <c r="B45" s="38" t="s">
        <v>452</v>
      </c>
      <c r="C45" s="89">
        <v>149.75</v>
      </c>
      <c r="D45" s="62">
        <v>80.438999999999993</v>
      </c>
      <c r="E45" s="86"/>
      <c r="F45" s="89">
        <v>105.425</v>
      </c>
      <c r="G45" s="62">
        <v>74.305999999999997</v>
      </c>
      <c r="H45" s="72"/>
      <c r="I45" s="38" t="s">
        <v>476</v>
      </c>
    </row>
    <row r="46" spans="2:9" s="30" customFormat="1" ht="12.95" customHeight="1">
      <c r="B46" s="38" t="s">
        <v>466</v>
      </c>
      <c r="C46" s="89">
        <v>5385.2749999999996</v>
      </c>
      <c r="D46" s="62">
        <v>2953.4250000000002</v>
      </c>
      <c r="E46" s="86"/>
      <c r="F46" s="89">
        <v>3385.68</v>
      </c>
      <c r="G46" s="62">
        <v>2160.864</v>
      </c>
      <c r="H46" s="72"/>
      <c r="I46" s="38" t="s">
        <v>494</v>
      </c>
    </row>
    <row r="47" spans="2:9" s="30" customFormat="1" ht="12.95" customHeight="1">
      <c r="B47" s="38" t="s">
        <v>465</v>
      </c>
      <c r="C47" s="89">
        <v>1335.01</v>
      </c>
      <c r="D47" s="62">
        <v>785.04399999999998</v>
      </c>
      <c r="E47" s="86"/>
      <c r="F47" s="89">
        <v>1341.9</v>
      </c>
      <c r="G47" s="62">
        <v>860.452</v>
      </c>
      <c r="H47" s="72"/>
      <c r="I47" s="38" t="s">
        <v>489</v>
      </c>
    </row>
    <row r="48" spans="2:9" s="30" customFormat="1" ht="12.95" customHeight="1">
      <c r="B48" s="38" t="s">
        <v>459</v>
      </c>
      <c r="C48" s="89">
        <v>8035.78</v>
      </c>
      <c r="D48" s="62">
        <v>2732.404</v>
      </c>
      <c r="E48" s="86"/>
      <c r="F48" s="89">
        <v>5211.7709999999997</v>
      </c>
      <c r="G48" s="62">
        <v>2399.77</v>
      </c>
      <c r="H48" s="72"/>
      <c r="I48" s="38" t="s">
        <v>483</v>
      </c>
    </row>
    <row r="49" spans="2:13" s="30" customFormat="1" ht="12.95" customHeight="1">
      <c r="B49" s="38" t="s">
        <v>464</v>
      </c>
      <c r="C49" s="89">
        <v>1676.14</v>
      </c>
      <c r="D49" s="62">
        <v>785.86800000000005</v>
      </c>
      <c r="E49" s="86"/>
      <c r="F49" s="89">
        <v>1233.5</v>
      </c>
      <c r="G49" s="62">
        <v>780.10799999999995</v>
      </c>
      <c r="H49" s="72"/>
      <c r="I49" s="38" t="s">
        <v>488</v>
      </c>
    </row>
    <row r="50" spans="2:13" s="30" customFormat="1" ht="12.95" customHeight="1">
      <c r="B50" s="38" t="s">
        <v>472</v>
      </c>
      <c r="C50" s="89">
        <v>1373.5</v>
      </c>
      <c r="D50" s="62">
        <v>652.64599999999996</v>
      </c>
      <c r="E50" s="86"/>
      <c r="F50" s="89">
        <v>758.4</v>
      </c>
      <c r="G50" s="62">
        <v>523.55999999999995</v>
      </c>
      <c r="H50" s="72"/>
      <c r="I50" s="38" t="s">
        <v>495</v>
      </c>
    </row>
    <row r="51" spans="2:13" s="30" customFormat="1" ht="12.95" customHeight="1">
      <c r="B51" s="38" t="s">
        <v>463</v>
      </c>
      <c r="C51" s="89">
        <v>1139.0999999999999</v>
      </c>
      <c r="D51" s="62">
        <v>516.78599999999994</v>
      </c>
      <c r="E51" s="86"/>
      <c r="F51" s="89">
        <v>360.8</v>
      </c>
      <c r="G51" s="62">
        <v>166.96199999999999</v>
      </c>
      <c r="H51" s="72"/>
      <c r="I51" s="38" t="s">
        <v>477</v>
      </c>
    </row>
    <row r="52" spans="2:13" s="30" customFormat="1" ht="12.95" customHeight="1">
      <c r="B52" s="38" t="s">
        <v>456</v>
      </c>
      <c r="C52" s="89">
        <v>32285.377</v>
      </c>
      <c r="D52" s="62">
        <v>14885.370999999999</v>
      </c>
      <c r="E52" s="86"/>
      <c r="F52" s="89">
        <v>26811.685000000001</v>
      </c>
      <c r="G52" s="62">
        <v>18559.262999999999</v>
      </c>
      <c r="H52" s="72"/>
      <c r="I52" s="38" t="s">
        <v>480</v>
      </c>
    </row>
    <row r="53" spans="2:13" s="30" customFormat="1" ht="12.95" customHeight="1">
      <c r="B53" s="38" t="s">
        <v>457</v>
      </c>
      <c r="C53" s="89">
        <f>C39-SUM(C40:C52)</f>
        <v>1323.4500000000116</v>
      </c>
      <c r="D53" s="62">
        <f>D39-SUM(D40:D52)</f>
        <v>709.80299999999988</v>
      </c>
      <c r="E53" s="86"/>
      <c r="F53" s="89">
        <f>F39-SUM(F40:F52)</f>
        <v>1648.3949999999895</v>
      </c>
      <c r="G53" s="62">
        <f>G39-SUM(G40:G52)</f>
        <v>894.39899999999761</v>
      </c>
      <c r="H53" s="72"/>
      <c r="I53" s="38" t="s">
        <v>481</v>
      </c>
    </row>
    <row r="54" spans="2:13" s="29" customFormat="1" ht="17.100000000000001" customHeight="1">
      <c r="B54" s="39" t="s">
        <v>473</v>
      </c>
      <c r="C54" s="95" t="s">
        <v>878</v>
      </c>
      <c r="D54" s="65">
        <v>913.11300000000006</v>
      </c>
      <c r="E54" s="84"/>
      <c r="F54" s="95" t="s">
        <v>878</v>
      </c>
      <c r="G54" s="65">
        <v>1071.836</v>
      </c>
      <c r="H54" s="71"/>
      <c r="I54" s="39" t="s">
        <v>496</v>
      </c>
    </row>
    <row r="55" spans="2:13" s="30" customFormat="1" ht="12.95" customHeight="1">
      <c r="B55" s="38" t="s">
        <v>451</v>
      </c>
      <c r="C55" s="89" t="s">
        <v>878</v>
      </c>
      <c r="D55" s="62">
        <v>746.77099999999996</v>
      </c>
      <c r="E55" s="86"/>
      <c r="F55" s="89" t="s">
        <v>878</v>
      </c>
      <c r="G55" s="62">
        <v>704.50699999999995</v>
      </c>
      <c r="H55" s="72"/>
      <c r="I55" s="38" t="s">
        <v>475</v>
      </c>
    </row>
    <row r="56" spans="2:13" s="30" customFormat="1" ht="12.95" customHeight="1">
      <c r="B56" s="38" t="s">
        <v>471</v>
      </c>
      <c r="C56" s="89" t="s">
        <v>878</v>
      </c>
      <c r="D56" s="62">
        <v>31.126999999999999</v>
      </c>
      <c r="E56" s="86"/>
      <c r="F56" s="89" t="s">
        <v>878</v>
      </c>
      <c r="G56" s="62">
        <v>60.649000000000001</v>
      </c>
      <c r="H56" s="72"/>
      <c r="I56" s="38" t="s">
        <v>493</v>
      </c>
    </row>
    <row r="57" spans="2:13" s="30" customFormat="1" ht="12.95" customHeight="1">
      <c r="B57" s="38" t="s">
        <v>455</v>
      </c>
      <c r="C57" s="89" t="s">
        <v>878</v>
      </c>
      <c r="D57" s="62">
        <v>39.381999999999998</v>
      </c>
      <c r="E57" s="86"/>
      <c r="F57" s="89" t="s">
        <v>878</v>
      </c>
      <c r="G57" s="62">
        <v>55.606000000000002</v>
      </c>
      <c r="H57" s="72"/>
      <c r="I57" s="38" t="s">
        <v>479</v>
      </c>
    </row>
    <row r="58" spans="2:13" s="30" customFormat="1" ht="12.95" customHeight="1">
      <c r="B58" s="38" t="s">
        <v>461</v>
      </c>
      <c r="C58" s="89" t="s">
        <v>878</v>
      </c>
      <c r="D58" s="62">
        <v>26.853999999999999</v>
      </c>
      <c r="E58" s="86"/>
      <c r="F58" s="89" t="s">
        <v>878</v>
      </c>
      <c r="G58" s="62">
        <v>53.874000000000002</v>
      </c>
      <c r="H58" s="72"/>
      <c r="I58" s="38" t="s">
        <v>486</v>
      </c>
    </row>
    <row r="59" spans="2:13" s="30" customFormat="1" ht="12.95" customHeight="1">
      <c r="B59" s="38" t="s">
        <v>457</v>
      </c>
      <c r="C59" s="89" t="s">
        <v>878</v>
      </c>
      <c r="D59" s="62">
        <f>D54-SUM(D55:D58)</f>
        <v>68.979000000000156</v>
      </c>
      <c r="E59" s="86"/>
      <c r="F59" s="89" t="s">
        <v>878</v>
      </c>
      <c r="G59" s="62">
        <f>G54-SUM(G55:G58)</f>
        <v>197.20000000000005</v>
      </c>
      <c r="H59" s="72"/>
      <c r="I59" s="38" t="s">
        <v>481</v>
      </c>
    </row>
    <row r="60" spans="2:13" s="30" customFormat="1" ht="3" customHeight="1">
      <c r="B60" s="58"/>
      <c r="C60" s="99"/>
      <c r="D60" s="97"/>
      <c r="E60" s="98"/>
      <c r="F60" s="99"/>
      <c r="G60" s="97"/>
      <c r="H60" s="68"/>
      <c r="I60" s="58"/>
      <c r="J60" s="22"/>
      <c r="K60" s="22"/>
    </row>
    <row r="61" spans="2:13" s="23" customFormat="1" ht="13.5" thickBot="1">
      <c r="C61" s="76"/>
      <c r="D61" s="76"/>
      <c r="F61" s="76"/>
      <c r="G61" s="76"/>
      <c r="J61" s="22"/>
      <c r="K61" s="22"/>
    </row>
    <row r="62" spans="2:13" s="23" customFormat="1" ht="16.5" customHeight="1" thickTop="1">
      <c r="B62" s="24" t="str">
        <f>+'Περιεχόμενα-Contents'!B27</f>
        <v>(Τελευταία Ενημέρωση/Last update: 10/04/2025)</v>
      </c>
      <c r="C62" s="77"/>
      <c r="D62" s="83"/>
      <c r="E62" s="25"/>
      <c r="F62" s="77"/>
      <c r="G62" s="83"/>
      <c r="H62" s="25"/>
      <c r="I62" s="25"/>
      <c r="J62" s="22"/>
      <c r="K62" s="22"/>
    </row>
    <row r="63" spans="2:13" s="23" customFormat="1" ht="4.5" customHeight="1">
      <c r="B63" s="190"/>
      <c r="C63" s="198"/>
      <c r="D63" s="76"/>
      <c r="F63" s="198"/>
      <c r="G63" s="76"/>
      <c r="J63" s="22"/>
      <c r="K63" s="22"/>
    </row>
    <row r="64" spans="2:13" s="23" customFormat="1" ht="16.5" customHeight="1">
      <c r="B64" s="26" t="str">
        <f>+'Περιεχόμενα-Contents'!B29</f>
        <v>COPYRIGHT © :2025, ΚΥΠΡΙΑΚΗ ΔΗΜΟΚΡΑΤΙΑ, ΣΤΑΤΙΣΤΙΚΗ ΥΠΗΡΕΣΙΑ/REPUBLIC OF CYPRUS, STATISTICAL SERVICE</v>
      </c>
      <c r="C64" s="78"/>
      <c r="D64" s="76"/>
      <c r="F64" s="78"/>
      <c r="G64" s="76"/>
      <c r="J64" s="22"/>
      <c r="K64" s="22"/>
      <c r="L64" s="1"/>
      <c r="M64" s="1"/>
    </row>
    <row r="65" spans="1:13" s="1" customFormat="1">
      <c r="B65" s="20"/>
      <c r="C65" s="79"/>
      <c r="D65" s="81"/>
      <c r="F65" s="79"/>
      <c r="G65" s="81"/>
      <c r="J65" s="22"/>
      <c r="K65" s="22"/>
      <c r="L65" s="22"/>
      <c r="M65" s="22"/>
    </row>
    <row r="68" spans="1:13">
      <c r="L68" s="27"/>
      <c r="M68" s="27"/>
    </row>
    <row r="69" spans="1:13" s="27" customFormat="1">
      <c r="A69" s="22"/>
      <c r="B69" s="28"/>
      <c r="C69" s="80"/>
      <c r="F69" s="80"/>
      <c r="J69" s="22"/>
      <c r="K69" s="22"/>
      <c r="L69" s="22"/>
      <c r="M69" s="22"/>
    </row>
  </sheetData>
  <mergeCells count="9">
    <mergeCell ref="A1:B1"/>
    <mergeCell ref="B6:B8"/>
    <mergeCell ref="C6:E6"/>
    <mergeCell ref="F6:H6"/>
    <mergeCell ref="I6:I8"/>
    <mergeCell ref="D7:E7"/>
    <mergeCell ref="G7:H7"/>
    <mergeCell ref="D8:E8"/>
    <mergeCell ref="G8:H8"/>
  </mergeCells>
  <hyperlinks>
    <hyperlink ref="A1" location="'Περιεχόμενα-Contents'!A1" display="Περιεχόμενα - Contents" xr:uid="{00000000-0004-0000-0C00-000000000000}"/>
  </hyperlinks>
  <printOptions horizontalCentered="1"/>
  <pageMargins left="0.15748031496062992" right="0.15748031496062992" top="0.19685039370078741" bottom="0.19685039370078741" header="0.15748031496062992" footer="0.15748031496062992"/>
  <pageSetup paperSize="9" scale="8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61"/>
  <sheetViews>
    <sheetView zoomScaleNormal="100" zoomScaleSheetLayoutView="80" workbookViewId="0">
      <pane ySplit="8" topLeftCell="A9" activePane="bottomLeft" state="frozen"/>
      <selection pane="bottomLeft" sqref="A1:B1"/>
    </sheetView>
  </sheetViews>
  <sheetFormatPr defaultColWidth="9.28515625" defaultRowHeight="12.75"/>
  <cols>
    <col min="1" max="1" width="2.140625" style="22" customWidth="1"/>
    <col min="2" max="2" width="28.7109375" style="27" customWidth="1"/>
    <col min="3" max="3" width="11.85546875" style="27" customWidth="1"/>
    <col min="4" max="5" width="11.85546875" style="21" customWidth="1"/>
    <col min="6" max="6" width="0.85546875" style="22" customWidth="1"/>
    <col min="7" max="7" width="28.42578125" style="22" customWidth="1"/>
    <col min="8" max="8" width="2.140625" style="22" customWidth="1"/>
    <col min="9" max="16384" width="9.28515625" style="22"/>
  </cols>
  <sheetData>
    <row r="1" spans="1:8" s="1" customFormat="1" ht="15" customHeight="1">
      <c r="A1" s="246" t="s">
        <v>8</v>
      </c>
      <c r="B1" s="247"/>
      <c r="C1" s="74"/>
      <c r="D1" s="81"/>
      <c r="E1" s="81"/>
    </row>
    <row r="2" spans="1:8" s="1" customFormat="1" ht="12.95" customHeight="1">
      <c r="B2" s="3"/>
      <c r="C2" s="75"/>
      <c r="D2" s="81"/>
      <c r="E2" s="81"/>
    </row>
    <row r="3" spans="1:8" s="29" customFormat="1" ht="15" customHeight="1">
      <c r="B3" s="195" t="s">
        <v>1113</v>
      </c>
      <c r="C3" s="45"/>
      <c r="D3" s="82"/>
      <c r="E3" s="82"/>
      <c r="F3" s="34"/>
      <c r="G3" s="34"/>
      <c r="H3" s="34"/>
    </row>
    <row r="4" spans="1:8" s="29" customFormat="1" ht="15" customHeight="1" thickBot="1">
      <c r="B4" s="196" t="s">
        <v>1114</v>
      </c>
      <c r="C4" s="194"/>
      <c r="D4" s="194"/>
      <c r="E4" s="194"/>
      <c r="F4" s="193"/>
      <c r="G4" s="193"/>
      <c r="H4" s="35"/>
    </row>
    <row r="5" spans="1:8" s="30" customFormat="1" ht="12.75" customHeight="1" thickTop="1">
      <c r="C5" s="32"/>
      <c r="D5" s="32"/>
      <c r="E5" s="32"/>
      <c r="G5" s="31"/>
    </row>
    <row r="6" spans="1:8" s="30" customFormat="1" ht="15.95" customHeight="1">
      <c r="B6" s="242" t="s">
        <v>498</v>
      </c>
      <c r="C6" s="249">
        <v>2022</v>
      </c>
      <c r="D6" s="249"/>
      <c r="E6" s="249"/>
      <c r="F6" s="250"/>
      <c r="G6" s="242" t="s">
        <v>549</v>
      </c>
    </row>
    <row r="7" spans="1:8" s="30" customFormat="1" ht="48" customHeight="1">
      <c r="B7" s="264"/>
      <c r="C7" s="113" t="s">
        <v>499</v>
      </c>
      <c r="D7" s="187" t="s">
        <v>500</v>
      </c>
      <c r="E7" s="275" t="s">
        <v>503</v>
      </c>
      <c r="F7" s="276"/>
      <c r="G7" s="264"/>
    </row>
    <row r="8" spans="1:8" s="30" customFormat="1" ht="48" customHeight="1">
      <c r="B8" s="243"/>
      <c r="C8" s="114" t="s">
        <v>530</v>
      </c>
      <c r="D8" s="188" t="s">
        <v>501</v>
      </c>
      <c r="E8" s="277" t="s">
        <v>502</v>
      </c>
      <c r="F8" s="278"/>
      <c r="G8" s="243"/>
    </row>
    <row r="9" spans="1:8" s="29" customFormat="1" ht="17.100000000000001" customHeight="1">
      <c r="B9" s="39" t="s">
        <v>504</v>
      </c>
      <c r="C9" s="69"/>
      <c r="D9" s="69"/>
      <c r="E9" s="69"/>
      <c r="F9" s="71"/>
      <c r="G9" s="39" t="s">
        <v>517</v>
      </c>
    </row>
    <row r="10" spans="1:8" s="30" customFormat="1" ht="12.95" customHeight="1">
      <c r="B10" s="38" t="s">
        <v>276</v>
      </c>
      <c r="C10" s="67">
        <v>7206888.34740749</v>
      </c>
      <c r="D10" s="100">
        <v>0.55855109931753233</v>
      </c>
      <c r="E10" s="62">
        <f>+D10*C10</f>
        <v>4025415.4091031672</v>
      </c>
      <c r="F10" s="72"/>
      <c r="G10" s="38" t="s">
        <v>357</v>
      </c>
    </row>
    <row r="11" spans="1:8" s="30" customFormat="1" ht="12.95" customHeight="1">
      <c r="B11" s="38" t="s">
        <v>106</v>
      </c>
      <c r="C11" s="67">
        <v>7210305.3295325451</v>
      </c>
      <c r="D11" s="101">
        <v>0.49276180870578912</v>
      </c>
      <c r="E11" s="62">
        <f t="shared" ref="E11:E30" si="0">+D11*C11</f>
        <v>3552963.0955014476</v>
      </c>
      <c r="F11" s="72"/>
      <c r="G11" s="38" t="s">
        <v>145</v>
      </c>
    </row>
    <row r="12" spans="1:8" s="30" customFormat="1" ht="12.95" customHeight="1">
      <c r="B12" s="38" t="s">
        <v>277</v>
      </c>
      <c r="C12" s="67">
        <v>900362.446368317</v>
      </c>
      <c r="D12" s="101">
        <v>0.61060208597114884</v>
      </c>
      <c r="E12" s="62">
        <f t="shared" si="0"/>
        <v>549763.18788258103</v>
      </c>
      <c r="F12" s="72"/>
      <c r="G12" s="38" t="s">
        <v>358</v>
      </c>
    </row>
    <row r="13" spans="1:8" s="30" customFormat="1" ht="12.95" customHeight="1">
      <c r="B13" s="38" t="s">
        <v>278</v>
      </c>
      <c r="C13" s="67">
        <v>2089592.9393335972</v>
      </c>
      <c r="D13" s="101">
        <v>0.59571571005569135</v>
      </c>
      <c r="E13" s="62">
        <f t="shared" si="0"/>
        <v>1244803.3415824731</v>
      </c>
      <c r="F13" s="72"/>
      <c r="G13" s="38" t="s">
        <v>359</v>
      </c>
    </row>
    <row r="14" spans="1:8" s="29" customFormat="1" ht="17.100000000000001" customHeight="1">
      <c r="B14" s="39" t="s">
        <v>505</v>
      </c>
      <c r="C14" s="65"/>
      <c r="D14" s="102"/>
      <c r="E14" s="65"/>
      <c r="F14" s="71"/>
      <c r="G14" s="39" t="s">
        <v>518</v>
      </c>
    </row>
    <row r="15" spans="1:8" s="30" customFormat="1" ht="12.95" customHeight="1">
      <c r="B15" s="38" t="s">
        <v>506</v>
      </c>
      <c r="C15" s="67">
        <v>30206.036832779562</v>
      </c>
      <c r="D15" s="100">
        <v>0.8407842105263158</v>
      </c>
      <c r="E15" s="62">
        <f t="shared" si="0"/>
        <v>25396.758831577379</v>
      </c>
      <c r="F15" s="72"/>
      <c r="G15" s="38" t="s">
        <v>519</v>
      </c>
    </row>
    <row r="16" spans="1:8" s="30" customFormat="1" ht="12.95" customHeight="1">
      <c r="B16" s="38" t="s">
        <v>507</v>
      </c>
      <c r="C16" s="67">
        <v>10006.744939091886</v>
      </c>
      <c r="D16" s="101">
        <v>4.3965177548682695</v>
      </c>
      <c r="E16" s="62">
        <f t="shared" si="0"/>
        <v>43994.831793155681</v>
      </c>
      <c r="F16" s="72"/>
      <c r="G16" s="38" t="s">
        <v>520</v>
      </c>
    </row>
    <row r="17" spans="2:7" s="30" customFormat="1" ht="12.95" customHeight="1">
      <c r="B17" s="38" t="s">
        <v>283</v>
      </c>
      <c r="C17" s="67">
        <v>4615.3846153846152</v>
      </c>
      <c r="D17" s="101">
        <v>0.97</v>
      </c>
      <c r="E17" s="62">
        <f t="shared" si="0"/>
        <v>4476.9230769230762</v>
      </c>
      <c r="F17" s="72"/>
      <c r="G17" s="38" t="s">
        <v>365</v>
      </c>
    </row>
    <row r="18" spans="2:7" s="30" customFormat="1" ht="12.95" customHeight="1">
      <c r="B18" s="38" t="s">
        <v>284</v>
      </c>
      <c r="C18" s="67">
        <v>415.38461538461536</v>
      </c>
      <c r="D18" s="101">
        <v>2.09943289224953</v>
      </c>
      <c r="E18" s="62">
        <f t="shared" si="0"/>
        <v>872.07212447288168</v>
      </c>
      <c r="F18" s="72"/>
      <c r="G18" s="38" t="s">
        <v>366</v>
      </c>
    </row>
    <row r="19" spans="2:7" s="30" customFormat="1" ht="12.95" customHeight="1">
      <c r="B19" s="38" t="s">
        <v>285</v>
      </c>
      <c r="C19" s="67">
        <v>2353.8461538461538</v>
      </c>
      <c r="D19" s="216">
        <v>4.5362184873949571</v>
      </c>
      <c r="E19" s="62">
        <f t="shared" si="0"/>
        <v>10677.560439560437</v>
      </c>
      <c r="F19" s="72"/>
      <c r="G19" s="38" t="s">
        <v>367</v>
      </c>
    </row>
    <row r="20" spans="2:7" s="29" customFormat="1" ht="17.100000000000001" customHeight="1">
      <c r="B20" s="39" t="s">
        <v>508</v>
      </c>
      <c r="C20" s="69"/>
      <c r="D20" s="102"/>
      <c r="E20" s="69"/>
      <c r="F20" s="71"/>
      <c r="G20" s="39" t="s">
        <v>521</v>
      </c>
    </row>
    <row r="21" spans="2:7" s="30" customFormat="1" ht="12.95" customHeight="1">
      <c r="B21" s="38" t="s">
        <v>287</v>
      </c>
      <c r="C21" s="67">
        <v>26.153846153846153</v>
      </c>
      <c r="D21" s="101">
        <v>2.7839</v>
      </c>
      <c r="E21" s="62">
        <f t="shared" si="0"/>
        <v>72.809692307692302</v>
      </c>
      <c r="F21" s="72"/>
      <c r="G21" s="38" t="s">
        <v>369</v>
      </c>
    </row>
    <row r="22" spans="2:7" s="30" customFormat="1" ht="12.95" customHeight="1">
      <c r="B22" s="38" t="s">
        <v>288</v>
      </c>
      <c r="C22" s="67">
        <v>8615.3846153846152</v>
      </c>
      <c r="D22" s="101">
        <v>2.9569944434831701</v>
      </c>
      <c r="E22" s="62">
        <f t="shared" si="0"/>
        <v>25475.644436162696</v>
      </c>
      <c r="F22" s="72"/>
      <c r="G22" s="38" t="s">
        <v>370</v>
      </c>
    </row>
    <row r="23" spans="2:7" s="29" customFormat="1" ht="17.100000000000001" customHeight="1">
      <c r="B23" s="39" t="s">
        <v>509</v>
      </c>
      <c r="C23" s="69"/>
      <c r="D23" s="103"/>
      <c r="E23" s="69"/>
      <c r="F23" s="71"/>
      <c r="G23" s="39" t="s">
        <v>522</v>
      </c>
    </row>
    <row r="24" spans="2:7" s="30" customFormat="1" ht="12.95" customHeight="1">
      <c r="B24" s="38" t="s">
        <v>290</v>
      </c>
      <c r="C24" s="67">
        <v>484941.50260224036</v>
      </c>
      <c r="D24" s="101">
        <v>0.58219696972530766</v>
      </c>
      <c r="E24" s="62">
        <f t="shared" si="0"/>
        <v>282331.47330906172</v>
      </c>
      <c r="F24" s="72"/>
      <c r="G24" s="38" t="s">
        <v>372</v>
      </c>
    </row>
    <row r="25" spans="2:7" s="30" customFormat="1" ht="12.95" customHeight="1">
      <c r="B25" s="38" t="s">
        <v>510</v>
      </c>
      <c r="C25" s="67">
        <v>40808.366186662977</v>
      </c>
      <c r="D25" s="101">
        <v>9.4023759710265828</v>
      </c>
      <c r="E25" s="62">
        <f t="shared" si="0"/>
        <v>383695.60165033367</v>
      </c>
      <c r="F25" s="72"/>
      <c r="G25" s="38" t="s">
        <v>523</v>
      </c>
    </row>
    <row r="26" spans="2:7" s="30" customFormat="1" ht="12.95" customHeight="1">
      <c r="B26" s="38" t="s">
        <v>107</v>
      </c>
      <c r="C26" s="67">
        <v>896.15181866104376</v>
      </c>
      <c r="D26" s="101">
        <v>4</v>
      </c>
      <c r="E26" s="62">
        <f>+D26*C26</f>
        <v>3584.607274644175</v>
      </c>
      <c r="F26" s="72"/>
      <c r="G26" s="38" t="s">
        <v>147</v>
      </c>
    </row>
    <row r="27" spans="2:7" s="30" customFormat="1" ht="12.95" customHeight="1">
      <c r="B27" s="38" t="s">
        <v>988</v>
      </c>
      <c r="C27" s="67">
        <v>1193.627091404418</v>
      </c>
      <c r="D27" s="101">
        <v>0.666523479963261</v>
      </c>
      <c r="E27" s="62">
        <f>+D27*C27</f>
        <v>795.58048274129817</v>
      </c>
      <c r="F27" s="72"/>
      <c r="G27" s="38" t="s">
        <v>987</v>
      </c>
    </row>
    <row r="28" spans="2:7" s="29" customFormat="1" ht="17.100000000000001" customHeight="1">
      <c r="B28" s="39" t="s">
        <v>511</v>
      </c>
      <c r="C28" s="69"/>
      <c r="D28" s="102"/>
      <c r="E28" s="65"/>
      <c r="F28" s="71"/>
      <c r="G28" s="39" t="s">
        <v>524</v>
      </c>
    </row>
    <row r="29" spans="2:7" s="30" customFormat="1" ht="12.95" customHeight="1">
      <c r="B29" s="38" t="s">
        <v>293</v>
      </c>
      <c r="C29" s="89">
        <v>1540225</v>
      </c>
      <c r="D29" s="100">
        <v>0.2041</v>
      </c>
      <c r="E29" s="62">
        <f t="shared" si="0"/>
        <v>314359.92249999999</v>
      </c>
      <c r="F29" s="72"/>
      <c r="G29" s="38" t="s">
        <v>376</v>
      </c>
    </row>
    <row r="30" spans="2:7" s="30" customFormat="1" ht="12.95" customHeight="1">
      <c r="B30" s="38" t="s">
        <v>300</v>
      </c>
      <c r="C30" s="89">
        <v>191571.3621262458</v>
      </c>
      <c r="D30" s="100">
        <v>1.2807121629991209</v>
      </c>
      <c r="E30" s="62">
        <f t="shared" si="0"/>
        <v>245347.77355739215</v>
      </c>
      <c r="F30" s="72"/>
      <c r="G30" s="38" t="s">
        <v>382</v>
      </c>
    </row>
    <row r="31" spans="2:7" s="30" customFormat="1" ht="12.95" customHeight="1">
      <c r="B31" s="38" t="s">
        <v>298</v>
      </c>
      <c r="C31" s="89">
        <v>57618.962790697602</v>
      </c>
      <c r="D31" s="100">
        <v>0.6</v>
      </c>
      <c r="E31" s="62">
        <f>+D31*C31</f>
        <v>34571.37767441856</v>
      </c>
      <c r="F31" s="72"/>
      <c r="G31" s="38" t="s">
        <v>380</v>
      </c>
    </row>
    <row r="32" spans="2:7" s="30" customFormat="1" ht="12.95" customHeight="1">
      <c r="B32" s="38" t="s">
        <v>299</v>
      </c>
      <c r="C32" s="89" t="s">
        <v>878</v>
      </c>
      <c r="D32" s="67" t="s">
        <v>878</v>
      </c>
      <c r="E32" s="62">
        <v>1358483.534569103</v>
      </c>
      <c r="F32" s="72"/>
      <c r="G32" s="38" t="s">
        <v>381</v>
      </c>
    </row>
    <row r="33" spans="2:7" s="29" customFormat="1" ht="12.95" customHeight="1">
      <c r="B33" s="38" t="s">
        <v>301</v>
      </c>
      <c r="C33" s="89" t="s">
        <v>878</v>
      </c>
      <c r="D33" s="67" t="s">
        <v>878</v>
      </c>
      <c r="E33" s="62">
        <v>354064.9515048546</v>
      </c>
      <c r="F33" s="71"/>
      <c r="G33" s="38" t="s">
        <v>383</v>
      </c>
    </row>
    <row r="34" spans="2:7" s="30" customFormat="1" ht="12.95" customHeight="1">
      <c r="B34" s="38" t="s">
        <v>320</v>
      </c>
      <c r="C34" s="89" t="s">
        <v>878</v>
      </c>
      <c r="D34" s="67" t="s">
        <v>878</v>
      </c>
      <c r="E34" s="62">
        <v>77703.575532067072</v>
      </c>
      <c r="F34" s="72"/>
      <c r="G34" s="38" t="s">
        <v>951</v>
      </c>
    </row>
    <row r="35" spans="2:7" s="30" customFormat="1" ht="12.95" customHeight="1">
      <c r="B35" s="38" t="s">
        <v>321</v>
      </c>
      <c r="C35" s="89" t="s">
        <v>878</v>
      </c>
      <c r="D35" s="67" t="s">
        <v>878</v>
      </c>
      <c r="E35" s="62">
        <v>31768.660483073374</v>
      </c>
      <c r="F35" s="72"/>
      <c r="G35" s="38" t="s">
        <v>402</v>
      </c>
    </row>
    <row r="36" spans="2:7" s="30" customFormat="1" ht="12.95" customHeight="1">
      <c r="B36" s="38" t="s">
        <v>512</v>
      </c>
      <c r="C36" s="89" t="s">
        <v>878</v>
      </c>
      <c r="D36" s="67" t="s">
        <v>878</v>
      </c>
      <c r="E36" s="62">
        <v>104196.76765300863</v>
      </c>
      <c r="F36" s="72"/>
      <c r="G36" s="38" t="s">
        <v>525</v>
      </c>
    </row>
    <row r="37" spans="2:7" s="30" customFormat="1" ht="12.95" customHeight="1">
      <c r="B37" s="38" t="s">
        <v>304</v>
      </c>
      <c r="C37" s="89" t="s">
        <v>878</v>
      </c>
      <c r="D37" s="67" t="s">
        <v>878</v>
      </c>
      <c r="E37" s="62">
        <v>236701.94638473555</v>
      </c>
      <c r="F37" s="72"/>
      <c r="G37" s="38" t="s">
        <v>386</v>
      </c>
    </row>
    <row r="38" spans="2:7" s="30" customFormat="1" ht="12.95" customHeight="1">
      <c r="B38" s="38" t="s">
        <v>513</v>
      </c>
      <c r="C38" s="89" t="s">
        <v>878</v>
      </c>
      <c r="D38" s="67" t="s">
        <v>878</v>
      </c>
      <c r="E38" s="62">
        <v>2180252.01897569</v>
      </c>
      <c r="F38" s="72"/>
      <c r="G38" s="38" t="s">
        <v>387</v>
      </c>
    </row>
    <row r="39" spans="2:7" s="30" customFormat="1" ht="12.95" customHeight="1">
      <c r="B39" s="38" t="s">
        <v>309</v>
      </c>
      <c r="C39" s="89" t="s">
        <v>878</v>
      </c>
      <c r="D39" s="67" t="s">
        <v>878</v>
      </c>
      <c r="E39" s="62">
        <v>121810.25665676963</v>
      </c>
      <c r="F39" s="72"/>
      <c r="G39" s="38" t="s">
        <v>391</v>
      </c>
    </row>
    <row r="40" spans="2:7" s="30" customFormat="1" ht="12.95" customHeight="1">
      <c r="B40" s="38" t="s">
        <v>310</v>
      </c>
      <c r="C40" s="89" t="s">
        <v>878</v>
      </c>
      <c r="D40" s="67" t="s">
        <v>878</v>
      </c>
      <c r="E40" s="62">
        <v>71063.060341852048</v>
      </c>
      <c r="F40" s="72"/>
      <c r="G40" s="38" t="s">
        <v>392</v>
      </c>
    </row>
    <row r="41" spans="2:7" s="30" customFormat="1" ht="12.95" customHeight="1">
      <c r="B41" s="38" t="s">
        <v>311</v>
      </c>
      <c r="C41" s="89" t="s">
        <v>878</v>
      </c>
      <c r="D41" s="67" t="s">
        <v>878</v>
      </c>
      <c r="E41" s="62">
        <v>11342.867328499065</v>
      </c>
      <c r="F41" s="72"/>
      <c r="G41" s="38" t="s">
        <v>393</v>
      </c>
    </row>
    <row r="42" spans="2:7" s="30" customFormat="1" ht="12.95" customHeight="1">
      <c r="B42" s="38" t="s">
        <v>312</v>
      </c>
      <c r="C42" s="89" t="s">
        <v>878</v>
      </c>
      <c r="D42" s="67" t="s">
        <v>878</v>
      </c>
      <c r="E42" s="62">
        <v>10130.754761904765</v>
      </c>
      <c r="F42" s="72"/>
      <c r="G42" s="38" t="s">
        <v>394</v>
      </c>
    </row>
    <row r="43" spans="2:7" s="30" customFormat="1" ht="12.95" customHeight="1">
      <c r="B43" s="38" t="s">
        <v>514</v>
      </c>
      <c r="C43" s="89" t="s">
        <v>878</v>
      </c>
      <c r="D43" s="67" t="s">
        <v>878</v>
      </c>
      <c r="E43" s="62">
        <v>50759.294103283202</v>
      </c>
      <c r="F43" s="72"/>
      <c r="G43" s="38" t="s">
        <v>526</v>
      </c>
    </row>
    <row r="44" spans="2:7" s="30" customFormat="1" ht="12.95" customHeight="1">
      <c r="B44" s="38" t="s">
        <v>314</v>
      </c>
      <c r="C44" s="89" t="s">
        <v>878</v>
      </c>
      <c r="D44" s="67" t="s">
        <v>878</v>
      </c>
      <c r="E44" s="62">
        <v>7724.3478338870409</v>
      </c>
      <c r="F44" s="72"/>
      <c r="G44" s="38" t="s">
        <v>527</v>
      </c>
    </row>
    <row r="45" spans="2:7" s="30" customFormat="1" ht="12.95" customHeight="1">
      <c r="B45" s="38" t="s">
        <v>315</v>
      </c>
      <c r="C45" s="89" t="s">
        <v>878</v>
      </c>
      <c r="D45" s="67" t="s">
        <v>878</v>
      </c>
      <c r="E45" s="62">
        <v>54188.920363127349</v>
      </c>
      <c r="F45" s="72"/>
      <c r="G45" s="38" t="s">
        <v>397</v>
      </c>
    </row>
    <row r="46" spans="2:7" s="30" customFormat="1" ht="12.95" customHeight="1">
      <c r="B46" s="38" t="s">
        <v>316</v>
      </c>
      <c r="C46" s="89" t="s">
        <v>878</v>
      </c>
      <c r="D46" s="67" t="s">
        <v>878</v>
      </c>
      <c r="E46" s="62">
        <v>3356.4128752653937</v>
      </c>
      <c r="F46" s="72"/>
      <c r="G46" s="38" t="s">
        <v>398</v>
      </c>
    </row>
    <row r="47" spans="2:7" s="30" customFormat="1" ht="12.95" customHeight="1">
      <c r="B47" s="38" t="s">
        <v>317</v>
      </c>
      <c r="C47" s="89" t="s">
        <v>878</v>
      </c>
      <c r="D47" s="67" t="s">
        <v>878</v>
      </c>
      <c r="E47" s="62">
        <v>18349.848274747466</v>
      </c>
      <c r="F47" s="72"/>
      <c r="G47" s="38" t="s">
        <v>399</v>
      </c>
    </row>
    <row r="48" spans="2:7" s="30" customFormat="1" ht="12.95" customHeight="1">
      <c r="B48" s="38" t="s">
        <v>294</v>
      </c>
      <c r="C48" s="89" t="s">
        <v>878</v>
      </c>
      <c r="D48" s="67" t="s">
        <v>878</v>
      </c>
      <c r="E48" s="62">
        <v>85472.629786920414</v>
      </c>
      <c r="F48" s="72"/>
      <c r="G48" s="38" t="s">
        <v>379</v>
      </c>
    </row>
    <row r="49" spans="1:8" s="29" customFormat="1" ht="17.100000000000001" customHeight="1">
      <c r="B49" s="39" t="s">
        <v>515</v>
      </c>
      <c r="C49" s="95" t="s">
        <v>878</v>
      </c>
      <c r="D49" s="69" t="s">
        <v>878</v>
      </c>
      <c r="E49" s="65">
        <v>37243.269999999997</v>
      </c>
      <c r="F49" s="71"/>
      <c r="G49" s="39" t="s">
        <v>528</v>
      </c>
    </row>
    <row r="50" spans="1:8" s="29" customFormat="1" ht="17.100000000000001" customHeight="1">
      <c r="B50" s="39" t="s">
        <v>516</v>
      </c>
      <c r="C50" s="95" t="s">
        <v>878</v>
      </c>
      <c r="D50" s="69" t="s">
        <v>878</v>
      </c>
      <c r="E50" s="65">
        <v>6280308.9674485354</v>
      </c>
      <c r="F50" s="71"/>
      <c r="G50" s="39" t="s">
        <v>529</v>
      </c>
    </row>
    <row r="51" spans="1:8" s="30" customFormat="1" ht="3" customHeight="1">
      <c r="B51" s="53"/>
      <c r="C51" s="89"/>
      <c r="D51" s="62"/>
      <c r="E51" s="62"/>
      <c r="F51" s="70"/>
      <c r="G51" s="53"/>
      <c r="H51" s="22"/>
    </row>
    <row r="52" spans="1:8" s="29" customFormat="1" ht="32.1" customHeight="1">
      <c r="B52" s="90" t="s">
        <v>143</v>
      </c>
      <c r="C52" s="110" t="s">
        <v>878</v>
      </c>
      <c r="D52" s="116" t="s">
        <v>878</v>
      </c>
      <c r="E52" s="93">
        <f>SUM(E10:E50)</f>
        <v>21843520.055789746</v>
      </c>
      <c r="F52" s="52"/>
      <c r="G52" s="90" t="s">
        <v>184</v>
      </c>
      <c r="H52" s="60"/>
    </row>
    <row r="53" spans="1:8" s="23" customFormat="1" ht="13.5" thickBot="1">
      <c r="C53" s="76"/>
      <c r="D53" s="76"/>
      <c r="E53" s="76"/>
      <c r="H53" s="22"/>
    </row>
    <row r="54" spans="1:8" s="23" customFormat="1" ht="16.5" customHeight="1" thickTop="1">
      <c r="B54" s="24" t="str">
        <f>+'Περιεχόμενα-Contents'!B27</f>
        <v>(Τελευταία Ενημέρωση/Last update: 10/04/2025)</v>
      </c>
      <c r="C54" s="77"/>
      <c r="D54" s="83"/>
      <c r="E54" s="83"/>
      <c r="F54" s="25"/>
      <c r="G54" s="25"/>
      <c r="H54" s="22"/>
    </row>
    <row r="55" spans="1:8" s="23" customFormat="1" ht="4.5" customHeight="1">
      <c r="B55" s="190"/>
      <c r="C55" s="198"/>
      <c r="D55" s="76"/>
      <c r="E55" s="76"/>
      <c r="H55" s="22"/>
    </row>
    <row r="56" spans="1:8" s="23" customFormat="1" ht="16.5" customHeight="1">
      <c r="B56" s="26" t="str">
        <f>+'Περιεχόμενα-Contents'!B29</f>
        <v>COPYRIGHT © :2025, ΚΥΠΡΙΑΚΗ ΔΗΜΟΚΡΑΤΙΑ, ΣΤΑΤΙΣΤΙΚΗ ΥΠΗΡΕΣΙΑ/REPUBLIC OF CYPRUS, STATISTICAL SERVICE</v>
      </c>
      <c r="C56" s="78"/>
      <c r="D56" s="76"/>
      <c r="E56" s="76"/>
      <c r="H56" s="22"/>
    </row>
    <row r="57" spans="1:8" s="1" customFormat="1">
      <c r="B57" s="20"/>
      <c r="C57" s="79"/>
      <c r="D57" s="81"/>
      <c r="E57" s="81"/>
      <c r="H57" s="22"/>
    </row>
    <row r="61" spans="1:8" s="27" customFormat="1">
      <c r="A61" s="22"/>
      <c r="B61" s="28"/>
      <c r="C61" s="80"/>
      <c r="H61" s="22"/>
    </row>
  </sheetData>
  <mergeCells count="6">
    <mergeCell ref="A1:B1"/>
    <mergeCell ref="B6:B8"/>
    <mergeCell ref="C6:F6"/>
    <mergeCell ref="G6:G8"/>
    <mergeCell ref="E7:F7"/>
    <mergeCell ref="E8:F8"/>
  </mergeCells>
  <hyperlinks>
    <hyperlink ref="A1" location="'Περιεχόμενα-Contents'!A1" display="Περιεχόμενα - Contents" xr:uid="{00000000-0004-0000-0D00-000000000000}"/>
  </hyperlinks>
  <printOptions horizontalCentered="1"/>
  <pageMargins left="0.15748031496062992" right="0.15748031496062992" top="0.19685039370078741" bottom="0.19685039370078741" header="0.15748031496062992" footer="0.15748031496062992"/>
  <pageSetup paperSize="9" scale="8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H34"/>
  <sheetViews>
    <sheetView zoomScaleNormal="100" zoomScaleSheetLayoutView="80" workbookViewId="0">
      <selection sqref="A1:B1"/>
    </sheetView>
  </sheetViews>
  <sheetFormatPr defaultColWidth="9.28515625" defaultRowHeight="12.75"/>
  <cols>
    <col min="1" max="1" width="2.140625" style="22" customWidth="1"/>
    <col min="2" max="2" width="34.7109375" style="27" customWidth="1"/>
    <col min="3" max="3" width="17" style="27" bestFit="1" customWidth="1"/>
    <col min="4" max="4" width="9.85546875" style="21" customWidth="1"/>
    <col min="5" max="5" width="12" style="21" customWidth="1"/>
    <col min="6" max="6" width="0.85546875" style="22" customWidth="1"/>
    <col min="7" max="7" width="32.28515625" style="22" customWidth="1"/>
    <col min="8" max="8" width="2.140625" style="22" customWidth="1"/>
    <col min="9" max="16384" width="9.28515625" style="22"/>
  </cols>
  <sheetData>
    <row r="1" spans="1:8" s="1" customFormat="1" ht="15" customHeight="1">
      <c r="A1" s="246" t="s">
        <v>8</v>
      </c>
      <c r="B1" s="247"/>
      <c r="C1" s="74"/>
      <c r="D1" s="81"/>
      <c r="E1" s="81"/>
    </row>
    <row r="2" spans="1:8" s="1" customFormat="1" ht="12.95" customHeight="1">
      <c r="B2" s="3"/>
      <c r="C2" s="75"/>
      <c r="D2" s="81"/>
      <c r="E2" s="81"/>
    </row>
    <row r="3" spans="1:8" s="29" customFormat="1" ht="15" customHeight="1">
      <c r="B3" s="195" t="s">
        <v>1115</v>
      </c>
      <c r="C3" s="45"/>
      <c r="D3" s="82"/>
      <c r="E3" s="82"/>
      <c r="F3" s="34"/>
      <c r="G3" s="34"/>
      <c r="H3" s="34"/>
    </row>
    <row r="4" spans="1:8" s="29" customFormat="1" ht="15" customHeight="1" thickBot="1">
      <c r="B4" s="196" t="s">
        <v>1116</v>
      </c>
      <c r="C4" s="194"/>
      <c r="D4" s="194"/>
      <c r="E4" s="194"/>
      <c r="F4" s="193"/>
      <c r="G4" s="193"/>
      <c r="H4" s="35"/>
    </row>
    <row r="5" spans="1:8" s="30" customFormat="1" ht="12.75" customHeight="1" thickTop="1">
      <c r="C5" s="32"/>
      <c r="D5" s="32"/>
      <c r="E5" s="32"/>
      <c r="G5" s="31"/>
    </row>
    <row r="6" spans="1:8" s="30" customFormat="1" ht="15.95" customHeight="1">
      <c r="B6" s="242" t="s">
        <v>904</v>
      </c>
      <c r="C6" s="249">
        <v>2022</v>
      </c>
      <c r="D6" s="249"/>
      <c r="E6" s="249"/>
      <c r="F6" s="250"/>
      <c r="G6" s="242" t="s">
        <v>905</v>
      </c>
    </row>
    <row r="7" spans="1:8" s="30" customFormat="1" ht="48" customHeight="1">
      <c r="B7" s="264"/>
      <c r="C7" s="113" t="s">
        <v>978</v>
      </c>
      <c r="D7" s="187" t="s">
        <v>531</v>
      </c>
      <c r="E7" s="275" t="s">
        <v>533</v>
      </c>
      <c r="F7" s="276"/>
      <c r="G7" s="264"/>
    </row>
    <row r="8" spans="1:8" s="30" customFormat="1" ht="48" customHeight="1">
      <c r="B8" s="243"/>
      <c r="C8" s="114" t="s">
        <v>979</v>
      </c>
      <c r="D8" s="188" t="s">
        <v>532</v>
      </c>
      <c r="E8" s="277" t="s">
        <v>534</v>
      </c>
      <c r="F8" s="278"/>
      <c r="G8" s="243"/>
    </row>
    <row r="9" spans="1:8" s="30" customFormat="1" ht="15" customHeight="1">
      <c r="B9" s="38" t="s">
        <v>206</v>
      </c>
      <c r="C9" s="197">
        <v>15359.46</v>
      </c>
      <c r="D9" s="238">
        <v>27.100007685700028</v>
      </c>
      <c r="E9" s="62">
        <f>+D9*C9</f>
        <v>416241.48404820211</v>
      </c>
      <c r="F9" s="72"/>
      <c r="G9" s="38" t="s">
        <v>207</v>
      </c>
    </row>
    <row r="10" spans="1:8" s="30" customFormat="1" ht="15" customHeight="1">
      <c r="B10" s="38" t="s">
        <v>205</v>
      </c>
      <c r="C10" s="197">
        <v>3659.056</v>
      </c>
      <c r="D10" s="239">
        <v>38.573410054396547</v>
      </c>
      <c r="E10" s="62">
        <f t="shared" ref="E10:E19" si="0">+D10*C10</f>
        <v>141142.26750000002</v>
      </c>
      <c r="F10" s="72"/>
      <c r="G10" s="38" t="s">
        <v>208</v>
      </c>
    </row>
    <row r="11" spans="1:8" s="30" customFormat="1" ht="15" customHeight="1">
      <c r="B11" s="38" t="s">
        <v>204</v>
      </c>
      <c r="C11" s="197">
        <v>3739.06</v>
      </c>
      <c r="D11" s="239">
        <v>40.564553123150425</v>
      </c>
      <c r="E11" s="62">
        <f t="shared" si="0"/>
        <v>151673.29800064681</v>
      </c>
      <c r="F11" s="72"/>
      <c r="G11" s="38" t="s">
        <v>209</v>
      </c>
    </row>
    <row r="12" spans="1:8" s="30" customFormat="1" ht="15" customHeight="1">
      <c r="B12" s="38" t="s">
        <v>546</v>
      </c>
      <c r="C12" s="197">
        <v>27138.266000000003</v>
      </c>
      <c r="D12" s="239">
        <v>33.769781092449854</v>
      </c>
      <c r="E12" s="62">
        <f t="shared" si="0"/>
        <v>916453.30204867478</v>
      </c>
      <c r="F12" s="72"/>
      <c r="G12" s="38" t="s">
        <v>547</v>
      </c>
    </row>
    <row r="13" spans="1:8" s="30" customFormat="1" ht="15" customHeight="1">
      <c r="B13" s="38" t="s">
        <v>1151</v>
      </c>
      <c r="C13" s="197">
        <v>2109.1000000000004</v>
      </c>
      <c r="D13" s="239">
        <v>48.373177730789784</v>
      </c>
      <c r="E13" s="62">
        <f t="shared" si="0"/>
        <v>102023.86915200875</v>
      </c>
      <c r="F13" s="72"/>
      <c r="G13" s="38" t="s">
        <v>213</v>
      </c>
    </row>
    <row r="14" spans="1:8" s="30" customFormat="1" ht="15" customHeight="1">
      <c r="B14" s="38" t="s">
        <v>1004</v>
      </c>
      <c r="C14" s="197">
        <v>563.34500000000014</v>
      </c>
      <c r="D14" s="239">
        <v>53.499709769324291</v>
      </c>
      <c r="E14" s="62">
        <f t="shared" si="0"/>
        <v>30138.794000000002</v>
      </c>
      <c r="F14" s="72"/>
      <c r="G14" s="38" t="s">
        <v>214</v>
      </c>
    </row>
    <row r="15" spans="1:8" s="30" customFormat="1" ht="15" customHeight="1">
      <c r="B15" s="38" t="s">
        <v>112</v>
      </c>
      <c r="C15" s="197"/>
      <c r="D15" s="238"/>
      <c r="E15" s="62"/>
      <c r="F15" s="72"/>
      <c r="G15" s="38" t="s">
        <v>153</v>
      </c>
    </row>
    <row r="16" spans="1:8" s="30" customFormat="1" ht="15" customHeight="1">
      <c r="B16" s="38" t="s">
        <v>535</v>
      </c>
      <c r="C16" s="197">
        <v>8229.7250000000004</v>
      </c>
      <c r="D16" s="239">
        <v>66.95330938761623</v>
      </c>
      <c r="E16" s="62">
        <f t="shared" si="0"/>
        <v>551007.32409999997</v>
      </c>
      <c r="F16" s="72"/>
      <c r="G16" s="38" t="s">
        <v>535</v>
      </c>
    </row>
    <row r="17" spans="2:8" s="30" customFormat="1" ht="15" customHeight="1">
      <c r="B17" s="38" t="s">
        <v>536</v>
      </c>
      <c r="C17" s="197">
        <v>56284.639999999999</v>
      </c>
      <c r="D17" s="239">
        <v>34.229265206686591</v>
      </c>
      <c r="E17" s="62">
        <f t="shared" si="0"/>
        <v>1926581.8696228804</v>
      </c>
      <c r="F17" s="72"/>
      <c r="G17" s="38" t="s">
        <v>536</v>
      </c>
    </row>
    <row r="18" spans="2:8" s="30" customFormat="1" ht="15" customHeight="1">
      <c r="B18" s="38" t="s">
        <v>537</v>
      </c>
      <c r="C18" s="197">
        <v>23860.02</v>
      </c>
      <c r="D18" s="239">
        <v>33.124703711743663</v>
      </c>
      <c r="E18" s="62">
        <f t="shared" si="0"/>
        <v>790356.09305627807</v>
      </c>
      <c r="F18" s="72"/>
      <c r="G18" s="38" t="s">
        <v>537</v>
      </c>
    </row>
    <row r="19" spans="2:8" s="30" customFormat="1" ht="15" customHeight="1">
      <c r="B19" s="38" t="s">
        <v>538</v>
      </c>
      <c r="C19" s="236">
        <v>16298.7</v>
      </c>
      <c r="D19" s="238">
        <v>46.151677514006558</v>
      </c>
      <c r="E19" s="62">
        <f t="shared" si="0"/>
        <v>752212.34629753872</v>
      </c>
      <c r="F19" s="72"/>
      <c r="G19" s="38" t="s">
        <v>538</v>
      </c>
    </row>
    <row r="20" spans="2:8" s="30" customFormat="1" ht="15" customHeight="1">
      <c r="B20" s="38" t="s">
        <v>548</v>
      </c>
      <c r="C20" s="236" t="s">
        <v>878</v>
      </c>
      <c r="D20" s="85" t="s">
        <v>878</v>
      </c>
      <c r="E20" s="62">
        <v>8641590.4370000008</v>
      </c>
      <c r="F20" s="72"/>
      <c r="G20" s="38" t="s">
        <v>542</v>
      </c>
    </row>
    <row r="21" spans="2:8" s="29" customFormat="1" ht="15" customHeight="1">
      <c r="B21" s="38" t="s">
        <v>539</v>
      </c>
      <c r="C21" s="236" t="s">
        <v>878</v>
      </c>
      <c r="D21" s="85" t="s">
        <v>878</v>
      </c>
      <c r="E21" s="62">
        <v>3385458.3388</v>
      </c>
      <c r="F21" s="71"/>
      <c r="G21" s="38" t="s">
        <v>543</v>
      </c>
    </row>
    <row r="22" spans="2:8" s="30" customFormat="1" ht="15" customHeight="1">
      <c r="B22" s="38" t="s">
        <v>540</v>
      </c>
      <c r="C22" s="236" t="s">
        <v>878</v>
      </c>
      <c r="D22" s="85" t="s">
        <v>878</v>
      </c>
      <c r="E22" s="62">
        <v>893104.66500000004</v>
      </c>
      <c r="F22" s="72"/>
      <c r="G22" s="38" t="s">
        <v>544</v>
      </c>
    </row>
    <row r="23" spans="2:8" s="30" customFormat="1" ht="15" customHeight="1">
      <c r="B23" s="38" t="s">
        <v>541</v>
      </c>
      <c r="C23" s="236" t="s">
        <v>878</v>
      </c>
      <c r="D23" s="85" t="s">
        <v>878</v>
      </c>
      <c r="E23" s="62">
        <v>1398402.2867999997</v>
      </c>
      <c r="F23" s="72"/>
      <c r="G23" s="38" t="s">
        <v>545</v>
      </c>
    </row>
    <row r="24" spans="2:8" s="30" customFormat="1" ht="3" customHeight="1">
      <c r="B24" s="53"/>
      <c r="C24" s="89"/>
      <c r="D24" s="152"/>
      <c r="E24" s="62"/>
      <c r="F24" s="70"/>
      <c r="G24" s="53"/>
      <c r="H24" s="22"/>
    </row>
    <row r="25" spans="2:8" s="29" customFormat="1" ht="32.1" customHeight="1">
      <c r="B25" s="90" t="s">
        <v>143</v>
      </c>
      <c r="C25" s="237" t="s">
        <v>878</v>
      </c>
      <c r="D25" s="155" t="s">
        <v>878</v>
      </c>
      <c r="E25" s="93">
        <f>SUM(E9:E23)</f>
        <v>20096386.375426229</v>
      </c>
      <c r="F25" s="52"/>
      <c r="G25" s="90" t="s">
        <v>184</v>
      </c>
      <c r="H25" s="60"/>
    </row>
    <row r="26" spans="2:8" s="23" customFormat="1" ht="13.5" thickBot="1">
      <c r="C26" s="76"/>
      <c r="D26" s="76"/>
      <c r="E26" s="76"/>
      <c r="H26" s="22"/>
    </row>
    <row r="27" spans="2:8" s="23" customFormat="1" ht="16.5" customHeight="1" thickTop="1">
      <c r="B27" s="24" t="str">
        <f>+'Περιεχόμενα-Contents'!B27</f>
        <v>(Τελευταία Ενημέρωση/Last update: 10/04/2025)</v>
      </c>
      <c r="C27" s="77"/>
      <c r="D27" s="83"/>
      <c r="E27" s="83"/>
      <c r="F27" s="25"/>
      <c r="G27" s="25"/>
      <c r="H27" s="22"/>
    </row>
    <row r="28" spans="2:8" s="23" customFormat="1" ht="4.5" customHeight="1">
      <c r="B28" s="190"/>
      <c r="C28" s="198"/>
      <c r="D28" s="76"/>
      <c r="E28" s="76"/>
      <c r="H28" s="22"/>
    </row>
    <row r="29" spans="2:8" s="23" customFormat="1" ht="16.5" customHeight="1">
      <c r="B29" s="26" t="str">
        <f>+'Περιεχόμενα-Contents'!B29</f>
        <v>COPYRIGHT © :2025, ΚΥΠΡΙΑΚΗ ΔΗΜΟΚΡΑΤΙΑ, ΣΤΑΤΙΣΤΙΚΗ ΥΠΗΡΕΣΙΑ/REPUBLIC OF CYPRUS, STATISTICAL SERVICE</v>
      </c>
      <c r="C29" s="78"/>
      <c r="D29" s="76"/>
      <c r="E29" s="76"/>
      <c r="H29" s="22"/>
    </row>
    <row r="30" spans="2:8" s="1" customFormat="1">
      <c r="B30" s="20"/>
      <c r="C30" s="79"/>
      <c r="D30" s="81"/>
      <c r="E30" s="81"/>
      <c r="H30" s="22"/>
    </row>
    <row r="34" spans="1:8" s="27" customFormat="1">
      <c r="A34" s="22"/>
      <c r="B34" s="28"/>
      <c r="C34" s="80"/>
      <c r="H34" s="22"/>
    </row>
  </sheetData>
  <mergeCells count="6">
    <mergeCell ref="A1:B1"/>
    <mergeCell ref="B6:B8"/>
    <mergeCell ref="C6:F6"/>
    <mergeCell ref="G6:G8"/>
    <mergeCell ref="E7:F7"/>
    <mergeCell ref="E8:F8"/>
  </mergeCells>
  <hyperlinks>
    <hyperlink ref="A1" location="'Περιεχόμενα-Contents'!A1" display="Περιεχόμενα - Contents" xr:uid="{00000000-0004-0000-0E00-000000000000}"/>
  </hyperlinks>
  <printOptions horizontalCentered="1"/>
  <pageMargins left="0.15748031496062992" right="0.15748031496062992" top="0.19685039370078741" bottom="0.19685039370078741" header="0.15748031496062992" footer="0.1574803149606299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N48"/>
  <sheetViews>
    <sheetView zoomScaleNormal="100" zoomScaleSheetLayoutView="80" workbookViewId="0">
      <pane xSplit="2" ySplit="8" topLeftCell="C9" activePane="bottomRight" state="frozen"/>
      <selection pane="topRight" activeCell="C1" sqref="C1"/>
      <selection pane="bottomLeft" activeCell="A9" sqref="A9"/>
      <selection pane="bottomRight" sqref="A1:B1"/>
    </sheetView>
  </sheetViews>
  <sheetFormatPr defaultColWidth="9.28515625" defaultRowHeight="12.75"/>
  <cols>
    <col min="1" max="1" width="2.140625" style="22" customWidth="1"/>
    <col min="2" max="2" width="29.85546875" style="27" customWidth="1"/>
    <col min="3" max="3" width="12.7109375" style="27" customWidth="1"/>
    <col min="4" max="4" width="9.85546875" style="27" bestFit="1" customWidth="1"/>
    <col min="5" max="5" width="12.42578125" style="21" customWidth="1"/>
    <col min="6" max="6" width="11" style="21" customWidth="1"/>
    <col min="7" max="7" width="0.85546875" style="22" customWidth="1"/>
    <col min="8" max="8" width="27.5703125" style="22" customWidth="1"/>
    <col min="9" max="9" width="2.140625" style="22" customWidth="1"/>
    <col min="10" max="10" width="11.140625" style="22" bestFit="1" customWidth="1"/>
    <col min="11" max="11" width="12" style="22" bestFit="1" customWidth="1"/>
    <col min="12" max="12" width="12.42578125" style="22" bestFit="1" customWidth="1"/>
    <col min="13" max="16384" width="9.28515625" style="22"/>
  </cols>
  <sheetData>
    <row r="1" spans="1:12" s="1" customFormat="1" ht="15" customHeight="1">
      <c r="A1" s="246" t="s">
        <v>8</v>
      </c>
      <c r="B1" s="247"/>
      <c r="C1" s="74"/>
      <c r="D1" s="74"/>
      <c r="E1" s="81"/>
      <c r="F1" s="81"/>
    </row>
    <row r="2" spans="1:12" s="1" customFormat="1" ht="12.95" customHeight="1">
      <c r="B2" s="3"/>
      <c r="C2" s="75"/>
      <c r="D2" s="75"/>
      <c r="E2" s="81"/>
      <c r="F2" s="81"/>
    </row>
    <row r="3" spans="1:12" s="29" customFormat="1" ht="15" customHeight="1">
      <c r="B3" s="195" t="s">
        <v>1117</v>
      </c>
      <c r="C3" s="45"/>
      <c r="D3" s="45"/>
      <c r="E3" s="82"/>
      <c r="F3" s="82"/>
      <c r="G3" s="34"/>
      <c r="H3" s="34"/>
      <c r="I3" s="34"/>
    </row>
    <row r="4" spans="1:12" s="29" customFormat="1" ht="15" customHeight="1" thickBot="1">
      <c r="B4" s="196" t="s">
        <v>1118</v>
      </c>
      <c r="C4" s="194"/>
      <c r="D4" s="194"/>
      <c r="E4" s="194"/>
      <c r="F4" s="194"/>
      <c r="G4" s="193"/>
      <c r="H4" s="193"/>
      <c r="I4" s="35"/>
    </row>
    <row r="5" spans="1:12" s="30" customFormat="1" ht="12.75" customHeight="1" thickTop="1">
      <c r="C5" s="32"/>
      <c r="D5" s="32"/>
      <c r="E5" s="32"/>
      <c r="F5" s="32"/>
      <c r="H5" s="31"/>
    </row>
    <row r="6" spans="1:12" s="30" customFormat="1" ht="15.95" customHeight="1">
      <c r="B6" s="242" t="s">
        <v>104</v>
      </c>
      <c r="C6" s="248">
        <v>2022</v>
      </c>
      <c r="D6" s="249"/>
      <c r="E6" s="249"/>
      <c r="F6" s="249"/>
      <c r="G6" s="250"/>
      <c r="H6" s="242" t="s">
        <v>103</v>
      </c>
    </row>
    <row r="7" spans="1:12" s="30" customFormat="1" ht="48" customHeight="1">
      <c r="B7" s="264"/>
      <c r="C7" s="187" t="s">
        <v>571</v>
      </c>
      <c r="D7" s="113" t="s">
        <v>449</v>
      </c>
      <c r="E7" s="187" t="s">
        <v>260</v>
      </c>
      <c r="F7" s="275" t="s">
        <v>264</v>
      </c>
      <c r="G7" s="276"/>
      <c r="H7" s="264"/>
    </row>
    <row r="8" spans="1:12" s="30" customFormat="1" ht="48" customHeight="1">
      <c r="B8" s="243"/>
      <c r="C8" s="188" t="s">
        <v>572</v>
      </c>
      <c r="D8" s="114" t="s">
        <v>1001</v>
      </c>
      <c r="E8" s="188" t="s">
        <v>1000</v>
      </c>
      <c r="F8" s="277" t="s">
        <v>262</v>
      </c>
      <c r="G8" s="278"/>
      <c r="H8" s="243"/>
    </row>
    <row r="9" spans="1:12" s="29" customFormat="1" ht="17.100000000000001" customHeight="1">
      <c r="B9" s="39" t="s">
        <v>573</v>
      </c>
      <c r="C9" s="46"/>
      <c r="D9" s="69"/>
      <c r="E9" s="69"/>
      <c r="F9" s="82"/>
      <c r="G9" s="71"/>
      <c r="H9" s="39" t="s">
        <v>588</v>
      </c>
    </row>
    <row r="10" spans="1:12" s="30" customFormat="1" ht="12.95" customHeight="1">
      <c r="B10" s="109" t="s">
        <v>574</v>
      </c>
      <c r="C10" s="89" t="s">
        <v>878</v>
      </c>
      <c r="D10" s="88">
        <f>SUM(D11:D19)</f>
        <v>79317.588251131208</v>
      </c>
      <c r="E10" s="152" t="s">
        <v>878</v>
      </c>
      <c r="F10" s="234">
        <f>SUM(F11:F19)</f>
        <v>200070447.10828751</v>
      </c>
      <c r="G10" s="72"/>
      <c r="H10" s="109" t="s">
        <v>589</v>
      </c>
      <c r="L10" s="32"/>
    </row>
    <row r="11" spans="1:12" s="30" customFormat="1" ht="12.95" customHeight="1">
      <c r="B11" s="66" t="s">
        <v>575</v>
      </c>
      <c r="C11" s="44">
        <v>20841</v>
      </c>
      <c r="D11" s="88">
        <v>5490.3051109999997</v>
      </c>
      <c r="E11" s="152">
        <v>2594.6234448091614</v>
      </c>
      <c r="F11" s="88">
        <f>+E11*D11</f>
        <v>14245274.360156164</v>
      </c>
      <c r="G11" s="72"/>
      <c r="H11" s="66" t="s">
        <v>590</v>
      </c>
      <c r="L11" s="32"/>
    </row>
    <row r="12" spans="1:12" s="30" customFormat="1" ht="12.95" customHeight="1">
      <c r="B12" s="66" t="s">
        <v>576</v>
      </c>
      <c r="C12" s="44">
        <v>32187</v>
      </c>
      <c r="D12" s="88">
        <v>922.94308999999998</v>
      </c>
      <c r="E12" s="152">
        <v>2932.3076923076924</v>
      </c>
      <c r="F12" s="88">
        <f t="shared" ref="F12:F18" si="0">+E12*D12</f>
        <v>2706353.1223692307</v>
      </c>
      <c r="G12" s="72"/>
      <c r="H12" s="66" t="s">
        <v>591</v>
      </c>
      <c r="J12" s="32"/>
      <c r="L12" s="32"/>
    </row>
    <row r="13" spans="1:12" s="30" customFormat="1" ht="12.95" customHeight="1">
      <c r="B13" s="66" t="s">
        <v>577</v>
      </c>
      <c r="C13" s="44">
        <v>157814</v>
      </c>
      <c r="D13" s="88">
        <v>2000.3366400000002</v>
      </c>
      <c r="E13" s="152">
        <v>5430.7692307692305</v>
      </c>
      <c r="F13" s="88">
        <f t="shared" si="0"/>
        <v>10863366.675692309</v>
      </c>
      <c r="G13" s="72"/>
      <c r="H13" s="66" t="s">
        <v>592</v>
      </c>
      <c r="L13" s="32"/>
    </row>
    <row r="14" spans="1:12" s="30" customFormat="1" ht="12.95" customHeight="1">
      <c r="B14" s="66" t="s">
        <v>578</v>
      </c>
      <c r="C14" s="44">
        <v>27701</v>
      </c>
      <c r="D14" s="88">
        <v>786.59785999999997</v>
      </c>
      <c r="E14" s="152">
        <v>2930.5769230769229</v>
      </c>
      <c r="F14" s="88">
        <f t="shared" si="0"/>
        <v>2305185.5362576921</v>
      </c>
      <c r="G14" s="72"/>
      <c r="H14" s="66" t="s">
        <v>593</v>
      </c>
      <c r="J14" s="29"/>
      <c r="L14" s="32"/>
    </row>
    <row r="15" spans="1:12" s="30" customFormat="1" ht="12.95" customHeight="1">
      <c r="B15" s="66" t="s">
        <v>579</v>
      </c>
      <c r="C15" s="44">
        <v>101774</v>
      </c>
      <c r="D15" s="88">
        <v>1783.8002899999997</v>
      </c>
      <c r="E15" s="152">
        <v>5429.8076923076924</v>
      </c>
      <c r="F15" s="88">
        <f t="shared" si="0"/>
        <v>9685692.5361826904</v>
      </c>
      <c r="G15" s="72"/>
      <c r="H15" s="66" t="s">
        <v>594</v>
      </c>
      <c r="L15" s="32"/>
    </row>
    <row r="16" spans="1:12" s="30" customFormat="1" ht="12.95" customHeight="1">
      <c r="B16" s="66" t="s">
        <v>580</v>
      </c>
      <c r="C16" s="44">
        <v>553467</v>
      </c>
      <c r="D16" s="33">
        <v>40324.825972999999</v>
      </c>
      <c r="E16" s="152">
        <v>2199.5730769230763</v>
      </c>
      <c r="F16" s="88">
        <f t="shared" si="0"/>
        <v>88697401.5418192</v>
      </c>
      <c r="G16" s="72"/>
      <c r="H16" s="66" t="s">
        <v>595</v>
      </c>
      <c r="L16" s="32"/>
    </row>
    <row r="17" spans="2:14" s="30" customFormat="1" ht="12.95" customHeight="1">
      <c r="B17" s="66" t="s">
        <v>581</v>
      </c>
      <c r="C17" s="44">
        <v>367982.20799999998</v>
      </c>
      <c r="D17" s="33">
        <v>613.61033183999996</v>
      </c>
      <c r="E17" s="152">
        <v>7220</v>
      </c>
      <c r="F17" s="88">
        <f t="shared" si="0"/>
        <v>4430266.5958848</v>
      </c>
      <c r="G17" s="72"/>
      <c r="H17" s="66" t="s">
        <v>596</v>
      </c>
      <c r="L17" s="32"/>
    </row>
    <row r="18" spans="2:14" s="30" customFormat="1" ht="14.1" customHeight="1">
      <c r="B18" s="66" t="s">
        <v>605</v>
      </c>
      <c r="C18" s="44">
        <v>13580046</v>
      </c>
      <c r="D18" s="33">
        <v>27261.563999999998</v>
      </c>
      <c r="E18" s="152">
        <v>2439.0788461538459</v>
      </c>
      <c r="F18" s="88">
        <f t="shared" si="0"/>
        <v>66493104.06546922</v>
      </c>
      <c r="G18" s="72"/>
      <c r="H18" s="66" t="s">
        <v>607</v>
      </c>
      <c r="L18" s="32"/>
    </row>
    <row r="19" spans="2:14" s="30" customFormat="1" ht="14.1" customHeight="1">
      <c r="B19" s="66" t="s">
        <v>606</v>
      </c>
      <c r="C19" s="44">
        <v>462631.86077040003</v>
      </c>
      <c r="D19" s="33">
        <v>133.60495529120865</v>
      </c>
      <c r="E19" s="152" t="s">
        <v>878</v>
      </c>
      <c r="F19" s="88">
        <v>643802.67445620173</v>
      </c>
      <c r="G19" s="72"/>
      <c r="H19" s="66" t="s">
        <v>608</v>
      </c>
      <c r="L19" s="32"/>
      <c r="N19" s="29"/>
    </row>
    <row r="20" spans="2:14" s="30" customFormat="1" ht="12.95" customHeight="1">
      <c r="B20" s="109" t="s">
        <v>582</v>
      </c>
      <c r="C20" s="89" t="s">
        <v>878</v>
      </c>
      <c r="D20" s="62" t="s">
        <v>878</v>
      </c>
      <c r="E20" s="152" t="s">
        <v>878</v>
      </c>
      <c r="F20" s="234">
        <f>+F21+F22+F23</f>
        <v>3133342</v>
      </c>
      <c r="G20" s="72"/>
      <c r="H20" s="109" t="s">
        <v>597</v>
      </c>
      <c r="L20" s="32"/>
    </row>
    <row r="21" spans="2:14" s="30" customFormat="1" ht="12.95" customHeight="1">
      <c r="B21" s="66" t="s">
        <v>1047</v>
      </c>
      <c r="C21" s="44">
        <v>4344</v>
      </c>
      <c r="D21" s="33">
        <v>1477.3</v>
      </c>
      <c r="E21" s="152">
        <v>1880.4508224463548</v>
      </c>
      <c r="F21" s="88">
        <f>+E21*D21</f>
        <v>2777990</v>
      </c>
      <c r="G21" s="72"/>
      <c r="H21" s="66" t="s">
        <v>1048</v>
      </c>
      <c r="L21" s="32"/>
    </row>
    <row r="22" spans="2:14" s="30" customFormat="1" ht="12.95" customHeight="1">
      <c r="B22" s="66" t="s">
        <v>982</v>
      </c>
      <c r="C22" s="44">
        <v>3015</v>
      </c>
      <c r="D22" s="33">
        <v>182.68</v>
      </c>
      <c r="E22" s="152">
        <v>1054.0398511057588</v>
      </c>
      <c r="F22" s="88">
        <f>+E22*D22</f>
        <v>192552.00000000003</v>
      </c>
      <c r="G22" s="72"/>
      <c r="H22" s="66" t="s">
        <v>600</v>
      </c>
      <c r="J22" s="22"/>
      <c r="L22" s="32"/>
      <c r="M22" s="29"/>
    </row>
    <row r="23" spans="2:14" s="30" customFormat="1" ht="12.95" customHeight="1">
      <c r="B23" s="66" t="s">
        <v>1049</v>
      </c>
      <c r="C23" s="44">
        <v>387</v>
      </c>
      <c r="D23" s="33">
        <v>23</v>
      </c>
      <c r="E23" s="152">
        <v>7078.2608695652179</v>
      </c>
      <c r="F23" s="88">
        <f>+E23*D23</f>
        <v>162800</v>
      </c>
      <c r="G23" s="72"/>
      <c r="H23" s="66" t="s">
        <v>593</v>
      </c>
      <c r="J23" s="22"/>
      <c r="K23" s="22"/>
      <c r="L23" s="1"/>
      <c r="M23" s="22"/>
      <c r="N23" s="22"/>
    </row>
    <row r="24" spans="2:14" s="29" customFormat="1" ht="17.100000000000001" customHeight="1">
      <c r="B24" s="39" t="s">
        <v>584</v>
      </c>
      <c r="C24" s="46"/>
      <c r="D24" s="45">
        <f>+D25+D26+D27</f>
        <v>366278.91048100009</v>
      </c>
      <c r="E24" s="153" t="s">
        <v>878</v>
      </c>
      <c r="F24" s="45">
        <f>+F25+F26+F27</f>
        <v>247433890.32489038</v>
      </c>
      <c r="G24" s="71"/>
      <c r="H24" s="39" t="s">
        <v>598</v>
      </c>
      <c r="J24" s="22"/>
      <c r="K24" s="22"/>
      <c r="L24" s="22"/>
      <c r="M24" s="22"/>
      <c r="N24" s="22"/>
    </row>
    <row r="25" spans="2:14" s="30" customFormat="1" ht="12.95" customHeight="1">
      <c r="B25" s="66" t="s">
        <v>585</v>
      </c>
      <c r="C25" s="44"/>
      <c r="D25" s="33">
        <v>286779.79321100004</v>
      </c>
      <c r="E25" s="152">
        <v>601.09832649948328</v>
      </c>
      <c r="F25" s="88">
        <f>+E25*D25</f>
        <v>172382853.773</v>
      </c>
      <c r="G25" s="72"/>
      <c r="H25" s="66" t="s">
        <v>599</v>
      </c>
      <c r="J25" s="22"/>
      <c r="K25" s="22"/>
      <c r="L25" s="22"/>
      <c r="M25" s="22"/>
      <c r="N25" s="22"/>
    </row>
    <row r="26" spans="2:14" s="30" customFormat="1" ht="12.95" customHeight="1">
      <c r="B26" s="66" t="s">
        <v>576</v>
      </c>
      <c r="C26" s="44"/>
      <c r="D26" s="33">
        <v>44071.690470000001</v>
      </c>
      <c r="E26" s="152">
        <v>1132.5</v>
      </c>
      <c r="F26" s="88">
        <f>+E26*D26</f>
        <v>49911189.457275003</v>
      </c>
      <c r="G26" s="72"/>
      <c r="H26" s="66" t="s">
        <v>600</v>
      </c>
      <c r="J26" s="22"/>
      <c r="K26" s="27"/>
      <c r="L26" s="22"/>
      <c r="M26" s="22"/>
      <c r="N26" s="22"/>
    </row>
    <row r="27" spans="2:14" s="30" customFormat="1" ht="12.95" customHeight="1">
      <c r="B27" s="66" t="s">
        <v>578</v>
      </c>
      <c r="C27" s="44"/>
      <c r="D27" s="33">
        <v>35427.426800000001</v>
      </c>
      <c r="E27" s="85">
        <v>709.61538461538396</v>
      </c>
      <c r="F27" s="88">
        <f>+E27*D27</f>
        <v>25139847.094615363</v>
      </c>
      <c r="G27" s="72"/>
      <c r="H27" s="66" t="s">
        <v>593</v>
      </c>
      <c r="J27" s="22"/>
      <c r="K27" s="22"/>
      <c r="L27" s="27"/>
      <c r="M27" s="23"/>
      <c r="N27" s="22"/>
    </row>
    <row r="28" spans="2:14" s="29" customFormat="1" ht="17.100000000000001" customHeight="1">
      <c r="B28" s="39" t="s">
        <v>586</v>
      </c>
      <c r="C28" s="46"/>
      <c r="D28" s="45">
        <v>8976.1158270000014</v>
      </c>
      <c r="E28" s="153">
        <v>1722.5153846153855</v>
      </c>
      <c r="F28" s="82">
        <f>+E28*D28</f>
        <v>15461497.606097156</v>
      </c>
      <c r="G28" s="71"/>
      <c r="H28" s="39" t="s">
        <v>601</v>
      </c>
      <c r="J28" s="22"/>
      <c r="K28" s="22"/>
      <c r="L28" s="22"/>
      <c r="M28" s="23"/>
      <c r="N28" s="23"/>
    </row>
    <row r="29" spans="2:14" s="29" customFormat="1" ht="17.100000000000001" customHeight="1">
      <c r="B29" s="39" t="s">
        <v>515</v>
      </c>
      <c r="C29" s="46"/>
      <c r="D29" s="45"/>
      <c r="E29" s="153"/>
      <c r="F29" s="65">
        <f>+F30+F31+F32</f>
        <v>5218164.0330222026</v>
      </c>
      <c r="G29" s="71"/>
      <c r="H29" s="39" t="s">
        <v>602</v>
      </c>
      <c r="J29" s="22"/>
      <c r="K29" s="22"/>
      <c r="L29" s="22"/>
      <c r="M29" s="23"/>
      <c r="N29" s="23"/>
    </row>
    <row r="30" spans="2:14" s="30" customFormat="1" ht="12.95" customHeight="1">
      <c r="B30" s="66" t="s">
        <v>587</v>
      </c>
      <c r="C30" s="44"/>
      <c r="D30" s="67">
        <v>529.04999999999995</v>
      </c>
      <c r="E30" s="85">
        <v>6310.0000000000009</v>
      </c>
      <c r="F30" s="88">
        <f>+E30*D30</f>
        <v>3338305.5</v>
      </c>
      <c r="G30" s="72"/>
      <c r="H30" s="66" t="s">
        <v>603</v>
      </c>
      <c r="J30" s="22"/>
      <c r="K30" s="22"/>
      <c r="L30" s="22"/>
      <c r="M30" s="23"/>
      <c r="N30" s="23"/>
    </row>
    <row r="31" spans="2:14" s="30" customFormat="1" ht="12.95" customHeight="1">
      <c r="B31" s="66" t="s">
        <v>217</v>
      </c>
      <c r="C31" s="44"/>
      <c r="D31" s="62" t="s">
        <v>878</v>
      </c>
      <c r="E31" s="152" t="s">
        <v>878</v>
      </c>
      <c r="F31" s="88">
        <v>1532037.9530222027</v>
      </c>
      <c r="G31" s="72"/>
      <c r="H31" s="66" t="s">
        <v>604</v>
      </c>
      <c r="J31" s="22"/>
      <c r="K31" s="22"/>
      <c r="L31" s="22"/>
      <c r="M31" s="1"/>
      <c r="N31" s="23"/>
    </row>
    <row r="32" spans="2:14" s="30" customFormat="1" ht="12.95" customHeight="1">
      <c r="B32" s="66" t="s">
        <v>989</v>
      </c>
      <c r="C32" s="44"/>
      <c r="D32" s="62" t="s">
        <v>878</v>
      </c>
      <c r="E32" s="152" t="s">
        <v>878</v>
      </c>
      <c r="F32" s="88">
        <v>347820.5799999999</v>
      </c>
      <c r="G32" s="72"/>
      <c r="H32" s="66" t="s">
        <v>990</v>
      </c>
      <c r="I32" s="22"/>
      <c r="J32" s="22"/>
      <c r="K32" s="22"/>
      <c r="L32" s="22"/>
      <c r="M32" s="22"/>
      <c r="N32" s="1"/>
    </row>
    <row r="33" spans="1:14" s="30" customFormat="1" ht="3" customHeight="1">
      <c r="B33" s="53"/>
      <c r="C33" s="87"/>
      <c r="D33" s="85"/>
      <c r="E33" s="62"/>
      <c r="F33" s="62"/>
      <c r="G33" s="70"/>
      <c r="H33" s="53"/>
      <c r="I33" s="60"/>
      <c r="J33" s="22"/>
      <c r="K33" s="22"/>
      <c r="L33" s="22"/>
      <c r="M33" s="22"/>
      <c r="N33" s="22"/>
    </row>
    <row r="34" spans="1:14" s="29" customFormat="1" ht="32.1" customHeight="1">
      <c r="B34" s="90" t="s">
        <v>143</v>
      </c>
      <c r="C34" s="110" t="s">
        <v>878</v>
      </c>
      <c r="D34" s="116" t="s">
        <v>878</v>
      </c>
      <c r="E34" s="155" t="s">
        <v>878</v>
      </c>
      <c r="F34" s="93">
        <f>+F29+F28+F24+F20+F10</f>
        <v>471317341.07229728</v>
      </c>
      <c r="G34" s="52"/>
      <c r="H34" s="90" t="s">
        <v>184</v>
      </c>
      <c r="I34" s="22"/>
      <c r="J34" s="22"/>
      <c r="K34" s="22"/>
      <c r="L34" s="22"/>
      <c r="M34" s="22"/>
      <c r="N34" s="22"/>
    </row>
    <row r="35" spans="1:14" ht="4.5" customHeight="1">
      <c r="B35" s="21"/>
      <c r="D35" s="23"/>
      <c r="E35" s="23"/>
      <c r="F35" s="22"/>
      <c r="M35" s="27"/>
    </row>
    <row r="36" spans="1:14" ht="14.1" customHeight="1">
      <c r="B36" s="21" t="s">
        <v>943</v>
      </c>
      <c r="D36" s="23"/>
      <c r="E36" s="23"/>
      <c r="F36" s="22"/>
      <c r="N36" s="27"/>
    </row>
    <row r="37" spans="1:14" ht="14.1" customHeight="1">
      <c r="B37" s="21" t="s">
        <v>942</v>
      </c>
      <c r="D37" s="23"/>
      <c r="E37" s="23"/>
      <c r="F37" s="22"/>
    </row>
    <row r="38" spans="1:14" ht="14.1" customHeight="1">
      <c r="B38" s="21" t="s">
        <v>609</v>
      </c>
      <c r="D38" s="23"/>
      <c r="E38" s="23"/>
      <c r="F38" s="22"/>
    </row>
    <row r="39" spans="1:14" ht="14.1" customHeight="1">
      <c r="B39" s="21" t="s">
        <v>610</v>
      </c>
      <c r="D39" s="23"/>
      <c r="E39" s="23"/>
      <c r="F39" s="22"/>
    </row>
    <row r="40" spans="1:14" s="23" customFormat="1" ht="13.5" thickBot="1">
      <c r="C40" s="76"/>
      <c r="D40" s="76"/>
      <c r="E40" s="76"/>
      <c r="F40" s="76"/>
      <c r="I40" s="22"/>
      <c r="J40" s="22"/>
      <c r="K40" s="22"/>
      <c r="L40" s="22"/>
      <c r="M40" s="22"/>
      <c r="N40" s="22"/>
    </row>
    <row r="41" spans="1:14" s="23" customFormat="1" ht="16.5" customHeight="1" thickTop="1">
      <c r="B41" s="24" t="str">
        <f>+'Περιεχόμενα-Contents'!B27</f>
        <v>(Τελευταία Ενημέρωση/Last update: 10/04/2025)</v>
      </c>
      <c r="C41" s="77"/>
      <c r="D41" s="77"/>
      <c r="E41" s="83"/>
      <c r="F41" s="83"/>
      <c r="G41" s="25"/>
      <c r="H41" s="25"/>
      <c r="I41" s="22"/>
      <c r="J41" s="22"/>
      <c r="K41" s="22"/>
      <c r="L41" s="22"/>
      <c r="M41" s="22"/>
      <c r="N41" s="22"/>
    </row>
    <row r="42" spans="1:14" s="23" customFormat="1" ht="4.5" customHeight="1">
      <c r="B42" s="190"/>
      <c r="C42" s="198"/>
      <c r="D42" s="198"/>
      <c r="E42" s="76"/>
      <c r="F42" s="76"/>
      <c r="I42" s="22"/>
      <c r="J42" s="22"/>
      <c r="K42" s="22"/>
      <c r="L42" s="22"/>
      <c r="M42" s="22"/>
      <c r="N42" s="22"/>
    </row>
    <row r="43" spans="1:14" s="23" customFormat="1" ht="16.5" customHeight="1">
      <c r="B43" s="26" t="str">
        <f>+'Περιεχόμενα-Contents'!B29</f>
        <v>COPYRIGHT © :2025, ΚΥΠΡΙΑΚΗ ΔΗΜΟΚΡΑΤΙΑ, ΣΤΑΤΙΣΤΙΚΗ ΥΠΗΡΕΣΙΑ/REPUBLIC OF CYPRUS, STATISTICAL SERVICE</v>
      </c>
      <c r="C43" s="78"/>
      <c r="D43" s="78"/>
      <c r="E43" s="76"/>
      <c r="F43" s="76"/>
      <c r="I43" s="22"/>
      <c r="J43" s="22"/>
      <c r="K43" s="22"/>
      <c r="L43" s="22"/>
      <c r="M43" s="22"/>
      <c r="N43" s="22"/>
    </row>
    <row r="44" spans="1:14" s="1" customFormat="1">
      <c r="B44" s="20"/>
      <c r="C44" s="79"/>
      <c r="D44" s="79"/>
      <c r="E44" s="81"/>
      <c r="F44" s="81"/>
      <c r="I44" s="22"/>
      <c r="J44" s="22"/>
      <c r="K44" s="22"/>
      <c r="L44" s="22"/>
      <c r="M44" s="22"/>
      <c r="N44" s="22"/>
    </row>
    <row r="48" spans="1:14" s="27" customFormat="1">
      <c r="A48" s="22"/>
      <c r="B48" s="28"/>
      <c r="C48" s="80"/>
      <c r="D48" s="80"/>
      <c r="I48" s="22"/>
      <c r="J48" s="22"/>
      <c r="K48" s="22"/>
      <c r="L48" s="22"/>
      <c r="M48" s="22"/>
      <c r="N48" s="22"/>
    </row>
  </sheetData>
  <mergeCells count="6">
    <mergeCell ref="A1:B1"/>
    <mergeCell ref="B6:B8"/>
    <mergeCell ref="C6:G6"/>
    <mergeCell ref="H6:H8"/>
    <mergeCell ref="F7:G7"/>
    <mergeCell ref="F8:G8"/>
  </mergeCells>
  <hyperlinks>
    <hyperlink ref="A1" location="'Περιεχόμενα-Contents'!A1" display="Περιεχόμενα - Contents" xr:uid="{00000000-0004-0000-0F00-000000000000}"/>
  </hyperlinks>
  <printOptions horizontalCentered="1"/>
  <pageMargins left="0.15748031496062992" right="0.15748031496062992" top="0.19685039370078741" bottom="0.19685039370078741" header="0.15748031496062992" footer="0.15748031496062992"/>
  <pageSetup paperSize="9" scale="8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M44"/>
  <sheetViews>
    <sheetView zoomScaleNormal="100" zoomScaleSheetLayoutView="80" workbookViewId="0">
      <pane xSplit="2" ySplit="8" topLeftCell="C9" activePane="bottomRight" state="frozen"/>
      <selection pane="topRight" activeCell="C1" sqref="C1"/>
      <selection pane="bottomLeft" activeCell="A9" sqref="A9"/>
      <selection pane="bottomRight" sqref="A1:B1"/>
    </sheetView>
  </sheetViews>
  <sheetFormatPr defaultColWidth="9.28515625" defaultRowHeight="12.75"/>
  <cols>
    <col min="1" max="1" width="2.140625" style="22" customWidth="1"/>
    <col min="2" max="2" width="29.85546875" style="27" customWidth="1"/>
    <col min="3" max="4" width="11.28515625" style="27" customWidth="1"/>
    <col min="5" max="5" width="13.7109375" style="21" customWidth="1"/>
    <col min="6" max="6" width="16.42578125" style="21" customWidth="1"/>
    <col min="7" max="7" width="0.85546875" style="22" customWidth="1"/>
    <col min="8" max="8" width="27.5703125" style="22" customWidth="1"/>
    <col min="9" max="9" width="2.140625" style="22" customWidth="1"/>
    <col min="10" max="16384" width="9.28515625" style="22"/>
  </cols>
  <sheetData>
    <row r="1" spans="1:13" s="1" customFormat="1" ht="15" customHeight="1">
      <c r="A1" s="246" t="s">
        <v>8</v>
      </c>
      <c r="B1" s="247"/>
      <c r="C1" s="74"/>
      <c r="D1" s="74"/>
      <c r="E1" s="81"/>
      <c r="F1" s="81"/>
    </row>
    <row r="2" spans="1:13" s="1" customFormat="1" ht="12.95" customHeight="1">
      <c r="B2" s="3"/>
      <c r="C2" s="75"/>
      <c r="D2" s="75"/>
      <c r="E2" s="81"/>
      <c r="F2" s="81"/>
    </row>
    <row r="3" spans="1:13" s="29" customFormat="1" ht="15" customHeight="1">
      <c r="B3" s="195" t="s">
        <v>1119</v>
      </c>
      <c r="C3" s="45"/>
      <c r="D3" s="45"/>
      <c r="E3" s="82"/>
      <c r="F3" s="82"/>
      <c r="G3" s="34"/>
      <c r="H3" s="34"/>
      <c r="I3" s="34"/>
    </row>
    <row r="4" spans="1:13" s="29" customFormat="1" ht="15" customHeight="1" thickBot="1">
      <c r="B4" s="196" t="s">
        <v>1120</v>
      </c>
      <c r="C4" s="194"/>
      <c r="D4" s="194"/>
      <c r="E4" s="194"/>
      <c r="F4" s="194"/>
      <c r="G4" s="193"/>
      <c r="H4" s="193"/>
      <c r="I4" s="35"/>
    </row>
    <row r="5" spans="1:13" s="30" customFormat="1" ht="12.75" customHeight="1" thickTop="1">
      <c r="C5" s="32"/>
      <c r="D5" s="32"/>
      <c r="E5" s="32"/>
      <c r="F5" s="32"/>
      <c r="H5" s="31"/>
    </row>
    <row r="6" spans="1:13" s="30" customFormat="1" ht="15.95" customHeight="1">
      <c r="B6" s="242" t="s">
        <v>612</v>
      </c>
      <c r="C6" s="248">
        <v>2022</v>
      </c>
      <c r="D6" s="249"/>
      <c r="E6" s="249"/>
      <c r="F6" s="249"/>
      <c r="G6" s="250"/>
      <c r="H6" s="242" t="s">
        <v>611</v>
      </c>
    </row>
    <row r="7" spans="1:13" s="30" customFormat="1" ht="54" customHeight="1">
      <c r="B7" s="264"/>
      <c r="C7" s="283" t="s">
        <v>635</v>
      </c>
      <c r="D7" s="284"/>
      <c r="E7" s="187" t="s">
        <v>636</v>
      </c>
      <c r="F7" s="275" t="s">
        <v>638</v>
      </c>
      <c r="G7" s="281"/>
      <c r="H7" s="264"/>
    </row>
    <row r="8" spans="1:13" s="30" customFormat="1" ht="48" customHeight="1">
      <c r="B8" s="243"/>
      <c r="C8" s="111">
        <v>2021</v>
      </c>
      <c r="D8" s="112">
        <v>2022</v>
      </c>
      <c r="E8" s="188" t="s">
        <v>637</v>
      </c>
      <c r="F8" s="277" t="s">
        <v>639</v>
      </c>
      <c r="G8" s="282"/>
      <c r="H8" s="243"/>
    </row>
    <row r="9" spans="1:13" s="29" customFormat="1" ht="17.100000000000001" customHeight="1">
      <c r="B9" s="39" t="s">
        <v>613</v>
      </c>
      <c r="C9" s="69">
        <v>84611</v>
      </c>
      <c r="D9" s="69">
        <f>SUM(D11:D15)</f>
        <v>81444</v>
      </c>
      <c r="E9" s="153">
        <f>SUM(E11:E15)</f>
        <v>-3167</v>
      </c>
      <c r="F9" s="153">
        <f>SUM(F11:F15)</f>
        <v>-1463805.5972942025</v>
      </c>
      <c r="G9" s="71"/>
      <c r="H9" s="39" t="s">
        <v>624</v>
      </c>
      <c r="J9" s="22"/>
      <c r="K9" s="22"/>
      <c r="L9" s="22"/>
      <c r="M9" s="30"/>
    </row>
    <row r="10" spans="1:13" s="30" customFormat="1" ht="12.95" customHeight="1">
      <c r="B10" s="38" t="s">
        <v>614</v>
      </c>
      <c r="C10" s="33"/>
      <c r="D10" s="33"/>
      <c r="E10" s="85"/>
      <c r="F10" s="152"/>
      <c r="G10" s="72"/>
      <c r="H10" s="38" t="s">
        <v>625</v>
      </c>
      <c r="J10" s="22"/>
      <c r="K10" s="22"/>
      <c r="L10" s="22"/>
      <c r="M10" s="29"/>
    </row>
    <row r="11" spans="1:13" s="30" customFormat="1" ht="12.95" customHeight="1">
      <c r="B11" s="66" t="s">
        <v>583</v>
      </c>
      <c r="C11" s="33">
        <v>38917</v>
      </c>
      <c r="D11" s="33">
        <v>38223</v>
      </c>
      <c r="E11" s="152">
        <f>+D11-C11</f>
        <v>-694</v>
      </c>
      <c r="F11" s="152">
        <v>-1130872.2719568252</v>
      </c>
      <c r="G11" s="72"/>
      <c r="H11" s="66" t="s">
        <v>599</v>
      </c>
      <c r="J11" s="22"/>
      <c r="K11" s="22"/>
      <c r="L11" s="23"/>
    </row>
    <row r="12" spans="1:13" s="30" customFormat="1" ht="12.95" customHeight="1">
      <c r="B12" s="66" t="s">
        <v>640</v>
      </c>
      <c r="C12" s="33">
        <v>16404</v>
      </c>
      <c r="D12" s="33">
        <v>17239</v>
      </c>
      <c r="E12" s="152">
        <f>+D12-C12</f>
        <v>835</v>
      </c>
      <c r="F12" s="152">
        <v>1012228.59739508</v>
      </c>
      <c r="G12" s="72"/>
      <c r="H12" s="66" t="s">
        <v>650</v>
      </c>
      <c r="J12" s="22"/>
      <c r="K12" s="22"/>
      <c r="L12" s="23"/>
    </row>
    <row r="13" spans="1:13" s="30" customFormat="1" ht="12.95" customHeight="1">
      <c r="B13" s="66" t="s">
        <v>641</v>
      </c>
      <c r="C13" s="33">
        <v>1667</v>
      </c>
      <c r="D13" s="33">
        <v>1028</v>
      </c>
      <c r="E13" s="152">
        <f>+D13-C13</f>
        <v>-639</v>
      </c>
      <c r="F13" s="152">
        <v>-256297.87813960802</v>
      </c>
      <c r="G13" s="72"/>
      <c r="H13" s="66" t="s">
        <v>651</v>
      </c>
      <c r="J13" s="22"/>
      <c r="K13" s="22"/>
      <c r="L13" s="23"/>
      <c r="M13" s="29"/>
    </row>
    <row r="14" spans="1:13" s="30" customFormat="1" ht="12.95" customHeight="1">
      <c r="B14" s="66" t="s">
        <v>642</v>
      </c>
      <c r="C14" s="33">
        <v>26895</v>
      </c>
      <c r="D14" s="33">
        <v>24900</v>
      </c>
      <c r="E14" s="152">
        <f>+D14-C14</f>
        <v>-1995</v>
      </c>
      <c r="F14" s="152">
        <v>-909378.59910741169</v>
      </c>
      <c r="G14" s="72"/>
      <c r="H14" s="66" t="s">
        <v>652</v>
      </c>
      <c r="J14" s="22"/>
      <c r="K14" s="22"/>
      <c r="L14" s="1"/>
      <c r="M14" s="29"/>
    </row>
    <row r="15" spans="1:13" s="30" customFormat="1" ht="12.95" customHeight="1">
      <c r="B15" s="38" t="s">
        <v>615</v>
      </c>
      <c r="C15" s="33">
        <v>728</v>
      </c>
      <c r="D15" s="33">
        <v>54</v>
      </c>
      <c r="E15" s="152">
        <f>+D15-C15</f>
        <v>-674</v>
      </c>
      <c r="F15" s="152">
        <v>-179485.44548543781</v>
      </c>
      <c r="G15" s="72"/>
      <c r="H15" s="38" t="s">
        <v>1005</v>
      </c>
      <c r="J15" s="22"/>
      <c r="K15" s="22"/>
      <c r="L15" s="22"/>
      <c r="M15" s="29"/>
    </row>
    <row r="16" spans="1:13" s="29" customFormat="1" ht="17.100000000000001" customHeight="1">
      <c r="B16" s="39" t="s">
        <v>616</v>
      </c>
      <c r="C16" s="45">
        <v>360586</v>
      </c>
      <c r="D16" s="45">
        <f>SUM(D17:D25)</f>
        <v>330866</v>
      </c>
      <c r="E16" s="153">
        <f>SUM(E17:E25)</f>
        <v>-29720</v>
      </c>
      <c r="F16" s="153">
        <f>SUM(F17:F25)</f>
        <v>-3563913.3736053496</v>
      </c>
      <c r="G16" s="71"/>
      <c r="H16" s="39" t="s">
        <v>626</v>
      </c>
      <c r="J16" s="22"/>
      <c r="K16" s="22"/>
      <c r="L16" s="22"/>
    </row>
    <row r="17" spans="2:13" s="30" customFormat="1" ht="12.95" customHeight="1">
      <c r="B17" s="38" t="s">
        <v>617</v>
      </c>
      <c r="C17" s="33">
        <v>31016</v>
      </c>
      <c r="D17" s="33">
        <v>26925</v>
      </c>
      <c r="E17" s="152">
        <f t="shared" ref="E17:E25" si="0">+D17-C17</f>
        <v>-4091</v>
      </c>
      <c r="F17" s="152">
        <v>-1131814.2695810476</v>
      </c>
      <c r="G17" s="72"/>
      <c r="H17" s="38" t="s">
        <v>627</v>
      </c>
      <c r="J17" s="22"/>
      <c r="K17" s="22"/>
      <c r="L17" s="22"/>
    </row>
    <row r="18" spans="2:13" s="30" customFormat="1" ht="12.95" customHeight="1">
      <c r="B18" s="38" t="s">
        <v>618</v>
      </c>
      <c r="C18" s="33">
        <v>437</v>
      </c>
      <c r="D18" s="33">
        <v>254</v>
      </c>
      <c r="E18" s="152">
        <f t="shared" si="0"/>
        <v>-183</v>
      </c>
      <c r="F18" s="152">
        <v>-52361.776302247032</v>
      </c>
      <c r="G18" s="72"/>
      <c r="H18" s="38" t="s">
        <v>628</v>
      </c>
      <c r="J18" s="22"/>
      <c r="K18" s="22"/>
      <c r="L18" s="27"/>
    </row>
    <row r="19" spans="2:13" s="30" customFormat="1" ht="12.95" customHeight="1">
      <c r="B19" s="38" t="s">
        <v>619</v>
      </c>
      <c r="C19" s="33"/>
      <c r="D19" s="33"/>
      <c r="E19" s="152"/>
      <c r="F19" s="152"/>
      <c r="G19" s="72"/>
      <c r="H19" s="38" t="s">
        <v>629</v>
      </c>
      <c r="J19" s="22"/>
      <c r="K19" s="22"/>
      <c r="L19" s="22"/>
      <c r="M19" s="29"/>
    </row>
    <row r="20" spans="2:13" s="30" customFormat="1" ht="12.95" customHeight="1">
      <c r="B20" s="66" t="s">
        <v>643</v>
      </c>
      <c r="C20" s="33">
        <v>58598</v>
      </c>
      <c r="D20" s="33">
        <v>52515</v>
      </c>
      <c r="E20" s="152">
        <f t="shared" si="0"/>
        <v>-6083</v>
      </c>
      <c r="F20" s="152">
        <v>-300753.05783085688</v>
      </c>
      <c r="G20" s="72"/>
      <c r="H20" s="66" t="s">
        <v>653</v>
      </c>
      <c r="J20" s="22"/>
      <c r="K20" s="22"/>
      <c r="L20" s="22"/>
    </row>
    <row r="21" spans="2:13" s="30" customFormat="1" ht="12.95" customHeight="1">
      <c r="B21" s="66" t="s">
        <v>644</v>
      </c>
      <c r="C21" s="33">
        <v>69601</v>
      </c>
      <c r="D21" s="33">
        <v>63144</v>
      </c>
      <c r="E21" s="152">
        <f t="shared" si="0"/>
        <v>-6457</v>
      </c>
      <c r="F21" s="152">
        <v>-434715.5121615032</v>
      </c>
      <c r="G21" s="72"/>
      <c r="H21" s="66" t="s">
        <v>1006</v>
      </c>
      <c r="J21" s="22"/>
      <c r="K21" s="22"/>
      <c r="L21" s="22"/>
      <c r="M21" s="29"/>
    </row>
    <row r="22" spans="2:13" s="30" customFormat="1" ht="12.95" customHeight="1">
      <c r="B22" s="66" t="s">
        <v>645</v>
      </c>
      <c r="C22" s="33">
        <v>72778</v>
      </c>
      <c r="D22" s="33">
        <v>66480</v>
      </c>
      <c r="E22" s="152">
        <f t="shared" si="0"/>
        <v>-6298</v>
      </c>
      <c r="F22" s="152">
        <v>-675767.35072039312</v>
      </c>
      <c r="G22" s="72"/>
      <c r="H22" s="66" t="s">
        <v>654</v>
      </c>
      <c r="J22" s="22"/>
      <c r="K22" s="22"/>
      <c r="L22" s="22"/>
      <c r="M22" s="22"/>
    </row>
    <row r="23" spans="2:13" s="29" customFormat="1" ht="12.95" customHeight="1">
      <c r="B23" s="66" t="s">
        <v>646</v>
      </c>
      <c r="C23" s="33">
        <v>65081</v>
      </c>
      <c r="D23" s="33">
        <v>62389</v>
      </c>
      <c r="E23" s="152">
        <f t="shared" si="0"/>
        <v>-2692</v>
      </c>
      <c r="F23" s="152">
        <v>-342653.20874484756</v>
      </c>
      <c r="G23" s="71"/>
      <c r="H23" s="66" t="s">
        <v>655</v>
      </c>
      <c r="J23" s="22"/>
      <c r="K23" s="22"/>
      <c r="L23" s="22"/>
      <c r="M23" s="22"/>
    </row>
    <row r="24" spans="2:13" s="30" customFormat="1" ht="12.95" customHeight="1">
      <c r="B24" s="66" t="s">
        <v>647</v>
      </c>
      <c r="C24" s="33">
        <v>59638</v>
      </c>
      <c r="D24" s="33">
        <v>56560</v>
      </c>
      <c r="E24" s="152">
        <f t="shared" si="0"/>
        <v>-3078</v>
      </c>
      <c r="F24" s="152">
        <v>-485684.50897515786</v>
      </c>
      <c r="G24" s="72"/>
      <c r="H24" s="66" t="s">
        <v>656</v>
      </c>
      <c r="J24" s="22"/>
      <c r="K24" s="22"/>
      <c r="L24" s="22"/>
      <c r="M24" s="23"/>
    </row>
    <row r="25" spans="2:13" s="30" customFormat="1" ht="12.95" customHeight="1">
      <c r="B25" s="66" t="s">
        <v>648</v>
      </c>
      <c r="C25" s="33">
        <v>3437</v>
      </c>
      <c r="D25" s="33">
        <v>2599</v>
      </c>
      <c r="E25" s="152">
        <f t="shared" si="0"/>
        <v>-838</v>
      </c>
      <c r="F25" s="152">
        <v>-140163.68928929602</v>
      </c>
      <c r="G25" s="72"/>
      <c r="H25" s="66" t="s">
        <v>657</v>
      </c>
      <c r="J25" s="22"/>
      <c r="K25" s="22"/>
      <c r="L25" s="22"/>
      <c r="M25" s="23"/>
    </row>
    <row r="26" spans="2:13" s="29" customFormat="1" ht="17.100000000000001" customHeight="1">
      <c r="B26" s="39" t="s">
        <v>620</v>
      </c>
      <c r="C26" s="45">
        <v>350554</v>
      </c>
      <c r="D26" s="45">
        <f>+D27+D28</f>
        <v>343633</v>
      </c>
      <c r="E26" s="153">
        <f>+E27+E28</f>
        <v>-6921</v>
      </c>
      <c r="F26" s="153">
        <f>+F27+F28</f>
        <v>-1819882.9273275833</v>
      </c>
      <c r="G26" s="71"/>
      <c r="H26" s="39" t="s">
        <v>630</v>
      </c>
      <c r="J26" s="22"/>
      <c r="K26" s="22"/>
      <c r="L26" s="22"/>
      <c r="M26" s="23"/>
    </row>
    <row r="27" spans="2:13" s="29" customFormat="1" ht="12.95" customHeight="1">
      <c r="B27" s="38" t="s">
        <v>621</v>
      </c>
      <c r="C27" s="33">
        <v>80283</v>
      </c>
      <c r="D27" s="33">
        <v>84720</v>
      </c>
      <c r="E27" s="152">
        <f>+D27-C27</f>
        <v>4437</v>
      </c>
      <c r="F27" s="152">
        <v>133891.91339443237</v>
      </c>
      <c r="G27" s="71"/>
      <c r="H27" s="38" t="s">
        <v>631</v>
      </c>
      <c r="J27" s="22"/>
      <c r="K27" s="22"/>
      <c r="L27" s="22"/>
      <c r="M27" s="23"/>
    </row>
    <row r="28" spans="2:13" s="29" customFormat="1" ht="12.95" customHeight="1">
      <c r="B28" s="38" t="s">
        <v>649</v>
      </c>
      <c r="C28" s="33">
        <v>270271</v>
      </c>
      <c r="D28" s="33">
        <v>258913</v>
      </c>
      <c r="E28" s="152">
        <f>+D28-C28</f>
        <v>-11358</v>
      </c>
      <c r="F28" s="152">
        <v>-1953774.8407220156</v>
      </c>
      <c r="G28" s="71"/>
      <c r="H28" s="38" t="s">
        <v>632</v>
      </c>
      <c r="J28" s="22"/>
      <c r="K28" s="22"/>
      <c r="L28" s="22"/>
      <c r="M28" s="1"/>
    </row>
    <row r="29" spans="2:13" s="29" customFormat="1" ht="17.100000000000001" customHeight="1">
      <c r="B29" s="39" t="s">
        <v>622</v>
      </c>
      <c r="C29" s="45">
        <v>257121</v>
      </c>
      <c r="D29" s="45">
        <f>+D30+D31</f>
        <v>254179</v>
      </c>
      <c r="E29" s="153">
        <f>+E30+E31</f>
        <v>-2942</v>
      </c>
      <c r="F29" s="153">
        <f>+F30+F31</f>
        <v>-1793723.8775729812</v>
      </c>
      <c r="G29" s="71"/>
      <c r="H29" s="39" t="s">
        <v>633</v>
      </c>
      <c r="J29" s="22"/>
      <c r="K29" s="22"/>
      <c r="L29" s="22"/>
      <c r="M29" s="22"/>
    </row>
    <row r="30" spans="2:13" s="30" customFormat="1" ht="12.95" customHeight="1">
      <c r="B30" s="38" t="s">
        <v>621</v>
      </c>
      <c r="C30" s="67">
        <v>61667</v>
      </c>
      <c r="D30" s="67">
        <v>70475</v>
      </c>
      <c r="E30" s="152">
        <f>+D30-C30</f>
        <v>8808</v>
      </c>
      <c r="F30" s="152">
        <v>337776.709443281</v>
      </c>
      <c r="G30" s="72"/>
      <c r="H30" s="38" t="s">
        <v>631</v>
      </c>
      <c r="J30" s="22"/>
      <c r="K30" s="22"/>
      <c r="L30" s="22"/>
      <c r="M30" s="22"/>
    </row>
    <row r="31" spans="2:13" s="30" customFormat="1" ht="12.95" customHeight="1">
      <c r="B31" s="38" t="s">
        <v>649</v>
      </c>
      <c r="C31" s="67">
        <v>195454</v>
      </c>
      <c r="D31" s="67">
        <v>183704</v>
      </c>
      <c r="E31" s="152">
        <f>+D31-C31</f>
        <v>-11750</v>
      </c>
      <c r="F31" s="152">
        <v>-2131500.5870162621</v>
      </c>
      <c r="G31" s="72"/>
      <c r="H31" s="38" t="s">
        <v>632</v>
      </c>
      <c r="J31" s="22"/>
      <c r="K31" s="22"/>
      <c r="L31" s="22"/>
      <c r="M31" s="22"/>
    </row>
    <row r="32" spans="2:13" s="29" customFormat="1" ht="17.100000000000001" customHeight="1">
      <c r="B32" s="39" t="s">
        <v>623</v>
      </c>
      <c r="C32" s="69">
        <v>3237599.8050000002</v>
      </c>
      <c r="D32" s="69">
        <v>3022238.2512500002</v>
      </c>
      <c r="E32" s="151">
        <f>+D32-C32</f>
        <v>-215361.55374999996</v>
      </c>
      <c r="F32" s="153">
        <v>-323113.56650124956</v>
      </c>
      <c r="G32" s="71"/>
      <c r="H32" s="39" t="s">
        <v>634</v>
      </c>
      <c r="J32" s="22"/>
      <c r="K32" s="22"/>
      <c r="L32" s="22"/>
      <c r="M32" s="27"/>
    </row>
    <row r="33" spans="1:13" s="30" customFormat="1" ht="3" customHeight="1">
      <c r="B33" s="53"/>
      <c r="C33" s="87"/>
      <c r="D33" s="85"/>
      <c r="E33" s="152"/>
      <c r="F33" s="152"/>
      <c r="G33" s="70"/>
      <c r="H33" s="53"/>
      <c r="I33" s="22"/>
      <c r="J33" s="22"/>
      <c r="K33" s="22"/>
      <c r="L33" s="22"/>
      <c r="M33" s="22"/>
    </row>
    <row r="34" spans="1:13" s="29" customFormat="1" ht="32.1" customHeight="1">
      <c r="B34" s="90" t="s">
        <v>143</v>
      </c>
      <c r="C34" s="110" t="s">
        <v>878</v>
      </c>
      <c r="D34" s="91" t="s">
        <v>878</v>
      </c>
      <c r="E34" s="155" t="s">
        <v>878</v>
      </c>
      <c r="F34" s="155">
        <f>+F9+F16+F26+F29+F32</f>
        <v>-8964439.342301365</v>
      </c>
      <c r="G34" s="52"/>
      <c r="H34" s="90" t="s">
        <v>184</v>
      </c>
      <c r="I34" s="60"/>
      <c r="J34" s="22"/>
      <c r="K34" s="22"/>
      <c r="L34" s="22"/>
      <c r="M34" s="22"/>
    </row>
    <row r="35" spans="1:13" ht="4.5" customHeight="1">
      <c r="B35" s="21"/>
      <c r="D35" s="23"/>
      <c r="E35" s="23"/>
      <c r="F35" s="22"/>
    </row>
    <row r="36" spans="1:13" s="23" customFormat="1" ht="13.5" thickBot="1">
      <c r="C36" s="76"/>
      <c r="D36" s="76"/>
      <c r="E36" s="76"/>
      <c r="F36" s="76"/>
      <c r="I36" s="22"/>
      <c r="J36" s="22"/>
      <c r="K36" s="22"/>
      <c r="L36" s="22"/>
      <c r="M36" s="22"/>
    </row>
    <row r="37" spans="1:13" s="23" customFormat="1" ht="16.5" customHeight="1" thickTop="1">
      <c r="B37" s="24" t="str">
        <f>+'Περιεχόμενα-Contents'!B27</f>
        <v>(Τελευταία Ενημέρωση/Last update: 10/04/2025)</v>
      </c>
      <c r="C37" s="77"/>
      <c r="D37" s="77"/>
      <c r="E37" s="83"/>
      <c r="F37" s="83"/>
      <c r="G37" s="25"/>
      <c r="H37" s="25"/>
      <c r="I37" s="22"/>
      <c r="J37" s="22"/>
      <c r="K37" s="22"/>
      <c r="L37" s="22"/>
      <c r="M37" s="22"/>
    </row>
    <row r="38" spans="1:13" s="23" customFormat="1" ht="4.5" customHeight="1">
      <c r="B38" s="190"/>
      <c r="C38" s="198"/>
      <c r="D38" s="198"/>
      <c r="E38" s="76"/>
      <c r="F38" s="76"/>
      <c r="I38" s="22"/>
      <c r="J38" s="22"/>
      <c r="K38" s="22"/>
      <c r="L38" s="22"/>
      <c r="M38" s="22"/>
    </row>
    <row r="39" spans="1:13" s="23" customFormat="1" ht="16.5" customHeight="1">
      <c r="B39" s="26" t="str">
        <f>+'Περιεχόμενα-Contents'!B29</f>
        <v>COPYRIGHT © :2025, ΚΥΠΡΙΑΚΗ ΔΗΜΟΚΡΑΤΙΑ, ΣΤΑΤΙΣΤΙΚΗ ΥΠΗΡΕΣΙΑ/REPUBLIC OF CYPRUS, STATISTICAL SERVICE</v>
      </c>
      <c r="C39" s="78"/>
      <c r="D39" s="78"/>
      <c r="E39" s="76"/>
      <c r="F39" s="76"/>
      <c r="I39" s="22"/>
      <c r="J39" s="22"/>
      <c r="K39" s="22"/>
      <c r="L39" s="22"/>
      <c r="M39" s="22"/>
    </row>
    <row r="40" spans="1:13" s="1" customFormat="1">
      <c r="B40" s="20"/>
      <c r="C40" s="79"/>
      <c r="D40" s="79"/>
      <c r="E40" s="81"/>
      <c r="F40" s="81"/>
      <c r="I40" s="22"/>
      <c r="J40" s="22"/>
      <c r="K40" s="22"/>
      <c r="L40" s="22"/>
      <c r="M40" s="22"/>
    </row>
    <row r="44" spans="1:13" s="27" customFormat="1">
      <c r="A44" s="22"/>
      <c r="B44" s="28"/>
      <c r="C44" s="80"/>
      <c r="D44" s="80"/>
      <c r="I44" s="22"/>
      <c r="J44" s="22"/>
      <c r="K44" s="22"/>
      <c r="L44" s="22"/>
      <c r="M44" s="22"/>
    </row>
  </sheetData>
  <mergeCells count="7">
    <mergeCell ref="H6:H8"/>
    <mergeCell ref="F7:G7"/>
    <mergeCell ref="F8:G8"/>
    <mergeCell ref="C7:D7"/>
    <mergeCell ref="A1:B1"/>
    <mergeCell ref="B6:B8"/>
    <mergeCell ref="C6:G6"/>
  </mergeCells>
  <hyperlinks>
    <hyperlink ref="A1" location="'Περιεχόμενα-Contents'!A1" display="Περιεχόμενα - Contents" xr:uid="{00000000-0004-0000-1000-000000000000}"/>
  </hyperlinks>
  <printOptions horizontalCentered="1"/>
  <pageMargins left="0.15748031496062992" right="0.15748031496062992" top="0.19685039370078741" bottom="0.19685039370078741" header="0.15748031496062992" footer="0.15748031496062992"/>
  <pageSetup paperSize="9" scale="8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O39"/>
  <sheetViews>
    <sheetView zoomScaleNormal="100" zoomScaleSheetLayoutView="80" workbookViewId="0">
      <pane xSplit="3" ySplit="10" topLeftCell="D11" activePane="bottomRight" state="frozen"/>
      <selection pane="topRight" activeCell="E1" sqref="E1"/>
      <selection pane="bottomLeft" activeCell="A11" sqref="A11"/>
      <selection pane="bottomRight" sqref="A1:C1"/>
    </sheetView>
  </sheetViews>
  <sheetFormatPr defaultColWidth="9.28515625" defaultRowHeight="12.75"/>
  <cols>
    <col min="1" max="1" width="2.140625" style="22" customWidth="1"/>
    <col min="2" max="2" width="1.28515625" style="22" customWidth="1"/>
    <col min="3" max="3" width="35.28515625" style="27" customWidth="1"/>
    <col min="4" max="4" width="10" style="27" customWidth="1"/>
    <col min="5" max="5" width="12" style="27" customWidth="1"/>
    <col min="6" max="6" width="12.42578125" style="21" customWidth="1"/>
    <col min="7" max="7" width="11" style="21" customWidth="1"/>
    <col min="8" max="8" width="11.28515625" style="27" customWidth="1"/>
    <col min="9" max="9" width="14" style="27" customWidth="1"/>
    <col min="10" max="10" width="11.28515625" style="27" customWidth="1"/>
    <col min="11" max="12" width="12.140625" style="21" customWidth="1"/>
    <col min="13" max="13" width="0.85546875" style="22" customWidth="1"/>
    <col min="14" max="14" width="26.5703125" style="22" customWidth="1"/>
    <col min="15" max="15" width="2.5703125" style="22" customWidth="1"/>
    <col min="16" max="16384" width="9.28515625" style="22"/>
  </cols>
  <sheetData>
    <row r="1" spans="1:15" s="1" customFormat="1" ht="15" customHeight="1">
      <c r="A1" s="288" t="s">
        <v>8</v>
      </c>
      <c r="B1" s="288"/>
      <c r="C1" s="289"/>
      <c r="D1" s="74"/>
      <c r="E1" s="74"/>
      <c r="F1" s="81"/>
      <c r="G1" s="81"/>
      <c r="H1" s="74"/>
      <c r="I1" s="74"/>
      <c r="J1" s="74"/>
      <c r="K1" s="81"/>
      <c r="L1" s="81"/>
    </row>
    <row r="2" spans="1:15" s="1" customFormat="1" ht="12.95" customHeight="1">
      <c r="C2" s="3"/>
      <c r="D2" s="75"/>
      <c r="E2" s="75"/>
      <c r="F2" s="81"/>
      <c r="G2" s="81"/>
      <c r="H2" s="75"/>
      <c r="I2" s="75"/>
      <c r="J2" s="75"/>
      <c r="K2" s="81"/>
      <c r="L2" s="81"/>
    </row>
    <row r="3" spans="1:15" s="29" customFormat="1" ht="15" customHeight="1">
      <c r="B3" s="195" t="s">
        <v>1121</v>
      </c>
      <c r="C3" s="35"/>
      <c r="D3" s="45"/>
      <c r="E3" s="45"/>
      <c r="F3" s="82"/>
      <c r="G3" s="82"/>
      <c r="H3" s="45"/>
      <c r="I3" s="45"/>
      <c r="J3" s="45"/>
      <c r="K3" s="82"/>
      <c r="L3" s="82"/>
      <c r="M3" s="34"/>
      <c r="N3" s="34"/>
      <c r="O3" s="34"/>
    </row>
    <row r="4" spans="1:15" s="29" customFormat="1" ht="15" customHeight="1" thickBot="1">
      <c r="B4" s="196" t="s">
        <v>1122</v>
      </c>
      <c r="C4" s="193"/>
      <c r="D4" s="194"/>
      <c r="E4" s="194"/>
      <c r="F4" s="194"/>
      <c r="G4" s="194"/>
      <c r="H4" s="194"/>
      <c r="I4" s="194"/>
      <c r="J4" s="194"/>
      <c r="K4" s="194"/>
      <c r="L4" s="194"/>
      <c r="M4" s="193"/>
      <c r="N4" s="193"/>
      <c r="O4" s="35"/>
    </row>
    <row r="5" spans="1:15" s="30" customFormat="1" ht="12.75" customHeight="1" thickTop="1">
      <c r="D5" s="32"/>
      <c r="E5" s="32"/>
      <c r="F5" s="32"/>
      <c r="G5" s="32"/>
      <c r="H5" s="32"/>
      <c r="I5" s="32"/>
      <c r="J5" s="32"/>
      <c r="K5" s="32"/>
      <c r="L5" s="32"/>
      <c r="N5" s="31"/>
    </row>
    <row r="6" spans="1:15" s="30" customFormat="1" ht="32.1" customHeight="1">
      <c r="C6" s="279" t="s">
        <v>104</v>
      </c>
      <c r="D6" s="248" t="s">
        <v>991</v>
      </c>
      <c r="E6" s="250"/>
      <c r="F6" s="258" t="s">
        <v>965</v>
      </c>
      <c r="G6" s="258" t="s">
        <v>966</v>
      </c>
      <c r="H6" s="258" t="s">
        <v>967</v>
      </c>
      <c r="I6" s="258" t="s">
        <v>968</v>
      </c>
      <c r="J6" s="244" t="s">
        <v>969</v>
      </c>
      <c r="K6" s="244"/>
      <c r="L6" s="244"/>
      <c r="M6" s="273"/>
      <c r="N6" s="279" t="s">
        <v>103</v>
      </c>
    </row>
    <row r="7" spans="1:15" s="30" customFormat="1" ht="32.1" customHeight="1">
      <c r="C7" s="264"/>
      <c r="D7" s="285" t="s">
        <v>449</v>
      </c>
      <c r="E7" s="270" t="s">
        <v>662</v>
      </c>
      <c r="F7" s="259"/>
      <c r="G7" s="259"/>
      <c r="H7" s="259"/>
      <c r="I7" s="259"/>
      <c r="J7" s="285" t="s">
        <v>449</v>
      </c>
      <c r="K7" s="285" t="s">
        <v>664</v>
      </c>
      <c r="L7" s="270" t="s">
        <v>665</v>
      </c>
      <c r="M7" s="270"/>
      <c r="N7" s="264"/>
    </row>
    <row r="8" spans="1:15" s="30" customFormat="1" ht="15.95" customHeight="1">
      <c r="C8" s="264"/>
      <c r="D8" s="286"/>
      <c r="E8" s="271"/>
      <c r="F8" s="259" t="s">
        <v>1007</v>
      </c>
      <c r="G8" s="259" t="s">
        <v>1008</v>
      </c>
      <c r="H8" s="259" t="s">
        <v>1009</v>
      </c>
      <c r="I8" s="259" t="s">
        <v>1010</v>
      </c>
      <c r="J8" s="286"/>
      <c r="K8" s="286"/>
      <c r="L8" s="271"/>
      <c r="M8" s="271"/>
      <c r="N8" s="264"/>
    </row>
    <row r="9" spans="1:15" s="30" customFormat="1" ht="15.95" customHeight="1">
      <c r="C9" s="264"/>
      <c r="D9" s="286" t="s">
        <v>1001</v>
      </c>
      <c r="E9" s="286" t="s">
        <v>663</v>
      </c>
      <c r="F9" s="259"/>
      <c r="G9" s="259"/>
      <c r="H9" s="259"/>
      <c r="I9" s="259"/>
      <c r="J9" s="286" t="s">
        <v>1001</v>
      </c>
      <c r="K9" s="286" t="s">
        <v>1011</v>
      </c>
      <c r="L9" s="271" t="s">
        <v>666</v>
      </c>
      <c r="M9" s="271"/>
      <c r="N9" s="264"/>
    </row>
    <row r="10" spans="1:15" s="30" customFormat="1" ht="32.1" customHeight="1">
      <c r="C10" s="243"/>
      <c r="D10" s="287"/>
      <c r="E10" s="287"/>
      <c r="F10" s="260"/>
      <c r="G10" s="260"/>
      <c r="H10" s="260"/>
      <c r="I10" s="260"/>
      <c r="J10" s="287"/>
      <c r="K10" s="287"/>
      <c r="L10" s="272"/>
      <c r="M10" s="272"/>
      <c r="N10" s="243"/>
    </row>
    <row r="11" spans="1:15" s="29" customFormat="1" ht="15" customHeight="1">
      <c r="C11" s="38" t="s">
        <v>106</v>
      </c>
      <c r="D11" s="33">
        <v>23816.940657197629</v>
      </c>
      <c r="E11" s="67">
        <v>8721173.2953231409</v>
      </c>
      <c r="F11" s="67">
        <v>128573.048</v>
      </c>
      <c r="G11" s="152">
        <v>0</v>
      </c>
      <c r="H11" s="85">
        <v>3394.4289702813198</v>
      </c>
      <c r="I11" s="67">
        <v>35836.358999999997</v>
      </c>
      <c r="J11" s="67">
        <f>+D11+F11-H11-G11-I11</f>
        <v>113159.2006869163</v>
      </c>
      <c r="K11" s="85">
        <v>290.87460153268881</v>
      </c>
      <c r="L11" s="88">
        <f>+K11*J11</f>
        <v>32915137.409564346</v>
      </c>
      <c r="M11" s="71"/>
      <c r="N11" s="38" t="s">
        <v>145</v>
      </c>
    </row>
    <row r="12" spans="1:15" s="30" customFormat="1" ht="15" customHeight="1">
      <c r="C12" s="38" t="s">
        <v>276</v>
      </c>
      <c r="D12" s="33">
        <v>30150.015887484966</v>
      </c>
      <c r="E12" s="33">
        <v>12570962.368856192</v>
      </c>
      <c r="F12" s="67">
        <v>34741.75</v>
      </c>
      <c r="G12" s="152">
        <v>1.25</v>
      </c>
      <c r="H12" s="85">
        <v>4069.8174000009253</v>
      </c>
      <c r="I12" s="33">
        <v>4309.6909999999998</v>
      </c>
      <c r="J12" s="33">
        <v>1260.6882890839693</v>
      </c>
      <c r="K12" s="85">
        <v>268.56160174152564</v>
      </c>
      <c r="L12" s="88">
        <f>+K12*J12</f>
        <v>338572.46621317428</v>
      </c>
      <c r="M12" s="72"/>
      <c r="N12" s="38" t="s">
        <v>357</v>
      </c>
    </row>
    <row r="13" spans="1:15" s="30" customFormat="1" ht="15" customHeight="1">
      <c r="C13" s="38" t="s">
        <v>185</v>
      </c>
      <c r="D13" s="33">
        <v>38506.698854228853</v>
      </c>
      <c r="E13" s="33">
        <v>2707355.4480343894</v>
      </c>
      <c r="F13" s="62">
        <v>0</v>
      </c>
      <c r="G13" s="152">
        <v>0</v>
      </c>
      <c r="H13" s="85">
        <v>0</v>
      </c>
      <c r="I13" s="33">
        <v>0</v>
      </c>
      <c r="J13" s="33">
        <f>+D13</f>
        <v>38506.698854228853</v>
      </c>
      <c r="K13" s="85" t="s">
        <v>878</v>
      </c>
      <c r="L13" s="88">
        <f>+E13</f>
        <v>2707355.4480343894</v>
      </c>
      <c r="M13" s="72"/>
      <c r="N13" s="38" t="s">
        <v>146</v>
      </c>
    </row>
    <row r="14" spans="1:15" s="30" customFormat="1" ht="15" customHeight="1">
      <c r="C14" s="38" t="s">
        <v>107</v>
      </c>
      <c r="D14" s="33">
        <v>0</v>
      </c>
      <c r="E14" s="33">
        <v>0</v>
      </c>
      <c r="F14" s="62">
        <v>318130.95899999997</v>
      </c>
      <c r="G14" s="152">
        <v>0</v>
      </c>
      <c r="H14" s="85">
        <v>0</v>
      </c>
      <c r="I14" s="33">
        <v>57978.181000000004</v>
      </c>
      <c r="J14" s="67">
        <f>+D14+F14-H14-G14-I14</f>
        <v>260152.77799999996</v>
      </c>
      <c r="K14" s="152">
        <v>281.92837496798961</v>
      </c>
      <c r="L14" s="88">
        <f>+K14*J14</f>
        <v>73344449.944948152</v>
      </c>
      <c r="M14" s="72"/>
      <c r="N14" s="38" t="s">
        <v>147</v>
      </c>
    </row>
    <row r="15" spans="1:15" s="30" customFormat="1" ht="15" customHeight="1">
      <c r="C15" s="38" t="s">
        <v>277</v>
      </c>
      <c r="D15" s="33">
        <v>414.82815101310484</v>
      </c>
      <c r="E15" s="33">
        <v>168531.73157528881</v>
      </c>
      <c r="F15" s="62">
        <v>8.5269999999999992</v>
      </c>
      <c r="G15" s="152">
        <v>0</v>
      </c>
      <c r="H15" s="85">
        <v>175.69847127042692</v>
      </c>
      <c r="I15" s="33">
        <v>0</v>
      </c>
      <c r="J15" s="67">
        <f>+D15+F15-H15-G15-I15</f>
        <v>247.65667974267791</v>
      </c>
      <c r="K15" s="152">
        <v>360</v>
      </c>
      <c r="L15" s="88">
        <f>+K15*J15</f>
        <v>89156.404707364054</v>
      </c>
      <c r="M15" s="72"/>
      <c r="N15" s="38" t="s">
        <v>358</v>
      </c>
    </row>
    <row r="16" spans="1:15" s="30" customFormat="1" ht="15" customHeight="1">
      <c r="C16" s="38" t="s">
        <v>658</v>
      </c>
      <c r="D16" s="33">
        <v>19736</v>
      </c>
      <c r="E16" s="67" t="s">
        <v>878</v>
      </c>
      <c r="F16" s="62">
        <v>20077.124</v>
      </c>
      <c r="G16" s="152">
        <v>0</v>
      </c>
      <c r="H16" s="85">
        <v>0</v>
      </c>
      <c r="I16" s="33">
        <v>12335.195</v>
      </c>
      <c r="J16" s="67">
        <f>+D16+F16-H16-G16-I16</f>
        <v>27477.928999999996</v>
      </c>
      <c r="K16" s="152">
        <v>233.1459243887584</v>
      </c>
      <c r="L16" s="88">
        <f>+K16*J16</f>
        <v>6406367.1569936713</v>
      </c>
      <c r="M16" s="72"/>
      <c r="N16" s="38" t="s">
        <v>659</v>
      </c>
    </row>
    <row r="17" spans="2:15" s="30" customFormat="1" ht="15" customHeight="1">
      <c r="C17" s="38" t="s">
        <v>352</v>
      </c>
      <c r="D17" s="33">
        <v>5835.6754947197296</v>
      </c>
      <c r="E17" s="33">
        <v>3083243.3373759473</v>
      </c>
      <c r="F17" s="67">
        <v>604.29999999999995</v>
      </c>
      <c r="G17" s="152">
        <v>1379.03</v>
      </c>
      <c r="H17" s="85">
        <v>0</v>
      </c>
      <c r="I17" s="33">
        <v>278.26</v>
      </c>
      <c r="J17" s="67">
        <f>+D17+F17-H17-G17-I17</f>
        <v>4782.6854947197298</v>
      </c>
      <c r="K17" s="85">
        <v>308.95994382875369</v>
      </c>
      <c r="L17" s="88">
        <f>+K17*J17</f>
        <v>1477658.2417992027</v>
      </c>
      <c r="M17" s="72"/>
      <c r="N17" s="38" t="s">
        <v>436</v>
      </c>
    </row>
    <row r="18" spans="2:15" s="30" customFormat="1" ht="15" customHeight="1">
      <c r="C18" s="38" t="s">
        <v>186</v>
      </c>
      <c r="D18" s="33">
        <v>0</v>
      </c>
      <c r="E18" s="33">
        <v>0</v>
      </c>
      <c r="F18" s="62">
        <v>161475.758</v>
      </c>
      <c r="G18" s="152">
        <v>0</v>
      </c>
      <c r="H18" s="85">
        <v>0</v>
      </c>
      <c r="I18" s="33">
        <v>42677.584999999999</v>
      </c>
      <c r="J18" s="67">
        <f>+D18+F18-H18-G18-I18</f>
        <v>118798.17300000001</v>
      </c>
      <c r="K18" s="152">
        <v>432.67888868263049</v>
      </c>
      <c r="L18" s="88">
        <f>+K18*J18</f>
        <v>51401461.471166886</v>
      </c>
      <c r="M18" s="72"/>
      <c r="N18" s="38" t="s">
        <v>667</v>
      </c>
    </row>
    <row r="19" spans="2:15" s="30" customFormat="1" ht="15" customHeight="1">
      <c r="C19" s="38" t="s">
        <v>668</v>
      </c>
      <c r="D19" s="33"/>
      <c r="E19" s="33"/>
      <c r="F19" s="62"/>
      <c r="G19" s="152"/>
      <c r="H19" s="85"/>
      <c r="I19" s="33"/>
      <c r="J19" s="33"/>
      <c r="K19" s="152"/>
      <c r="L19" s="88"/>
      <c r="M19" s="72"/>
      <c r="N19" s="38" t="s">
        <v>672</v>
      </c>
    </row>
    <row r="20" spans="2:15" s="30" customFormat="1" ht="12" customHeight="1">
      <c r="C20" s="115" t="s">
        <v>669</v>
      </c>
      <c r="D20" s="33">
        <v>0</v>
      </c>
      <c r="E20" s="33">
        <v>0</v>
      </c>
      <c r="F20" s="62">
        <v>50307.8</v>
      </c>
      <c r="G20" s="152">
        <v>3488.08</v>
      </c>
      <c r="H20" s="85">
        <v>0</v>
      </c>
      <c r="I20" s="33">
        <v>20930.165000000001</v>
      </c>
      <c r="J20" s="67">
        <f>+D20+F20-H20-G20-I20</f>
        <v>25889.555</v>
      </c>
      <c r="K20" s="152">
        <v>256.79899438272321</v>
      </c>
      <c r="L20" s="88">
        <f>+K20*J20</f>
        <v>6648411.6890162034</v>
      </c>
      <c r="M20" s="72"/>
      <c r="N20" s="38" t="s">
        <v>673</v>
      </c>
    </row>
    <row r="21" spans="2:15" s="30" customFormat="1" ht="15" customHeight="1">
      <c r="C21" s="38" t="s">
        <v>108</v>
      </c>
      <c r="D21" s="67" t="s">
        <v>878</v>
      </c>
      <c r="E21" s="33">
        <v>41978252.897783279</v>
      </c>
      <c r="F21" s="62">
        <v>0</v>
      </c>
      <c r="G21" s="152">
        <v>0</v>
      </c>
      <c r="H21" s="85">
        <v>0</v>
      </c>
      <c r="I21" s="33">
        <v>0</v>
      </c>
      <c r="J21" s="67" t="s">
        <v>878</v>
      </c>
      <c r="K21" s="85" t="s">
        <v>878</v>
      </c>
      <c r="L21" s="88">
        <f>+E21</f>
        <v>41978252.897783279</v>
      </c>
      <c r="M21" s="72"/>
      <c r="N21" s="38" t="s">
        <v>660</v>
      </c>
    </row>
    <row r="22" spans="2:15" s="30" customFormat="1" ht="15" customHeight="1">
      <c r="C22" s="38" t="s">
        <v>670</v>
      </c>
      <c r="D22" s="67"/>
      <c r="E22" s="33"/>
      <c r="F22" s="62"/>
      <c r="G22" s="152"/>
      <c r="H22" s="85"/>
      <c r="I22" s="33"/>
      <c r="J22" s="67"/>
      <c r="K22" s="85"/>
      <c r="L22" s="88"/>
      <c r="M22" s="72"/>
      <c r="N22" s="38" t="s">
        <v>1017</v>
      </c>
    </row>
    <row r="23" spans="2:15" s="30" customFormat="1" ht="12" customHeight="1">
      <c r="C23" s="38" t="s">
        <v>671</v>
      </c>
      <c r="D23" s="67" t="s">
        <v>878</v>
      </c>
      <c r="E23" s="33">
        <v>59078177.844999991</v>
      </c>
      <c r="F23" s="62">
        <v>0</v>
      </c>
      <c r="G23" s="152">
        <v>0</v>
      </c>
      <c r="H23" s="85">
        <v>0</v>
      </c>
      <c r="I23" s="33">
        <v>0</v>
      </c>
      <c r="J23" s="67" t="s">
        <v>878</v>
      </c>
      <c r="K23" s="85" t="s">
        <v>878</v>
      </c>
      <c r="L23" s="88">
        <f>+E23</f>
        <v>59078177.844999991</v>
      </c>
      <c r="M23" s="72"/>
      <c r="N23" s="38" t="s">
        <v>1018</v>
      </c>
    </row>
    <row r="24" spans="2:15" s="30" customFormat="1" ht="15" customHeight="1">
      <c r="C24" s="38" t="s">
        <v>190</v>
      </c>
      <c r="D24" s="67" t="s">
        <v>878</v>
      </c>
      <c r="E24" s="67" t="s">
        <v>878</v>
      </c>
      <c r="F24" s="67" t="s">
        <v>878</v>
      </c>
      <c r="G24" s="85" t="s">
        <v>878</v>
      </c>
      <c r="H24" s="85" t="s">
        <v>878</v>
      </c>
      <c r="I24" s="67" t="s">
        <v>878</v>
      </c>
      <c r="J24" s="67" t="s">
        <v>878</v>
      </c>
      <c r="K24" s="85" t="s">
        <v>878</v>
      </c>
      <c r="L24" s="88">
        <v>828030.72000000009</v>
      </c>
      <c r="M24" s="72"/>
      <c r="N24" s="38" t="s">
        <v>661</v>
      </c>
    </row>
    <row r="25" spans="2:15" s="30" customFormat="1" ht="3" customHeight="1">
      <c r="C25" s="58"/>
      <c r="D25" s="96"/>
      <c r="E25" s="96"/>
      <c r="F25" s="97"/>
      <c r="G25" s="156"/>
      <c r="H25" s="96"/>
      <c r="I25" s="96"/>
      <c r="J25" s="96"/>
      <c r="K25" s="156"/>
      <c r="L25" s="97"/>
      <c r="M25" s="68"/>
      <c r="N25" s="58"/>
      <c r="O25" s="22"/>
    </row>
    <row r="26" spans="2:15" s="30" customFormat="1" ht="27" customHeight="1">
      <c r="C26" s="90" t="s">
        <v>143</v>
      </c>
      <c r="D26" s="205"/>
      <c r="E26" s="205"/>
      <c r="F26" s="206"/>
      <c r="G26" s="206"/>
      <c r="H26" s="206"/>
      <c r="I26" s="206"/>
      <c r="J26" s="205"/>
      <c r="K26" s="207"/>
      <c r="L26" s="93">
        <f>SUM(L11:L24)</f>
        <v>277213031.69522667</v>
      </c>
      <c r="M26" s="208"/>
      <c r="N26" s="90" t="s">
        <v>184</v>
      </c>
    </row>
    <row r="27" spans="2:15" s="23" customFormat="1" ht="13.5" thickBot="1">
      <c r="D27" s="76"/>
      <c r="E27" s="76"/>
      <c r="F27" s="76"/>
      <c r="G27" s="76"/>
      <c r="H27" s="76"/>
      <c r="I27" s="76"/>
      <c r="J27" s="76"/>
      <c r="K27" s="76"/>
      <c r="L27" s="76"/>
      <c r="O27" s="22"/>
    </row>
    <row r="28" spans="2:15" s="23" customFormat="1" ht="16.5" customHeight="1" thickTop="1">
      <c r="B28" s="24" t="str">
        <f>+'Περιεχόμενα-Contents'!B27</f>
        <v>(Τελευταία Ενημέρωση/Last update: 10/04/2025)</v>
      </c>
      <c r="C28" s="77"/>
      <c r="D28" s="77"/>
      <c r="E28" s="83"/>
      <c r="F28" s="83"/>
      <c r="G28" s="25"/>
      <c r="H28" s="25"/>
      <c r="I28" s="25"/>
      <c r="J28" s="25"/>
      <c r="K28" s="25"/>
      <c r="L28" s="25"/>
      <c r="M28" s="25"/>
      <c r="N28" s="25"/>
      <c r="O28" s="22"/>
    </row>
    <row r="29" spans="2:15" s="23" customFormat="1" ht="4.5" customHeight="1">
      <c r="B29" s="190"/>
      <c r="C29" s="198"/>
      <c r="D29" s="198"/>
      <c r="E29" s="76"/>
      <c r="F29" s="76"/>
      <c r="H29" s="22"/>
      <c r="I29" s="22"/>
    </row>
    <row r="30" spans="2:15" s="23" customFormat="1" ht="16.5" customHeight="1">
      <c r="B30" s="26" t="str">
        <f>+'Περιεχόμενα-Contents'!B29</f>
        <v>COPYRIGHT © :2025, ΚΥΠΡΙΑΚΗ ΔΗΜΟΚΡΑΤΙΑ, ΣΤΑΤΙΣΤΙΚΗ ΥΠΗΡΕΣΙΑ/REPUBLIC OF CYPRUS, STATISTICAL SERVICE</v>
      </c>
      <c r="C30" s="78"/>
      <c r="D30" s="78"/>
      <c r="E30" s="76"/>
      <c r="F30" s="76"/>
      <c r="H30" s="22"/>
      <c r="I30" s="22"/>
      <c r="J30" s="1"/>
      <c r="K30" s="1"/>
    </row>
    <row r="31" spans="2:15" s="1" customFormat="1">
      <c r="C31" s="20"/>
      <c r="D31" s="79"/>
      <c r="E31" s="79"/>
      <c r="F31" s="81"/>
      <c r="G31" s="81"/>
      <c r="H31" s="79"/>
      <c r="I31" s="79"/>
      <c r="J31" s="79"/>
      <c r="K31" s="81"/>
      <c r="L31" s="81"/>
      <c r="O31" s="22"/>
    </row>
    <row r="35" spans="1:15" s="27" customFormat="1">
      <c r="A35" s="22"/>
      <c r="B35" s="22"/>
      <c r="C35" s="28"/>
      <c r="D35" s="80"/>
      <c r="E35" s="80"/>
      <c r="H35" s="80"/>
      <c r="I35" s="80"/>
      <c r="J35" s="80"/>
      <c r="O35" s="22"/>
    </row>
    <row r="38" spans="1:15" s="27" customFormat="1">
      <c r="A38" s="22"/>
      <c r="B38" s="22"/>
      <c r="F38" s="21"/>
      <c r="G38" s="21"/>
      <c r="K38" s="21"/>
      <c r="L38" s="21"/>
      <c r="M38" s="22"/>
      <c r="N38" s="22"/>
      <c r="O38" s="22"/>
    </row>
    <row r="39" spans="1:15" s="27" customFormat="1">
      <c r="A39" s="22"/>
      <c r="B39" s="22"/>
      <c r="F39" s="21"/>
      <c r="G39" s="21"/>
      <c r="K39" s="21"/>
      <c r="L39" s="21"/>
      <c r="M39" s="22"/>
      <c r="N39" s="22"/>
      <c r="O39" s="22"/>
    </row>
  </sheetData>
  <mergeCells count="23">
    <mergeCell ref="A1:C1"/>
    <mergeCell ref="H8:H10"/>
    <mergeCell ref="D9:D10"/>
    <mergeCell ref="E9:E10"/>
    <mergeCell ref="E7:E8"/>
    <mergeCell ref="H6:H7"/>
    <mergeCell ref="C6:C10"/>
    <mergeCell ref="F6:F7"/>
    <mergeCell ref="G6:G7"/>
    <mergeCell ref="D7:D8"/>
    <mergeCell ref="F8:F10"/>
    <mergeCell ref="G8:G10"/>
    <mergeCell ref="D6:E6"/>
    <mergeCell ref="N6:N10"/>
    <mergeCell ref="I8:I10"/>
    <mergeCell ref="J7:J8"/>
    <mergeCell ref="J6:M6"/>
    <mergeCell ref="K7:K8"/>
    <mergeCell ref="L7:M8"/>
    <mergeCell ref="I6:I7"/>
    <mergeCell ref="L9:M10"/>
    <mergeCell ref="J9:J10"/>
    <mergeCell ref="K9:K10"/>
  </mergeCells>
  <hyperlinks>
    <hyperlink ref="A1" location="'Περιεχόμενα-Contents'!A1" display="Περιεχόμενα - Contents" xr:uid="{00000000-0004-0000-1100-000000000000}"/>
  </hyperlinks>
  <printOptions horizontalCentered="1"/>
  <pageMargins left="0.15748031496062992" right="0.15748031496062992" top="0.19685039370078741" bottom="0.19685039370078741" header="0.15748031496062992" footer="0.15748031496062992"/>
  <pageSetup paperSize="9" scale="7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35"/>
  <sheetViews>
    <sheetView zoomScaleNormal="100" zoomScaleSheetLayoutView="80" workbookViewId="0">
      <selection sqref="A1:B1"/>
    </sheetView>
  </sheetViews>
  <sheetFormatPr defaultColWidth="9.28515625" defaultRowHeight="12.75"/>
  <cols>
    <col min="1" max="1" width="2.140625" style="22" customWidth="1"/>
    <col min="2" max="2" width="34" style="27" customWidth="1"/>
    <col min="3" max="3" width="9.85546875" style="27" customWidth="1"/>
    <col min="4" max="4" width="12.42578125" style="21" customWidth="1"/>
    <col min="5" max="5" width="11.5703125" style="21" customWidth="1"/>
    <col min="6" max="6" width="0.85546875" style="22" customWidth="1"/>
    <col min="7" max="7" width="37.42578125" style="22" customWidth="1"/>
    <col min="8" max="8" width="2.140625" style="22" customWidth="1"/>
    <col min="9" max="16384" width="9.28515625" style="22"/>
  </cols>
  <sheetData>
    <row r="1" spans="1:8" s="1" customFormat="1" ht="15" customHeight="1">
      <c r="A1" s="246" t="s">
        <v>8</v>
      </c>
      <c r="B1" s="247"/>
      <c r="C1" s="74"/>
      <c r="D1" s="81"/>
      <c r="E1" s="81"/>
    </row>
    <row r="2" spans="1:8" s="1" customFormat="1" ht="12.95" customHeight="1">
      <c r="B2" s="3"/>
      <c r="C2" s="75"/>
      <c r="D2" s="81"/>
      <c r="E2" s="81"/>
    </row>
    <row r="3" spans="1:8" s="29" customFormat="1" ht="15" customHeight="1">
      <c r="B3" s="195" t="s">
        <v>1123</v>
      </c>
      <c r="C3" s="45"/>
      <c r="D3" s="82"/>
      <c r="E3" s="82"/>
      <c r="F3" s="34"/>
      <c r="G3" s="34"/>
      <c r="H3" s="34"/>
    </row>
    <row r="4" spans="1:8" s="29" customFormat="1" ht="15" customHeight="1" thickBot="1">
      <c r="B4" s="196" t="s">
        <v>1124</v>
      </c>
      <c r="C4" s="194"/>
      <c r="D4" s="194"/>
      <c r="E4" s="194"/>
      <c r="F4" s="193"/>
      <c r="G4" s="193"/>
      <c r="H4" s="35"/>
    </row>
    <row r="5" spans="1:8" s="29" customFormat="1" ht="12.95" customHeight="1" thickTop="1">
      <c r="B5" s="35"/>
      <c r="C5" s="35"/>
    </row>
    <row r="6" spans="1:8" s="30" customFormat="1" ht="15.95" customHeight="1">
      <c r="B6" s="242" t="s">
        <v>498</v>
      </c>
      <c r="C6" s="249">
        <v>2022</v>
      </c>
      <c r="D6" s="249"/>
      <c r="E6" s="249"/>
      <c r="F6" s="250"/>
      <c r="G6" s="242" t="s">
        <v>549</v>
      </c>
    </row>
    <row r="7" spans="1:8" s="30" customFormat="1" ht="48" customHeight="1">
      <c r="B7" s="264"/>
      <c r="C7" s="113" t="s">
        <v>449</v>
      </c>
      <c r="D7" s="187" t="s">
        <v>685</v>
      </c>
      <c r="E7" s="275" t="s">
        <v>264</v>
      </c>
      <c r="F7" s="276"/>
      <c r="G7" s="264"/>
    </row>
    <row r="8" spans="1:8" s="30" customFormat="1" ht="48" customHeight="1">
      <c r="B8" s="243"/>
      <c r="C8" s="114" t="s">
        <v>1001</v>
      </c>
      <c r="D8" s="188" t="s">
        <v>1012</v>
      </c>
      <c r="E8" s="277" t="s">
        <v>262</v>
      </c>
      <c r="F8" s="278"/>
      <c r="G8" s="243"/>
    </row>
    <row r="9" spans="1:8" s="30" customFormat="1" ht="24.95" customHeight="1">
      <c r="B9" s="163" t="s">
        <v>15</v>
      </c>
      <c r="C9" s="113"/>
      <c r="D9" s="113"/>
      <c r="E9" s="164">
        <f>+E10+E14</f>
        <v>20199917.293824404</v>
      </c>
      <c r="F9" s="183"/>
      <c r="G9" s="165" t="s">
        <v>16</v>
      </c>
    </row>
    <row r="10" spans="1:8" s="29" customFormat="1" ht="20.100000000000001" customHeight="1">
      <c r="B10" s="39" t="s">
        <v>686</v>
      </c>
      <c r="C10" s="69"/>
      <c r="D10" s="69"/>
      <c r="E10" s="82">
        <f>SUM(E11:E13)</f>
        <v>10063252.629812498</v>
      </c>
      <c r="F10" s="71"/>
      <c r="G10" s="39" t="s">
        <v>693</v>
      </c>
    </row>
    <row r="11" spans="1:8" s="30" customFormat="1" ht="15" customHeight="1">
      <c r="B11" s="66" t="s">
        <v>687</v>
      </c>
      <c r="C11" s="67">
        <v>48.609548880370703</v>
      </c>
      <c r="D11" s="62">
        <v>2911.555425256015</v>
      </c>
      <c r="E11" s="62">
        <f>+D11*C11</f>
        <v>141529.39576189077</v>
      </c>
      <c r="F11" s="72"/>
      <c r="G11" s="66" t="s">
        <v>694</v>
      </c>
    </row>
    <row r="12" spans="1:8" s="30" customFormat="1" ht="15" customHeight="1">
      <c r="B12" s="66" t="s">
        <v>688</v>
      </c>
      <c r="C12" s="67">
        <v>131.048942831543</v>
      </c>
      <c r="D12" s="62">
        <v>3489.039349921617</v>
      </c>
      <c r="E12" s="62">
        <f>+D12*C12</f>
        <v>457234.91830488195</v>
      </c>
      <c r="F12" s="72"/>
      <c r="G12" s="66" t="s">
        <v>695</v>
      </c>
    </row>
    <row r="13" spans="1:8" s="30" customFormat="1" ht="15" customHeight="1">
      <c r="B13" s="66" t="s">
        <v>689</v>
      </c>
      <c r="C13" s="67">
        <v>2683.9183887046102</v>
      </c>
      <c r="D13" s="62">
        <v>3526.3696376080002</v>
      </c>
      <c r="E13" s="62">
        <f>+D13*C13</f>
        <v>9464488.3157457244</v>
      </c>
      <c r="F13" s="72"/>
      <c r="G13" s="66" t="s">
        <v>696</v>
      </c>
    </row>
    <row r="14" spans="1:8" s="29" customFormat="1" ht="20.100000000000001" customHeight="1">
      <c r="B14" s="39" t="s">
        <v>704</v>
      </c>
      <c r="C14" s="69"/>
      <c r="D14" s="62"/>
      <c r="E14" s="82">
        <f>SUM(E15:E17)</f>
        <v>10136664.664011905</v>
      </c>
      <c r="F14" s="71"/>
      <c r="G14" s="39" t="s">
        <v>705</v>
      </c>
    </row>
    <row r="15" spans="1:8" s="30" customFormat="1" ht="15" customHeight="1">
      <c r="B15" s="66" t="s">
        <v>690</v>
      </c>
      <c r="C15" s="67">
        <v>740.76243962395154</v>
      </c>
      <c r="D15" s="62">
        <v>11587.601999999999</v>
      </c>
      <c r="E15" s="62">
        <f>+D15*C15</f>
        <v>8583660.3269113787</v>
      </c>
      <c r="F15" s="72"/>
      <c r="G15" s="66" t="s">
        <v>697</v>
      </c>
    </row>
    <row r="16" spans="1:8" s="30" customFormat="1" ht="15" customHeight="1">
      <c r="B16" s="66" t="s">
        <v>691</v>
      </c>
      <c r="C16" s="67">
        <v>259.84422737121287</v>
      </c>
      <c r="D16" s="62">
        <v>2936.173499999999</v>
      </c>
      <c r="E16" s="62">
        <f>+D16*C16</f>
        <v>762947.73453532963</v>
      </c>
      <c r="F16" s="72"/>
      <c r="G16" s="66" t="s">
        <v>698</v>
      </c>
    </row>
    <row r="17" spans="2:8" s="30" customFormat="1" ht="15" customHeight="1">
      <c r="B17" s="66" t="s">
        <v>692</v>
      </c>
      <c r="C17" s="67" t="s">
        <v>878</v>
      </c>
      <c r="D17" s="67" t="s">
        <v>878</v>
      </c>
      <c r="E17" s="62">
        <v>790056.60256519692</v>
      </c>
      <c r="F17" s="72"/>
      <c r="G17" s="66" t="s">
        <v>699</v>
      </c>
    </row>
    <row r="18" spans="2:8" s="30" customFormat="1" ht="24.95" customHeight="1">
      <c r="B18" s="165" t="s">
        <v>33</v>
      </c>
      <c r="C18" s="113"/>
      <c r="D18" s="62"/>
      <c r="E18" s="164">
        <f>SUM(E20:E25)</f>
        <v>6306655.231840224</v>
      </c>
      <c r="F18" s="183"/>
      <c r="G18" s="165" t="s">
        <v>34</v>
      </c>
    </row>
    <row r="19" spans="2:8" s="29" customFormat="1" ht="15" customHeight="1">
      <c r="B19" s="38" t="s">
        <v>700</v>
      </c>
      <c r="C19" s="69"/>
      <c r="D19" s="62"/>
      <c r="E19" s="65"/>
      <c r="F19" s="71"/>
      <c r="G19" s="38" t="s">
        <v>702</v>
      </c>
    </row>
    <row r="20" spans="2:8" s="30" customFormat="1" ht="15" customHeight="1">
      <c r="B20" s="66" t="s">
        <v>687</v>
      </c>
      <c r="C20" s="89">
        <v>170.65</v>
      </c>
      <c r="D20" s="62">
        <v>264.05700513465365</v>
      </c>
      <c r="E20" s="62">
        <f>+D20*C20</f>
        <v>45061.327926228645</v>
      </c>
      <c r="F20" s="72"/>
      <c r="G20" s="66" t="s">
        <v>694</v>
      </c>
    </row>
    <row r="21" spans="2:8" s="30" customFormat="1" ht="15" customHeight="1">
      <c r="B21" s="66" t="s">
        <v>688</v>
      </c>
      <c r="C21" s="89">
        <v>131.048942831543</v>
      </c>
      <c r="D21" s="62">
        <v>85.71120689655173</v>
      </c>
      <c r="E21" s="62">
        <f>+D21*C21</f>
        <v>11232.363052608762</v>
      </c>
      <c r="F21" s="72"/>
      <c r="G21" s="66" t="s">
        <v>695</v>
      </c>
    </row>
    <row r="22" spans="2:8" s="30" customFormat="1" ht="15" customHeight="1">
      <c r="B22" s="66" t="s">
        <v>706</v>
      </c>
      <c r="C22" s="89">
        <v>3098.9940000000001</v>
      </c>
      <c r="D22" s="62">
        <v>240.78940957885879</v>
      </c>
      <c r="E22" s="62">
        <f>+D22*C22</f>
        <v>746204.935548426</v>
      </c>
      <c r="F22" s="72"/>
      <c r="G22" s="66" t="s">
        <v>707</v>
      </c>
    </row>
    <row r="23" spans="2:8" s="29" customFormat="1" ht="15" customHeight="1">
      <c r="B23" s="38" t="s">
        <v>903</v>
      </c>
      <c r="C23" s="89"/>
      <c r="D23" s="62"/>
      <c r="E23" s="62"/>
      <c r="F23" s="71"/>
      <c r="G23" s="38"/>
    </row>
    <row r="24" spans="2:8" s="30" customFormat="1" ht="12.75" customHeight="1">
      <c r="B24" s="38" t="s">
        <v>902</v>
      </c>
      <c r="C24" s="89">
        <v>5849.5218005760007</v>
      </c>
      <c r="D24" s="62">
        <v>893.86895435094698</v>
      </c>
      <c r="E24" s="62">
        <f>+D24*C24</f>
        <v>5228705.9353339383</v>
      </c>
      <c r="F24" s="72"/>
      <c r="G24" s="38" t="s">
        <v>703</v>
      </c>
    </row>
    <row r="25" spans="2:8" s="30" customFormat="1" ht="15" customHeight="1">
      <c r="B25" s="38" t="s">
        <v>701</v>
      </c>
      <c r="C25" s="89" t="s">
        <v>878</v>
      </c>
      <c r="D25" s="67" t="s">
        <v>878</v>
      </c>
      <c r="E25" s="62">
        <v>275450.66997902188</v>
      </c>
      <c r="F25" s="72"/>
      <c r="G25" s="38" t="s">
        <v>708</v>
      </c>
    </row>
    <row r="26" spans="2:8" s="30" customFormat="1" ht="3" customHeight="1">
      <c r="B26" s="58"/>
      <c r="C26" s="119"/>
      <c r="D26" s="97"/>
      <c r="E26" s="97"/>
      <c r="F26" s="68"/>
      <c r="G26" s="58"/>
      <c r="H26" s="22"/>
    </row>
    <row r="27" spans="2:8" s="23" customFormat="1" ht="13.5" thickBot="1">
      <c r="C27" s="76"/>
      <c r="D27" s="76"/>
      <c r="E27" s="76"/>
      <c r="H27" s="22"/>
    </row>
    <row r="28" spans="2:8" s="23" customFormat="1" ht="16.5" customHeight="1" thickTop="1">
      <c r="B28" s="24" t="str">
        <f>+'Περιεχόμενα-Contents'!B27</f>
        <v>(Τελευταία Ενημέρωση/Last update: 10/04/2025)</v>
      </c>
      <c r="C28" s="77"/>
      <c r="D28" s="83"/>
      <c r="E28" s="83"/>
      <c r="F28" s="25"/>
      <c r="G28" s="25"/>
      <c r="H28" s="22"/>
    </row>
    <row r="29" spans="2:8" s="23" customFormat="1" ht="4.5" customHeight="1">
      <c r="B29" s="190"/>
      <c r="C29" s="198"/>
      <c r="D29" s="76"/>
      <c r="E29" s="76"/>
      <c r="H29" s="22"/>
    </row>
    <row r="30" spans="2:8" s="23" customFormat="1" ht="16.5" customHeight="1">
      <c r="B30" s="26" t="str">
        <f>+'Περιεχόμενα-Contents'!B29</f>
        <v>COPYRIGHT © :2025, ΚΥΠΡΙΑΚΗ ΔΗΜΟΚΡΑΤΙΑ, ΣΤΑΤΙΣΤΙΚΗ ΥΠΗΡΕΣΙΑ/REPUBLIC OF CYPRUS, STATISTICAL SERVICE</v>
      </c>
      <c r="C30" s="78"/>
      <c r="D30" s="76"/>
      <c r="E30" s="76"/>
      <c r="H30" s="22"/>
    </row>
    <row r="31" spans="2:8" s="1" customFormat="1">
      <c r="B31" s="20"/>
      <c r="C31" s="79"/>
      <c r="D31" s="81"/>
      <c r="E31" s="81"/>
      <c r="H31" s="22"/>
    </row>
    <row r="35" spans="1:8" s="27" customFormat="1">
      <c r="A35" s="22"/>
      <c r="B35" s="28"/>
      <c r="C35" s="80"/>
      <c r="H35" s="22"/>
    </row>
  </sheetData>
  <mergeCells count="6">
    <mergeCell ref="A1:B1"/>
    <mergeCell ref="B6:B8"/>
    <mergeCell ref="C6:F6"/>
    <mergeCell ref="G6:G8"/>
    <mergeCell ref="E7:F7"/>
    <mergeCell ref="E8:F8"/>
  </mergeCells>
  <hyperlinks>
    <hyperlink ref="A1" location="'Περιεχόμενα-Contents'!A1" display="Περιεχόμενα - Contents" xr:uid="{00000000-0004-0000-1200-000000000000}"/>
  </hyperlinks>
  <printOptions horizontalCentered="1"/>
  <pageMargins left="0.15748031496062992" right="0.15748031496062992" top="0.19685039370078741" bottom="0.19685039370078741" header="0.15748031496062992" footer="0.1574803149606299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1"/>
  <sheetViews>
    <sheetView zoomScaleNormal="100" workbookViewId="0"/>
  </sheetViews>
  <sheetFormatPr defaultColWidth="9.140625" defaultRowHeight="12.75"/>
  <cols>
    <col min="1" max="1" width="2" style="1" customWidth="1"/>
    <col min="2" max="2" width="90.7109375" style="1" customWidth="1"/>
    <col min="3" max="3" width="2.140625" style="1" customWidth="1"/>
    <col min="4" max="4" width="90.7109375" style="1" customWidth="1"/>
    <col min="5" max="16384" width="9.140625" style="1"/>
  </cols>
  <sheetData>
    <row r="1" spans="1:4" ht="15" customHeight="1">
      <c r="A1" s="2"/>
      <c r="B1" s="192" t="s">
        <v>8</v>
      </c>
      <c r="C1" s="3"/>
    </row>
    <row r="2" spans="1:4" ht="30" customHeight="1">
      <c r="B2" s="191" t="s">
        <v>851</v>
      </c>
      <c r="C2" s="130"/>
      <c r="D2" s="191" t="s">
        <v>852</v>
      </c>
    </row>
    <row r="3" spans="1:4" s="6" customFormat="1" ht="30" customHeight="1">
      <c r="A3" s="4"/>
      <c r="B3" s="131" t="s">
        <v>0</v>
      </c>
      <c r="C3" s="132"/>
      <c r="D3" s="131" t="s">
        <v>1</v>
      </c>
    </row>
    <row r="4" spans="1:4" s="6" customFormat="1" ht="12.75" customHeight="1">
      <c r="A4" s="4"/>
      <c r="B4" s="5"/>
      <c r="C4" s="5"/>
      <c r="D4" s="5"/>
    </row>
    <row r="5" spans="1:4">
      <c r="B5" s="7" t="s">
        <v>853</v>
      </c>
      <c r="C5" s="8"/>
      <c r="D5" s="9" t="s">
        <v>865</v>
      </c>
    </row>
    <row r="6" spans="1:4" ht="9.75" customHeight="1">
      <c r="B6" s="10"/>
      <c r="C6" s="8"/>
      <c r="D6" s="10"/>
    </row>
    <row r="7" spans="1:4" ht="63.75">
      <c r="B7" s="13" t="s">
        <v>882</v>
      </c>
      <c r="C7" s="12"/>
      <c r="D7" s="13" t="s">
        <v>884</v>
      </c>
    </row>
    <row r="8" spans="1:4" ht="9.75" customHeight="1">
      <c r="B8" s="14"/>
      <c r="C8" s="8"/>
      <c r="D8" s="8"/>
    </row>
    <row r="9" spans="1:4" ht="57" customHeight="1">
      <c r="B9" s="13" t="s">
        <v>992</v>
      </c>
      <c r="C9" s="8"/>
      <c r="D9" s="13" t="s">
        <v>993</v>
      </c>
    </row>
    <row r="10" spans="1:4" ht="9.75" customHeight="1">
      <c r="B10" s="14"/>
      <c r="C10" s="8"/>
      <c r="D10" s="8"/>
    </row>
    <row r="11" spans="1:4" ht="89.25">
      <c r="B11" s="13" t="s">
        <v>1030</v>
      </c>
      <c r="C11" s="8"/>
      <c r="D11" s="13" t="s">
        <v>1031</v>
      </c>
    </row>
    <row r="12" spans="1:4" ht="9.75" customHeight="1">
      <c r="B12" s="9"/>
      <c r="C12" s="8"/>
      <c r="D12" s="9"/>
    </row>
    <row r="13" spans="1:4" ht="51">
      <c r="B13" s="13" t="s">
        <v>914</v>
      </c>
      <c r="C13" s="12"/>
      <c r="D13" s="13" t="s">
        <v>913</v>
      </c>
    </row>
    <row r="14" spans="1:4" ht="9.75" customHeight="1">
      <c r="B14" s="9"/>
      <c r="C14" s="8"/>
      <c r="D14" s="9"/>
    </row>
    <row r="15" spans="1:4" ht="69" customHeight="1">
      <c r="B15" s="13" t="s">
        <v>1052</v>
      </c>
      <c r="C15" s="12"/>
      <c r="D15" s="13" t="s">
        <v>1053</v>
      </c>
    </row>
    <row r="16" spans="1:4" ht="9.75" customHeight="1">
      <c r="B16" s="9"/>
      <c r="C16" s="8"/>
      <c r="D16" s="9"/>
    </row>
    <row r="17" spans="2:4" ht="31.5" customHeight="1">
      <c r="B17" s="13" t="s">
        <v>916</v>
      </c>
      <c r="C17" s="12"/>
      <c r="D17" s="13" t="s">
        <v>915</v>
      </c>
    </row>
    <row r="18" spans="2:4" ht="9.75" customHeight="1">
      <c r="B18" s="9"/>
      <c r="C18" s="8"/>
      <c r="D18" s="9"/>
    </row>
    <row r="19" spans="2:4">
      <c r="B19" s="9" t="s">
        <v>866</v>
      </c>
      <c r="C19" s="8"/>
      <c r="D19" s="9" t="s">
        <v>4</v>
      </c>
    </row>
    <row r="20" spans="2:4" ht="9.75" customHeight="1">
      <c r="B20" s="8"/>
      <c r="C20" s="8"/>
      <c r="D20" s="8"/>
    </row>
    <row r="21" spans="2:4" ht="25.5">
      <c r="B21" s="11" t="s">
        <v>854</v>
      </c>
      <c r="C21" s="12"/>
      <c r="D21" s="11" t="s">
        <v>867</v>
      </c>
    </row>
    <row r="22" spans="2:4" ht="9.75" customHeight="1">
      <c r="B22" s="8"/>
      <c r="C22" s="8"/>
      <c r="D22" s="8"/>
    </row>
    <row r="23" spans="2:4">
      <c r="B23" s="9" t="s">
        <v>9</v>
      </c>
      <c r="C23" s="8"/>
      <c r="D23" s="9" t="s">
        <v>10</v>
      </c>
    </row>
    <row r="24" spans="2:4" ht="9.75" customHeight="1">
      <c r="B24" s="8"/>
      <c r="C24" s="8"/>
      <c r="D24" s="8"/>
    </row>
    <row r="25" spans="2:4" ht="51">
      <c r="B25" s="11" t="s">
        <v>1142</v>
      </c>
      <c r="C25" s="12"/>
      <c r="D25" s="11" t="s">
        <v>1143</v>
      </c>
    </row>
    <row r="26" spans="2:4">
      <c r="B26" s="8"/>
      <c r="C26" s="8"/>
      <c r="D26" s="8"/>
    </row>
    <row r="27" spans="2:4">
      <c r="B27" s="15" t="s">
        <v>2</v>
      </c>
      <c r="C27" s="8"/>
      <c r="D27" s="15" t="s">
        <v>3</v>
      </c>
    </row>
    <row r="28" spans="2:4" ht="9.75" customHeight="1">
      <c r="B28" s="8"/>
      <c r="C28" s="8"/>
      <c r="D28" s="8"/>
    </row>
    <row r="29" spans="2:4" ht="63.75">
      <c r="B29" s="11" t="s">
        <v>1141</v>
      </c>
      <c r="C29" s="12"/>
      <c r="D29" s="11" t="s">
        <v>885</v>
      </c>
    </row>
    <row r="30" spans="2:4" ht="9.75" customHeight="1">
      <c r="B30" s="8"/>
      <c r="C30" s="8"/>
      <c r="D30" s="8"/>
    </row>
    <row r="31" spans="2:4" ht="42.75" customHeight="1">
      <c r="B31" s="13" t="s">
        <v>897</v>
      </c>
      <c r="C31" s="12"/>
      <c r="D31" s="11" t="s">
        <v>906</v>
      </c>
    </row>
    <row r="32" spans="2:4" ht="9.75" customHeight="1">
      <c r="B32" s="8"/>
      <c r="C32" s="8"/>
      <c r="D32" s="8"/>
    </row>
    <row r="33" spans="2:4" ht="25.5">
      <c r="B33" s="11" t="s">
        <v>855</v>
      </c>
      <c r="C33" s="12"/>
      <c r="D33" s="13" t="s">
        <v>907</v>
      </c>
    </row>
    <row r="34" spans="2:4" ht="9.75" customHeight="1">
      <c r="B34" s="8"/>
      <c r="C34" s="8"/>
      <c r="D34" s="8"/>
    </row>
    <row r="35" spans="2:4" ht="51">
      <c r="B35" s="11" t="s">
        <v>917</v>
      </c>
      <c r="C35" s="12"/>
      <c r="D35" s="11" t="s">
        <v>908</v>
      </c>
    </row>
    <row r="36" spans="2:4" ht="9.75" customHeight="1">
      <c r="B36" s="8"/>
      <c r="C36" s="8"/>
      <c r="D36" s="8"/>
    </row>
    <row r="37" spans="2:4" ht="63.75">
      <c r="B37" s="11" t="s">
        <v>918</v>
      </c>
      <c r="C37" s="12"/>
      <c r="D37" s="11" t="s">
        <v>909</v>
      </c>
    </row>
    <row r="38" spans="2:4" ht="9.75" customHeight="1">
      <c r="B38" s="8"/>
      <c r="C38" s="8"/>
      <c r="D38" s="8"/>
    </row>
    <row r="39" spans="2:4" ht="63.75">
      <c r="B39" s="11" t="s">
        <v>856</v>
      </c>
      <c r="C39" s="12"/>
      <c r="D39" s="13" t="s">
        <v>886</v>
      </c>
    </row>
    <row r="40" spans="2:4" ht="9.75" customHeight="1">
      <c r="B40" s="8"/>
      <c r="C40" s="8"/>
      <c r="D40" s="8"/>
    </row>
    <row r="41" spans="2:4" ht="51">
      <c r="B41" s="11" t="s">
        <v>857</v>
      </c>
      <c r="C41" s="12"/>
      <c r="D41" s="11" t="s">
        <v>887</v>
      </c>
    </row>
    <row r="42" spans="2:4" ht="9.75" customHeight="1">
      <c r="B42" s="8"/>
      <c r="C42" s="8"/>
      <c r="D42" s="8"/>
    </row>
    <row r="43" spans="2:4" ht="25.5">
      <c r="B43" s="11" t="s">
        <v>1028</v>
      </c>
      <c r="C43" s="12"/>
      <c r="D43" s="11" t="s">
        <v>1029</v>
      </c>
    </row>
    <row r="44" spans="2:4" ht="9.75" customHeight="1">
      <c r="B44" s="8"/>
      <c r="C44" s="8"/>
      <c r="D44" s="8"/>
    </row>
    <row r="45" spans="2:4" ht="76.5" customHeight="1">
      <c r="B45" s="11" t="s">
        <v>883</v>
      </c>
      <c r="C45" s="12"/>
      <c r="D45" s="11" t="s">
        <v>888</v>
      </c>
    </row>
    <row r="46" spans="2:4" ht="9.75" customHeight="1">
      <c r="B46" s="8"/>
      <c r="C46" s="8"/>
      <c r="D46" s="8"/>
    </row>
    <row r="47" spans="2:4" ht="76.5">
      <c r="B47" s="11" t="s">
        <v>1026</v>
      </c>
      <c r="C47" s="12"/>
      <c r="D47" s="11" t="s">
        <v>1027</v>
      </c>
    </row>
    <row r="48" spans="2:4" ht="9.75" customHeight="1">
      <c r="B48" s="8"/>
      <c r="C48" s="8"/>
      <c r="D48" s="8"/>
    </row>
    <row r="49" spans="1:4" ht="25.5">
      <c r="B49" s="11" t="s">
        <v>994</v>
      </c>
      <c r="C49" s="12"/>
      <c r="D49" s="11" t="s">
        <v>889</v>
      </c>
    </row>
    <row r="50" spans="1:4" ht="9.75" customHeight="1">
      <c r="B50" s="8"/>
      <c r="C50" s="8"/>
      <c r="D50" s="8"/>
    </row>
    <row r="51" spans="1:4" ht="63.75">
      <c r="B51" s="235" t="s">
        <v>1025</v>
      </c>
      <c r="C51" s="12"/>
      <c r="D51" s="235" t="s">
        <v>1037</v>
      </c>
    </row>
    <row r="52" spans="1:4" ht="9.75" customHeight="1">
      <c r="B52" s="8"/>
      <c r="C52" s="8"/>
      <c r="D52" s="8"/>
    </row>
    <row r="53" spans="1:4">
      <c r="A53" s="134"/>
      <c r="B53" s="135" t="s">
        <v>858</v>
      </c>
      <c r="C53" s="7"/>
      <c r="D53" s="136" t="s">
        <v>868</v>
      </c>
    </row>
    <row r="54" spans="1:4" ht="9.75" customHeight="1">
      <c r="B54" s="8"/>
      <c r="C54" s="8"/>
      <c r="D54" s="8"/>
    </row>
    <row r="55" spans="1:4" s="134" customFormat="1" ht="38.25">
      <c r="A55" s="1"/>
      <c r="B55" s="11" t="s">
        <v>995</v>
      </c>
      <c r="C55" s="12"/>
      <c r="D55" s="11" t="s">
        <v>890</v>
      </c>
    </row>
    <row r="56" spans="1:4" ht="9.75" customHeight="1">
      <c r="B56" s="8"/>
      <c r="C56" s="8"/>
      <c r="D56" s="8"/>
    </row>
    <row r="57" spans="1:4">
      <c r="A57" s="134"/>
      <c r="B57" s="135" t="s">
        <v>859</v>
      </c>
      <c r="C57" s="7"/>
      <c r="D57" s="136" t="s">
        <v>869</v>
      </c>
    </row>
    <row r="58" spans="1:4" ht="9.75" customHeight="1">
      <c r="B58" s="8"/>
      <c r="C58" s="8"/>
      <c r="D58" s="8"/>
    </row>
    <row r="59" spans="1:4" s="134" customFormat="1" ht="89.25">
      <c r="A59" s="1"/>
      <c r="B59" s="16" t="s">
        <v>996</v>
      </c>
      <c r="C59" s="12"/>
      <c r="D59" s="13" t="s">
        <v>997</v>
      </c>
    </row>
    <row r="60" spans="1:4" ht="9.75" customHeight="1">
      <c r="B60" s="8"/>
      <c r="C60" s="8"/>
      <c r="D60" s="8"/>
    </row>
    <row r="61" spans="1:4">
      <c r="B61" s="15" t="s">
        <v>860</v>
      </c>
      <c r="C61" s="8"/>
      <c r="D61" s="15" t="s">
        <v>13</v>
      </c>
    </row>
    <row r="62" spans="1:4" ht="9.75" customHeight="1">
      <c r="B62" s="8"/>
      <c r="C62" s="8"/>
      <c r="D62" s="8"/>
    </row>
    <row r="63" spans="1:4" ht="12.95" customHeight="1">
      <c r="B63" s="133" t="s">
        <v>874</v>
      </c>
      <c r="C63" s="8"/>
      <c r="D63" s="133" t="s">
        <v>877</v>
      </c>
    </row>
    <row r="64" spans="1:4" ht="12.95" customHeight="1">
      <c r="B64" s="133" t="s">
        <v>875</v>
      </c>
      <c r="C64" s="8"/>
      <c r="D64" s="133" t="s">
        <v>876</v>
      </c>
    </row>
    <row r="65" spans="1:4" ht="12.95" customHeight="1">
      <c r="B65" s="133" t="s">
        <v>861</v>
      </c>
      <c r="C65" s="8"/>
      <c r="D65" s="8" t="s">
        <v>870</v>
      </c>
    </row>
    <row r="66" spans="1:4" ht="12.95" customHeight="1">
      <c r="B66" s="17" t="s">
        <v>879</v>
      </c>
      <c r="C66" s="8"/>
      <c r="D66" s="17" t="s">
        <v>910</v>
      </c>
    </row>
    <row r="67" spans="1:4" ht="12.95" customHeight="1">
      <c r="B67" s="133" t="s">
        <v>862</v>
      </c>
      <c r="C67" s="8"/>
      <c r="D67" s="17" t="s">
        <v>871</v>
      </c>
    </row>
    <row r="68" spans="1:4" ht="12.95" customHeight="1">
      <c r="B68" s="133" t="s">
        <v>863</v>
      </c>
      <c r="C68" s="8"/>
      <c r="D68" s="17" t="s">
        <v>872</v>
      </c>
    </row>
    <row r="69" spans="1:4" ht="12.95" customHeight="1">
      <c r="B69" s="133" t="s">
        <v>864</v>
      </c>
      <c r="C69" s="8"/>
      <c r="D69" s="137" t="s">
        <v>880</v>
      </c>
    </row>
    <row r="70" spans="1:4" ht="12.95" customHeight="1">
      <c r="B70" s="133" t="s">
        <v>911</v>
      </c>
      <c r="C70" s="8"/>
      <c r="D70" s="137" t="s">
        <v>998</v>
      </c>
    </row>
    <row r="71" spans="1:4" ht="12.95" customHeight="1">
      <c r="B71" s="18" t="s">
        <v>912</v>
      </c>
      <c r="C71" s="8"/>
      <c r="D71" s="18" t="s">
        <v>881</v>
      </c>
    </row>
    <row r="72" spans="1:4">
      <c r="B72" s="19"/>
    </row>
    <row r="73" spans="1:4" ht="13.5" thickBot="1">
      <c r="A73" s="23"/>
      <c r="B73" s="23"/>
      <c r="C73" s="23"/>
      <c r="D73" s="23"/>
    </row>
    <row r="74" spans="1:4" s="23" customFormat="1" ht="16.5" customHeight="1" thickTop="1">
      <c r="B74" s="24" t="str">
        <f>+'Περιεχόμενα-Contents'!B27</f>
        <v>(Τελευταία Ενημέρωση/Last update: 10/04/2025)</v>
      </c>
      <c r="C74" s="25"/>
      <c r="D74" s="25"/>
    </row>
    <row r="75" spans="1:4" s="23" customFormat="1" ht="4.5" customHeight="1">
      <c r="B75" s="190"/>
    </row>
    <row r="76" spans="1:4" s="23" customFormat="1" ht="16.5" customHeight="1">
      <c r="B76" s="26" t="str">
        <f>+'Περιεχόμενα-Contents'!B29</f>
        <v>COPYRIGHT © :2025, ΚΥΠΡΙΑΚΗ ΔΗΜΟΚΡΑΤΙΑ, ΣΤΑΤΙΣΤΙΚΗ ΥΠΗΡΕΣΙΑ/REPUBLIC OF CYPRUS, STATISTICAL SERVICE</v>
      </c>
    </row>
    <row r="77" spans="1:4" s="23" customFormat="1" ht="4.5" customHeight="1">
      <c r="A77" s="1"/>
      <c r="B77" s="1"/>
      <c r="C77" s="1"/>
      <c r="D77" s="1"/>
    </row>
    <row r="78" spans="1:4" s="23" customFormat="1" ht="16.5" customHeight="1">
      <c r="A78" s="1"/>
      <c r="B78" s="1"/>
      <c r="C78" s="1"/>
      <c r="D78" s="1"/>
    </row>
    <row r="81" spans="2:2">
      <c r="B81" s="149"/>
    </row>
  </sheetData>
  <hyperlinks>
    <hyperlink ref="B1" location="'Περιεχόμενα-Contents'!A1" display="Περιεχόμενα - Contents" xr:uid="{00000000-0004-0000-0100-000000000000}"/>
  </hyperlinks>
  <printOptions horizontalCentered="1"/>
  <pageMargins left="0.15748031496062992" right="0.15748031496062992" top="0.74803149606299213" bottom="0.74803149606299213" header="0.31496062992125984" footer="0.31496062992125984"/>
  <pageSetup paperSize="9" orientation="portrait" horizontalDpi="4294967293" r:id="rId1"/>
  <rowBreaks count="2" manualBreakCount="2">
    <brk id="26" max="3" man="1"/>
    <brk id="50" max="3" man="1"/>
  </rowBreaks>
  <colBreaks count="1" manualBreakCount="1">
    <brk id="2" max="7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J33"/>
  <sheetViews>
    <sheetView zoomScaleNormal="100" zoomScaleSheetLayoutView="80" workbookViewId="0">
      <selection sqref="A1:B1"/>
    </sheetView>
  </sheetViews>
  <sheetFormatPr defaultColWidth="9.28515625" defaultRowHeight="12.75"/>
  <cols>
    <col min="1" max="1" width="2.140625" style="22" customWidth="1"/>
    <col min="2" max="2" width="41.85546875" style="27" customWidth="1"/>
    <col min="3" max="3" width="11.5703125" style="27" customWidth="1"/>
    <col min="4" max="4" width="11.5703125" style="21" customWidth="1"/>
    <col min="5" max="5" width="0.85546875" style="22" customWidth="1"/>
    <col min="6" max="6" width="36.140625" style="22" customWidth="1"/>
    <col min="7" max="7" width="2.140625" style="22" customWidth="1"/>
    <col min="8" max="16384" width="9.28515625" style="22"/>
  </cols>
  <sheetData>
    <row r="1" spans="1:10" s="1" customFormat="1" ht="15" customHeight="1">
      <c r="A1" s="246" t="s">
        <v>8</v>
      </c>
      <c r="B1" s="247"/>
      <c r="C1" s="74"/>
      <c r="D1" s="81"/>
    </row>
    <row r="2" spans="1:10" s="1" customFormat="1" ht="12.95" customHeight="1">
      <c r="B2" s="3"/>
      <c r="C2" s="75"/>
      <c r="D2" s="81"/>
    </row>
    <row r="3" spans="1:10" s="29" customFormat="1" ht="15" customHeight="1">
      <c r="B3" s="195" t="s">
        <v>1125</v>
      </c>
      <c r="C3" s="45"/>
      <c r="D3" s="82"/>
      <c r="E3" s="34"/>
      <c r="F3" s="34"/>
      <c r="G3" s="34"/>
    </row>
    <row r="4" spans="1:10" s="29" customFormat="1" ht="15" customHeight="1" thickBot="1">
      <c r="B4" s="196" t="s">
        <v>1126</v>
      </c>
      <c r="C4" s="194"/>
      <c r="D4" s="194"/>
      <c r="E4" s="193"/>
      <c r="F4" s="193"/>
      <c r="G4" s="35"/>
    </row>
    <row r="5" spans="1:10" s="29" customFormat="1" ht="12.95" customHeight="1" thickTop="1">
      <c r="B5" s="35"/>
      <c r="C5" s="35"/>
    </row>
    <row r="6" spans="1:10" s="30" customFormat="1" ht="15.95" customHeight="1">
      <c r="B6" s="242" t="s">
        <v>498</v>
      </c>
      <c r="C6" s="249">
        <v>2022</v>
      </c>
      <c r="D6" s="249"/>
      <c r="E6" s="250"/>
      <c r="F6" s="242" t="s">
        <v>549</v>
      </c>
    </row>
    <row r="7" spans="1:10" s="30" customFormat="1" ht="48" customHeight="1">
      <c r="B7" s="264"/>
      <c r="C7" s="113" t="s">
        <v>449</v>
      </c>
      <c r="D7" s="275" t="s">
        <v>264</v>
      </c>
      <c r="E7" s="276"/>
      <c r="F7" s="264"/>
    </row>
    <row r="8" spans="1:10" s="30" customFormat="1" ht="45.75" customHeight="1">
      <c r="B8" s="243"/>
      <c r="C8" s="114" t="s">
        <v>1001</v>
      </c>
      <c r="D8" s="277" t="s">
        <v>262</v>
      </c>
      <c r="E8" s="278"/>
      <c r="F8" s="243"/>
    </row>
    <row r="9" spans="1:10" s="30" customFormat="1" ht="24.95" customHeight="1">
      <c r="B9" s="163" t="s">
        <v>15</v>
      </c>
      <c r="C9" s="240"/>
      <c r="D9" s="164">
        <f>+D10+D15</f>
        <v>3350278.0631921007</v>
      </c>
      <c r="E9" s="183"/>
      <c r="F9" s="165" t="s">
        <v>16</v>
      </c>
    </row>
    <row r="10" spans="1:10" s="29" customFormat="1" ht="20.100000000000001" customHeight="1">
      <c r="B10" s="39" t="s">
        <v>717</v>
      </c>
      <c r="C10" s="151" t="s">
        <v>878</v>
      </c>
      <c r="D10" s="65">
        <f>+D11+D13+D14</f>
        <v>1416547.3031921007</v>
      </c>
      <c r="E10" s="71"/>
      <c r="F10" s="39" t="s">
        <v>718</v>
      </c>
    </row>
    <row r="11" spans="1:10" s="30" customFormat="1" ht="15" customHeight="1">
      <c r="B11" s="66" t="s">
        <v>711</v>
      </c>
      <c r="C11" s="85">
        <v>3178</v>
      </c>
      <c r="D11" s="62">
        <v>172415.14</v>
      </c>
      <c r="E11" s="72"/>
      <c r="F11" s="66" t="s">
        <v>726</v>
      </c>
    </row>
    <row r="12" spans="1:10" s="29" customFormat="1" ht="15" customHeight="1">
      <c r="B12" s="66" t="s">
        <v>1013</v>
      </c>
      <c r="C12" s="85"/>
      <c r="D12" s="82"/>
      <c r="E12" s="71"/>
      <c r="F12" s="66" t="s">
        <v>727</v>
      </c>
      <c r="J12" s="30"/>
    </row>
    <row r="13" spans="1:10" s="29" customFormat="1" ht="12" customHeight="1">
      <c r="B13" s="66" t="s">
        <v>719</v>
      </c>
      <c r="C13" s="85" t="s">
        <v>878</v>
      </c>
      <c r="D13" s="88">
        <v>305991.90999999997</v>
      </c>
      <c r="E13" s="71"/>
      <c r="F13" s="66" t="s">
        <v>728</v>
      </c>
      <c r="J13" s="30"/>
    </row>
    <row r="14" spans="1:10" s="29" customFormat="1" ht="15" customHeight="1">
      <c r="B14" s="66" t="s">
        <v>712</v>
      </c>
      <c r="C14" s="85" t="s">
        <v>878</v>
      </c>
      <c r="D14" s="88">
        <v>938140.25319210067</v>
      </c>
      <c r="E14" s="71"/>
      <c r="F14" s="66" t="s">
        <v>729</v>
      </c>
    </row>
    <row r="15" spans="1:10" s="29" customFormat="1" ht="20.100000000000001" customHeight="1">
      <c r="B15" s="39" t="s">
        <v>713</v>
      </c>
      <c r="C15" s="151" t="s">
        <v>878</v>
      </c>
      <c r="D15" s="82">
        <f>SUM(D16:D18)</f>
        <v>1933730.76</v>
      </c>
      <c r="E15" s="71"/>
      <c r="F15" s="39" t="s">
        <v>730</v>
      </c>
      <c r="J15" s="30"/>
    </row>
    <row r="16" spans="1:10" s="30" customFormat="1" ht="15" customHeight="1">
      <c r="B16" s="66" t="s">
        <v>711</v>
      </c>
      <c r="C16" s="85">
        <v>64.510000000000005</v>
      </c>
      <c r="D16" s="62">
        <v>3498.1600000000003</v>
      </c>
      <c r="E16" s="72"/>
      <c r="F16" s="66" t="s">
        <v>726</v>
      </c>
      <c r="J16" s="29"/>
    </row>
    <row r="17" spans="2:10" s="30" customFormat="1" ht="15" customHeight="1">
      <c r="B17" s="66" t="s">
        <v>714</v>
      </c>
      <c r="C17" s="85">
        <v>5506</v>
      </c>
      <c r="D17" s="62">
        <v>198711.6</v>
      </c>
      <c r="E17" s="72"/>
      <c r="F17" s="66" t="s">
        <v>731</v>
      </c>
      <c r="J17" s="29"/>
    </row>
    <row r="18" spans="2:10" s="30" customFormat="1" ht="15" customHeight="1">
      <c r="B18" s="66" t="s">
        <v>715</v>
      </c>
      <c r="C18" s="85">
        <v>2097.75</v>
      </c>
      <c r="D18" s="62">
        <v>1731521</v>
      </c>
      <c r="E18" s="72"/>
      <c r="F18" s="66" t="s">
        <v>732</v>
      </c>
      <c r="J18" s="29"/>
    </row>
    <row r="19" spans="2:10" s="30" customFormat="1" ht="24.95" customHeight="1">
      <c r="B19" s="165" t="s">
        <v>33</v>
      </c>
      <c r="C19" s="240"/>
      <c r="D19" s="164">
        <f>+D22+D23</f>
        <v>912696.96</v>
      </c>
      <c r="E19" s="183"/>
      <c r="F19" s="165" t="s">
        <v>34</v>
      </c>
    </row>
    <row r="20" spans="2:10" s="29" customFormat="1" ht="15" customHeight="1">
      <c r="B20" s="66" t="s">
        <v>716</v>
      </c>
      <c r="C20" s="151"/>
      <c r="D20" s="65"/>
      <c r="E20" s="71"/>
      <c r="F20" s="66" t="s">
        <v>733</v>
      </c>
    </row>
    <row r="21" spans="2:10" s="30" customFormat="1" ht="12" customHeight="1">
      <c r="B21" s="66" t="s">
        <v>720</v>
      </c>
      <c r="C21" s="87"/>
      <c r="D21" s="62"/>
      <c r="E21" s="72"/>
      <c r="F21" s="66" t="s">
        <v>734</v>
      </c>
      <c r="J21" s="29"/>
    </row>
    <row r="22" spans="2:10" s="30" customFormat="1" ht="15" customHeight="1">
      <c r="B22" s="73" t="s">
        <v>721</v>
      </c>
      <c r="C22" s="85" t="s">
        <v>878</v>
      </c>
      <c r="D22" s="62">
        <v>492568.55999999994</v>
      </c>
      <c r="E22" s="72"/>
      <c r="F22" s="73" t="s">
        <v>735</v>
      </c>
      <c r="J22" s="29"/>
    </row>
    <row r="23" spans="2:10" s="30" customFormat="1" ht="15" customHeight="1">
      <c r="B23" s="73" t="s">
        <v>722</v>
      </c>
      <c r="C23" s="87" t="s">
        <v>878</v>
      </c>
      <c r="D23" s="62">
        <v>420128.4</v>
      </c>
      <c r="E23" s="72"/>
      <c r="F23" s="73" t="s">
        <v>736</v>
      </c>
    </row>
    <row r="24" spans="2:10" s="30" customFormat="1" ht="3" customHeight="1">
      <c r="B24" s="58"/>
      <c r="C24" s="99"/>
      <c r="D24" s="97"/>
      <c r="E24" s="68"/>
      <c r="F24" s="58"/>
      <c r="G24" s="22"/>
    </row>
    <row r="25" spans="2:10" s="23" customFormat="1" ht="13.5" thickBot="1">
      <c r="C25" s="76"/>
      <c r="D25" s="76"/>
      <c r="G25" s="22"/>
    </row>
    <row r="26" spans="2:10" s="23" customFormat="1" ht="16.5" customHeight="1" thickTop="1">
      <c r="B26" s="24" t="str">
        <f>+'Περιεχόμενα-Contents'!B27</f>
        <v>(Τελευταία Ενημέρωση/Last update: 10/04/2025)</v>
      </c>
      <c r="C26" s="77"/>
      <c r="D26" s="83"/>
      <c r="E26" s="25"/>
      <c r="F26" s="25"/>
      <c r="G26" s="22"/>
    </row>
    <row r="27" spans="2:10" s="23" customFormat="1" ht="4.5" customHeight="1">
      <c r="B27" s="190"/>
      <c r="C27" s="198"/>
      <c r="D27" s="76"/>
      <c r="G27" s="22"/>
    </row>
    <row r="28" spans="2:10" s="23" customFormat="1" ht="16.5" customHeight="1">
      <c r="B28" s="26" t="str">
        <f>+'Περιεχόμενα-Contents'!B29</f>
        <v>COPYRIGHT © :2025, ΚΥΠΡΙΑΚΗ ΔΗΜΟΚΡΑΤΙΑ, ΣΤΑΤΙΣΤΙΚΗ ΥΠΗΡΕΣΙΑ/REPUBLIC OF CYPRUS, STATISTICAL SERVICE</v>
      </c>
      <c r="C28" s="78"/>
      <c r="D28" s="76"/>
      <c r="G28" s="22"/>
    </row>
    <row r="29" spans="2:10" s="1" customFormat="1">
      <c r="B29" s="20"/>
      <c r="C29" s="79"/>
      <c r="D29" s="81"/>
      <c r="G29" s="22"/>
    </row>
    <row r="33" spans="1:7" s="27" customFormat="1">
      <c r="A33" s="22"/>
      <c r="B33" s="28"/>
      <c r="C33" s="80"/>
      <c r="G33" s="22"/>
    </row>
  </sheetData>
  <mergeCells count="6">
    <mergeCell ref="A1:B1"/>
    <mergeCell ref="B6:B8"/>
    <mergeCell ref="C6:E6"/>
    <mergeCell ref="F6:F8"/>
    <mergeCell ref="D7:E7"/>
    <mergeCell ref="D8:E8"/>
  </mergeCells>
  <hyperlinks>
    <hyperlink ref="A1" location="'Περιεχόμενα-Contents'!A1" display="Περιεχόμενα - Contents" xr:uid="{00000000-0004-0000-1300-000000000000}"/>
  </hyperlinks>
  <printOptions horizontalCentered="1"/>
  <pageMargins left="0.15748031496062992" right="0.15748031496062992" top="0.19685039370078741" bottom="0.19685039370078741" header="0.15748031496062992" footer="0.1574803149606299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J32"/>
  <sheetViews>
    <sheetView zoomScaleNormal="100" zoomScaleSheetLayoutView="80" workbookViewId="0">
      <selection sqref="A1:B1"/>
    </sheetView>
  </sheetViews>
  <sheetFormatPr defaultColWidth="9.28515625" defaultRowHeight="12.75"/>
  <cols>
    <col min="1" max="1" width="2.140625" style="22" customWidth="1"/>
    <col min="2" max="2" width="40.28515625" style="27" customWidth="1"/>
    <col min="3" max="3" width="9.85546875" style="27" customWidth="1"/>
    <col min="4" max="4" width="11.5703125" style="21" customWidth="1"/>
    <col min="5" max="5" width="0.85546875" style="22" customWidth="1"/>
    <col min="6" max="6" width="36.140625" style="22" customWidth="1"/>
    <col min="7" max="7" width="2.140625" style="22" customWidth="1"/>
    <col min="8" max="16384" width="9.28515625" style="22"/>
  </cols>
  <sheetData>
    <row r="1" spans="1:10" s="1" customFormat="1" ht="15" customHeight="1">
      <c r="A1" s="246" t="s">
        <v>8</v>
      </c>
      <c r="B1" s="247"/>
      <c r="C1" s="74"/>
      <c r="D1" s="81"/>
    </row>
    <row r="2" spans="1:10" s="1" customFormat="1" ht="12.95" customHeight="1">
      <c r="B2" s="3"/>
      <c r="C2" s="75"/>
      <c r="D2" s="81"/>
    </row>
    <row r="3" spans="1:10" s="29" customFormat="1" ht="15" customHeight="1">
      <c r="B3" s="195" t="s">
        <v>1127</v>
      </c>
      <c r="C3" s="45"/>
      <c r="D3" s="82"/>
      <c r="E3" s="34"/>
      <c r="F3" s="34"/>
      <c r="G3" s="34"/>
    </row>
    <row r="4" spans="1:10" s="29" customFormat="1" ht="15" customHeight="1" thickBot="1">
      <c r="B4" s="196" t="s">
        <v>1128</v>
      </c>
      <c r="C4" s="194"/>
      <c r="D4" s="194"/>
      <c r="E4" s="193"/>
      <c r="F4" s="193"/>
      <c r="G4" s="35"/>
    </row>
    <row r="5" spans="1:10" s="29" customFormat="1" ht="12.95" customHeight="1" thickTop="1">
      <c r="B5" s="35"/>
      <c r="C5" s="35"/>
    </row>
    <row r="6" spans="1:10" s="30" customFormat="1" ht="15.95" customHeight="1">
      <c r="B6" s="242" t="s">
        <v>498</v>
      </c>
      <c r="C6" s="249">
        <v>2022</v>
      </c>
      <c r="D6" s="249"/>
      <c r="E6" s="250"/>
      <c r="F6" s="242" t="s">
        <v>549</v>
      </c>
    </row>
    <row r="7" spans="1:10" s="30" customFormat="1" ht="48" customHeight="1">
      <c r="B7" s="264"/>
      <c r="C7" s="113" t="s">
        <v>449</v>
      </c>
      <c r="D7" s="275" t="s">
        <v>264</v>
      </c>
      <c r="E7" s="276"/>
      <c r="F7" s="264"/>
    </row>
    <row r="8" spans="1:10" s="30" customFormat="1" ht="45.75" customHeight="1">
      <c r="B8" s="243"/>
      <c r="C8" s="114" t="s">
        <v>1001</v>
      </c>
      <c r="D8" s="277" t="s">
        <v>262</v>
      </c>
      <c r="E8" s="278"/>
      <c r="F8" s="243"/>
    </row>
    <row r="9" spans="1:10" s="30" customFormat="1" ht="24.95" customHeight="1">
      <c r="B9" s="163" t="s">
        <v>15</v>
      </c>
      <c r="C9" s="240"/>
      <c r="D9" s="164">
        <f>+D10+D13+D18</f>
        <v>59321983.937197618</v>
      </c>
      <c r="E9" s="183"/>
      <c r="F9" s="165" t="s">
        <v>16</v>
      </c>
    </row>
    <row r="10" spans="1:10" s="29" customFormat="1" ht="20.100000000000001" customHeight="1">
      <c r="B10" s="39" t="s">
        <v>723</v>
      </c>
      <c r="C10" s="151">
        <f>+C11+C12</f>
        <v>1248.5771326999993</v>
      </c>
      <c r="D10" s="65">
        <f>+D11+D12</f>
        <v>7377288.93719762</v>
      </c>
      <c r="E10" s="71"/>
      <c r="F10" s="39" t="s">
        <v>1152</v>
      </c>
      <c r="J10" s="30"/>
    </row>
    <row r="11" spans="1:10" s="30" customFormat="1" ht="15" customHeight="1">
      <c r="B11" s="66" t="s">
        <v>737</v>
      </c>
      <c r="C11" s="85">
        <v>443.56178570000009</v>
      </c>
      <c r="D11" s="62">
        <v>2620810.0155831398</v>
      </c>
      <c r="E11" s="72"/>
      <c r="F11" s="66" t="s">
        <v>1153</v>
      </c>
    </row>
    <row r="12" spans="1:10" s="30" customFormat="1" ht="15" customHeight="1">
      <c r="B12" s="66" t="s">
        <v>738</v>
      </c>
      <c r="C12" s="85">
        <v>805.01534699999922</v>
      </c>
      <c r="D12" s="88">
        <v>4756478.9216144802</v>
      </c>
      <c r="E12" s="72"/>
      <c r="F12" s="66" t="s">
        <v>1154</v>
      </c>
    </row>
    <row r="13" spans="1:10" s="29" customFormat="1" ht="20.100000000000001" customHeight="1">
      <c r="B13" s="39" t="s">
        <v>739</v>
      </c>
      <c r="C13" s="151"/>
      <c r="D13" s="82">
        <f>SUM(D14:D16)</f>
        <v>51422691</v>
      </c>
      <c r="E13" s="71"/>
      <c r="F13" s="39" t="s">
        <v>740</v>
      </c>
      <c r="J13" s="30"/>
    </row>
    <row r="14" spans="1:10" s="30" customFormat="1" ht="15" customHeight="1">
      <c r="B14" s="66" t="s">
        <v>761</v>
      </c>
      <c r="C14" s="85">
        <v>7582.7510000000002</v>
      </c>
      <c r="D14" s="88">
        <v>47775333</v>
      </c>
      <c r="E14" s="72"/>
      <c r="F14" s="66" t="s">
        <v>744</v>
      </c>
    </row>
    <row r="15" spans="1:10" s="30" customFormat="1" ht="15" customHeight="1">
      <c r="B15" s="66" t="s">
        <v>762</v>
      </c>
      <c r="C15" s="85" t="s">
        <v>878</v>
      </c>
      <c r="D15" s="62">
        <v>3486100</v>
      </c>
      <c r="E15" s="72"/>
      <c r="F15" s="66" t="s">
        <v>745</v>
      </c>
    </row>
    <row r="16" spans="1:10" s="30" customFormat="1" ht="15" customHeight="1">
      <c r="B16" s="66" t="s">
        <v>763</v>
      </c>
      <c r="C16" s="85">
        <v>11.547000000000001</v>
      </c>
      <c r="D16" s="62">
        <v>161258</v>
      </c>
      <c r="E16" s="72"/>
      <c r="F16" s="66" t="s">
        <v>746</v>
      </c>
    </row>
    <row r="17" spans="1:10" s="29" customFormat="1" ht="20.100000000000001" customHeight="1">
      <c r="B17" s="39" t="s">
        <v>741</v>
      </c>
      <c r="C17" s="151"/>
      <c r="D17" s="65"/>
      <c r="E17" s="71"/>
      <c r="F17" s="39" t="s">
        <v>742</v>
      </c>
      <c r="J17" s="30"/>
    </row>
    <row r="18" spans="1:10" s="30" customFormat="1" ht="15" customHeight="1">
      <c r="B18" s="66" t="s">
        <v>743</v>
      </c>
      <c r="C18" s="85">
        <v>64.7</v>
      </c>
      <c r="D18" s="62">
        <v>522004</v>
      </c>
      <c r="E18" s="72"/>
      <c r="F18" s="66" t="s">
        <v>747</v>
      </c>
    </row>
    <row r="19" spans="1:10" s="30" customFormat="1" ht="24.95" customHeight="1">
      <c r="B19" s="165" t="s">
        <v>33</v>
      </c>
      <c r="C19" s="240"/>
      <c r="D19" s="164">
        <f>SUM(D20:D22)</f>
        <v>19682896.970240757</v>
      </c>
      <c r="E19" s="183"/>
      <c r="F19" s="165" t="s">
        <v>34</v>
      </c>
    </row>
    <row r="20" spans="1:10" s="29" customFormat="1" ht="15" customHeight="1">
      <c r="B20" s="66" t="s">
        <v>724</v>
      </c>
      <c r="C20" s="85" t="s">
        <v>878</v>
      </c>
      <c r="D20" s="62">
        <v>7389298.5942666084</v>
      </c>
      <c r="E20" s="71"/>
      <c r="F20" s="66" t="s">
        <v>725</v>
      </c>
    </row>
    <row r="21" spans="1:10" s="30" customFormat="1" ht="15" customHeight="1">
      <c r="B21" s="66" t="s">
        <v>748</v>
      </c>
      <c r="C21" s="85" t="s">
        <v>878</v>
      </c>
      <c r="D21" s="62">
        <v>2582776.6965000001</v>
      </c>
      <c r="E21" s="72"/>
      <c r="F21" s="66" t="s">
        <v>749</v>
      </c>
    </row>
    <row r="22" spans="1:10" s="30" customFormat="1" ht="15" customHeight="1">
      <c r="B22" s="66" t="s">
        <v>221</v>
      </c>
      <c r="C22" s="87" t="s">
        <v>878</v>
      </c>
      <c r="D22" s="62">
        <v>9710821.6794741489</v>
      </c>
      <c r="E22" s="72"/>
      <c r="F22" s="66" t="s">
        <v>149</v>
      </c>
    </row>
    <row r="23" spans="1:10" s="30" customFormat="1" ht="3" customHeight="1">
      <c r="B23" s="58"/>
      <c r="C23" s="119"/>
      <c r="D23" s="97"/>
      <c r="E23" s="68"/>
      <c r="F23" s="58"/>
      <c r="G23" s="22"/>
    </row>
    <row r="24" spans="1:10" s="23" customFormat="1" ht="13.5" thickBot="1">
      <c r="C24" s="76"/>
      <c r="D24" s="76"/>
      <c r="G24" s="22"/>
    </row>
    <row r="25" spans="1:10" s="23" customFormat="1" ht="16.5" customHeight="1" thickTop="1">
      <c r="B25" s="24" t="str">
        <f>+'Περιεχόμενα-Contents'!B27</f>
        <v>(Τελευταία Ενημέρωση/Last update: 10/04/2025)</v>
      </c>
      <c r="C25" s="77"/>
      <c r="D25" s="83"/>
      <c r="E25" s="25"/>
      <c r="F25" s="25"/>
      <c r="G25" s="22"/>
    </row>
    <row r="26" spans="1:10" s="23" customFormat="1" ht="4.5" customHeight="1">
      <c r="B26" s="190"/>
      <c r="C26" s="198"/>
      <c r="D26" s="76"/>
      <c r="G26" s="22"/>
    </row>
    <row r="27" spans="1:10" s="23" customFormat="1" ht="16.5" customHeight="1">
      <c r="B27" s="26" t="str">
        <f>+'Περιεχόμενα-Contents'!B29</f>
        <v>COPYRIGHT © :2025, ΚΥΠΡΙΑΚΗ ΔΗΜΟΚΡΑΤΙΑ, ΣΤΑΤΙΣΤΙΚΗ ΥΠΗΡΕΣΙΑ/REPUBLIC OF CYPRUS, STATISTICAL SERVICE</v>
      </c>
      <c r="C27" s="78"/>
      <c r="D27" s="76"/>
      <c r="G27" s="22"/>
    </row>
    <row r="28" spans="1:10" s="1" customFormat="1">
      <c r="B28" s="20"/>
      <c r="C28" s="79"/>
      <c r="D28" s="81"/>
      <c r="G28" s="22"/>
    </row>
    <row r="32" spans="1:10" s="27" customFormat="1">
      <c r="A32" s="22"/>
      <c r="B32" s="28"/>
      <c r="C32" s="80"/>
      <c r="G32" s="22"/>
    </row>
  </sheetData>
  <mergeCells count="6">
    <mergeCell ref="A1:B1"/>
    <mergeCell ref="B6:B8"/>
    <mergeCell ref="C6:E6"/>
    <mergeCell ref="F6:F8"/>
    <mergeCell ref="D7:E7"/>
    <mergeCell ref="D8:E8"/>
  </mergeCells>
  <hyperlinks>
    <hyperlink ref="A1" location="'Περιεχόμενα-Contents'!A1" display="Περιεχόμενα - Contents" xr:uid="{00000000-0004-0000-1400-000000000000}"/>
  </hyperlinks>
  <printOptions horizontalCentered="1"/>
  <pageMargins left="0.15748031496062992" right="0.15748031496062992" top="0.19685039370078741" bottom="0.19685039370078741" header="0.15748031496062992" footer="0.1574803149606299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M40"/>
  <sheetViews>
    <sheetView zoomScaleNormal="100" zoomScaleSheetLayoutView="80" workbookViewId="0">
      <pane ySplit="6" topLeftCell="A7" activePane="bottomLeft" state="frozen"/>
      <selection pane="bottomLeft" sqref="A1:B1"/>
    </sheetView>
  </sheetViews>
  <sheetFormatPr defaultColWidth="9.28515625" defaultRowHeight="12.75"/>
  <cols>
    <col min="1" max="1" width="2.140625" style="22" customWidth="1"/>
    <col min="2" max="2" width="30.7109375" style="27" customWidth="1"/>
    <col min="3" max="3" width="7.140625" style="22" bestFit="1" customWidth="1"/>
    <col min="4" max="7" width="6.85546875" style="22" customWidth="1"/>
    <col min="8" max="8" width="0.85546875" style="22" customWidth="1"/>
    <col min="9" max="9" width="37.28515625" style="22" customWidth="1"/>
    <col min="10" max="10" width="2.140625" style="22" customWidth="1"/>
    <col min="11" max="16384" width="9.28515625" style="22"/>
  </cols>
  <sheetData>
    <row r="1" spans="1:13" s="1" customFormat="1" ht="15" customHeight="1">
      <c r="A1" s="246" t="s">
        <v>8</v>
      </c>
      <c r="B1" s="247"/>
    </row>
    <row r="2" spans="1:13" s="1" customFormat="1" ht="12.95" customHeight="1">
      <c r="B2" s="3"/>
    </row>
    <row r="3" spans="1:13" s="29" customFormat="1" ht="15" customHeight="1">
      <c r="B3" s="195" t="s">
        <v>1129</v>
      </c>
      <c r="C3" s="34"/>
      <c r="D3" s="34"/>
      <c r="E3" s="34"/>
      <c r="F3" s="34"/>
      <c r="G3" s="34"/>
      <c r="H3" s="34"/>
      <c r="I3" s="34"/>
      <c r="J3" s="34"/>
    </row>
    <row r="4" spans="1:13" s="29" customFormat="1" ht="15" customHeight="1" thickBot="1">
      <c r="B4" s="196" t="s">
        <v>1130</v>
      </c>
      <c r="C4" s="193"/>
      <c r="D4" s="193"/>
      <c r="E4" s="193"/>
      <c r="F4" s="193"/>
      <c r="G4" s="193"/>
      <c r="H4" s="193"/>
      <c r="I4" s="193"/>
      <c r="J4" s="35"/>
    </row>
    <row r="5" spans="1:13" s="30" customFormat="1" ht="15.75" customHeight="1" thickTop="1">
      <c r="I5" s="31" t="s">
        <v>1014</v>
      </c>
    </row>
    <row r="6" spans="1:13" s="30" customFormat="1" ht="32.1" customHeight="1">
      <c r="B6" s="200" t="s">
        <v>765</v>
      </c>
      <c r="C6" s="201">
        <v>2018</v>
      </c>
      <c r="D6" s="201">
        <v>2019</v>
      </c>
      <c r="E6" s="201">
        <v>2020</v>
      </c>
      <c r="F6" s="201">
        <v>2021</v>
      </c>
      <c r="G6" s="249">
        <v>2022</v>
      </c>
      <c r="H6" s="250"/>
      <c r="I6" s="200" t="s">
        <v>764</v>
      </c>
    </row>
    <row r="7" spans="1:13" s="29" customFormat="1" ht="20.100000000000001" customHeight="1">
      <c r="B7" s="37" t="s">
        <v>723</v>
      </c>
      <c r="C7" s="41">
        <f>SUM(C8:C25)</f>
        <v>1469.9570000000001</v>
      </c>
      <c r="D7" s="41">
        <f>SUM(D8:D25)</f>
        <v>1480.13</v>
      </c>
      <c r="E7" s="41">
        <f>SUM(E8:E25)</f>
        <v>1224.9549999999999</v>
      </c>
      <c r="F7" s="41">
        <f>SUM(F8:F25)</f>
        <v>1381.1709600000004</v>
      </c>
      <c r="G7" s="41">
        <f>SUM(G8:G25)</f>
        <v>1248.5771326999993</v>
      </c>
      <c r="H7" s="41"/>
      <c r="I7" s="39" t="s">
        <v>1152</v>
      </c>
    </row>
    <row r="8" spans="1:13" s="30" customFormat="1" ht="15" customHeight="1">
      <c r="B8" s="38" t="s">
        <v>766</v>
      </c>
      <c r="C8" s="67">
        <v>76.986000000000004</v>
      </c>
      <c r="D8" s="67">
        <v>64.305999999999997</v>
      </c>
      <c r="E8" s="67">
        <v>49.973999999999997</v>
      </c>
      <c r="F8" s="67">
        <v>65.273300000000006</v>
      </c>
      <c r="G8" s="67">
        <v>65.782299999999992</v>
      </c>
      <c r="H8" s="33"/>
      <c r="I8" s="38" t="s">
        <v>787</v>
      </c>
      <c r="J8" s="32"/>
      <c r="K8" s="218"/>
    </row>
    <row r="9" spans="1:13" s="30" customFormat="1" ht="15" customHeight="1">
      <c r="B9" s="38" t="s">
        <v>767</v>
      </c>
      <c r="C9" s="67">
        <v>90.641999999999996</v>
      </c>
      <c r="D9" s="67">
        <v>85.063000000000002</v>
      </c>
      <c r="E9" s="67">
        <v>77.628</v>
      </c>
      <c r="F9" s="67">
        <v>95.790549999999939</v>
      </c>
      <c r="G9" s="67">
        <v>82.378689999999963</v>
      </c>
      <c r="H9" s="33"/>
      <c r="I9" s="38" t="s">
        <v>788</v>
      </c>
      <c r="J9" s="32"/>
      <c r="K9" s="218"/>
    </row>
    <row r="10" spans="1:13" s="30" customFormat="1" ht="15" customHeight="1">
      <c r="B10" s="38" t="s">
        <v>768</v>
      </c>
      <c r="C10" s="67">
        <v>15.571</v>
      </c>
      <c r="D10" s="67">
        <v>13.28</v>
      </c>
      <c r="E10" s="67">
        <v>10.468999999999999</v>
      </c>
      <c r="F10" s="67">
        <v>14.924420000000001</v>
      </c>
      <c r="G10" s="67">
        <v>12.011830000000002</v>
      </c>
      <c r="H10" s="33"/>
      <c r="I10" s="38" t="s">
        <v>789</v>
      </c>
      <c r="J10" s="32"/>
      <c r="K10" s="218"/>
    </row>
    <row r="11" spans="1:13" s="30" customFormat="1" ht="15" customHeight="1">
      <c r="B11" s="38" t="s">
        <v>769</v>
      </c>
      <c r="C11" s="67">
        <v>44.484000000000002</v>
      </c>
      <c r="D11" s="67">
        <v>31.603999999999999</v>
      </c>
      <c r="E11" s="67">
        <v>19.98</v>
      </c>
      <c r="F11" s="67">
        <v>22.111200000000022</v>
      </c>
      <c r="G11" s="67">
        <v>19.185690000000019</v>
      </c>
      <c r="H11" s="33"/>
      <c r="I11" s="38" t="s">
        <v>790</v>
      </c>
      <c r="J11" s="32"/>
      <c r="K11" s="218"/>
    </row>
    <row r="12" spans="1:13" s="30" customFormat="1" ht="15" customHeight="1">
      <c r="B12" s="38" t="s">
        <v>770</v>
      </c>
      <c r="C12" s="67">
        <v>11.298</v>
      </c>
      <c r="D12" s="67">
        <v>8.359</v>
      </c>
      <c r="E12" s="67">
        <v>3.9860000000000002</v>
      </c>
      <c r="F12" s="67">
        <v>5.1376599999999959</v>
      </c>
      <c r="G12" s="67">
        <v>4.3942999999999932</v>
      </c>
      <c r="H12" s="33"/>
      <c r="I12" s="38" t="s">
        <v>791</v>
      </c>
      <c r="J12" s="32"/>
      <c r="K12" s="29"/>
      <c r="L12" s="29"/>
      <c r="M12" s="29"/>
    </row>
    <row r="13" spans="1:13" s="30" customFormat="1" ht="15" customHeight="1">
      <c r="B13" s="38" t="s">
        <v>771</v>
      </c>
      <c r="C13" s="67">
        <v>22.85</v>
      </c>
      <c r="D13" s="67">
        <v>23.445</v>
      </c>
      <c r="E13" s="67">
        <v>16.238</v>
      </c>
      <c r="F13" s="67">
        <v>25.044830000000022</v>
      </c>
      <c r="G13" s="67">
        <v>20.457979999999978</v>
      </c>
      <c r="H13" s="33"/>
      <c r="I13" s="38" t="s">
        <v>792</v>
      </c>
      <c r="J13" s="32"/>
      <c r="K13" s="29"/>
      <c r="L13" s="29"/>
      <c r="M13" s="29"/>
    </row>
    <row r="14" spans="1:13" s="29" customFormat="1" ht="15" customHeight="1">
      <c r="B14" s="38" t="s">
        <v>772</v>
      </c>
      <c r="C14" s="67">
        <v>4.8209999999999997</v>
      </c>
      <c r="D14" s="67">
        <v>5.532</v>
      </c>
      <c r="E14" s="67">
        <v>4.1059999999999999</v>
      </c>
      <c r="F14" s="67">
        <v>5.2810400000000168</v>
      </c>
      <c r="G14" s="67">
        <v>5.1523999999999948</v>
      </c>
      <c r="H14" s="33"/>
      <c r="I14" s="38" t="s">
        <v>806</v>
      </c>
      <c r="J14" s="47"/>
    </row>
    <row r="15" spans="1:13" s="29" customFormat="1" ht="15" customHeight="1">
      <c r="B15" s="38" t="s">
        <v>773</v>
      </c>
      <c r="C15" s="67">
        <v>12.407</v>
      </c>
      <c r="D15" s="67">
        <v>10.679</v>
      </c>
      <c r="E15" s="67">
        <v>7.6950000000000003</v>
      </c>
      <c r="F15" s="67">
        <v>11.876739999999966</v>
      </c>
      <c r="G15" s="67">
        <v>12.602149999999998</v>
      </c>
      <c r="H15" s="33"/>
      <c r="I15" s="38" t="s">
        <v>793</v>
      </c>
      <c r="J15" s="47"/>
      <c r="K15" s="22"/>
      <c r="L15" s="22"/>
      <c r="M15" s="30"/>
    </row>
    <row r="16" spans="1:13" s="29" customFormat="1" ht="15" customHeight="1">
      <c r="B16" s="38" t="s">
        <v>774</v>
      </c>
      <c r="C16" s="67">
        <v>13.519</v>
      </c>
      <c r="D16" s="67">
        <v>16.710999999999999</v>
      </c>
      <c r="E16" s="67">
        <v>13.224</v>
      </c>
      <c r="F16" s="67">
        <v>13.153520000000018</v>
      </c>
      <c r="G16" s="67">
        <v>13.76045929999999</v>
      </c>
      <c r="H16" s="33"/>
      <c r="I16" s="38" t="s">
        <v>794</v>
      </c>
      <c r="J16" s="47"/>
    </row>
    <row r="17" spans="2:13" s="29" customFormat="1" ht="15" customHeight="1">
      <c r="B17" s="38" t="s">
        <v>775</v>
      </c>
      <c r="C17" s="67">
        <v>20.34</v>
      </c>
      <c r="D17" s="67">
        <v>19.28</v>
      </c>
      <c r="E17" s="67">
        <v>16.8</v>
      </c>
      <c r="F17" s="67">
        <v>20.273430000000062</v>
      </c>
      <c r="G17" s="67">
        <v>17.383660000000017</v>
      </c>
      <c r="H17" s="33"/>
      <c r="I17" s="38" t="s">
        <v>795</v>
      </c>
      <c r="J17" s="47"/>
      <c r="K17" s="23"/>
      <c r="L17" s="23"/>
      <c r="M17" s="22"/>
    </row>
    <row r="18" spans="2:13" s="29" customFormat="1" ht="15" customHeight="1">
      <c r="B18" s="38" t="s">
        <v>776</v>
      </c>
      <c r="C18" s="67">
        <v>4.42</v>
      </c>
      <c r="D18" s="67">
        <v>4.4770000000000003</v>
      </c>
      <c r="E18" s="67">
        <v>3.5950000000000002</v>
      </c>
      <c r="F18" s="67">
        <v>4.717829999999994</v>
      </c>
      <c r="G18" s="67">
        <v>4.4538199999999968</v>
      </c>
      <c r="H18" s="33"/>
      <c r="I18" s="38" t="s">
        <v>796</v>
      </c>
      <c r="J18" s="47"/>
      <c r="K18" s="219"/>
    </row>
    <row r="19" spans="2:13" s="29" customFormat="1" ht="15" customHeight="1">
      <c r="B19" s="38" t="s">
        <v>777</v>
      </c>
      <c r="C19" s="67">
        <v>2.1560000000000001</v>
      </c>
      <c r="D19" s="67">
        <v>2.7629999999999999</v>
      </c>
      <c r="E19" s="67">
        <v>1.3049999999999999</v>
      </c>
      <c r="F19" s="67">
        <v>1.5951599999999977</v>
      </c>
      <c r="G19" s="67">
        <v>1.3876499999999992</v>
      </c>
      <c r="H19" s="33"/>
      <c r="I19" s="38" t="s">
        <v>797</v>
      </c>
      <c r="J19" s="47"/>
      <c r="K19" s="219"/>
    </row>
    <row r="20" spans="2:13" s="29" customFormat="1" ht="15" customHeight="1">
      <c r="B20" s="38" t="s">
        <v>778</v>
      </c>
      <c r="C20" s="67">
        <v>9.6999999999999993</v>
      </c>
      <c r="D20" s="67">
        <v>7.7169999999999996</v>
      </c>
      <c r="E20" s="67">
        <v>5.4109999999999996</v>
      </c>
      <c r="F20" s="67">
        <v>7.8268700000000067</v>
      </c>
      <c r="G20" s="67">
        <v>7.7235499999999986</v>
      </c>
      <c r="H20" s="33"/>
      <c r="I20" s="38" t="s">
        <v>798</v>
      </c>
      <c r="J20" s="47"/>
      <c r="K20" s="219"/>
    </row>
    <row r="21" spans="2:13" s="29" customFormat="1" ht="15" customHeight="1">
      <c r="B21" s="38" t="s">
        <v>779</v>
      </c>
      <c r="C21" s="67">
        <v>10.973000000000001</v>
      </c>
      <c r="D21" s="67">
        <v>10.478999999999999</v>
      </c>
      <c r="E21" s="67">
        <v>8.0519999999999996</v>
      </c>
      <c r="F21" s="67">
        <v>13.547360000000005</v>
      </c>
      <c r="G21" s="67">
        <v>12.549243999999993</v>
      </c>
      <c r="H21" s="33"/>
      <c r="I21" s="38" t="s">
        <v>799</v>
      </c>
      <c r="J21" s="47"/>
      <c r="K21" s="219"/>
    </row>
    <row r="22" spans="2:13" s="29" customFormat="1" ht="15" customHeight="1">
      <c r="B22" s="38" t="s">
        <v>780</v>
      </c>
      <c r="C22" s="67">
        <v>29.114999999999998</v>
      </c>
      <c r="D22" s="67">
        <v>24.021000000000001</v>
      </c>
      <c r="E22" s="67">
        <v>16.295999999999999</v>
      </c>
      <c r="F22" s="67">
        <v>19.451530000000311</v>
      </c>
      <c r="G22" s="67">
        <v>18.067939999999997</v>
      </c>
      <c r="H22" s="33"/>
      <c r="I22" s="38" t="s">
        <v>800</v>
      </c>
      <c r="J22" s="47"/>
      <c r="K22" s="219"/>
    </row>
    <row r="23" spans="2:13" s="29" customFormat="1" ht="15" customHeight="1">
      <c r="B23" s="38" t="s">
        <v>781</v>
      </c>
      <c r="C23" s="67">
        <v>45.478000000000002</v>
      </c>
      <c r="D23" s="67">
        <v>24.221</v>
      </c>
      <c r="E23" s="67">
        <v>29.925000000000001</v>
      </c>
      <c r="F23" s="67">
        <v>55.694420000000022</v>
      </c>
      <c r="G23" s="67">
        <v>36.232042</v>
      </c>
      <c r="H23" s="33"/>
      <c r="I23" s="38" t="s">
        <v>801</v>
      </c>
      <c r="J23" s="47"/>
      <c r="K23" s="219"/>
    </row>
    <row r="24" spans="2:13" s="29" customFormat="1" ht="15" customHeight="1">
      <c r="B24" s="38" t="s">
        <v>782</v>
      </c>
      <c r="C24" s="67">
        <v>16.039000000000001</v>
      </c>
      <c r="D24" s="67">
        <v>29.733000000000001</v>
      </c>
      <c r="E24" s="67">
        <v>12.763999999999999</v>
      </c>
      <c r="F24" s="67">
        <v>27.687180000000048</v>
      </c>
      <c r="G24" s="67">
        <v>33.534150000000011</v>
      </c>
      <c r="H24" s="33"/>
      <c r="I24" s="38" t="s">
        <v>802</v>
      </c>
      <c r="J24" s="47"/>
      <c r="K24" s="219"/>
    </row>
    <row r="25" spans="2:13" s="29" customFormat="1" ht="15" customHeight="1">
      <c r="B25" s="38" t="s">
        <v>783</v>
      </c>
      <c r="C25" s="67">
        <v>1039.1580000000001</v>
      </c>
      <c r="D25" s="67">
        <v>1098.46</v>
      </c>
      <c r="E25" s="67">
        <v>927.50699999999995</v>
      </c>
      <c r="F25" s="67">
        <v>971.78391999999974</v>
      </c>
      <c r="G25" s="67">
        <v>881.51927739999928</v>
      </c>
      <c r="H25" s="33"/>
      <c r="I25" s="38" t="s">
        <v>149</v>
      </c>
      <c r="J25" s="47"/>
      <c r="K25" s="219"/>
    </row>
    <row r="26" spans="2:13" s="29" customFormat="1" ht="20.100000000000001" customHeight="1">
      <c r="B26" s="39" t="s">
        <v>786</v>
      </c>
      <c r="C26" s="69">
        <f>SUM(C27:C29)</f>
        <v>7461.6</v>
      </c>
      <c r="D26" s="69">
        <f>SUM(D27:D29)</f>
        <v>8068.8020000000006</v>
      </c>
      <c r="E26" s="69">
        <f>SUM(E27:E29)</f>
        <v>7375.741</v>
      </c>
      <c r="F26" s="69">
        <f>SUM(F27:F29)</f>
        <v>8009.4</v>
      </c>
      <c r="G26" s="69">
        <f>SUM(G27:G29)</f>
        <v>7658.9979999999996</v>
      </c>
      <c r="H26" s="45"/>
      <c r="I26" s="39" t="s">
        <v>805</v>
      </c>
      <c r="J26" s="47"/>
    </row>
    <row r="27" spans="2:13" s="29" customFormat="1" ht="15" customHeight="1">
      <c r="B27" s="38" t="s">
        <v>784</v>
      </c>
      <c r="C27" s="67">
        <v>7390</v>
      </c>
      <c r="D27" s="67">
        <v>8004.0720000000001</v>
      </c>
      <c r="E27" s="67">
        <v>7326.6940000000004</v>
      </c>
      <c r="F27" s="67">
        <v>7947</v>
      </c>
      <c r="G27" s="67">
        <v>7582.7510000000002</v>
      </c>
      <c r="H27" s="33"/>
      <c r="I27" s="38" t="s">
        <v>803</v>
      </c>
      <c r="J27" s="47"/>
    </row>
    <row r="28" spans="2:13" s="29" customFormat="1" ht="15" customHeight="1">
      <c r="B28" s="38" t="s">
        <v>785</v>
      </c>
      <c r="C28" s="67">
        <v>43.6</v>
      </c>
      <c r="D28" s="67">
        <v>43.6</v>
      </c>
      <c r="E28" s="67">
        <v>33</v>
      </c>
      <c r="F28" s="67">
        <v>46</v>
      </c>
      <c r="G28" s="67">
        <v>64.7</v>
      </c>
      <c r="H28" s="33"/>
      <c r="I28" s="38" t="s">
        <v>804</v>
      </c>
      <c r="J28" s="47"/>
    </row>
    <row r="29" spans="2:13" s="29" customFormat="1" ht="15" customHeight="1">
      <c r="B29" s="38" t="s">
        <v>763</v>
      </c>
      <c r="C29" s="67">
        <v>28</v>
      </c>
      <c r="D29" s="67">
        <v>21.13</v>
      </c>
      <c r="E29" s="67">
        <v>16.047000000000001</v>
      </c>
      <c r="F29" s="67">
        <v>16.399999999999999</v>
      </c>
      <c r="G29" s="67">
        <v>11.547000000000001</v>
      </c>
      <c r="H29" s="33"/>
      <c r="I29" s="38" t="s">
        <v>746</v>
      </c>
      <c r="J29" s="47"/>
    </row>
    <row r="30" spans="2:13" s="30" customFormat="1" ht="3" customHeight="1">
      <c r="B30" s="40"/>
      <c r="C30" s="50"/>
      <c r="D30" s="50"/>
      <c r="E30" s="50"/>
      <c r="F30" s="50"/>
      <c r="G30" s="50"/>
      <c r="H30" s="42"/>
      <c r="I30" s="36"/>
      <c r="J30" s="22"/>
      <c r="K30" s="22"/>
      <c r="L30" s="22"/>
    </row>
    <row r="31" spans="2:13" s="29" customFormat="1" ht="32.1" customHeight="1">
      <c r="B31" s="90" t="s">
        <v>143</v>
      </c>
      <c r="C31" s="91">
        <f>+C7+C26</f>
        <v>8931.5570000000007</v>
      </c>
      <c r="D31" s="91">
        <f>+D7+D26</f>
        <v>9548.9320000000007</v>
      </c>
      <c r="E31" s="91">
        <f>+E7+E26</f>
        <v>8600.6959999999999</v>
      </c>
      <c r="F31" s="91">
        <f>+F7+F26</f>
        <v>9390.5709600000009</v>
      </c>
      <c r="G31" s="91">
        <f>+G7+G26</f>
        <v>8907.5751326999998</v>
      </c>
      <c r="H31" s="91"/>
      <c r="I31" s="90" t="s">
        <v>184</v>
      </c>
    </row>
    <row r="32" spans="2:13" s="23" customFormat="1" ht="13.5" thickBot="1"/>
    <row r="33" spans="1:12" s="23" customFormat="1" ht="16.5" customHeight="1" thickTop="1">
      <c r="B33" s="24" t="str">
        <f>+'Περιεχόμενα-Contents'!B27</f>
        <v>(Τελευταία Ενημέρωση/Last update: 10/04/2025)</v>
      </c>
      <c r="C33" s="25"/>
      <c r="D33" s="25"/>
      <c r="E33" s="25"/>
      <c r="F33" s="25"/>
      <c r="G33" s="25"/>
      <c r="H33" s="25"/>
      <c r="I33" s="25"/>
    </row>
    <row r="34" spans="1:12" s="23" customFormat="1" ht="4.5" customHeight="1">
      <c r="B34" s="190"/>
    </row>
    <row r="35" spans="1:12" s="23" customFormat="1" ht="16.5" customHeight="1">
      <c r="B35" s="26" t="str">
        <f>+'Περιεχόμενα-Contents'!B29</f>
        <v>COPYRIGHT © :2025, ΚΥΠΡΙΑΚΗ ΔΗΜΟΚΡΑΤΙΑ, ΣΤΑΤΙΣΤΙΚΗ ΥΠΗΡΕΣΙΑ/REPUBLIC OF CYPRUS, STATISTICAL SERVICE</v>
      </c>
      <c r="J35" s="1"/>
      <c r="K35" s="1"/>
      <c r="L35" s="1"/>
    </row>
    <row r="36" spans="1:12" s="1" customFormat="1">
      <c r="B36" s="20"/>
      <c r="J36" s="22"/>
      <c r="K36" s="22"/>
      <c r="L36" s="22"/>
    </row>
    <row r="39" spans="1:12">
      <c r="J39" s="27"/>
      <c r="K39" s="27"/>
      <c r="L39" s="27"/>
    </row>
    <row r="40" spans="1:12" s="27" customFormat="1">
      <c r="A40" s="22"/>
      <c r="B40" s="28"/>
      <c r="J40" s="22"/>
      <c r="K40" s="22"/>
      <c r="L40" s="22"/>
    </row>
  </sheetData>
  <mergeCells count="2">
    <mergeCell ref="A1:B1"/>
    <mergeCell ref="G6:H6"/>
  </mergeCells>
  <hyperlinks>
    <hyperlink ref="A1" location="'Περιεχόμενα-Contents'!A1" display="Περιεχόμενα - Contents" xr:uid="{00000000-0004-0000-1500-000000000000}"/>
  </hyperlinks>
  <printOptions horizontalCentered="1"/>
  <pageMargins left="0.15748031496062992" right="0.15748031496062992" top="0.19685039370078741" bottom="0.19685039370078741" header="0.15748031496062992" footer="0.15748031496062992"/>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83"/>
  <sheetViews>
    <sheetView zoomScaleNormal="100" zoomScaleSheetLayoutView="80" workbookViewId="0">
      <pane xSplit="2" ySplit="9" topLeftCell="C10" activePane="bottomRight" state="frozen"/>
      <selection pane="topRight" activeCell="C1" sqref="C1"/>
      <selection pane="bottomLeft" activeCell="A10" sqref="A10"/>
      <selection pane="bottomRight" sqref="A1:B1"/>
    </sheetView>
  </sheetViews>
  <sheetFormatPr defaultColWidth="9.28515625" defaultRowHeight="12.75"/>
  <cols>
    <col min="1" max="1" width="2.140625" style="22" customWidth="1"/>
    <col min="2" max="2" width="43.7109375" style="27" customWidth="1"/>
    <col min="3" max="3" width="10" style="27" customWidth="1"/>
    <col min="4" max="4" width="11.28515625" style="27" customWidth="1"/>
    <col min="5" max="5" width="12.42578125" style="21" customWidth="1"/>
    <col min="6" max="6" width="11" style="21" customWidth="1"/>
    <col min="7" max="7" width="10" style="27" customWidth="1"/>
    <col min="8" max="10" width="11.28515625" style="27" customWidth="1"/>
    <col min="11" max="11" width="12.42578125" style="21" customWidth="1"/>
    <col min="12" max="12" width="11" style="21" customWidth="1"/>
    <col min="13" max="13" width="0.85546875" style="22" customWidth="1"/>
    <col min="14" max="14" width="30" style="22" customWidth="1"/>
    <col min="15" max="15" width="2.140625" style="22" customWidth="1"/>
    <col min="16" max="16384" width="9.28515625" style="22"/>
  </cols>
  <sheetData>
    <row r="1" spans="1:15" s="1" customFormat="1" ht="15" customHeight="1">
      <c r="A1" s="246" t="s">
        <v>8</v>
      </c>
      <c r="B1" s="247"/>
      <c r="C1" s="74"/>
      <c r="D1" s="74"/>
      <c r="E1" s="81"/>
      <c r="F1" s="81"/>
      <c r="G1" s="74"/>
      <c r="H1" s="74"/>
      <c r="I1" s="74"/>
      <c r="J1" s="74"/>
      <c r="K1" s="81"/>
      <c r="L1" s="81"/>
    </row>
    <row r="2" spans="1:15" s="1" customFormat="1" ht="12.95" customHeight="1">
      <c r="B2" s="3"/>
      <c r="C2" s="75"/>
      <c r="D2" s="75"/>
      <c r="E2" s="81"/>
      <c r="F2" s="81"/>
      <c r="G2" s="75"/>
      <c r="H2" s="75"/>
      <c r="I2" s="75"/>
      <c r="J2" s="75"/>
      <c r="K2" s="81"/>
      <c r="L2" s="81"/>
    </row>
    <row r="3" spans="1:15" s="29" customFormat="1" ht="15" customHeight="1">
      <c r="B3" s="195" t="s">
        <v>1131</v>
      </c>
      <c r="C3" s="45"/>
      <c r="D3" s="45"/>
      <c r="E3" s="82"/>
      <c r="F3" s="82"/>
      <c r="G3" s="45"/>
      <c r="H3" s="45"/>
      <c r="I3" s="45"/>
      <c r="J3" s="45"/>
      <c r="K3" s="82"/>
      <c r="L3" s="82"/>
      <c r="M3" s="34"/>
      <c r="N3" s="34"/>
      <c r="O3" s="34"/>
    </row>
    <row r="4" spans="1:15" s="29" customFormat="1" ht="15" customHeight="1" thickBot="1">
      <c r="B4" s="196" t="s">
        <v>1132</v>
      </c>
      <c r="C4" s="194"/>
      <c r="D4" s="194"/>
      <c r="E4" s="194"/>
      <c r="F4" s="194"/>
      <c r="G4" s="194"/>
      <c r="H4" s="194"/>
      <c r="I4" s="194"/>
      <c r="J4" s="194"/>
      <c r="K4" s="194"/>
      <c r="L4" s="194"/>
      <c r="M4" s="193"/>
      <c r="N4" s="193"/>
      <c r="O4" s="35"/>
    </row>
    <row r="5" spans="1:15" s="30" customFormat="1" ht="12.75" customHeight="1" thickTop="1">
      <c r="C5" s="32"/>
      <c r="D5" s="32"/>
      <c r="E5" s="32"/>
      <c r="F5" s="32"/>
      <c r="G5" s="32"/>
      <c r="H5" s="32"/>
      <c r="I5" s="32"/>
      <c r="J5" s="32"/>
      <c r="K5" s="32"/>
      <c r="L5" s="32"/>
      <c r="N5" s="31"/>
    </row>
    <row r="6" spans="1:15" s="30" customFormat="1" ht="32.1" customHeight="1">
      <c r="B6" s="242" t="s">
        <v>498</v>
      </c>
      <c r="C6" s="251" t="s">
        <v>970</v>
      </c>
      <c r="D6" s="268"/>
      <c r="E6" s="251" t="s">
        <v>971</v>
      </c>
      <c r="F6" s="290"/>
      <c r="G6" s="251" t="s">
        <v>972</v>
      </c>
      <c r="H6" s="268"/>
      <c r="I6" s="251" t="s">
        <v>973</v>
      </c>
      <c r="J6" s="290"/>
      <c r="K6" s="251" t="s">
        <v>1015</v>
      </c>
      <c r="L6" s="290"/>
      <c r="M6" s="268"/>
      <c r="N6" s="242" t="s">
        <v>549</v>
      </c>
    </row>
    <row r="7" spans="1:15" s="30" customFormat="1" ht="32.1" customHeight="1">
      <c r="B7" s="264"/>
      <c r="C7" s="262" t="s">
        <v>974</v>
      </c>
      <c r="D7" s="269"/>
      <c r="E7" s="262" t="s">
        <v>975</v>
      </c>
      <c r="F7" s="291"/>
      <c r="G7" s="262" t="s">
        <v>976</v>
      </c>
      <c r="H7" s="269"/>
      <c r="I7" s="262" t="s">
        <v>1051</v>
      </c>
      <c r="J7" s="291"/>
      <c r="K7" s="262" t="s">
        <v>977</v>
      </c>
      <c r="L7" s="291"/>
      <c r="M7" s="269"/>
      <c r="N7" s="264"/>
    </row>
    <row r="8" spans="1:15" s="30" customFormat="1" ht="32.1" customHeight="1">
      <c r="B8" s="264"/>
      <c r="C8" s="187" t="s">
        <v>449</v>
      </c>
      <c r="D8" s="184" t="s">
        <v>1020</v>
      </c>
      <c r="E8" s="187" t="s">
        <v>449</v>
      </c>
      <c r="F8" s="184" t="s">
        <v>1020</v>
      </c>
      <c r="G8" s="187" t="s">
        <v>449</v>
      </c>
      <c r="H8" s="184" t="s">
        <v>1020</v>
      </c>
      <c r="I8" s="187" t="s">
        <v>449</v>
      </c>
      <c r="J8" s="184" t="s">
        <v>1020</v>
      </c>
      <c r="K8" s="187" t="s">
        <v>449</v>
      </c>
      <c r="L8" s="275" t="s">
        <v>1020</v>
      </c>
      <c r="M8" s="276"/>
      <c r="N8" s="264"/>
    </row>
    <row r="9" spans="1:15" s="30" customFormat="1" ht="32.1" customHeight="1">
      <c r="B9" s="243"/>
      <c r="C9" s="188" t="s">
        <v>1001</v>
      </c>
      <c r="D9" s="188" t="s">
        <v>1019</v>
      </c>
      <c r="E9" s="188" t="s">
        <v>1001</v>
      </c>
      <c r="F9" s="188" t="s">
        <v>1019</v>
      </c>
      <c r="G9" s="188" t="s">
        <v>1001</v>
      </c>
      <c r="H9" s="188" t="s">
        <v>1019</v>
      </c>
      <c r="I9" s="188" t="s">
        <v>1001</v>
      </c>
      <c r="J9" s="188" t="s">
        <v>1019</v>
      </c>
      <c r="K9" s="188" t="s">
        <v>1001</v>
      </c>
      <c r="L9" s="277" t="s">
        <v>1019</v>
      </c>
      <c r="M9" s="278"/>
      <c r="N9" s="243"/>
    </row>
    <row r="10" spans="1:15" s="29" customFormat="1" ht="17.100000000000001" customHeight="1">
      <c r="B10" s="117" t="s">
        <v>807</v>
      </c>
      <c r="C10" s="229" t="s">
        <v>878</v>
      </c>
      <c r="D10" s="229">
        <f>+D11+D20+D29+D32+D37+D41+D42+D43+D44</f>
        <v>258914.1966575007</v>
      </c>
      <c r="E10" s="229" t="s">
        <v>878</v>
      </c>
      <c r="F10" s="229">
        <f>+F11+F20+F29+F32+F37+F41+F42+F43+F44</f>
        <v>40123.560693005289</v>
      </c>
      <c r="G10" s="229" t="s">
        <v>878</v>
      </c>
      <c r="H10" s="229">
        <f>+H11+H20+H29+H32+H37+H41+H42+H43+H44</f>
        <v>60576.092593833644</v>
      </c>
      <c r="I10" s="229" t="s">
        <v>878</v>
      </c>
      <c r="J10" s="229">
        <f>+J11+J20+J29+J32+J37+J41+J42+J43+J44</f>
        <v>40065.773043109621</v>
      </c>
      <c r="K10" s="229" t="s">
        <v>878</v>
      </c>
      <c r="L10" s="229">
        <f>+L11+L20+L29+L32+L37+L41+L42+L43+L44</f>
        <v>118148.77032755212</v>
      </c>
      <c r="M10" s="71"/>
      <c r="N10" s="117" t="s">
        <v>820</v>
      </c>
    </row>
    <row r="11" spans="1:15" s="29" customFormat="1" ht="15" customHeight="1">
      <c r="B11" s="39" t="s">
        <v>808</v>
      </c>
      <c r="C11" s="69" t="s">
        <v>878</v>
      </c>
      <c r="D11" s="45">
        <f>SUM(D12:D19)</f>
        <v>73666.524513100972</v>
      </c>
      <c r="E11" s="69" t="s">
        <v>878</v>
      </c>
      <c r="F11" s="45">
        <f>SUM(F12:F19)</f>
        <v>18.85535923100775</v>
      </c>
      <c r="G11" s="69" t="s">
        <v>878</v>
      </c>
      <c r="H11" s="45">
        <f>SUM(H12:H19)</f>
        <v>52768.441818502251</v>
      </c>
      <c r="I11" s="69" t="s">
        <v>878</v>
      </c>
      <c r="J11" s="45">
        <f>SUM(J12:J19)</f>
        <v>15779.015108042762</v>
      </c>
      <c r="K11" s="69" t="s">
        <v>878</v>
      </c>
      <c r="L11" s="45">
        <f>SUM(L12:L19)</f>
        <v>5100.2122273249461</v>
      </c>
      <c r="M11" s="71"/>
      <c r="N11" s="39" t="s">
        <v>268</v>
      </c>
    </row>
    <row r="12" spans="1:15" s="30" customFormat="1" ht="12.95" customHeight="1">
      <c r="B12" s="66" t="s">
        <v>276</v>
      </c>
      <c r="C12" s="33">
        <v>30150.015887484966</v>
      </c>
      <c r="D12" s="33">
        <v>12570.962368856191</v>
      </c>
      <c r="E12" s="62">
        <v>1.25</v>
      </c>
      <c r="F12" s="62">
        <v>0.56000000000000005</v>
      </c>
      <c r="G12" s="33">
        <v>6534.7739010652658</v>
      </c>
      <c r="H12" s="33">
        <v>2373.8888970706084</v>
      </c>
      <c r="I12" s="33">
        <v>23022.709227197105</v>
      </c>
      <c r="J12" s="33">
        <v>10171.311230728381</v>
      </c>
      <c r="K12" s="88">
        <f>+C12-E12-G12-I12</f>
        <v>591.2827592225949</v>
      </c>
      <c r="L12" s="88">
        <f>+D12-F12-H12-J12</f>
        <v>25.202241057202627</v>
      </c>
      <c r="M12" s="72"/>
      <c r="N12" s="66" t="s">
        <v>821</v>
      </c>
    </row>
    <row r="13" spans="1:15" s="30" customFormat="1" ht="12.95" customHeight="1">
      <c r="B13" s="66" t="s">
        <v>106</v>
      </c>
      <c r="C13" s="33">
        <v>23816.940657197629</v>
      </c>
      <c r="D13" s="33">
        <v>8721.1732953231403</v>
      </c>
      <c r="E13" s="62">
        <v>0</v>
      </c>
      <c r="F13" s="62">
        <v>0</v>
      </c>
      <c r="G13" s="33">
        <v>10573.436657356437</v>
      </c>
      <c r="H13" s="33">
        <v>3883.9411253421986</v>
      </c>
      <c r="I13" s="33">
        <v>13220.188629282136</v>
      </c>
      <c r="J13" s="33">
        <v>4828.483469356468</v>
      </c>
      <c r="K13" s="88">
        <f t="shared" ref="K13:L43" si="0">+C13-E13-G13-I13</f>
        <v>23.315370559055737</v>
      </c>
      <c r="L13" s="88">
        <f t="shared" si="0"/>
        <v>8.7487006244737131</v>
      </c>
      <c r="M13" s="72"/>
      <c r="N13" s="66" t="s">
        <v>822</v>
      </c>
    </row>
    <row r="14" spans="1:15" s="30" customFormat="1" ht="12.95" customHeight="1">
      <c r="B14" s="66" t="s">
        <v>277</v>
      </c>
      <c r="C14" s="33">
        <v>414.82815101310484</v>
      </c>
      <c r="D14" s="33">
        <v>168.5317315752888</v>
      </c>
      <c r="E14" s="62">
        <v>0</v>
      </c>
      <c r="F14" s="62">
        <v>0</v>
      </c>
      <c r="G14" s="33">
        <v>236.12493540952002</v>
      </c>
      <c r="H14" s="33">
        <v>97.262655419399621</v>
      </c>
      <c r="I14" s="33">
        <v>178.70321560358482</v>
      </c>
      <c r="J14" s="33">
        <v>71.269076155889167</v>
      </c>
      <c r="K14" s="88">
        <f t="shared" si="0"/>
        <v>0</v>
      </c>
      <c r="L14" s="88">
        <f t="shared" si="0"/>
        <v>0</v>
      </c>
      <c r="M14" s="72"/>
      <c r="N14" s="66" t="s">
        <v>358</v>
      </c>
    </row>
    <row r="15" spans="1:15" s="30" customFormat="1" ht="12.95" customHeight="1">
      <c r="B15" s="66" t="s">
        <v>278</v>
      </c>
      <c r="C15" s="33">
        <v>1452.6093832366892</v>
      </c>
      <c r="D15" s="33">
        <v>563.14911857803168</v>
      </c>
      <c r="E15" s="62">
        <v>0</v>
      </c>
      <c r="F15" s="62">
        <v>0</v>
      </c>
      <c r="G15" s="33">
        <v>483.28940432261459</v>
      </c>
      <c r="H15" s="33">
        <v>187.36213961109723</v>
      </c>
      <c r="I15" s="33">
        <v>364.15392725355787</v>
      </c>
      <c r="J15" s="33">
        <v>141.17557378200902</v>
      </c>
      <c r="K15" s="88">
        <f t="shared" si="0"/>
        <v>605.1660516605167</v>
      </c>
      <c r="L15" s="88">
        <f t="shared" si="0"/>
        <v>234.61140518492542</v>
      </c>
      <c r="M15" s="72"/>
      <c r="N15" s="66" t="s">
        <v>359</v>
      </c>
    </row>
    <row r="16" spans="1:15" s="30" customFormat="1" ht="12.95" customHeight="1">
      <c r="B16" s="66" t="s">
        <v>295</v>
      </c>
      <c r="C16" s="67">
        <v>2665.0158700996685</v>
      </c>
      <c r="D16" s="33">
        <v>4913.4523174541682</v>
      </c>
      <c r="E16" s="67" t="s">
        <v>878</v>
      </c>
      <c r="F16" s="62">
        <v>18.155359231007751</v>
      </c>
      <c r="G16" s="67" t="s">
        <v>878</v>
      </c>
      <c r="H16" s="33">
        <v>30.14335747777055</v>
      </c>
      <c r="I16" s="67" t="s">
        <v>878</v>
      </c>
      <c r="J16" s="33">
        <v>174.74435000000003</v>
      </c>
      <c r="K16" s="67" t="s">
        <v>878</v>
      </c>
      <c r="L16" s="88">
        <f t="shared" si="0"/>
        <v>4690.4092507453906</v>
      </c>
      <c r="M16" s="72"/>
      <c r="N16" s="66" t="s">
        <v>360</v>
      </c>
    </row>
    <row r="17" spans="2:14" s="30" customFormat="1" ht="12.95" customHeight="1">
      <c r="B17" s="66" t="s">
        <v>286</v>
      </c>
      <c r="C17" s="67">
        <v>278.8</v>
      </c>
      <c r="D17" s="33">
        <v>532.07717748319783</v>
      </c>
      <c r="E17" s="67" t="s">
        <v>878</v>
      </c>
      <c r="F17" s="62">
        <v>0.14000000000000001</v>
      </c>
      <c r="G17" s="67" t="s">
        <v>878</v>
      </c>
      <c r="H17" s="33">
        <v>21.6889084588644</v>
      </c>
      <c r="I17" s="67" t="s">
        <v>878</v>
      </c>
      <c r="J17" s="33">
        <v>373.82141999999999</v>
      </c>
      <c r="K17" s="67" t="s">
        <v>878</v>
      </c>
      <c r="L17" s="88">
        <f t="shared" si="0"/>
        <v>136.42684902433348</v>
      </c>
      <c r="M17" s="72"/>
      <c r="N17" s="66" t="s">
        <v>823</v>
      </c>
    </row>
    <row r="18" spans="2:14" s="30" customFormat="1" ht="12.95" customHeight="1">
      <c r="B18" s="66" t="s">
        <v>289</v>
      </c>
      <c r="C18" s="67" t="s">
        <v>878</v>
      </c>
      <c r="D18" s="33">
        <v>43489.823055796558</v>
      </c>
      <c r="E18" s="67" t="s">
        <v>878</v>
      </c>
      <c r="F18" s="62">
        <v>0</v>
      </c>
      <c r="G18" s="67" t="s">
        <v>878</v>
      </c>
      <c r="H18" s="33">
        <v>43466.799287087924</v>
      </c>
      <c r="I18" s="67" t="s">
        <v>878</v>
      </c>
      <c r="J18" s="33">
        <v>18.209988020013416</v>
      </c>
      <c r="K18" s="67" t="s">
        <v>878</v>
      </c>
      <c r="L18" s="88">
        <f t="shared" si="0"/>
        <v>4.8137806886203087</v>
      </c>
      <c r="M18" s="72"/>
      <c r="N18" s="66" t="s">
        <v>824</v>
      </c>
    </row>
    <row r="19" spans="2:14" s="30" customFormat="1" ht="12.95" customHeight="1">
      <c r="B19" s="66" t="s">
        <v>185</v>
      </c>
      <c r="C19" s="67">
        <v>38506.698854228845</v>
      </c>
      <c r="D19" s="33">
        <v>2707.3554480343896</v>
      </c>
      <c r="E19" s="67" t="s">
        <v>878</v>
      </c>
      <c r="F19" s="62">
        <v>0</v>
      </c>
      <c r="G19" s="67" t="s">
        <v>878</v>
      </c>
      <c r="H19" s="33">
        <v>2707.3554480343896</v>
      </c>
      <c r="I19" s="67" t="s">
        <v>878</v>
      </c>
      <c r="J19" s="33">
        <v>0</v>
      </c>
      <c r="K19" s="67" t="s">
        <v>878</v>
      </c>
      <c r="L19" s="88">
        <f t="shared" si="0"/>
        <v>0</v>
      </c>
      <c r="M19" s="72"/>
      <c r="N19" s="66" t="s">
        <v>146</v>
      </c>
    </row>
    <row r="20" spans="2:14" s="29" customFormat="1" ht="15" customHeight="1">
      <c r="B20" s="39" t="s">
        <v>809</v>
      </c>
      <c r="C20" s="69" t="s">
        <v>878</v>
      </c>
      <c r="D20" s="45">
        <f>SUM(D21:D28)</f>
        <v>89100.820166945894</v>
      </c>
      <c r="E20" s="69" t="s">
        <v>878</v>
      </c>
      <c r="F20" s="45">
        <f>SUM(F21:F28)</f>
        <v>30893.208883774274</v>
      </c>
      <c r="G20" s="69" t="s">
        <v>878</v>
      </c>
      <c r="H20" s="45">
        <f>SUM(H21:H28)</f>
        <v>195.69549999999998</v>
      </c>
      <c r="I20" s="69" t="s">
        <v>878</v>
      </c>
      <c r="J20" s="45">
        <f>SUM(J21:J28)</f>
        <v>427.91989999999998</v>
      </c>
      <c r="K20" s="69" t="s">
        <v>878</v>
      </c>
      <c r="L20" s="45">
        <f>SUM(L21:L28)</f>
        <v>57583.995883171614</v>
      </c>
      <c r="M20" s="71"/>
      <c r="N20" s="39" t="s">
        <v>524</v>
      </c>
    </row>
    <row r="21" spans="2:14" s="160" customFormat="1" ht="12.95" customHeight="1">
      <c r="B21" s="66" t="s">
        <v>293</v>
      </c>
      <c r="C21" s="33">
        <v>85159.8431027685</v>
      </c>
      <c r="D21" s="33">
        <v>35669.326660977997</v>
      </c>
      <c r="E21" s="62">
        <v>64047.262000000002</v>
      </c>
      <c r="F21" s="62">
        <v>30239.421100000003</v>
      </c>
      <c r="G21" s="33">
        <v>450</v>
      </c>
      <c r="H21" s="33">
        <v>187.55549999999999</v>
      </c>
      <c r="I21" s="33">
        <v>530.63300000000004</v>
      </c>
      <c r="J21" s="33">
        <v>214.1499</v>
      </c>
      <c r="K21" s="88">
        <f t="shared" si="0"/>
        <v>20131.948102768496</v>
      </c>
      <c r="L21" s="88">
        <f t="shared" si="0"/>
        <v>5028.2001609779927</v>
      </c>
      <c r="M21" s="159"/>
      <c r="N21" s="66" t="s">
        <v>825</v>
      </c>
    </row>
    <row r="22" spans="2:14" s="30" customFormat="1" ht="12.95" customHeight="1">
      <c r="B22" s="66" t="s">
        <v>299</v>
      </c>
      <c r="C22" s="33">
        <v>14407.189557032099</v>
      </c>
      <c r="D22" s="33">
        <v>14257.823001608582</v>
      </c>
      <c r="E22" s="67">
        <v>0</v>
      </c>
      <c r="F22" s="62">
        <v>0</v>
      </c>
      <c r="G22" s="33">
        <v>0</v>
      </c>
      <c r="H22" s="33">
        <v>0</v>
      </c>
      <c r="I22" s="33">
        <v>17.981999999999999</v>
      </c>
      <c r="J22" s="33">
        <v>4.4954999999999998</v>
      </c>
      <c r="K22" s="67">
        <f t="shared" si="0"/>
        <v>14389.207557032099</v>
      </c>
      <c r="L22" s="88">
        <f t="shared" si="0"/>
        <v>14253.327501608581</v>
      </c>
      <c r="M22" s="72"/>
      <c r="N22" s="66" t="s">
        <v>381</v>
      </c>
    </row>
    <row r="23" spans="2:14" s="30" customFormat="1" ht="12.95" customHeight="1">
      <c r="B23" s="66" t="s">
        <v>298</v>
      </c>
      <c r="C23" s="33">
        <v>2278.8607862680001</v>
      </c>
      <c r="D23" s="33">
        <v>929.66245964217444</v>
      </c>
      <c r="E23" s="62">
        <v>0</v>
      </c>
      <c r="F23" s="62">
        <v>0</v>
      </c>
      <c r="G23" s="33">
        <v>0</v>
      </c>
      <c r="H23" s="33">
        <v>0</v>
      </c>
      <c r="I23" s="33">
        <v>20.5</v>
      </c>
      <c r="J23" s="33">
        <v>12.8</v>
      </c>
      <c r="K23" s="88">
        <f t="shared" si="0"/>
        <v>2258.3607862680001</v>
      </c>
      <c r="L23" s="88">
        <f t="shared" si="0"/>
        <v>916.86245964217449</v>
      </c>
      <c r="M23" s="72"/>
      <c r="N23" s="66" t="s">
        <v>826</v>
      </c>
    </row>
    <row r="24" spans="2:14" s="30" customFormat="1" ht="12.95" customHeight="1">
      <c r="B24" s="66" t="s">
        <v>301</v>
      </c>
      <c r="C24" s="33">
        <v>7538.1733012181603</v>
      </c>
      <c r="D24" s="33">
        <v>7037.1462896457124</v>
      </c>
      <c r="E24" s="62">
        <v>0</v>
      </c>
      <c r="F24" s="62">
        <v>0</v>
      </c>
      <c r="G24" s="33">
        <v>0</v>
      </c>
      <c r="H24" s="33">
        <v>0</v>
      </c>
      <c r="I24" s="33">
        <v>54</v>
      </c>
      <c r="J24" s="33">
        <v>23.25</v>
      </c>
      <c r="K24" s="88">
        <f t="shared" si="0"/>
        <v>7484.1733012181603</v>
      </c>
      <c r="L24" s="88">
        <f t="shared" si="0"/>
        <v>7013.8962896457124</v>
      </c>
      <c r="M24" s="72"/>
      <c r="N24" s="66" t="s">
        <v>383</v>
      </c>
    </row>
    <row r="25" spans="2:14" s="30" customFormat="1" ht="12.95" customHeight="1">
      <c r="B25" s="66" t="s">
        <v>320</v>
      </c>
      <c r="C25" s="33">
        <v>12438.4000221484</v>
      </c>
      <c r="D25" s="33">
        <v>3053.9457453050686</v>
      </c>
      <c r="E25" s="67">
        <v>12.452</v>
      </c>
      <c r="F25" s="62">
        <v>2.7897999999999996</v>
      </c>
      <c r="G25" s="33">
        <v>0</v>
      </c>
      <c r="H25" s="33">
        <v>0</v>
      </c>
      <c r="I25" s="33">
        <v>0</v>
      </c>
      <c r="J25" s="33">
        <v>0</v>
      </c>
      <c r="K25" s="67">
        <f t="shared" si="0"/>
        <v>12425.948022148401</v>
      </c>
      <c r="L25" s="88">
        <f t="shared" si="0"/>
        <v>3051.1559453050686</v>
      </c>
      <c r="M25" s="72"/>
      <c r="N25" s="66" t="s">
        <v>951</v>
      </c>
    </row>
    <row r="26" spans="2:14" s="30" customFormat="1" ht="12.95" customHeight="1">
      <c r="B26" s="66" t="s">
        <v>321</v>
      </c>
      <c r="C26" s="33">
        <v>5544.1968327796203</v>
      </c>
      <c r="D26" s="33">
        <v>2356.9930712319547</v>
      </c>
      <c r="E26" s="62">
        <v>0.81</v>
      </c>
      <c r="F26" s="62">
        <v>0.42120000000000002</v>
      </c>
      <c r="G26" s="33">
        <v>0</v>
      </c>
      <c r="H26" s="33">
        <v>0</v>
      </c>
      <c r="I26" s="33">
        <v>0</v>
      </c>
      <c r="J26" s="33">
        <v>0</v>
      </c>
      <c r="K26" s="88">
        <f t="shared" si="0"/>
        <v>5543.3868327796199</v>
      </c>
      <c r="L26" s="88">
        <f t="shared" si="0"/>
        <v>2356.5718712319544</v>
      </c>
      <c r="M26" s="72"/>
      <c r="N26" s="66" t="s">
        <v>402</v>
      </c>
    </row>
    <row r="27" spans="2:14" s="30" customFormat="1" ht="12.95" customHeight="1">
      <c r="B27" s="66" t="s">
        <v>312</v>
      </c>
      <c r="C27" s="33">
        <v>630.14028239202605</v>
      </c>
      <c r="D27" s="33">
        <v>327.27527256038843</v>
      </c>
      <c r="E27" s="62">
        <v>0</v>
      </c>
      <c r="F27" s="62">
        <v>0</v>
      </c>
      <c r="G27" s="33">
        <v>0</v>
      </c>
      <c r="H27" s="33">
        <v>0</v>
      </c>
      <c r="I27" s="33">
        <v>23.5</v>
      </c>
      <c r="J27" s="33">
        <v>16.649999999999999</v>
      </c>
      <c r="K27" s="88">
        <f t="shared" si="0"/>
        <v>606.64028239202605</v>
      </c>
      <c r="L27" s="88">
        <f t="shared" si="0"/>
        <v>310.62527256038845</v>
      </c>
      <c r="M27" s="72"/>
      <c r="N27" s="66" t="s">
        <v>827</v>
      </c>
    </row>
    <row r="28" spans="2:14" s="30" customFormat="1" ht="12.95" customHeight="1">
      <c r="B28" s="66" t="s">
        <v>294</v>
      </c>
      <c r="C28" s="67" t="s">
        <v>878</v>
      </c>
      <c r="D28" s="33">
        <v>25468.647665974007</v>
      </c>
      <c r="E28" s="67" t="s">
        <v>878</v>
      </c>
      <c r="F28" s="62">
        <v>650.57678377427226</v>
      </c>
      <c r="G28" s="67" t="s">
        <v>878</v>
      </c>
      <c r="H28" s="33">
        <v>8.14</v>
      </c>
      <c r="I28" s="67" t="s">
        <v>878</v>
      </c>
      <c r="J28" s="33">
        <v>156.57449999999997</v>
      </c>
      <c r="K28" s="67" t="s">
        <v>878</v>
      </c>
      <c r="L28" s="88">
        <f t="shared" si="0"/>
        <v>24653.356382199738</v>
      </c>
      <c r="M28" s="72"/>
      <c r="N28" s="66" t="s">
        <v>379</v>
      </c>
    </row>
    <row r="29" spans="2:14" s="29" customFormat="1" ht="15" customHeight="1">
      <c r="B29" s="39" t="s">
        <v>550</v>
      </c>
      <c r="C29" s="69">
        <f t="shared" ref="C29:L29" si="1">+C30+C31</f>
        <v>24864.691675329825</v>
      </c>
      <c r="D29" s="69">
        <f t="shared" si="1"/>
        <v>10716.008807355727</v>
      </c>
      <c r="E29" s="69">
        <f t="shared" si="1"/>
        <v>277.87799999999999</v>
      </c>
      <c r="F29" s="69">
        <f t="shared" si="1"/>
        <v>444.11099999999999</v>
      </c>
      <c r="G29" s="69">
        <f t="shared" si="1"/>
        <v>3206.6403555462111</v>
      </c>
      <c r="H29" s="69">
        <f t="shared" si="1"/>
        <v>1095.0997878828521</v>
      </c>
      <c r="I29" s="69">
        <f t="shared" si="1"/>
        <v>18093.773410047601</v>
      </c>
      <c r="J29" s="69">
        <f t="shared" si="1"/>
        <v>6822.378551866851</v>
      </c>
      <c r="K29" s="69">
        <f t="shared" si="1"/>
        <v>3286.3999097360111</v>
      </c>
      <c r="L29" s="69">
        <f t="shared" si="1"/>
        <v>2354.4194676060247</v>
      </c>
      <c r="M29" s="71"/>
      <c r="N29" s="39" t="s">
        <v>555</v>
      </c>
    </row>
    <row r="30" spans="2:14" s="30" customFormat="1" ht="12.95" customHeight="1">
      <c r="B30" s="66" t="s">
        <v>810</v>
      </c>
      <c r="C30" s="33">
        <v>21794.691675329825</v>
      </c>
      <c r="D30" s="67">
        <v>8148.6719733700693</v>
      </c>
      <c r="E30" s="67">
        <v>0</v>
      </c>
      <c r="F30" s="62">
        <v>0</v>
      </c>
      <c r="G30" s="33">
        <v>3113.895860766143</v>
      </c>
      <c r="H30" s="67">
        <v>1057.9247028918414</v>
      </c>
      <c r="I30" s="67">
        <v>17433.7513445476</v>
      </c>
      <c r="J30" s="67">
        <v>6487.8342096687056</v>
      </c>
      <c r="K30" s="67">
        <f t="shared" si="0"/>
        <v>1247.0444700160806</v>
      </c>
      <c r="L30" s="88">
        <f t="shared" si="0"/>
        <v>602.91306080952199</v>
      </c>
      <c r="M30" s="72"/>
      <c r="N30" s="66" t="s">
        <v>828</v>
      </c>
    </row>
    <row r="31" spans="2:14" s="30" customFormat="1" ht="12.95" customHeight="1">
      <c r="B31" s="66" t="s">
        <v>325</v>
      </c>
      <c r="C31" s="33">
        <v>3070</v>
      </c>
      <c r="D31" s="33">
        <v>2567.3368339856584</v>
      </c>
      <c r="E31" s="67">
        <v>277.87799999999999</v>
      </c>
      <c r="F31" s="62">
        <v>444.11099999999999</v>
      </c>
      <c r="G31" s="33">
        <v>92.744494780068194</v>
      </c>
      <c r="H31" s="33">
        <v>37.175084991010635</v>
      </c>
      <c r="I31" s="33">
        <v>660.02206550000096</v>
      </c>
      <c r="J31" s="33">
        <v>334.54434219814499</v>
      </c>
      <c r="K31" s="67">
        <f t="shared" si="0"/>
        <v>2039.3554397199307</v>
      </c>
      <c r="L31" s="88">
        <f t="shared" si="0"/>
        <v>1751.5064067965027</v>
      </c>
      <c r="M31" s="72"/>
      <c r="N31" s="66" t="s">
        <v>829</v>
      </c>
    </row>
    <row r="32" spans="2:14" s="29" customFormat="1" ht="15" customHeight="1">
      <c r="B32" s="39" t="s">
        <v>551</v>
      </c>
      <c r="C32" s="45">
        <f t="shared" ref="C32:L32" si="2">SUM(C33:C36)</f>
        <v>53427.036502110597</v>
      </c>
      <c r="D32" s="45">
        <f t="shared" si="2"/>
        <v>14654.693780205303</v>
      </c>
      <c r="E32" s="45">
        <f t="shared" si="2"/>
        <v>17640.237999999998</v>
      </c>
      <c r="F32" s="45">
        <f t="shared" si="2"/>
        <v>7402.7937000000002</v>
      </c>
      <c r="G32" s="45">
        <f t="shared" si="2"/>
        <v>0</v>
      </c>
      <c r="H32" s="45">
        <f t="shared" si="2"/>
        <v>0</v>
      </c>
      <c r="I32" s="45">
        <f t="shared" si="2"/>
        <v>19791.694</v>
      </c>
      <c r="J32" s="45">
        <f t="shared" si="2"/>
        <v>2395.22534</v>
      </c>
      <c r="K32" s="45">
        <f t="shared" si="2"/>
        <v>15995.1045021106</v>
      </c>
      <c r="L32" s="45">
        <f t="shared" si="2"/>
        <v>4856.6747402053061</v>
      </c>
      <c r="M32" s="71"/>
      <c r="N32" s="39" t="s">
        <v>556</v>
      </c>
    </row>
    <row r="33" spans="2:14" s="29" customFormat="1" ht="12.95" customHeight="1">
      <c r="B33" s="66" t="s">
        <v>327</v>
      </c>
      <c r="C33" s="33">
        <v>17751.673545469101</v>
      </c>
      <c r="D33" s="67">
        <v>4085.9725510916746</v>
      </c>
      <c r="E33" s="62">
        <v>3395.375</v>
      </c>
      <c r="F33" s="62">
        <v>941.98059999999998</v>
      </c>
      <c r="G33" s="33">
        <v>0</v>
      </c>
      <c r="H33" s="67">
        <v>0</v>
      </c>
      <c r="I33" s="67">
        <v>5634.54</v>
      </c>
      <c r="J33" s="67">
        <v>679.41985</v>
      </c>
      <c r="K33" s="88">
        <f t="shared" si="0"/>
        <v>8721.7585454690998</v>
      </c>
      <c r="L33" s="88">
        <f t="shared" si="0"/>
        <v>2464.572101091675</v>
      </c>
      <c r="M33" s="71"/>
      <c r="N33" s="66" t="s">
        <v>407</v>
      </c>
    </row>
    <row r="34" spans="2:14" s="30" customFormat="1" ht="12.95" customHeight="1">
      <c r="B34" s="66" t="s">
        <v>328</v>
      </c>
      <c r="C34" s="33">
        <v>4718.7758558499991</v>
      </c>
      <c r="D34" s="33">
        <v>1488.41720269332</v>
      </c>
      <c r="E34" s="67">
        <v>1497.761</v>
      </c>
      <c r="F34" s="62">
        <v>813.22149999999999</v>
      </c>
      <c r="G34" s="33">
        <v>0</v>
      </c>
      <c r="H34" s="33">
        <v>0</v>
      </c>
      <c r="I34" s="33">
        <v>2071.7869999999998</v>
      </c>
      <c r="J34" s="33">
        <v>349.17965000000004</v>
      </c>
      <c r="K34" s="88">
        <f t="shared" si="0"/>
        <v>1149.2278558499993</v>
      </c>
      <c r="L34" s="88">
        <f t="shared" si="0"/>
        <v>326.01605269331992</v>
      </c>
      <c r="M34" s="72"/>
      <c r="N34" s="66" t="s">
        <v>408</v>
      </c>
    </row>
    <row r="35" spans="2:14" s="30" customFormat="1" ht="12.95" customHeight="1">
      <c r="B35" s="66" t="s">
        <v>330</v>
      </c>
      <c r="C35" s="33">
        <v>14063.1993580201</v>
      </c>
      <c r="D35" s="33">
        <v>3624.0765229973235</v>
      </c>
      <c r="E35" s="62">
        <v>6211.2730000000001</v>
      </c>
      <c r="F35" s="62">
        <v>2686.8254000000002</v>
      </c>
      <c r="G35" s="33">
        <v>0</v>
      </c>
      <c r="H35" s="33">
        <v>0</v>
      </c>
      <c r="I35" s="33">
        <v>6472.3770000000004</v>
      </c>
      <c r="J35" s="33">
        <v>681.25089000000003</v>
      </c>
      <c r="K35" s="88">
        <f t="shared" si="0"/>
        <v>1379.5493580200991</v>
      </c>
      <c r="L35" s="88">
        <f t="shared" si="0"/>
        <v>256.00023299732334</v>
      </c>
      <c r="M35" s="72"/>
      <c r="N35" s="66" t="s">
        <v>409</v>
      </c>
    </row>
    <row r="36" spans="2:14" s="30" customFormat="1" ht="12.95" customHeight="1">
      <c r="B36" s="66" t="s">
        <v>329</v>
      </c>
      <c r="C36" s="33">
        <v>16893.3877427714</v>
      </c>
      <c r="D36" s="33">
        <v>5456.227503422987</v>
      </c>
      <c r="E36" s="62">
        <v>6535.8289999999997</v>
      </c>
      <c r="F36" s="62">
        <v>2960.7662</v>
      </c>
      <c r="G36" s="33">
        <v>0</v>
      </c>
      <c r="H36" s="33">
        <v>0</v>
      </c>
      <c r="I36" s="33">
        <v>5612.99</v>
      </c>
      <c r="J36" s="33">
        <v>685.3749499999999</v>
      </c>
      <c r="K36" s="88">
        <f t="shared" si="0"/>
        <v>4744.5687427714001</v>
      </c>
      <c r="L36" s="88">
        <f t="shared" si="0"/>
        <v>1810.086353422987</v>
      </c>
      <c r="M36" s="72"/>
      <c r="N36" s="66" t="s">
        <v>758</v>
      </c>
    </row>
    <row r="37" spans="2:14" s="29" customFormat="1" ht="15" customHeight="1">
      <c r="B37" s="39" t="s">
        <v>1156</v>
      </c>
      <c r="C37" s="69">
        <f>+C38+C39+C40</f>
        <v>21822.119123899527</v>
      </c>
      <c r="D37" s="69">
        <f>+D38+D39+D40</f>
        <v>23775.895321783832</v>
      </c>
      <c r="E37" s="69" t="s">
        <v>878</v>
      </c>
      <c r="F37" s="69">
        <f>+F38+F39+F40</f>
        <v>342.42160000000001</v>
      </c>
      <c r="G37" s="69" t="s">
        <v>878</v>
      </c>
      <c r="H37" s="69">
        <f>+H38+H39+H40</f>
        <v>0</v>
      </c>
      <c r="I37" s="69" t="s">
        <v>878</v>
      </c>
      <c r="J37" s="69">
        <f>+J38+J39+J40</f>
        <v>55.834549999999993</v>
      </c>
      <c r="K37" s="69" t="s">
        <v>878</v>
      </c>
      <c r="L37" s="69">
        <f>+L38+L39+L40</f>
        <v>23377.639171783831</v>
      </c>
      <c r="M37" s="71"/>
      <c r="N37" s="39" t="s">
        <v>557</v>
      </c>
    </row>
    <row r="38" spans="2:14" s="30" customFormat="1" ht="12.95" customHeight="1">
      <c r="B38" s="66" t="s">
        <v>811</v>
      </c>
      <c r="C38" s="33">
        <v>3354.1432356366304</v>
      </c>
      <c r="D38" s="33">
        <v>3204.2343194804926</v>
      </c>
      <c r="E38" s="62">
        <v>3.2519999999999998</v>
      </c>
      <c r="F38" s="62">
        <v>1.9116</v>
      </c>
      <c r="G38" s="33">
        <v>0</v>
      </c>
      <c r="H38" s="33">
        <v>0</v>
      </c>
      <c r="I38" s="33">
        <v>6.16</v>
      </c>
      <c r="J38" s="33">
        <v>4.282</v>
      </c>
      <c r="K38" s="88">
        <f t="shared" si="0"/>
        <v>3344.7312356366306</v>
      </c>
      <c r="L38" s="88">
        <f t="shared" si="0"/>
        <v>3198.0407194804925</v>
      </c>
      <c r="M38" s="72"/>
      <c r="N38" s="66" t="s">
        <v>830</v>
      </c>
    </row>
    <row r="39" spans="2:14" s="30" customFormat="1" ht="12.95" customHeight="1">
      <c r="B39" s="66" t="s">
        <v>812</v>
      </c>
      <c r="C39" s="33">
        <v>509.02897669396998</v>
      </c>
      <c r="D39" s="33">
        <v>610.5592078762993</v>
      </c>
      <c r="E39" s="62">
        <v>0</v>
      </c>
      <c r="F39" s="62">
        <v>0</v>
      </c>
      <c r="G39" s="33">
        <v>0</v>
      </c>
      <c r="H39" s="33">
        <v>0</v>
      </c>
      <c r="I39" s="33">
        <v>0</v>
      </c>
      <c r="J39" s="33">
        <v>0</v>
      </c>
      <c r="K39" s="88">
        <f t="shared" si="0"/>
        <v>509.02897669396998</v>
      </c>
      <c r="L39" s="88">
        <f t="shared" si="0"/>
        <v>610.5592078762993</v>
      </c>
      <c r="M39" s="72"/>
      <c r="N39" s="66" t="s">
        <v>831</v>
      </c>
    </row>
    <row r="40" spans="2:14" s="30" customFormat="1" ht="12.95" customHeight="1">
      <c r="B40" s="66" t="s">
        <v>813</v>
      </c>
      <c r="C40" s="67">
        <v>17958.946911568928</v>
      </c>
      <c r="D40" s="33">
        <v>19961.101794427039</v>
      </c>
      <c r="E40" s="67" t="s">
        <v>878</v>
      </c>
      <c r="F40" s="62">
        <v>340.51</v>
      </c>
      <c r="G40" s="67" t="s">
        <v>878</v>
      </c>
      <c r="H40" s="33">
        <v>0</v>
      </c>
      <c r="I40" s="67" t="s">
        <v>878</v>
      </c>
      <c r="J40" s="33">
        <v>51.552549999999997</v>
      </c>
      <c r="K40" s="67" t="s">
        <v>878</v>
      </c>
      <c r="L40" s="88">
        <f t="shared" si="0"/>
        <v>19569.03924442704</v>
      </c>
      <c r="M40" s="72"/>
      <c r="N40" s="66" t="s">
        <v>832</v>
      </c>
    </row>
    <row r="41" spans="2:14" s="29" customFormat="1" ht="15" customHeight="1">
      <c r="B41" s="39" t="s">
        <v>552</v>
      </c>
      <c r="C41" s="69">
        <v>631.11904600823118</v>
      </c>
      <c r="D41" s="45">
        <v>1405.6123657667176</v>
      </c>
      <c r="E41" s="69" t="s">
        <v>878</v>
      </c>
      <c r="F41" s="65">
        <v>21.384999999999998</v>
      </c>
      <c r="G41" s="69" t="s">
        <v>878</v>
      </c>
      <c r="H41" s="45">
        <v>0</v>
      </c>
      <c r="I41" s="69" t="s">
        <v>878</v>
      </c>
      <c r="J41" s="45">
        <v>11.174329999999999</v>
      </c>
      <c r="K41" s="69" t="s">
        <v>878</v>
      </c>
      <c r="L41" s="82">
        <f t="shared" si="0"/>
        <v>1373.0530357667176</v>
      </c>
      <c r="M41" s="71"/>
      <c r="N41" s="39" t="s">
        <v>558</v>
      </c>
    </row>
    <row r="42" spans="2:14" s="29" customFormat="1" ht="15" customHeight="1">
      <c r="B42" s="39" t="s">
        <v>553</v>
      </c>
      <c r="C42" s="45">
        <v>24772.282068600587</v>
      </c>
      <c r="D42" s="45">
        <v>18226.180258389148</v>
      </c>
      <c r="E42" s="65">
        <v>1.175</v>
      </c>
      <c r="F42" s="65">
        <v>3.6532500000000003</v>
      </c>
      <c r="G42" s="45">
        <v>0</v>
      </c>
      <c r="H42" s="45">
        <v>0</v>
      </c>
      <c r="I42" s="45">
        <v>18756.841</v>
      </c>
      <c r="J42" s="45">
        <v>13796.3212632</v>
      </c>
      <c r="K42" s="82">
        <f t="shared" si="0"/>
        <v>6014.2660686005875</v>
      </c>
      <c r="L42" s="82">
        <f t="shared" si="0"/>
        <v>4426.2057451891487</v>
      </c>
      <c r="M42" s="71"/>
      <c r="N42" s="39" t="s">
        <v>559</v>
      </c>
    </row>
    <row r="43" spans="2:14" s="29" customFormat="1" ht="15" customHeight="1">
      <c r="B43" s="39" t="s">
        <v>554</v>
      </c>
      <c r="C43" s="45">
        <v>5835.6754947197296</v>
      </c>
      <c r="D43" s="45">
        <v>3083.2433373759472</v>
      </c>
      <c r="E43" s="65">
        <v>1379.03</v>
      </c>
      <c r="F43" s="65">
        <v>696.59940000000006</v>
      </c>
      <c r="G43" s="45">
        <v>844.80899999999997</v>
      </c>
      <c r="H43" s="45">
        <v>236.54651999999999</v>
      </c>
      <c r="I43" s="45">
        <v>1555.808</v>
      </c>
      <c r="J43" s="45">
        <v>777.904</v>
      </c>
      <c r="K43" s="82">
        <f t="shared" si="0"/>
        <v>2056.0284947197297</v>
      </c>
      <c r="L43" s="82">
        <f t="shared" si="0"/>
        <v>1372.1934173759473</v>
      </c>
      <c r="M43" s="71"/>
      <c r="N43" s="39" t="s">
        <v>560</v>
      </c>
    </row>
    <row r="44" spans="2:14" s="29" customFormat="1" ht="15" customHeight="1">
      <c r="B44" s="39" t="s">
        <v>944</v>
      </c>
      <c r="C44" s="69" t="s">
        <v>878</v>
      </c>
      <c r="D44" s="45">
        <v>24285.218106577122</v>
      </c>
      <c r="E44" s="69" t="s">
        <v>878</v>
      </c>
      <c r="F44" s="65">
        <v>300.53250000000003</v>
      </c>
      <c r="G44" s="69" t="s">
        <v>878</v>
      </c>
      <c r="H44" s="45">
        <v>6280.3089674485354</v>
      </c>
      <c r="I44" s="69" t="s">
        <v>878</v>
      </c>
      <c r="J44" s="45">
        <v>0</v>
      </c>
      <c r="K44" s="69" t="s">
        <v>878</v>
      </c>
      <c r="L44" s="82">
        <f>+D44-F44-H44-J44</f>
        <v>17704.376639128586</v>
      </c>
      <c r="M44" s="71"/>
      <c r="N44" s="39" t="s">
        <v>836</v>
      </c>
    </row>
    <row r="45" spans="2:14" s="29" customFormat="1" ht="17.100000000000001" customHeight="1">
      <c r="B45" s="118" t="s">
        <v>814</v>
      </c>
      <c r="C45" s="229" t="s">
        <v>878</v>
      </c>
      <c r="D45" s="230">
        <f>+D46+D52+D53+D54</f>
        <v>468183.99907229719</v>
      </c>
      <c r="E45" s="229" t="s">
        <v>878</v>
      </c>
      <c r="F45" s="230">
        <f>+F46+F52+F53+F54</f>
        <v>13936.558555539106</v>
      </c>
      <c r="G45" s="229" t="s">
        <v>878</v>
      </c>
      <c r="H45" s="230">
        <f>+H46+H52+H53+H54</f>
        <v>7935.9385738564797</v>
      </c>
      <c r="I45" s="229" t="s">
        <v>878</v>
      </c>
      <c r="J45" s="230">
        <f>+J46+J52+J53+J54</f>
        <v>267557.83577925805</v>
      </c>
      <c r="K45" s="229" t="s">
        <v>878</v>
      </c>
      <c r="L45" s="230">
        <f>+L46+L52+L53+L54</f>
        <v>178753.66616364359</v>
      </c>
      <c r="M45" s="71"/>
      <c r="N45" s="118" t="s">
        <v>837</v>
      </c>
    </row>
    <row r="46" spans="2:14" s="29" customFormat="1" ht="15" customHeight="1">
      <c r="B46" s="39" t="s">
        <v>674</v>
      </c>
      <c r="C46" s="45">
        <f>SUM(C47:C51)</f>
        <v>79317.588251131208</v>
      </c>
      <c r="D46" s="45">
        <f>SUM(D47:D51)</f>
        <v>200070.44710828751</v>
      </c>
      <c r="E46" s="69" t="s">
        <v>878</v>
      </c>
      <c r="F46" s="45">
        <f>SUM(F47:F51)</f>
        <v>13899.419155539106</v>
      </c>
      <c r="G46" s="69" t="s">
        <v>878</v>
      </c>
      <c r="H46" s="45">
        <f>SUM(H47:H51)</f>
        <v>0</v>
      </c>
      <c r="I46" s="69" t="s">
        <v>878</v>
      </c>
      <c r="J46" s="45">
        <f>SUM(J47:J51)</f>
        <v>27187.542766019171</v>
      </c>
      <c r="K46" s="69" t="s">
        <v>878</v>
      </c>
      <c r="L46" s="45">
        <f>SUM(L47:L51)</f>
        <v>158983.48518672923</v>
      </c>
      <c r="M46" s="71"/>
      <c r="N46" s="39" t="s">
        <v>678</v>
      </c>
    </row>
    <row r="47" spans="2:14" s="30" customFormat="1" ht="12.95" customHeight="1">
      <c r="B47" s="66" t="s">
        <v>575</v>
      </c>
      <c r="C47" s="33">
        <v>5490.3051109999997</v>
      </c>
      <c r="D47" s="33">
        <v>14245.274360156163</v>
      </c>
      <c r="E47" s="62">
        <v>374.22399999999999</v>
      </c>
      <c r="F47" s="62">
        <v>970.97036401026355</v>
      </c>
      <c r="G47" s="33">
        <v>0</v>
      </c>
      <c r="H47" s="33">
        <v>0</v>
      </c>
      <c r="I47" s="33">
        <v>139.64640800000001</v>
      </c>
      <c r="J47" s="33">
        <v>362.32984418018566</v>
      </c>
      <c r="K47" s="88">
        <f t="shared" ref="K47:K53" si="3">+C47-E47-G47-I47</f>
        <v>4976.4347029999999</v>
      </c>
      <c r="L47" s="88">
        <f t="shared" ref="L47:L55" si="4">+D47-F47-H47-J47</f>
        <v>12911.974151965715</v>
      </c>
      <c r="M47" s="72"/>
      <c r="N47" s="66" t="s">
        <v>590</v>
      </c>
    </row>
    <row r="48" spans="2:14" s="30" customFormat="1" ht="12.95" customHeight="1">
      <c r="B48" s="66" t="s">
        <v>815</v>
      </c>
      <c r="C48" s="33">
        <v>5493.6778799999993</v>
      </c>
      <c r="D48" s="33">
        <v>25560.597870501922</v>
      </c>
      <c r="E48" s="62">
        <v>177.828</v>
      </c>
      <c r="F48" s="62">
        <v>650.56876019230776</v>
      </c>
      <c r="G48" s="33">
        <v>0</v>
      </c>
      <c r="H48" s="33">
        <v>0</v>
      </c>
      <c r="I48" s="33">
        <v>0</v>
      </c>
      <c r="J48" s="33">
        <v>0</v>
      </c>
      <c r="K48" s="88">
        <f t="shared" si="3"/>
        <v>5315.8498799999988</v>
      </c>
      <c r="L48" s="88">
        <f t="shared" si="4"/>
        <v>24910.029110309613</v>
      </c>
      <c r="M48" s="72"/>
      <c r="N48" s="66" t="s">
        <v>833</v>
      </c>
    </row>
    <row r="49" spans="2:15" s="30" customFormat="1" ht="12.95" customHeight="1">
      <c r="B49" s="66" t="s">
        <v>580</v>
      </c>
      <c r="C49" s="33">
        <v>40324.825972999999</v>
      </c>
      <c r="D49" s="33">
        <v>88697.401541819199</v>
      </c>
      <c r="E49" s="62">
        <v>4666.1109999999999</v>
      </c>
      <c r="F49" s="62">
        <v>10263.452129534613</v>
      </c>
      <c r="G49" s="33">
        <v>0</v>
      </c>
      <c r="H49" s="33">
        <v>0</v>
      </c>
      <c r="I49" s="33">
        <v>5884.8962920000004</v>
      </c>
      <c r="J49" s="33">
        <v>12944.259444367644</v>
      </c>
      <c r="K49" s="88">
        <f t="shared" si="3"/>
        <v>29773.818681000001</v>
      </c>
      <c r="L49" s="88">
        <f t="shared" si="4"/>
        <v>65489.689967916951</v>
      </c>
      <c r="M49" s="72"/>
      <c r="N49" s="66" t="s">
        <v>595</v>
      </c>
    </row>
    <row r="50" spans="2:15" s="30" customFormat="1" ht="12.95" customHeight="1">
      <c r="B50" s="66" t="s">
        <v>816</v>
      </c>
      <c r="C50" s="33">
        <v>27261.563999999998</v>
      </c>
      <c r="D50" s="33">
        <v>66493.104065469219</v>
      </c>
      <c r="E50" s="62">
        <v>825.89700000000005</v>
      </c>
      <c r="F50" s="62">
        <v>2014.4279018019229</v>
      </c>
      <c r="G50" s="33">
        <v>0</v>
      </c>
      <c r="H50" s="33">
        <v>0</v>
      </c>
      <c r="I50" s="33">
        <v>5691.0638618181811</v>
      </c>
      <c r="J50" s="33">
        <v>13880.953477471339</v>
      </c>
      <c r="K50" s="88">
        <f t="shared" si="3"/>
        <v>20744.603138181817</v>
      </c>
      <c r="L50" s="88">
        <f t="shared" si="4"/>
        <v>50597.722686195957</v>
      </c>
      <c r="M50" s="72"/>
      <c r="N50" s="66" t="s">
        <v>834</v>
      </c>
    </row>
    <row r="51" spans="2:15" s="30" customFormat="1" ht="12.95" customHeight="1">
      <c r="B51" s="66" t="s">
        <v>783</v>
      </c>
      <c r="C51" s="67">
        <v>747.21528713120858</v>
      </c>
      <c r="D51" s="33">
        <v>5074.0692703410014</v>
      </c>
      <c r="E51" s="67" t="s">
        <v>878</v>
      </c>
      <c r="F51" s="62">
        <v>0</v>
      </c>
      <c r="G51" s="67" t="s">
        <v>878</v>
      </c>
      <c r="H51" s="33">
        <v>0</v>
      </c>
      <c r="I51" s="67" t="s">
        <v>878</v>
      </c>
      <c r="J51" s="33">
        <v>0</v>
      </c>
      <c r="K51" s="67" t="s">
        <v>878</v>
      </c>
      <c r="L51" s="88">
        <f t="shared" si="4"/>
        <v>5074.0692703410014</v>
      </c>
      <c r="M51" s="72"/>
      <c r="N51" s="66" t="s">
        <v>835</v>
      </c>
    </row>
    <row r="52" spans="2:15" s="29" customFormat="1" ht="15" customHeight="1">
      <c r="B52" s="39" t="s">
        <v>675</v>
      </c>
      <c r="C52" s="45">
        <v>366278.91048100009</v>
      </c>
      <c r="D52" s="45">
        <v>247433.89032489038</v>
      </c>
      <c r="E52" s="65">
        <v>0</v>
      </c>
      <c r="F52" s="65">
        <v>0</v>
      </c>
      <c r="G52" s="45">
        <v>5849.5218005760007</v>
      </c>
      <c r="H52" s="45">
        <v>5228.7059353339382</v>
      </c>
      <c r="I52" s="45">
        <v>357361.65844030702</v>
      </c>
      <c r="J52" s="45">
        <v>240022.4724332389</v>
      </c>
      <c r="K52" s="82">
        <f t="shared" si="3"/>
        <v>3067.73024011706</v>
      </c>
      <c r="L52" s="82">
        <f t="shared" si="4"/>
        <v>2182.7119563175365</v>
      </c>
      <c r="M52" s="71"/>
      <c r="N52" s="39" t="s">
        <v>598</v>
      </c>
    </row>
    <row r="53" spans="2:15" s="29" customFormat="1" ht="15" customHeight="1">
      <c r="B53" s="39" t="s">
        <v>676</v>
      </c>
      <c r="C53" s="45">
        <v>8976.1158270000014</v>
      </c>
      <c r="D53" s="45">
        <v>15461.497606097157</v>
      </c>
      <c r="E53" s="65">
        <v>0</v>
      </c>
      <c r="F53" s="65">
        <v>0</v>
      </c>
      <c r="G53" s="45">
        <v>682.25497199999995</v>
      </c>
      <c r="H53" s="45">
        <v>1175.1946855003389</v>
      </c>
      <c r="I53" s="45">
        <v>0</v>
      </c>
      <c r="J53" s="45">
        <v>0</v>
      </c>
      <c r="K53" s="82">
        <f t="shared" si="3"/>
        <v>8293.8608550000008</v>
      </c>
      <c r="L53" s="82">
        <f t="shared" si="4"/>
        <v>14286.302920596818</v>
      </c>
      <c r="M53" s="71"/>
      <c r="N53" s="39" t="s">
        <v>679</v>
      </c>
    </row>
    <row r="54" spans="2:15" s="29" customFormat="1" ht="15" customHeight="1">
      <c r="B54" s="39" t="s">
        <v>677</v>
      </c>
      <c r="C54" s="69" t="s">
        <v>878</v>
      </c>
      <c r="D54" s="45">
        <v>5218.1640330222026</v>
      </c>
      <c r="E54" s="69" t="s">
        <v>878</v>
      </c>
      <c r="F54" s="65">
        <v>37.139400000000002</v>
      </c>
      <c r="G54" s="69" t="s">
        <v>878</v>
      </c>
      <c r="H54" s="45">
        <v>1532.0379530222026</v>
      </c>
      <c r="I54" s="69" t="s">
        <v>878</v>
      </c>
      <c r="J54" s="45">
        <v>347.82057999999989</v>
      </c>
      <c r="K54" s="69" t="s">
        <v>878</v>
      </c>
      <c r="L54" s="82">
        <f t="shared" si="4"/>
        <v>3301.1660999999999</v>
      </c>
      <c r="M54" s="71"/>
      <c r="N54" s="39" t="s">
        <v>680</v>
      </c>
    </row>
    <row r="55" spans="2:15" s="126" customFormat="1" ht="17.100000000000001" customHeight="1">
      <c r="B55" s="124" t="s">
        <v>841</v>
      </c>
      <c r="C55" s="229" t="s">
        <v>878</v>
      </c>
      <c r="D55" s="230">
        <v>-5831.0973423013629</v>
      </c>
      <c r="E55" s="229" t="s">
        <v>878</v>
      </c>
      <c r="F55" s="231">
        <v>2820.0077999999999</v>
      </c>
      <c r="G55" s="229" t="s">
        <v>878</v>
      </c>
      <c r="H55" s="230">
        <v>0</v>
      </c>
      <c r="I55" s="229" t="s">
        <v>878</v>
      </c>
      <c r="J55" s="230">
        <v>0</v>
      </c>
      <c r="K55" s="229" t="s">
        <v>878</v>
      </c>
      <c r="L55" s="232">
        <f t="shared" si="4"/>
        <v>-8651.1051423013632</v>
      </c>
      <c r="M55" s="125"/>
      <c r="N55" s="124" t="s">
        <v>842</v>
      </c>
      <c r="O55" s="29"/>
    </row>
    <row r="56" spans="2:15" s="29" customFormat="1" ht="17.100000000000001" customHeight="1">
      <c r="B56" s="118" t="s">
        <v>817</v>
      </c>
      <c r="C56" s="229" t="s">
        <v>878</v>
      </c>
      <c r="D56" s="230">
        <f>SUM(D57:D61)</f>
        <v>20652.396233713742</v>
      </c>
      <c r="E56" s="229" t="s">
        <v>878</v>
      </c>
      <c r="F56" s="230">
        <f>SUM(F57:F61)</f>
        <v>0</v>
      </c>
      <c r="G56" s="229" t="s">
        <v>878</v>
      </c>
      <c r="H56" s="230">
        <f>SUM(H57:H61)</f>
        <v>271.4873639336052</v>
      </c>
      <c r="I56" s="229" t="s">
        <v>878</v>
      </c>
      <c r="J56" s="230">
        <f>SUM(J57:J61)</f>
        <v>1406.6503818281635</v>
      </c>
      <c r="K56" s="229" t="s">
        <v>878</v>
      </c>
      <c r="L56" s="230">
        <f>SUM(L57:L61)</f>
        <v>18974.258487951975</v>
      </c>
      <c r="M56" s="71"/>
      <c r="N56" s="118" t="s">
        <v>819</v>
      </c>
    </row>
    <row r="57" spans="2:15" s="30" customFormat="1" ht="12.95" customHeight="1">
      <c r="B57" s="38" t="s">
        <v>687</v>
      </c>
      <c r="C57" s="67">
        <v>48.609548880370703</v>
      </c>
      <c r="D57" s="33">
        <v>141.52939576189078</v>
      </c>
      <c r="E57" s="33">
        <v>0</v>
      </c>
      <c r="F57" s="33">
        <v>0</v>
      </c>
      <c r="G57" s="33">
        <v>0</v>
      </c>
      <c r="H57" s="33">
        <v>0</v>
      </c>
      <c r="I57" s="33">
        <v>47.637357902763291</v>
      </c>
      <c r="J57" s="33">
        <v>138.69880784665298</v>
      </c>
      <c r="K57" s="88">
        <f t="shared" ref="K57:L65" si="5">+C57-E57-G57-I57</f>
        <v>0.97219097760741136</v>
      </c>
      <c r="L57" s="88">
        <f t="shared" si="5"/>
        <v>2.8305879152377997</v>
      </c>
      <c r="M57" s="72"/>
      <c r="N57" s="66" t="s">
        <v>694</v>
      </c>
      <c r="O57" s="29"/>
    </row>
    <row r="58" spans="2:15" s="30" customFormat="1" ht="12.95" customHeight="1">
      <c r="B58" s="38" t="s">
        <v>688</v>
      </c>
      <c r="C58" s="33">
        <v>131.048942831543</v>
      </c>
      <c r="D58" s="33">
        <v>457.23491830488194</v>
      </c>
      <c r="E58" s="33">
        <v>0</v>
      </c>
      <c r="F58" s="33">
        <v>0</v>
      </c>
      <c r="G58" s="33">
        <v>0</v>
      </c>
      <c r="H58" s="33">
        <v>0</v>
      </c>
      <c r="I58" s="33">
        <v>98.286707123657251</v>
      </c>
      <c r="J58" s="33">
        <v>342.92618872866143</v>
      </c>
      <c r="K58" s="67">
        <f t="shared" si="5"/>
        <v>32.76223570788575</v>
      </c>
      <c r="L58" s="88">
        <f t="shared" si="5"/>
        <v>114.30872957622051</v>
      </c>
      <c r="M58" s="72"/>
      <c r="N58" s="66" t="s">
        <v>695</v>
      </c>
      <c r="O58" s="22"/>
    </row>
    <row r="59" spans="2:15" s="30" customFormat="1" ht="12.95" customHeight="1">
      <c r="B59" s="38" t="s">
        <v>690</v>
      </c>
      <c r="C59" s="33">
        <v>740.76243962395154</v>
      </c>
      <c r="D59" s="33">
        <v>8583.6603269113784</v>
      </c>
      <c r="E59" s="33">
        <v>0</v>
      </c>
      <c r="F59" s="33">
        <v>0</v>
      </c>
      <c r="G59" s="33">
        <v>0</v>
      </c>
      <c r="H59" s="33">
        <v>0</v>
      </c>
      <c r="I59" s="33">
        <v>0</v>
      </c>
      <c r="J59" s="33">
        <v>0</v>
      </c>
      <c r="K59" s="67">
        <f t="shared" si="5"/>
        <v>740.76243962395154</v>
      </c>
      <c r="L59" s="88">
        <f t="shared" si="5"/>
        <v>8583.6603269113784</v>
      </c>
      <c r="M59" s="72"/>
      <c r="N59" s="66" t="s">
        <v>697</v>
      </c>
      <c r="O59" s="60"/>
    </row>
    <row r="60" spans="2:15" s="30" customFormat="1" ht="12.95" customHeight="1">
      <c r="B60" s="38" t="s">
        <v>818</v>
      </c>
      <c r="C60" s="67" t="s">
        <v>878</v>
      </c>
      <c r="D60" s="33">
        <v>11017.492652846251</v>
      </c>
      <c r="E60" s="67" t="s">
        <v>878</v>
      </c>
      <c r="F60" s="33">
        <v>0</v>
      </c>
      <c r="G60" s="67" t="s">
        <v>878</v>
      </c>
      <c r="H60" s="33">
        <v>0</v>
      </c>
      <c r="I60" s="67" t="s">
        <v>878</v>
      </c>
      <c r="J60" s="33">
        <v>925.02538525284899</v>
      </c>
      <c r="K60" s="67" t="s">
        <v>878</v>
      </c>
      <c r="L60" s="88">
        <f t="shared" si="5"/>
        <v>10092.467267593402</v>
      </c>
      <c r="M60" s="72"/>
      <c r="N60" s="66" t="s">
        <v>838</v>
      </c>
      <c r="O60" s="22"/>
    </row>
    <row r="61" spans="2:15" s="30" customFormat="1" ht="12.95" customHeight="1">
      <c r="B61" s="38" t="s">
        <v>709</v>
      </c>
      <c r="C61" s="67" t="s">
        <v>878</v>
      </c>
      <c r="D61" s="67">
        <v>452.47893988934197</v>
      </c>
      <c r="E61" s="67" t="s">
        <v>878</v>
      </c>
      <c r="F61" s="33">
        <v>0</v>
      </c>
      <c r="G61" s="67" t="s">
        <v>878</v>
      </c>
      <c r="H61" s="67">
        <v>271.4873639336052</v>
      </c>
      <c r="I61" s="67" t="s">
        <v>878</v>
      </c>
      <c r="J61" s="67">
        <v>0</v>
      </c>
      <c r="K61" s="67" t="s">
        <v>878</v>
      </c>
      <c r="L61" s="88">
        <f t="shared" si="5"/>
        <v>180.99157595573678</v>
      </c>
      <c r="M61" s="72"/>
      <c r="N61" s="66" t="s">
        <v>710</v>
      </c>
      <c r="O61" s="22"/>
    </row>
    <row r="62" spans="2:15" s="29" customFormat="1" ht="17.100000000000001" customHeight="1">
      <c r="B62" s="118" t="s">
        <v>845</v>
      </c>
      <c r="C62" s="229" t="s">
        <v>878</v>
      </c>
      <c r="D62" s="230">
        <v>3350.2780631921005</v>
      </c>
      <c r="E62" s="229" t="s">
        <v>878</v>
      </c>
      <c r="F62" s="231">
        <v>0</v>
      </c>
      <c r="G62" s="229" t="s">
        <v>878</v>
      </c>
      <c r="H62" s="230">
        <v>403.76280799999995</v>
      </c>
      <c r="I62" s="229" t="s">
        <v>878</v>
      </c>
      <c r="J62" s="230">
        <v>172.41514000000001</v>
      </c>
      <c r="K62" s="229" t="s">
        <v>878</v>
      </c>
      <c r="L62" s="232">
        <f t="shared" si="5"/>
        <v>2774.1001151921005</v>
      </c>
      <c r="M62" s="71"/>
      <c r="N62" s="118" t="s">
        <v>846</v>
      </c>
      <c r="O62" s="27"/>
    </row>
    <row r="63" spans="2:15" s="29" customFormat="1" ht="17.100000000000001" customHeight="1">
      <c r="B63" s="118" t="s">
        <v>80</v>
      </c>
      <c r="C63" s="229" t="s">
        <v>878</v>
      </c>
      <c r="D63" s="230">
        <v>59321.98393719762</v>
      </c>
      <c r="E63" s="229" t="s">
        <v>878</v>
      </c>
      <c r="F63" s="231">
        <v>27493.952799999999</v>
      </c>
      <c r="G63" s="229" t="s">
        <v>878</v>
      </c>
      <c r="H63" s="230">
        <v>2934.8624</v>
      </c>
      <c r="I63" s="229" t="s">
        <v>878</v>
      </c>
      <c r="J63" s="230">
        <v>0</v>
      </c>
      <c r="K63" s="229" t="s">
        <v>878</v>
      </c>
      <c r="L63" s="232">
        <f t="shared" si="5"/>
        <v>28893.168737197622</v>
      </c>
      <c r="M63" s="71"/>
      <c r="N63" s="118" t="s">
        <v>247</v>
      </c>
      <c r="O63" s="27"/>
    </row>
    <row r="64" spans="2:15" s="29" customFormat="1" ht="17.100000000000001" customHeight="1">
      <c r="B64" s="118" t="s">
        <v>81</v>
      </c>
      <c r="C64" s="229" t="s">
        <v>878</v>
      </c>
      <c r="D64" s="230">
        <v>11487.119087059358</v>
      </c>
      <c r="E64" s="229" t="s">
        <v>878</v>
      </c>
      <c r="F64" s="231">
        <v>0</v>
      </c>
      <c r="G64" s="229" t="s">
        <v>878</v>
      </c>
      <c r="H64" s="230">
        <v>0</v>
      </c>
      <c r="I64" s="229" t="s">
        <v>878</v>
      </c>
      <c r="J64" s="230">
        <v>0</v>
      </c>
      <c r="K64" s="229" t="s">
        <v>878</v>
      </c>
      <c r="L64" s="232">
        <f t="shared" si="5"/>
        <v>11487.119087059358</v>
      </c>
      <c r="M64" s="71"/>
      <c r="N64" s="118" t="s">
        <v>87</v>
      </c>
      <c r="O64" s="27"/>
    </row>
    <row r="65" spans="2:15" s="29" customFormat="1" ht="30" customHeight="1">
      <c r="B65" s="203" t="s">
        <v>921</v>
      </c>
      <c r="C65" s="229" t="s">
        <v>878</v>
      </c>
      <c r="D65" s="230">
        <v>13758.596308023654</v>
      </c>
      <c r="E65" s="229" t="s">
        <v>878</v>
      </c>
      <c r="F65" s="231">
        <v>0</v>
      </c>
      <c r="G65" s="229" t="s">
        <v>878</v>
      </c>
      <c r="H65" s="230">
        <v>0</v>
      </c>
      <c r="I65" s="229" t="s">
        <v>878</v>
      </c>
      <c r="J65" s="230">
        <v>0</v>
      </c>
      <c r="K65" s="229" t="s">
        <v>878</v>
      </c>
      <c r="L65" s="232">
        <f t="shared" si="5"/>
        <v>13758.596308023654</v>
      </c>
      <c r="M65" s="71"/>
      <c r="N65" s="203" t="s">
        <v>922</v>
      </c>
      <c r="O65" s="27"/>
    </row>
    <row r="66" spans="2:15" s="30" customFormat="1" ht="3" customHeight="1">
      <c r="B66" s="53"/>
      <c r="C66" s="85"/>
      <c r="D66" s="85"/>
      <c r="E66" s="62"/>
      <c r="F66" s="62"/>
      <c r="G66" s="85"/>
      <c r="H66" s="85"/>
      <c r="I66" s="85"/>
      <c r="J66" s="85"/>
      <c r="K66" s="62"/>
      <c r="L66" s="62"/>
      <c r="M66" s="70"/>
      <c r="N66" s="53"/>
      <c r="O66" s="27"/>
    </row>
    <row r="67" spans="2:15" s="29" customFormat="1" ht="32.1" customHeight="1">
      <c r="B67" s="90" t="s">
        <v>143</v>
      </c>
      <c r="C67" s="110" t="s">
        <v>878</v>
      </c>
      <c r="D67" s="93">
        <f>+D10+D45+D56+D62+D63+D64+D65+D55</f>
        <v>829837.47201668308</v>
      </c>
      <c r="E67" s="116" t="s">
        <v>878</v>
      </c>
      <c r="F67" s="93">
        <f>+F10+F45+F56+F62+F63+F64+F65+F55</f>
        <v>84374.079848544396</v>
      </c>
      <c r="G67" s="116" t="s">
        <v>878</v>
      </c>
      <c r="H67" s="93">
        <f>+H10+H45+H56+H62+H63+H64+H65+H55</f>
        <v>72122.143739623716</v>
      </c>
      <c r="I67" s="116" t="s">
        <v>878</v>
      </c>
      <c r="J67" s="93">
        <f>+J10+J45+J56+J62+J63+J64+J65+J55</f>
        <v>309202.67434419581</v>
      </c>
      <c r="K67" s="116" t="s">
        <v>878</v>
      </c>
      <c r="L67" s="93">
        <f>+L10+L45+L56+L62+L63+L64+L65+L55</f>
        <v>364138.57408431912</v>
      </c>
      <c r="M67" s="52"/>
      <c r="N67" s="90" t="s">
        <v>184</v>
      </c>
      <c r="O67" s="27"/>
    </row>
    <row r="68" spans="2:15" ht="4.5" customHeight="1">
      <c r="B68" s="21"/>
      <c r="C68" s="21"/>
      <c r="D68" s="21"/>
      <c r="G68" s="21"/>
      <c r="H68" s="21"/>
      <c r="I68" s="22"/>
      <c r="K68" s="27"/>
      <c r="L68" s="23"/>
      <c r="M68" s="23"/>
      <c r="O68" s="27"/>
    </row>
    <row r="69" spans="2:15" ht="12.95" customHeight="1">
      <c r="B69" s="21" t="s">
        <v>839</v>
      </c>
      <c r="C69" s="21"/>
      <c r="D69" s="21"/>
      <c r="G69" s="21"/>
      <c r="H69" s="21"/>
      <c r="I69" s="22"/>
      <c r="J69" s="22"/>
      <c r="K69" s="22"/>
      <c r="L69" s="23"/>
      <c r="M69" s="23"/>
    </row>
    <row r="70" spans="2:15" ht="13.5" customHeight="1">
      <c r="B70" s="21" t="s">
        <v>843</v>
      </c>
      <c r="C70" s="21"/>
      <c r="D70" s="21"/>
      <c r="G70" s="21"/>
      <c r="H70" s="21"/>
      <c r="I70" s="21"/>
      <c r="J70" s="21"/>
      <c r="M70" s="21"/>
    </row>
    <row r="71" spans="2:15" ht="13.5" customHeight="1">
      <c r="B71" s="21" t="s">
        <v>840</v>
      </c>
      <c r="C71" s="21"/>
      <c r="D71" s="21"/>
      <c r="G71" s="21"/>
      <c r="H71" s="21"/>
      <c r="I71" s="21"/>
      <c r="J71" s="21"/>
      <c r="M71" s="21"/>
    </row>
    <row r="72" spans="2:15" ht="13.5" customHeight="1">
      <c r="B72" s="21" t="s">
        <v>844</v>
      </c>
      <c r="C72" s="21"/>
      <c r="D72" s="21"/>
      <c r="G72" s="21"/>
      <c r="H72" s="21"/>
      <c r="I72" s="21"/>
      <c r="J72" s="21"/>
      <c r="M72" s="21"/>
    </row>
    <row r="73" spans="2:15" ht="13.5" customHeight="1">
      <c r="B73" s="21" t="s">
        <v>1016</v>
      </c>
      <c r="C73" s="21"/>
      <c r="D73" s="21"/>
      <c r="G73" s="21"/>
      <c r="H73" s="21"/>
      <c r="I73" s="21"/>
      <c r="J73" s="21"/>
      <c r="M73" s="21"/>
    </row>
    <row r="74" spans="2:15" ht="13.5" customHeight="1">
      <c r="B74" s="21" t="s">
        <v>945</v>
      </c>
      <c r="C74" s="21"/>
      <c r="D74" s="21"/>
      <c r="G74" s="21"/>
      <c r="H74" s="21"/>
      <c r="I74" s="21"/>
      <c r="J74" s="21"/>
      <c r="M74" s="21"/>
    </row>
    <row r="75" spans="2:15" s="23" customFormat="1" ht="13.5" thickBot="1">
      <c r="C75" s="76"/>
      <c r="D75" s="76"/>
      <c r="E75" s="76"/>
      <c r="F75" s="76"/>
      <c r="G75" s="76"/>
      <c r="H75" s="76"/>
      <c r="I75" s="76"/>
      <c r="J75" s="76"/>
      <c r="K75" s="76"/>
      <c r="L75" s="76"/>
      <c r="O75" s="22"/>
    </row>
    <row r="76" spans="2:15" s="23" customFormat="1" ht="16.5" customHeight="1" thickTop="1">
      <c r="B76" s="24" t="str">
        <f>+'Περιεχόμενα-Contents'!B27</f>
        <v>(Τελευταία Ενημέρωση/Last update: 10/04/2025)</v>
      </c>
      <c r="C76" s="77"/>
      <c r="D76" s="77"/>
      <c r="E76" s="83"/>
      <c r="F76" s="83"/>
      <c r="G76" s="77"/>
      <c r="H76" s="77"/>
      <c r="I76" s="77"/>
      <c r="J76" s="77"/>
      <c r="K76" s="83"/>
      <c r="L76" s="83"/>
      <c r="M76" s="25"/>
      <c r="N76" s="25"/>
      <c r="O76" s="22"/>
    </row>
    <row r="77" spans="2:15" s="23" customFormat="1" ht="4.5" customHeight="1">
      <c r="B77" s="190"/>
      <c r="C77" s="198"/>
      <c r="D77" s="198"/>
      <c r="E77" s="76"/>
      <c r="F77" s="76"/>
      <c r="G77" s="198"/>
      <c r="H77" s="198"/>
      <c r="I77" s="198"/>
      <c r="J77" s="198"/>
      <c r="K77" s="76"/>
      <c r="L77" s="76"/>
      <c r="O77" s="22"/>
    </row>
    <row r="78" spans="2:15" s="23" customFormat="1" ht="16.5" customHeight="1">
      <c r="B78" s="26" t="str">
        <f>+'Περιεχόμενα-Contents'!B29</f>
        <v>COPYRIGHT © :2025, ΚΥΠΡΙΑΚΗ ΔΗΜΟΚΡΑΤΙΑ, ΣΤΑΤΙΣΤΙΚΗ ΥΠΗΡΕΣΙΑ/REPUBLIC OF CYPRUS, STATISTICAL SERVICE</v>
      </c>
      <c r="C78" s="78"/>
      <c r="D78" s="78"/>
      <c r="E78" s="76"/>
      <c r="F78" s="76"/>
      <c r="G78" s="78"/>
      <c r="H78" s="78"/>
      <c r="I78" s="78"/>
      <c r="J78" s="78"/>
      <c r="K78" s="76"/>
      <c r="L78" s="76"/>
      <c r="O78" s="22"/>
    </row>
    <row r="79" spans="2:15" s="1" customFormat="1">
      <c r="B79" s="20"/>
      <c r="C79" s="79"/>
      <c r="D79" s="79"/>
      <c r="E79" s="81"/>
      <c r="F79" s="81"/>
      <c r="G79" s="79"/>
      <c r="H79" s="79"/>
      <c r="I79" s="79"/>
      <c r="J79" s="79"/>
      <c r="K79" s="81"/>
      <c r="L79" s="81"/>
      <c r="O79" s="22"/>
    </row>
    <row r="83" spans="1:15" s="27" customFormat="1">
      <c r="A83" s="22"/>
      <c r="B83" s="28"/>
      <c r="C83" s="80"/>
      <c r="D83" s="80"/>
      <c r="G83" s="80"/>
      <c r="H83" s="80"/>
      <c r="I83" s="80"/>
      <c r="J83" s="80"/>
      <c r="O83" s="22"/>
    </row>
  </sheetData>
  <mergeCells count="15">
    <mergeCell ref="A1:B1"/>
    <mergeCell ref="B6:B9"/>
    <mergeCell ref="C6:D6"/>
    <mergeCell ref="E6:F6"/>
    <mergeCell ref="G6:H6"/>
    <mergeCell ref="K6:M6"/>
    <mergeCell ref="N6:N9"/>
    <mergeCell ref="C7:D7"/>
    <mergeCell ref="E7:F7"/>
    <mergeCell ref="G7:H7"/>
    <mergeCell ref="I7:J7"/>
    <mergeCell ref="K7:M7"/>
    <mergeCell ref="L8:M8"/>
    <mergeCell ref="L9:M9"/>
    <mergeCell ref="I6:J6"/>
  </mergeCells>
  <hyperlinks>
    <hyperlink ref="A1" location="'Περιεχόμενα-Contents'!A1" display="Περιεχόμενα - Contents" xr:uid="{00000000-0004-0000-1600-000000000000}"/>
  </hyperlinks>
  <printOptions horizontalCentered="1"/>
  <pageMargins left="0.15748031496062992" right="0.15748031496062992" top="0.19685039370078741" bottom="0.19685039370078741" header="0.15748031496062992" footer="0.15748031496062992"/>
  <pageSetup paperSize="9" scale="75" orientation="landscape" r:id="rId1"/>
  <headerFooter alignWithMargins="0"/>
  <rowBreaks count="1" manualBreakCount="1">
    <brk id="44" max="14"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P54"/>
  <sheetViews>
    <sheetView zoomScaleNormal="100" zoomScaleSheetLayoutView="80" workbookViewId="0">
      <pane xSplit="3" ySplit="11" topLeftCell="D12" activePane="bottomRight" state="frozen"/>
      <selection pane="topRight" activeCell="D1" sqref="D1"/>
      <selection pane="bottomLeft" activeCell="A12" sqref="A12"/>
      <selection pane="bottomRight" sqref="A1:B1"/>
    </sheetView>
  </sheetViews>
  <sheetFormatPr defaultColWidth="9.28515625" defaultRowHeight="12.75"/>
  <cols>
    <col min="1" max="1" width="2.140625" style="22" customWidth="1"/>
    <col min="2" max="2" width="31.7109375" style="27" customWidth="1"/>
    <col min="3" max="3" width="16.7109375" style="27" bestFit="1" customWidth="1"/>
    <col min="4" max="4" width="13.42578125" style="27" customWidth="1"/>
    <col min="5" max="5" width="11.28515625" style="27" customWidth="1"/>
    <col min="6" max="6" width="8.42578125" style="21" customWidth="1"/>
    <col min="7" max="7" width="0.85546875" style="22" customWidth="1"/>
    <col min="8" max="8" width="13.42578125" style="27" customWidth="1"/>
    <col min="9" max="9" width="11.28515625" style="27" customWidth="1"/>
    <col min="10" max="10" width="8.42578125" style="21" customWidth="1"/>
    <col min="11" max="11" width="0.85546875" style="22" customWidth="1"/>
    <col min="12" max="12" width="28.7109375" style="22" customWidth="1"/>
    <col min="13" max="13" width="2.140625" style="22" customWidth="1"/>
    <col min="14" max="14" width="15" style="22" bestFit="1" customWidth="1"/>
    <col min="15" max="16384" width="9.28515625" style="22"/>
  </cols>
  <sheetData>
    <row r="1" spans="1:13" s="1" customFormat="1" ht="15" customHeight="1">
      <c r="A1" s="246" t="s">
        <v>8</v>
      </c>
      <c r="B1" s="247"/>
      <c r="C1" s="161"/>
      <c r="D1" s="74"/>
      <c r="E1" s="74"/>
      <c r="F1" s="81"/>
      <c r="H1" s="74"/>
      <c r="I1" s="74"/>
      <c r="J1" s="81"/>
    </row>
    <row r="2" spans="1:13" s="1" customFormat="1" ht="12.95" customHeight="1">
      <c r="B2" s="3"/>
      <c r="C2" s="3"/>
      <c r="D2" s="75"/>
      <c r="E2" s="75"/>
      <c r="F2" s="81"/>
      <c r="H2" s="75"/>
      <c r="I2" s="75"/>
      <c r="J2" s="81"/>
    </row>
    <row r="3" spans="1:13" s="29" customFormat="1" ht="15" customHeight="1">
      <c r="B3" s="195" t="s">
        <v>1157</v>
      </c>
      <c r="C3" s="35"/>
      <c r="D3" s="45"/>
      <c r="E3" s="45"/>
      <c r="F3" s="82"/>
      <c r="G3" s="34"/>
      <c r="H3" s="45"/>
      <c r="I3" s="45"/>
      <c r="J3" s="82"/>
      <c r="K3" s="34"/>
      <c r="L3" s="34"/>
      <c r="M3" s="34"/>
    </row>
    <row r="4" spans="1:13" s="29" customFormat="1" ht="15" customHeight="1" thickBot="1">
      <c r="B4" s="196" t="s">
        <v>1159</v>
      </c>
      <c r="C4" s="193"/>
      <c r="D4" s="194"/>
      <c r="E4" s="194"/>
      <c r="F4" s="194"/>
      <c r="G4" s="193"/>
      <c r="H4" s="194"/>
      <c r="I4" s="194"/>
      <c r="J4" s="194"/>
      <c r="K4" s="193"/>
      <c r="L4" s="193"/>
      <c r="M4" s="35"/>
    </row>
    <row r="5" spans="1:13" s="30" customFormat="1" ht="12.75" customHeight="1" thickTop="1">
      <c r="D5" s="32"/>
      <c r="E5" s="32"/>
      <c r="F5" s="32"/>
      <c r="H5" s="32"/>
      <c r="I5" s="32"/>
      <c r="J5" s="32"/>
      <c r="L5" s="31"/>
    </row>
    <row r="6" spans="1:13" s="30" customFormat="1" ht="15.95" customHeight="1">
      <c r="B6" s="242" t="s">
        <v>498</v>
      </c>
      <c r="C6" s="279" t="s">
        <v>947</v>
      </c>
      <c r="D6" s="294" t="s">
        <v>1158</v>
      </c>
      <c r="E6" s="244"/>
      <c r="F6" s="244"/>
      <c r="G6" s="244"/>
      <c r="H6" s="244"/>
      <c r="I6" s="244"/>
      <c r="J6" s="244"/>
      <c r="K6" s="273"/>
      <c r="L6" s="242" t="s">
        <v>549</v>
      </c>
    </row>
    <row r="7" spans="1:13" s="30" customFormat="1" ht="15.95" customHeight="1">
      <c r="B7" s="264"/>
      <c r="C7" s="265"/>
      <c r="D7" s="295" t="s">
        <v>1160</v>
      </c>
      <c r="E7" s="245"/>
      <c r="F7" s="245"/>
      <c r="G7" s="245"/>
      <c r="H7" s="245"/>
      <c r="I7" s="245"/>
      <c r="J7" s="245"/>
      <c r="K7" s="274"/>
      <c r="L7" s="264"/>
    </row>
    <row r="8" spans="1:13" s="30" customFormat="1" ht="15.95" customHeight="1">
      <c r="B8" s="264"/>
      <c r="C8" s="265"/>
      <c r="D8" s="296" t="s">
        <v>1054</v>
      </c>
      <c r="E8" s="297"/>
      <c r="F8" s="297"/>
      <c r="G8" s="298"/>
      <c r="H8" s="296" t="s">
        <v>1055</v>
      </c>
      <c r="I8" s="297"/>
      <c r="J8" s="297"/>
      <c r="K8" s="298"/>
      <c r="L8" s="264"/>
    </row>
    <row r="9" spans="1:13" s="30" customFormat="1" ht="15.95" customHeight="1">
      <c r="B9" s="264"/>
      <c r="C9" s="265"/>
      <c r="D9" s="299"/>
      <c r="E9" s="300"/>
      <c r="F9" s="300"/>
      <c r="G9" s="301"/>
      <c r="H9" s="299"/>
      <c r="I9" s="300"/>
      <c r="J9" s="300"/>
      <c r="K9" s="301"/>
      <c r="L9" s="264"/>
    </row>
    <row r="10" spans="1:13" s="30" customFormat="1" ht="30.75" customHeight="1">
      <c r="B10" s="264"/>
      <c r="C10" s="265"/>
      <c r="D10" s="166" t="s">
        <v>1038</v>
      </c>
      <c r="E10" s="113" t="s">
        <v>561</v>
      </c>
      <c r="F10" s="270" t="s">
        <v>563</v>
      </c>
      <c r="G10" s="270"/>
      <c r="H10" s="187" t="s">
        <v>1038</v>
      </c>
      <c r="I10" s="113" t="s">
        <v>561</v>
      </c>
      <c r="J10" s="292" t="s">
        <v>563</v>
      </c>
      <c r="K10" s="293"/>
      <c r="L10" s="264"/>
    </row>
    <row r="11" spans="1:13" s="30" customFormat="1" ht="30.75" customHeight="1">
      <c r="B11" s="243"/>
      <c r="C11" s="280"/>
      <c r="D11" s="167" t="s">
        <v>1039</v>
      </c>
      <c r="E11" s="114" t="s">
        <v>562</v>
      </c>
      <c r="F11" s="272" t="s">
        <v>564</v>
      </c>
      <c r="G11" s="272"/>
      <c r="H11" s="188" t="s">
        <v>1039</v>
      </c>
      <c r="I11" s="114" t="s">
        <v>562</v>
      </c>
      <c r="J11" s="277" t="s">
        <v>564</v>
      </c>
      <c r="K11" s="282"/>
      <c r="L11" s="243"/>
    </row>
    <row r="12" spans="1:13" s="29" customFormat="1" ht="17.100000000000001" customHeight="1">
      <c r="B12" s="39" t="s">
        <v>551</v>
      </c>
      <c r="C12" s="168" t="s">
        <v>948</v>
      </c>
      <c r="D12" s="157">
        <v>52.760000000000005</v>
      </c>
      <c r="E12" s="157">
        <v>1.98</v>
      </c>
      <c r="F12" s="171">
        <v>54.739999999999995</v>
      </c>
      <c r="G12" s="127"/>
      <c r="H12" s="170">
        <v>24.494420715160405</v>
      </c>
      <c r="I12" s="157">
        <v>3.1042858067691288</v>
      </c>
      <c r="J12" s="171">
        <v>27.598706521929536</v>
      </c>
      <c r="K12" s="172"/>
      <c r="L12" s="39" t="s">
        <v>569</v>
      </c>
    </row>
    <row r="13" spans="1:13" s="30" customFormat="1" ht="12.95" customHeight="1">
      <c r="B13" s="38" t="s">
        <v>327</v>
      </c>
      <c r="C13" s="169" t="s">
        <v>948</v>
      </c>
      <c r="D13" s="158">
        <v>22.14</v>
      </c>
      <c r="E13" s="158">
        <v>0.32</v>
      </c>
      <c r="F13" s="106">
        <v>22.459999999999997</v>
      </c>
      <c r="G13" s="105"/>
      <c r="H13" s="173">
        <v>9.3656178042897977</v>
      </c>
      <c r="I13" s="158">
        <v>0.54808551683877915</v>
      </c>
      <c r="J13" s="106">
        <v>9.9137033211285761</v>
      </c>
      <c r="K13" s="107"/>
      <c r="L13" s="38" t="s">
        <v>407</v>
      </c>
    </row>
    <row r="14" spans="1:13" s="30" customFormat="1" ht="12.95" customHeight="1">
      <c r="B14" s="38" t="s">
        <v>328</v>
      </c>
      <c r="C14" s="169" t="s">
        <v>948</v>
      </c>
      <c r="D14" s="158">
        <v>7.44</v>
      </c>
      <c r="E14" s="158">
        <v>1.28</v>
      </c>
      <c r="F14" s="106">
        <v>8.7200000000000006</v>
      </c>
      <c r="G14" s="105"/>
      <c r="H14" s="173">
        <v>2.7761930776169179</v>
      </c>
      <c r="I14" s="158">
        <v>1.8117844696706134</v>
      </c>
      <c r="J14" s="106">
        <v>4.5879775472875313</v>
      </c>
      <c r="K14" s="107"/>
      <c r="L14" s="38" t="s">
        <v>408</v>
      </c>
    </row>
    <row r="15" spans="1:13" s="30" customFormat="1" ht="12.95" customHeight="1">
      <c r="B15" s="38" t="s">
        <v>330</v>
      </c>
      <c r="C15" s="169" t="s">
        <v>948</v>
      </c>
      <c r="D15" s="158">
        <v>5.92</v>
      </c>
      <c r="E15" s="158">
        <v>6.0000000000000012E-2</v>
      </c>
      <c r="F15" s="106">
        <v>5.9799999999999995</v>
      </c>
      <c r="G15" s="105"/>
      <c r="H15" s="173">
        <v>1.3101487730795989</v>
      </c>
      <c r="I15" s="158">
        <v>0.13587595732643093</v>
      </c>
      <c r="J15" s="106">
        <v>1.4460247304060296</v>
      </c>
      <c r="K15" s="107"/>
      <c r="L15" s="38" t="s">
        <v>409</v>
      </c>
    </row>
    <row r="16" spans="1:13" s="30" customFormat="1" ht="12.95" customHeight="1">
      <c r="B16" s="38" t="s">
        <v>329</v>
      </c>
      <c r="C16" s="169" t="s">
        <v>948</v>
      </c>
      <c r="D16" s="158">
        <v>17.259999999999998</v>
      </c>
      <c r="E16" s="158">
        <v>0.32</v>
      </c>
      <c r="F16" s="106">
        <v>17.580000000000002</v>
      </c>
      <c r="G16" s="105"/>
      <c r="H16" s="173">
        <v>11.042461060174093</v>
      </c>
      <c r="I16" s="158">
        <v>0.60853986293330564</v>
      </c>
      <c r="J16" s="106">
        <v>11.651000923107395</v>
      </c>
      <c r="K16" s="107"/>
      <c r="L16" s="38" t="s">
        <v>410</v>
      </c>
    </row>
    <row r="17" spans="2:14" s="29" customFormat="1" ht="17.100000000000001" customHeight="1">
      <c r="B17" s="39" t="s">
        <v>1156</v>
      </c>
      <c r="C17" s="168" t="s">
        <v>948</v>
      </c>
      <c r="D17" s="157">
        <v>65.16</v>
      </c>
      <c r="E17" s="157">
        <v>25.32</v>
      </c>
      <c r="F17" s="128">
        <v>90.47999999999999</v>
      </c>
      <c r="G17" s="127"/>
      <c r="H17" s="174">
        <v>49.872792019106036</v>
      </c>
      <c r="I17" s="157">
        <v>33.346673945678418</v>
      </c>
      <c r="J17" s="128">
        <v>83.219465964784462</v>
      </c>
      <c r="K17" s="129"/>
      <c r="L17" s="39" t="s">
        <v>557</v>
      </c>
    </row>
    <row r="18" spans="2:14" s="30" customFormat="1" ht="12.95" customHeight="1">
      <c r="B18" s="38" t="s">
        <v>323</v>
      </c>
      <c r="C18" s="169" t="s">
        <v>948</v>
      </c>
      <c r="D18" s="158">
        <v>2.4799999999999995</v>
      </c>
      <c r="E18" s="158">
        <v>2.1599999999999997</v>
      </c>
      <c r="F18" s="106">
        <v>4.6399999999999997</v>
      </c>
      <c r="G18" s="105"/>
      <c r="H18" s="173">
        <v>3.2605792040912958</v>
      </c>
      <c r="I18" s="158">
        <v>2.8875519431106489</v>
      </c>
      <c r="J18" s="106">
        <v>6.1481311472019451</v>
      </c>
      <c r="K18" s="107"/>
      <c r="L18" s="38" t="s">
        <v>403</v>
      </c>
    </row>
    <row r="19" spans="2:14" s="30" customFormat="1" ht="12.95" customHeight="1">
      <c r="B19" s="38" t="s">
        <v>811</v>
      </c>
      <c r="C19" s="169" t="s">
        <v>948</v>
      </c>
      <c r="D19" s="158">
        <v>5.38</v>
      </c>
      <c r="E19" s="158">
        <v>7.6599999999999993</v>
      </c>
      <c r="F19" s="106">
        <v>13.040000000000001</v>
      </c>
      <c r="G19" s="105"/>
      <c r="H19" s="173">
        <v>2.8965438260025507</v>
      </c>
      <c r="I19" s="158">
        <v>8.8145704650658132</v>
      </c>
      <c r="J19" s="106">
        <v>11.711114291068366</v>
      </c>
      <c r="K19" s="107"/>
      <c r="L19" s="38" t="s">
        <v>830</v>
      </c>
    </row>
    <row r="20" spans="2:14" s="30" customFormat="1" ht="12.95" customHeight="1">
      <c r="B20" s="38" t="s">
        <v>340</v>
      </c>
      <c r="C20" s="169" t="s">
        <v>948</v>
      </c>
      <c r="D20" s="158">
        <v>6.94</v>
      </c>
      <c r="E20" s="158">
        <v>5.8199999999999994</v>
      </c>
      <c r="F20" s="106">
        <v>12.760000000000002</v>
      </c>
      <c r="G20" s="105"/>
      <c r="H20" s="173">
        <v>6.4135416692166487</v>
      </c>
      <c r="I20" s="158">
        <v>7.1006696972266967</v>
      </c>
      <c r="J20" s="106">
        <v>13.514211366443345</v>
      </c>
      <c r="K20" s="107"/>
      <c r="L20" s="38" t="s">
        <v>424</v>
      </c>
    </row>
    <row r="21" spans="2:14" s="30" customFormat="1" ht="12.95" customHeight="1">
      <c r="B21" s="38" t="s">
        <v>320</v>
      </c>
      <c r="C21" s="169" t="s">
        <v>948</v>
      </c>
      <c r="D21" s="158">
        <v>21.72</v>
      </c>
      <c r="E21" s="158">
        <v>0.24</v>
      </c>
      <c r="F21" s="106">
        <v>21.96</v>
      </c>
      <c r="G21" s="105"/>
      <c r="H21" s="173">
        <v>15.960379440412424</v>
      </c>
      <c r="I21" s="158">
        <v>0.35634646940324871</v>
      </c>
      <c r="J21" s="106">
        <v>16.31672590981567</v>
      </c>
      <c r="K21" s="107"/>
      <c r="L21" s="38" t="s">
        <v>951</v>
      </c>
    </row>
    <row r="22" spans="2:14" s="30" customFormat="1" ht="12.95" customHeight="1">
      <c r="B22" s="38" t="s">
        <v>321</v>
      </c>
      <c r="C22" s="169" t="s">
        <v>948</v>
      </c>
      <c r="D22" s="158">
        <v>12.66</v>
      </c>
      <c r="E22" s="158">
        <v>0.13999999999999999</v>
      </c>
      <c r="F22" s="106">
        <v>12.799999999999999</v>
      </c>
      <c r="G22" s="105"/>
      <c r="H22" s="173">
        <v>8.2661713316063139</v>
      </c>
      <c r="I22" s="158">
        <v>0.13857876313920825</v>
      </c>
      <c r="J22" s="106">
        <v>8.4047500947455216</v>
      </c>
      <c r="K22" s="107"/>
      <c r="L22" s="38" t="s">
        <v>402</v>
      </c>
    </row>
    <row r="23" spans="2:14" s="30" customFormat="1" ht="12.95" customHeight="1">
      <c r="B23" s="38" t="s">
        <v>813</v>
      </c>
      <c r="C23" s="169" t="s">
        <v>948</v>
      </c>
      <c r="D23" s="158">
        <v>15.98</v>
      </c>
      <c r="E23" s="158">
        <v>9.3000000000000007</v>
      </c>
      <c r="F23" s="106">
        <v>25.279999999999998</v>
      </c>
      <c r="G23" s="105"/>
      <c r="H23" s="173">
        <v>13.07557654777681</v>
      </c>
      <c r="I23" s="158">
        <v>14.048956607732801</v>
      </c>
      <c r="J23" s="106">
        <v>27.124533155509614</v>
      </c>
      <c r="K23" s="107"/>
      <c r="L23" s="38" t="s">
        <v>847</v>
      </c>
    </row>
    <row r="24" spans="2:14" s="29" customFormat="1" ht="17.100000000000001" customHeight="1">
      <c r="B24" s="39" t="s">
        <v>565</v>
      </c>
      <c r="C24" s="168" t="s">
        <v>948</v>
      </c>
      <c r="D24" s="157">
        <v>103.75999999999999</v>
      </c>
      <c r="E24" s="157">
        <v>13.16</v>
      </c>
      <c r="F24" s="128">
        <v>116.92</v>
      </c>
      <c r="G24" s="127"/>
      <c r="H24" s="174">
        <v>90.436569044861741</v>
      </c>
      <c r="I24" s="157">
        <v>16.364635072744004</v>
      </c>
      <c r="J24" s="128">
        <v>106.80120411760576</v>
      </c>
      <c r="K24" s="129"/>
      <c r="L24" s="39" t="s">
        <v>496</v>
      </c>
    </row>
    <row r="25" spans="2:14" s="30" customFormat="1" ht="12.95" customHeight="1">
      <c r="B25" s="38" t="s">
        <v>299</v>
      </c>
      <c r="C25" s="169" t="s">
        <v>948</v>
      </c>
      <c r="D25" s="158">
        <v>17.419999999999998</v>
      </c>
      <c r="E25" s="158">
        <v>0.83999999999999986</v>
      </c>
      <c r="F25" s="106">
        <v>18.259999999999998</v>
      </c>
      <c r="G25" s="105"/>
      <c r="H25" s="173">
        <v>16.811258860635675</v>
      </c>
      <c r="I25" s="158">
        <v>1.3988396091040498</v>
      </c>
      <c r="J25" s="106">
        <v>18.210098469739723</v>
      </c>
      <c r="K25" s="107"/>
      <c r="L25" s="38" t="s">
        <v>381</v>
      </c>
    </row>
    <row r="26" spans="2:14" s="30" customFormat="1" ht="12.95" customHeight="1">
      <c r="B26" s="38" t="s">
        <v>301</v>
      </c>
      <c r="C26" s="169" t="s">
        <v>948</v>
      </c>
      <c r="D26" s="158">
        <v>11.919999999999998</v>
      </c>
      <c r="E26" s="158">
        <v>0.26</v>
      </c>
      <c r="F26" s="106">
        <v>12.180000000000001</v>
      </c>
      <c r="G26" s="105"/>
      <c r="H26" s="173">
        <v>9.2633465910833444</v>
      </c>
      <c r="I26" s="158">
        <v>0.19865146883313248</v>
      </c>
      <c r="J26" s="106">
        <v>9.4619980599164766</v>
      </c>
      <c r="K26" s="107"/>
      <c r="L26" s="38" t="s">
        <v>383</v>
      </c>
    </row>
    <row r="27" spans="2:14" s="30" customFormat="1" ht="12.95" customHeight="1">
      <c r="B27" s="38" t="s">
        <v>294</v>
      </c>
      <c r="C27" s="169" t="s">
        <v>948</v>
      </c>
      <c r="D27" s="158">
        <v>74.42</v>
      </c>
      <c r="E27" s="158">
        <v>12.059999999999999</v>
      </c>
      <c r="F27" s="106">
        <v>86.48</v>
      </c>
      <c r="G27" s="105"/>
      <c r="H27" s="173">
        <v>64.361963593142733</v>
      </c>
      <c r="I27" s="158">
        <v>14.767143994806824</v>
      </c>
      <c r="J27" s="106">
        <v>79.129107587949562</v>
      </c>
      <c r="K27" s="107"/>
      <c r="L27" s="38" t="s">
        <v>379</v>
      </c>
    </row>
    <row r="28" spans="2:14" s="29" customFormat="1" ht="17.100000000000001" customHeight="1">
      <c r="B28" s="39" t="s">
        <v>566</v>
      </c>
      <c r="C28" s="168" t="s">
        <v>948</v>
      </c>
      <c r="D28" s="157">
        <v>0.78</v>
      </c>
      <c r="E28" s="157">
        <v>3.6399999999999997</v>
      </c>
      <c r="F28" s="128">
        <v>4.42</v>
      </c>
      <c r="G28" s="127"/>
      <c r="H28" s="174">
        <v>0.33437298672441113</v>
      </c>
      <c r="I28" s="157">
        <v>3.6384304979023172</v>
      </c>
      <c r="J28" s="128">
        <v>3.9728034846267284</v>
      </c>
      <c r="K28" s="129"/>
      <c r="L28" s="39" t="s">
        <v>518</v>
      </c>
    </row>
    <row r="29" spans="2:14" s="29" customFormat="1" ht="17.100000000000001" customHeight="1">
      <c r="B29" s="39" t="s">
        <v>567</v>
      </c>
      <c r="C29" s="168" t="s">
        <v>948</v>
      </c>
      <c r="D29" s="157">
        <v>14.040000000000001</v>
      </c>
      <c r="E29" s="157">
        <v>11.22</v>
      </c>
      <c r="F29" s="128">
        <v>25.259999999999998</v>
      </c>
      <c r="G29" s="127"/>
      <c r="H29" s="174">
        <v>14.091937034977139</v>
      </c>
      <c r="I29" s="157">
        <v>10.919933944166745</v>
      </c>
      <c r="J29" s="128">
        <v>25.011870979143886</v>
      </c>
      <c r="K29" s="129"/>
      <c r="L29" s="39" t="s">
        <v>491</v>
      </c>
    </row>
    <row r="30" spans="2:14" s="29" customFormat="1" ht="17.100000000000001" customHeight="1">
      <c r="B30" s="39" t="s">
        <v>568</v>
      </c>
      <c r="C30" s="168" t="s">
        <v>948</v>
      </c>
      <c r="D30" s="157">
        <v>2.94</v>
      </c>
      <c r="E30" s="157">
        <v>0.02</v>
      </c>
      <c r="F30" s="128">
        <v>2.96</v>
      </c>
      <c r="G30" s="127"/>
      <c r="H30" s="174">
        <v>6.7479191366555273</v>
      </c>
      <c r="I30" s="157">
        <v>0.13517480115179545</v>
      </c>
      <c r="J30" s="128">
        <v>6.8830939378073221</v>
      </c>
      <c r="K30" s="129"/>
      <c r="L30" s="39" t="s">
        <v>570</v>
      </c>
    </row>
    <row r="31" spans="2:14" s="29" customFormat="1" ht="17.100000000000001" customHeight="1">
      <c r="B31" s="39" t="s">
        <v>681</v>
      </c>
      <c r="C31" s="168" t="s">
        <v>949</v>
      </c>
      <c r="D31" s="157">
        <v>75.72</v>
      </c>
      <c r="E31" s="157">
        <v>7.82</v>
      </c>
      <c r="F31" s="128">
        <v>83.54</v>
      </c>
      <c r="G31" s="127"/>
      <c r="H31" s="174">
        <v>67.848681631234044</v>
      </c>
      <c r="I31" s="157">
        <v>9.8710566982321915</v>
      </c>
      <c r="J31" s="128">
        <v>77.719738329466239</v>
      </c>
      <c r="K31" s="129"/>
      <c r="L31" s="39" t="s">
        <v>946</v>
      </c>
    </row>
    <row r="32" spans="2:14" s="29" customFormat="1" ht="17.100000000000001" customHeight="1">
      <c r="B32" s="39" t="s">
        <v>682</v>
      </c>
      <c r="C32" s="168" t="s">
        <v>948</v>
      </c>
      <c r="D32" s="157">
        <v>10.080000000000002</v>
      </c>
      <c r="E32" s="157">
        <v>13.080000000000002</v>
      </c>
      <c r="F32" s="128">
        <v>23.160000000000004</v>
      </c>
      <c r="G32" s="127"/>
      <c r="H32" s="174">
        <v>8.023262709674059</v>
      </c>
      <c r="I32" s="157">
        <v>14.836358321634108</v>
      </c>
      <c r="J32" s="128">
        <v>22.859621031308169</v>
      </c>
      <c r="K32" s="129"/>
      <c r="L32" s="39" t="s">
        <v>684</v>
      </c>
      <c r="N32" s="217"/>
    </row>
    <row r="33" spans="2:14" s="30" customFormat="1" ht="12.95" customHeight="1">
      <c r="B33" s="38" t="s">
        <v>690</v>
      </c>
      <c r="C33" s="169" t="s">
        <v>948</v>
      </c>
      <c r="D33" s="158">
        <v>6.7</v>
      </c>
      <c r="E33" s="158">
        <v>0</v>
      </c>
      <c r="F33" s="106">
        <v>6.7</v>
      </c>
      <c r="G33" s="105"/>
      <c r="H33" s="173">
        <v>4.7229361675688413</v>
      </c>
      <c r="I33" s="158">
        <v>0</v>
      </c>
      <c r="J33" s="106">
        <v>4.7229361675688413</v>
      </c>
      <c r="K33" s="107"/>
      <c r="L33" s="38" t="s">
        <v>848</v>
      </c>
    </row>
    <row r="34" spans="2:14" s="30" customFormat="1" ht="12.95" customHeight="1">
      <c r="B34" s="38" t="s">
        <v>783</v>
      </c>
      <c r="C34" s="169" t="s">
        <v>948</v>
      </c>
      <c r="D34" s="158">
        <v>3.38</v>
      </c>
      <c r="E34" s="158">
        <v>13.080000000000002</v>
      </c>
      <c r="F34" s="106">
        <v>16.459999999999997</v>
      </c>
      <c r="G34" s="105"/>
      <c r="H34" s="173">
        <v>3.3003265421052177</v>
      </c>
      <c r="I34" s="158">
        <v>14.836358321634108</v>
      </c>
      <c r="J34" s="106">
        <v>18.136684863739326</v>
      </c>
      <c r="K34" s="107"/>
      <c r="L34" s="38" t="s">
        <v>849</v>
      </c>
    </row>
    <row r="35" spans="2:14" s="29" customFormat="1" ht="17.100000000000001" customHeight="1">
      <c r="B35" s="39" t="s">
        <v>683</v>
      </c>
      <c r="C35" s="168" t="s">
        <v>950</v>
      </c>
      <c r="D35" s="157">
        <v>159.85999999999999</v>
      </c>
      <c r="E35" s="157">
        <v>4.5999999999999996</v>
      </c>
      <c r="F35" s="128">
        <v>164.46</v>
      </c>
      <c r="G35" s="127"/>
      <c r="H35" s="174">
        <v>165.74138663666173</v>
      </c>
      <c r="I35" s="157">
        <v>5.4800776292972975</v>
      </c>
      <c r="J35" s="128">
        <v>171.22146426595901</v>
      </c>
      <c r="K35" s="129"/>
      <c r="L35" s="39" t="s">
        <v>601</v>
      </c>
    </row>
    <row r="36" spans="2:14" s="29" customFormat="1" ht="17.100000000000001" customHeight="1">
      <c r="B36" s="39" t="s">
        <v>674</v>
      </c>
      <c r="C36" s="168" t="s">
        <v>948</v>
      </c>
      <c r="D36" s="157">
        <v>79.200000000000017</v>
      </c>
      <c r="E36" s="157">
        <v>22.340000000000003</v>
      </c>
      <c r="F36" s="128">
        <v>101.53999999999999</v>
      </c>
      <c r="G36" s="127"/>
      <c r="H36" s="174">
        <v>74.086614528831632</v>
      </c>
      <c r="I36" s="157">
        <v>26.184675124425791</v>
      </c>
      <c r="J36" s="128">
        <v>100.27128965325744</v>
      </c>
      <c r="K36" s="129"/>
      <c r="L36" s="39" t="s">
        <v>678</v>
      </c>
    </row>
    <row r="37" spans="2:14" s="30" customFormat="1" ht="12.95" customHeight="1">
      <c r="B37" s="38" t="s">
        <v>575</v>
      </c>
      <c r="C37" s="169" t="s">
        <v>948</v>
      </c>
      <c r="D37" s="158">
        <v>5.46</v>
      </c>
      <c r="E37" s="158">
        <v>2.7</v>
      </c>
      <c r="F37" s="106">
        <v>8.16</v>
      </c>
      <c r="G37" s="105"/>
      <c r="H37" s="173">
        <v>5.6527555263350635</v>
      </c>
      <c r="I37" s="158">
        <v>3.6644937015913315</v>
      </c>
      <c r="J37" s="106">
        <v>9.3172492279263945</v>
      </c>
      <c r="K37" s="107"/>
      <c r="L37" s="38" t="s">
        <v>590</v>
      </c>
    </row>
    <row r="38" spans="2:14" s="30" customFormat="1" ht="12.95" customHeight="1">
      <c r="B38" s="38" t="s">
        <v>580</v>
      </c>
      <c r="C38" s="169" t="s">
        <v>948</v>
      </c>
      <c r="D38" s="158">
        <v>44.280000000000008</v>
      </c>
      <c r="E38" s="158">
        <v>5.88</v>
      </c>
      <c r="F38" s="106">
        <v>50.160000000000004</v>
      </c>
      <c r="G38" s="105"/>
      <c r="H38" s="173">
        <v>38.066766739832204</v>
      </c>
      <c r="I38" s="158">
        <v>7.1237280205347702</v>
      </c>
      <c r="J38" s="106">
        <v>45.190494760366967</v>
      </c>
      <c r="K38" s="107"/>
      <c r="L38" s="38" t="s">
        <v>595</v>
      </c>
    </row>
    <row r="39" spans="2:14" s="30" customFormat="1" ht="12.95" customHeight="1">
      <c r="B39" s="38" t="s">
        <v>816</v>
      </c>
      <c r="C39" s="169" t="s">
        <v>948</v>
      </c>
      <c r="D39" s="158">
        <v>22.259999999999998</v>
      </c>
      <c r="E39" s="158">
        <v>12.080000000000002</v>
      </c>
      <c r="F39" s="106">
        <v>34.339999999999996</v>
      </c>
      <c r="G39" s="105"/>
      <c r="H39" s="173">
        <v>23.680201300539842</v>
      </c>
      <c r="I39" s="158">
        <v>13.993659461169599</v>
      </c>
      <c r="J39" s="106">
        <v>37.673860761709442</v>
      </c>
      <c r="K39" s="107"/>
      <c r="L39" s="38" t="s">
        <v>834</v>
      </c>
    </row>
    <row r="40" spans="2:14" s="30" customFormat="1" ht="12.95" customHeight="1">
      <c r="B40" s="38" t="s">
        <v>815</v>
      </c>
      <c r="C40" s="169" t="s">
        <v>948</v>
      </c>
      <c r="D40" s="158">
        <v>6.12</v>
      </c>
      <c r="E40" s="158">
        <v>1.6799999999999997</v>
      </c>
      <c r="F40" s="106">
        <v>7.8</v>
      </c>
      <c r="G40" s="105"/>
      <c r="H40" s="173">
        <v>5.8853140360810796</v>
      </c>
      <c r="I40" s="158">
        <v>1.3747557925328575</v>
      </c>
      <c r="J40" s="106">
        <v>7.260069828613938</v>
      </c>
      <c r="K40" s="107"/>
      <c r="L40" s="38" t="s">
        <v>833</v>
      </c>
    </row>
    <row r="41" spans="2:14" s="30" customFormat="1" ht="12.95" customHeight="1">
      <c r="B41" s="38" t="s">
        <v>783</v>
      </c>
      <c r="C41" s="169" t="s">
        <v>948</v>
      </c>
      <c r="D41" s="158">
        <v>1.08</v>
      </c>
      <c r="E41" s="158">
        <v>0</v>
      </c>
      <c r="F41" s="106">
        <v>1.08</v>
      </c>
      <c r="G41" s="105"/>
      <c r="H41" s="173">
        <v>0.80157692604346098</v>
      </c>
      <c r="I41" s="158">
        <v>2.8038148597234757E-2</v>
      </c>
      <c r="J41" s="106">
        <v>0.82961507464069562</v>
      </c>
      <c r="K41" s="107"/>
      <c r="L41" s="38" t="s">
        <v>149</v>
      </c>
    </row>
    <row r="42" spans="2:14" s="29" customFormat="1" ht="17.100000000000001" customHeight="1">
      <c r="B42" s="39" t="s">
        <v>850</v>
      </c>
      <c r="C42" s="168" t="s">
        <v>948</v>
      </c>
      <c r="D42" s="157">
        <v>3.2600000000000002</v>
      </c>
      <c r="E42" s="157">
        <v>11.040000000000001</v>
      </c>
      <c r="F42" s="128">
        <v>14.3</v>
      </c>
      <c r="G42" s="127"/>
      <c r="H42" s="174">
        <v>3.7225399826963845</v>
      </c>
      <c r="I42" s="157">
        <v>10.45018551502317</v>
      </c>
      <c r="J42" s="128">
        <v>14.172725497719554</v>
      </c>
      <c r="K42" s="129"/>
      <c r="L42" s="39" t="s">
        <v>750</v>
      </c>
    </row>
    <row r="43" spans="2:14" s="30" customFormat="1" ht="3" customHeight="1">
      <c r="B43" s="58"/>
      <c r="C43" s="58"/>
      <c r="D43" s="96"/>
      <c r="E43" s="96"/>
      <c r="F43" s="97"/>
      <c r="G43" s="98"/>
      <c r="H43" s="99"/>
      <c r="I43" s="96"/>
      <c r="J43" s="97"/>
      <c r="K43" s="68"/>
      <c r="L43" s="58"/>
      <c r="M43" s="22"/>
      <c r="N43" s="22"/>
    </row>
    <row r="44" spans="2:14" ht="12.95" customHeight="1">
      <c r="B44" s="21" t="s">
        <v>1041</v>
      </c>
      <c r="C44" s="21"/>
      <c r="D44" s="21"/>
      <c r="E44" s="21"/>
      <c r="G44" s="21"/>
      <c r="H44" s="21"/>
      <c r="I44" s="22"/>
      <c r="J44" s="22"/>
      <c r="M44" s="23"/>
    </row>
    <row r="45" spans="2:14" ht="12.95" customHeight="1">
      <c r="B45" s="21" t="s">
        <v>1040</v>
      </c>
      <c r="C45" s="21"/>
      <c r="D45" s="21"/>
      <c r="E45" s="21"/>
      <c r="G45" s="21"/>
      <c r="H45" s="21"/>
      <c r="I45" s="22"/>
      <c r="J45" s="22"/>
      <c r="M45" s="23"/>
    </row>
    <row r="46" spans="2:14" s="23" customFormat="1" ht="12.75" customHeight="1" thickBot="1">
      <c r="D46" s="76"/>
      <c r="E46" s="76"/>
      <c r="F46" s="76"/>
      <c r="H46" s="76"/>
      <c r="I46" s="76"/>
      <c r="J46" s="76"/>
      <c r="M46" s="22"/>
      <c r="N46" s="22"/>
    </row>
    <row r="47" spans="2:14" s="23" customFormat="1" ht="16.5" customHeight="1" thickTop="1">
      <c r="B47" s="24" t="str">
        <f>+'Περιεχόμενα-Contents'!B27</f>
        <v>(Τελευταία Ενημέρωση/Last update: 10/04/2025)</v>
      </c>
      <c r="C47" s="24"/>
      <c r="D47" s="77"/>
      <c r="E47" s="77"/>
      <c r="F47" s="83"/>
      <c r="G47" s="25"/>
      <c r="H47" s="77"/>
      <c r="I47" s="77"/>
      <c r="J47" s="83"/>
      <c r="K47" s="25"/>
      <c r="L47" s="25"/>
      <c r="M47" s="22"/>
      <c r="N47" s="22"/>
    </row>
    <row r="48" spans="2:14" s="23" customFormat="1" ht="4.5" customHeight="1">
      <c r="B48" s="190"/>
      <c r="C48" s="190"/>
      <c r="D48" s="198"/>
      <c r="E48" s="198"/>
      <c r="F48" s="76"/>
      <c r="H48" s="198"/>
      <c r="I48" s="198"/>
      <c r="J48" s="76"/>
      <c r="M48" s="22"/>
      <c r="N48" s="22"/>
    </row>
    <row r="49" spans="1:16" s="23" customFormat="1" ht="16.5" customHeight="1">
      <c r="B49" s="26" t="str">
        <f>+'Περιεχόμενα-Contents'!B29</f>
        <v>COPYRIGHT © :2025, ΚΥΠΡΙΑΚΗ ΔΗΜΟΚΡΑΤΙΑ, ΣΤΑΤΙΣΤΙΚΗ ΥΠΗΡΕΣΙΑ/REPUBLIC OF CYPRUS, STATISTICAL SERVICE</v>
      </c>
      <c r="C49" s="26"/>
      <c r="D49" s="78"/>
      <c r="E49" s="78"/>
      <c r="F49" s="76"/>
      <c r="H49" s="78"/>
      <c r="I49" s="78"/>
      <c r="J49" s="76"/>
      <c r="M49" s="22"/>
      <c r="N49" s="22"/>
      <c r="O49" s="1"/>
      <c r="P49" s="1"/>
    </row>
    <row r="50" spans="1:16" s="1" customFormat="1">
      <c r="B50" s="20"/>
      <c r="C50" s="20"/>
      <c r="D50" s="79"/>
      <c r="E50" s="79"/>
      <c r="F50" s="81"/>
      <c r="H50" s="79"/>
      <c r="I50" s="79"/>
      <c r="J50" s="81"/>
      <c r="M50" s="22"/>
      <c r="N50" s="22"/>
      <c r="O50" s="22"/>
      <c r="P50" s="22"/>
    </row>
    <row r="53" spans="1:16">
      <c r="O53" s="27"/>
      <c r="P53" s="27"/>
    </row>
    <row r="54" spans="1:16" s="27" customFormat="1">
      <c r="A54" s="22"/>
      <c r="B54" s="28"/>
      <c r="C54" s="28"/>
      <c r="D54" s="80"/>
      <c r="E54" s="80"/>
      <c r="H54" s="80"/>
      <c r="I54" s="80"/>
      <c r="M54" s="22"/>
      <c r="N54" s="22"/>
      <c r="O54" s="22"/>
      <c r="P54" s="22"/>
    </row>
  </sheetData>
  <mergeCells count="12">
    <mergeCell ref="A1:B1"/>
    <mergeCell ref="B6:B11"/>
    <mergeCell ref="C6:C11"/>
    <mergeCell ref="L6:L11"/>
    <mergeCell ref="F10:G10"/>
    <mergeCell ref="J10:K10"/>
    <mergeCell ref="F11:G11"/>
    <mergeCell ref="J11:K11"/>
    <mergeCell ref="D6:K6"/>
    <mergeCell ref="D7:K7"/>
    <mergeCell ref="D8:G9"/>
    <mergeCell ref="H8:K9"/>
  </mergeCells>
  <hyperlinks>
    <hyperlink ref="A1" location="'Περιεχόμενα-Contents'!A1" display="Περιεχόμενα - Contents" xr:uid="{00000000-0004-0000-1700-000000000000}"/>
  </hyperlinks>
  <printOptions horizontalCentered="1"/>
  <pageMargins left="0.15748031496062992" right="0.15748031496062992" top="0.19685039370078741" bottom="0.19685039370078741" header="0.15748031496062992" footer="0.15748031496062992"/>
  <pageSetup paperSize="9"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66"/>
  <sheetViews>
    <sheetView zoomScaleNormal="100" zoomScaleSheetLayoutView="80" workbookViewId="0">
      <pane ySplit="7" topLeftCell="A8" activePane="bottomLeft" state="frozen"/>
      <selection pane="bottomLeft" sqref="A1:B1"/>
    </sheetView>
  </sheetViews>
  <sheetFormatPr defaultColWidth="9.28515625" defaultRowHeight="12.75"/>
  <cols>
    <col min="1" max="1" width="2.140625" style="22" customWidth="1"/>
    <col min="2" max="2" width="44.5703125" style="27" customWidth="1"/>
    <col min="3" max="7" width="11.140625" style="22" customWidth="1"/>
    <col min="8" max="8" width="1" style="22" customWidth="1"/>
    <col min="9" max="9" width="39.42578125" style="22" customWidth="1"/>
    <col min="10" max="10" width="2.140625" style="22" customWidth="1"/>
    <col min="11" max="16384" width="9.28515625" style="22"/>
  </cols>
  <sheetData>
    <row r="1" spans="1:19" s="1" customFormat="1" ht="15" customHeight="1">
      <c r="A1" s="246" t="s">
        <v>8</v>
      </c>
      <c r="B1" s="247"/>
    </row>
    <row r="2" spans="1:19" s="1" customFormat="1" ht="12.95" customHeight="1">
      <c r="B2" s="3"/>
    </row>
    <row r="3" spans="1:19" s="29" customFormat="1" ht="15" customHeight="1">
      <c r="B3" s="195" t="s">
        <v>1095</v>
      </c>
      <c r="C3" s="34"/>
      <c r="D3" s="34"/>
      <c r="E3" s="34"/>
      <c r="F3" s="34"/>
      <c r="G3" s="34"/>
      <c r="H3" s="34"/>
      <c r="I3" s="34"/>
      <c r="J3" s="34"/>
    </row>
    <row r="4" spans="1:19" s="29" customFormat="1" ht="15" customHeight="1" thickBot="1">
      <c r="B4" s="196" t="s">
        <v>1096</v>
      </c>
      <c r="C4" s="193"/>
      <c r="D4" s="193"/>
      <c r="E4" s="193"/>
      <c r="F4" s="193"/>
      <c r="G4" s="193"/>
      <c r="H4" s="193"/>
      <c r="I4" s="193"/>
      <c r="J4" s="35"/>
    </row>
    <row r="5" spans="1:19" s="30" customFormat="1" ht="18.75" customHeight="1" thickTop="1">
      <c r="I5" s="31" t="s">
        <v>14</v>
      </c>
    </row>
    <row r="6" spans="1:19" s="30" customFormat="1" ht="15.95" customHeight="1">
      <c r="B6" s="242" t="s">
        <v>11</v>
      </c>
      <c r="C6" s="244">
        <v>2018</v>
      </c>
      <c r="D6" s="244">
        <v>2019</v>
      </c>
      <c r="E6" s="244">
        <v>2020</v>
      </c>
      <c r="F6" s="244">
        <v>2021</v>
      </c>
      <c r="G6" s="244">
        <v>2022</v>
      </c>
      <c r="H6" s="244"/>
      <c r="I6" s="242" t="s">
        <v>12</v>
      </c>
    </row>
    <row r="7" spans="1:19" s="30" customFormat="1" ht="15.95" customHeight="1">
      <c r="B7" s="243"/>
      <c r="C7" s="245"/>
      <c r="D7" s="245"/>
      <c r="E7" s="245"/>
      <c r="F7" s="245"/>
      <c r="G7" s="245"/>
      <c r="H7" s="245"/>
      <c r="I7" s="243"/>
    </row>
    <row r="8" spans="1:19" s="30" customFormat="1" ht="20.100000000000001" customHeight="1">
      <c r="B8" s="37" t="s">
        <v>15</v>
      </c>
      <c r="C8" s="41">
        <f>SUM(C9:C18)</f>
        <v>730510.68822067836</v>
      </c>
      <c r="D8" s="41">
        <f>SUM(D9:D18)</f>
        <v>754936.11421934492</v>
      </c>
      <c r="E8" s="41">
        <f>SUM(E9:E18)</f>
        <v>757872.60770137247</v>
      </c>
      <c r="F8" s="41">
        <f>SUM(F9:F18)</f>
        <v>797496.93901564961</v>
      </c>
      <c r="G8" s="41">
        <f>SUM(G9:G18)</f>
        <v>829837.47201668308</v>
      </c>
      <c r="H8" s="41"/>
      <c r="I8" s="39" t="s">
        <v>16</v>
      </c>
      <c r="K8" s="218"/>
      <c r="L8" s="218"/>
      <c r="N8" s="218"/>
      <c r="O8" s="218"/>
      <c r="P8" s="218"/>
      <c r="Q8" s="32"/>
      <c r="R8" s="32"/>
      <c r="S8" s="32"/>
    </row>
    <row r="9" spans="1:19" s="30" customFormat="1" ht="15" customHeight="1">
      <c r="B9" s="38" t="s">
        <v>17</v>
      </c>
      <c r="C9" s="33">
        <v>223955.26752657234</v>
      </c>
      <c r="D9" s="33">
        <v>231367.02691565809</v>
      </c>
      <c r="E9" s="33">
        <v>227184.32535164311</v>
      </c>
      <c r="F9" s="33">
        <v>232364.71783919586</v>
      </c>
      <c r="G9" s="33">
        <v>258914.19665750064</v>
      </c>
      <c r="H9" s="33"/>
      <c r="I9" s="38" t="s">
        <v>18</v>
      </c>
      <c r="J9" s="32"/>
      <c r="K9" s="218"/>
      <c r="L9" s="218"/>
      <c r="N9" s="218"/>
      <c r="O9" s="218"/>
      <c r="P9" s="32"/>
      <c r="Q9" s="32"/>
      <c r="R9" s="32"/>
      <c r="S9" s="32"/>
    </row>
    <row r="10" spans="1:19" s="30" customFormat="1" ht="15" customHeight="1">
      <c r="B10" s="38" t="s">
        <v>19</v>
      </c>
      <c r="C10" s="33">
        <v>388263.89447025314</v>
      </c>
      <c r="D10" s="33">
        <v>412147.48575742508</v>
      </c>
      <c r="E10" s="33">
        <v>420918.01330116938</v>
      </c>
      <c r="F10" s="33">
        <v>451878.13202703896</v>
      </c>
      <c r="G10" s="33">
        <v>471317.34107229725</v>
      </c>
      <c r="H10" s="33"/>
      <c r="I10" s="38" t="s">
        <v>20</v>
      </c>
      <c r="J10" s="32"/>
      <c r="K10" s="218"/>
      <c r="L10" s="218"/>
      <c r="N10" s="218"/>
      <c r="O10" s="218"/>
      <c r="P10" s="32"/>
      <c r="Q10" s="32"/>
      <c r="R10" s="32"/>
      <c r="S10" s="32"/>
    </row>
    <row r="11" spans="1:19" s="30" customFormat="1" ht="15" customHeight="1">
      <c r="B11" s="38" t="s">
        <v>21</v>
      </c>
      <c r="C11" s="33">
        <v>6304.1610113718307</v>
      </c>
      <c r="D11" s="33">
        <v>4528.8345160027848</v>
      </c>
      <c r="E11" s="33">
        <v>16429.031684986716</v>
      </c>
      <c r="F11" s="33">
        <v>7267.9295500641238</v>
      </c>
      <c r="G11" s="33">
        <v>-8964.4393423013626</v>
      </c>
      <c r="H11" s="33"/>
      <c r="I11" s="38" t="s">
        <v>22</v>
      </c>
      <c r="J11" s="32"/>
      <c r="K11" s="218"/>
      <c r="L11" s="218"/>
      <c r="N11" s="218"/>
      <c r="O11" s="218"/>
      <c r="P11" s="32"/>
      <c r="Q11" s="32"/>
      <c r="R11" s="32"/>
      <c r="S11" s="32"/>
    </row>
    <row r="12" spans="1:19" s="30" customFormat="1" ht="15" customHeight="1">
      <c r="B12" s="38" t="s">
        <v>23</v>
      </c>
      <c r="C12" s="33">
        <v>2422.3808580799996</v>
      </c>
      <c r="D12" s="33">
        <v>2264.8505937483446</v>
      </c>
      <c r="E12" s="33">
        <v>2046.9314154122626</v>
      </c>
      <c r="F12" s="33">
        <v>2305.9537876545655</v>
      </c>
      <c r="G12" s="33">
        <v>3350.2780631921009</v>
      </c>
      <c r="H12" s="33"/>
      <c r="I12" s="38" t="s">
        <v>24</v>
      </c>
      <c r="J12" s="32"/>
      <c r="K12" s="218"/>
      <c r="L12" s="218"/>
      <c r="N12" s="218"/>
      <c r="O12" s="218"/>
      <c r="P12" s="32"/>
      <c r="Q12" s="32"/>
      <c r="R12" s="32"/>
      <c r="S12" s="32"/>
    </row>
    <row r="13" spans="1:19" s="30" customFormat="1" ht="15" customHeight="1">
      <c r="B13" s="38" t="s">
        <v>25</v>
      </c>
      <c r="C13" s="33">
        <v>52833.785000000003</v>
      </c>
      <c r="D13" s="33">
        <v>57058.172000000006</v>
      </c>
      <c r="E13" s="33">
        <v>46198.05</v>
      </c>
      <c r="F13" s="33">
        <v>53111.452000000005</v>
      </c>
      <c r="G13" s="33">
        <v>59321.98393719762</v>
      </c>
      <c r="H13" s="33"/>
      <c r="I13" s="38" t="s">
        <v>26</v>
      </c>
      <c r="J13" s="32"/>
      <c r="K13" s="218"/>
      <c r="L13" s="218"/>
      <c r="N13" s="218"/>
      <c r="O13" s="218"/>
      <c r="P13" s="32"/>
      <c r="Q13" s="32"/>
      <c r="R13" s="32"/>
      <c r="S13" s="32"/>
    </row>
    <row r="14" spans="1:19" s="30" customFormat="1" ht="15" customHeight="1">
      <c r="B14" s="38" t="s">
        <v>27</v>
      </c>
      <c r="C14" s="33">
        <v>24526.105777798828</v>
      </c>
      <c r="D14" s="33">
        <v>14757.633807339367</v>
      </c>
      <c r="E14" s="33">
        <v>15051.065674723188</v>
      </c>
      <c r="F14" s="33">
        <v>18018.976701790078</v>
      </c>
      <c r="G14" s="33">
        <v>11487.119087059358</v>
      </c>
      <c r="H14" s="33"/>
      <c r="I14" s="38" t="s">
        <v>28</v>
      </c>
      <c r="J14" s="32"/>
      <c r="K14" s="218"/>
      <c r="L14" s="218"/>
      <c r="N14" s="218"/>
      <c r="O14" s="218"/>
      <c r="P14" s="32"/>
      <c r="Q14" s="32"/>
      <c r="R14" s="32"/>
      <c r="S14" s="32"/>
    </row>
    <row r="15" spans="1:19" s="30" customFormat="1" ht="15" customHeight="1">
      <c r="B15" s="38" t="s">
        <v>29</v>
      </c>
      <c r="C15" s="33"/>
      <c r="D15" s="33"/>
      <c r="E15" s="33"/>
      <c r="F15" s="33"/>
      <c r="G15" s="33"/>
      <c r="H15" s="33"/>
      <c r="I15" s="38" t="s">
        <v>30</v>
      </c>
      <c r="J15" s="32"/>
      <c r="K15" s="218"/>
      <c r="L15" s="218"/>
      <c r="N15" s="218"/>
      <c r="O15" s="218"/>
      <c r="P15" s="32"/>
      <c r="Q15" s="32"/>
      <c r="R15" s="32"/>
      <c r="S15" s="32"/>
    </row>
    <row r="16" spans="1:19" s="30" customFormat="1" ht="15" customHeight="1">
      <c r="B16" s="38" t="s">
        <v>57</v>
      </c>
      <c r="C16" s="33">
        <v>20984.064203349131</v>
      </c>
      <c r="D16" s="33">
        <v>21308.921240741216</v>
      </c>
      <c r="E16" s="33">
        <v>17560.94845836527</v>
      </c>
      <c r="F16" s="33">
        <v>17647.353342653088</v>
      </c>
      <c r="G16" s="33">
        <v>20199.917293824405</v>
      </c>
      <c r="H16" s="33"/>
      <c r="I16" s="38" t="s">
        <v>58</v>
      </c>
      <c r="J16" s="32"/>
      <c r="K16" s="218"/>
      <c r="L16" s="218"/>
      <c r="N16" s="218"/>
      <c r="O16" s="218"/>
      <c r="P16" s="32"/>
      <c r="Q16" s="32"/>
      <c r="R16" s="32"/>
      <c r="S16" s="32"/>
    </row>
    <row r="17" spans="2:19" s="30" customFormat="1" ht="15" customHeight="1">
      <c r="B17" s="38" t="s">
        <v>31</v>
      </c>
      <c r="C17" s="33">
        <v>424.17293900003585</v>
      </c>
      <c r="D17" s="33">
        <v>316.13343215406633</v>
      </c>
      <c r="E17" s="33">
        <v>372.22833153864349</v>
      </c>
      <c r="F17" s="33">
        <v>412.28462411051504</v>
      </c>
      <c r="G17" s="33">
        <v>452.47893988934197</v>
      </c>
      <c r="H17" s="33"/>
      <c r="I17" s="38" t="s">
        <v>32</v>
      </c>
      <c r="J17" s="32"/>
      <c r="K17" s="218"/>
      <c r="L17" s="218"/>
      <c r="N17" s="218"/>
      <c r="O17" s="218"/>
      <c r="P17" s="32"/>
      <c r="Q17" s="32"/>
      <c r="R17" s="32"/>
      <c r="S17" s="32"/>
    </row>
    <row r="18" spans="2:19" s="30" customFormat="1" ht="15" customHeight="1">
      <c r="B18" s="38" t="s">
        <v>919</v>
      </c>
      <c r="C18" s="33">
        <v>10796.856434252955</v>
      </c>
      <c r="D18" s="33">
        <v>11187.055956275786</v>
      </c>
      <c r="E18" s="33">
        <v>12112.013483533883</v>
      </c>
      <c r="F18" s="33">
        <v>14490.139143142218</v>
      </c>
      <c r="G18" s="33">
        <v>13758.596308023654</v>
      </c>
      <c r="H18" s="33"/>
      <c r="I18" s="38" t="s">
        <v>59</v>
      </c>
      <c r="J18" s="162"/>
      <c r="K18" s="218"/>
      <c r="L18" s="218"/>
      <c r="N18" s="218"/>
      <c r="O18" s="218"/>
      <c r="P18" s="32"/>
      <c r="Q18" s="32"/>
      <c r="R18" s="32"/>
      <c r="S18" s="32"/>
    </row>
    <row r="19" spans="2:19" s="30" customFormat="1" ht="20.100000000000001" customHeight="1">
      <c r="B19" s="39" t="s">
        <v>33</v>
      </c>
      <c r="C19" s="41">
        <f>SUM(C20:C33)</f>
        <v>415639.86335915083</v>
      </c>
      <c r="D19" s="41">
        <f>SUM(D20:D33)</f>
        <v>402884.31241835409</v>
      </c>
      <c r="E19" s="41">
        <f>SUM(E20:E33)</f>
        <v>401645.14539363515</v>
      </c>
      <c r="F19" s="41">
        <f>SUM(F20:F33)</f>
        <v>445919.02232834278</v>
      </c>
      <c r="G19" s="41">
        <f>SUM(G20:G33)</f>
        <v>498988.82799793163</v>
      </c>
      <c r="H19" s="41"/>
      <c r="I19" s="39" t="s">
        <v>34</v>
      </c>
      <c r="J19" s="32"/>
      <c r="K19" s="218"/>
      <c r="L19" s="218"/>
      <c r="N19" s="218"/>
      <c r="O19" s="218"/>
      <c r="P19" s="32"/>
      <c r="Q19" s="32"/>
      <c r="R19" s="32"/>
      <c r="S19" s="32"/>
    </row>
    <row r="20" spans="2:19" s="30" customFormat="1" ht="15" customHeight="1">
      <c r="B20" s="38" t="s">
        <v>35</v>
      </c>
      <c r="C20" s="33">
        <v>223572.00639818553</v>
      </c>
      <c r="D20" s="33">
        <v>221386.53318539009</v>
      </c>
      <c r="E20" s="33">
        <v>220091.21014970404</v>
      </c>
      <c r="F20" s="33">
        <v>242654.52538365917</v>
      </c>
      <c r="G20" s="33">
        <v>277213.03169522667</v>
      </c>
      <c r="H20" s="33"/>
      <c r="I20" s="38" t="s">
        <v>36</v>
      </c>
      <c r="J20" s="32"/>
      <c r="K20" s="218"/>
      <c r="L20" s="218"/>
      <c r="N20" s="218"/>
      <c r="O20" s="218"/>
      <c r="P20" s="32"/>
      <c r="Q20" s="32"/>
      <c r="R20" s="32"/>
      <c r="S20" s="32"/>
    </row>
    <row r="21" spans="2:19" s="30" customFormat="1" ht="15" customHeight="1">
      <c r="B21" s="38" t="s">
        <v>37</v>
      </c>
      <c r="C21" s="33">
        <v>19480.823389260728</v>
      </c>
      <c r="D21" s="33">
        <v>20627.227025251024</v>
      </c>
      <c r="E21" s="33">
        <v>19978.298296933965</v>
      </c>
      <c r="F21" s="33">
        <v>20597.323789970891</v>
      </c>
      <c r="G21" s="33">
        <v>21843.520055789755</v>
      </c>
      <c r="H21" s="33"/>
      <c r="I21" s="38" t="s">
        <v>38</v>
      </c>
      <c r="J21" s="32"/>
      <c r="K21" s="218"/>
      <c r="L21" s="218"/>
      <c r="N21" s="218"/>
      <c r="O21" s="218"/>
      <c r="P21" s="32"/>
      <c r="Q21" s="32"/>
      <c r="R21" s="32"/>
      <c r="S21" s="32"/>
    </row>
    <row r="22" spans="2:19" s="30" customFormat="1" ht="15" customHeight="1">
      <c r="B22" s="38" t="s">
        <v>39</v>
      </c>
      <c r="C22" s="33"/>
      <c r="D22" s="33"/>
      <c r="E22" s="33"/>
      <c r="F22" s="33"/>
      <c r="G22" s="33"/>
      <c r="H22" s="33"/>
      <c r="I22" s="38" t="s">
        <v>40</v>
      </c>
      <c r="J22" s="32"/>
      <c r="K22" s="218"/>
      <c r="L22" s="218"/>
      <c r="N22" s="218"/>
      <c r="O22" s="218"/>
      <c r="P22" s="32"/>
      <c r="Q22" s="32"/>
      <c r="R22" s="32"/>
      <c r="S22" s="32"/>
    </row>
    <row r="23" spans="2:19" s="30" customFormat="1" ht="15" customHeight="1">
      <c r="B23" s="38" t="s">
        <v>41</v>
      </c>
      <c r="C23" s="33">
        <v>15817.747960124998</v>
      </c>
      <c r="D23" s="33">
        <v>15728.150549545</v>
      </c>
      <c r="E23" s="33">
        <v>16870.392758875001</v>
      </c>
      <c r="F23" s="33">
        <v>20517.325732630001</v>
      </c>
      <c r="G23" s="33">
        <v>20096.386375426227</v>
      </c>
      <c r="H23" s="33"/>
      <c r="I23" s="38" t="s">
        <v>42</v>
      </c>
      <c r="J23" s="32"/>
      <c r="K23" s="218"/>
      <c r="L23" s="218"/>
      <c r="N23" s="218"/>
      <c r="O23" s="218"/>
      <c r="P23" s="32"/>
      <c r="Q23" s="32"/>
      <c r="R23" s="32"/>
      <c r="S23" s="32"/>
    </row>
    <row r="24" spans="2:19" s="30" customFormat="1" ht="15" customHeight="1">
      <c r="B24" s="38" t="s">
        <v>60</v>
      </c>
      <c r="C24" s="33">
        <v>1088.4722870596024</v>
      </c>
      <c r="D24" s="33">
        <v>1239.5440306149501</v>
      </c>
      <c r="E24" s="33">
        <v>1332.9793326380502</v>
      </c>
      <c r="F24" s="33">
        <v>1439.0732672223401</v>
      </c>
      <c r="G24" s="33">
        <v>1532.0379530222026</v>
      </c>
      <c r="H24" s="33"/>
      <c r="I24" s="38" t="s">
        <v>43</v>
      </c>
      <c r="J24" s="32"/>
      <c r="K24" s="218"/>
      <c r="L24" s="218"/>
      <c r="N24" s="218"/>
      <c r="O24" s="218"/>
      <c r="P24" s="32"/>
      <c r="Q24" s="32"/>
      <c r="R24" s="32"/>
      <c r="S24" s="32"/>
    </row>
    <row r="25" spans="2:19" s="30" customFormat="1" ht="15" customHeight="1">
      <c r="B25" s="38" t="s">
        <v>928</v>
      </c>
      <c r="C25" s="33"/>
      <c r="D25" s="33"/>
      <c r="E25" s="33"/>
      <c r="F25" s="33"/>
      <c r="G25" s="33"/>
      <c r="H25" s="33"/>
      <c r="I25" s="38" t="s">
        <v>926</v>
      </c>
      <c r="J25" s="32"/>
      <c r="K25" s="218"/>
      <c r="L25" s="218"/>
      <c r="N25" s="218"/>
      <c r="O25" s="218"/>
      <c r="P25" s="32"/>
      <c r="Q25" s="32"/>
      <c r="R25" s="32"/>
      <c r="S25" s="32"/>
    </row>
    <row r="26" spans="2:19" s="30" customFormat="1" ht="15" customHeight="1">
      <c r="B26" s="38" t="s">
        <v>929</v>
      </c>
      <c r="C26" s="33">
        <v>30067.20147703763</v>
      </c>
      <c r="D26" s="33">
        <v>26024.15771872265</v>
      </c>
      <c r="E26" s="33">
        <v>26182.195540497447</v>
      </c>
      <c r="F26" s="33">
        <v>31544.007627588402</v>
      </c>
      <c r="G26" s="33">
        <v>40256.892833094404</v>
      </c>
      <c r="H26" s="33"/>
      <c r="I26" s="38" t="s">
        <v>927</v>
      </c>
      <c r="J26" s="32"/>
      <c r="K26" s="218"/>
      <c r="L26" s="218"/>
      <c r="N26" s="218"/>
      <c r="O26" s="218"/>
      <c r="P26" s="32"/>
      <c r="Q26" s="32"/>
      <c r="R26" s="32"/>
      <c r="S26" s="32"/>
    </row>
    <row r="27" spans="2:19" s="30" customFormat="1" ht="15" customHeight="1">
      <c r="B27" s="38" t="s">
        <v>44</v>
      </c>
      <c r="C27" s="33">
        <v>29913.222223015451</v>
      </c>
      <c r="D27" s="33">
        <v>29548.759613819035</v>
      </c>
      <c r="E27" s="33">
        <v>27068.838867341052</v>
      </c>
      <c r="F27" s="33">
        <v>32023.75470792886</v>
      </c>
      <c r="G27" s="33">
        <v>40548.052947956552</v>
      </c>
      <c r="H27" s="33"/>
      <c r="I27" s="38" t="s">
        <v>45</v>
      </c>
      <c r="J27" s="32"/>
      <c r="K27" s="218"/>
      <c r="L27" s="218"/>
      <c r="N27" s="218"/>
      <c r="O27" s="218"/>
      <c r="P27" s="32"/>
      <c r="Q27" s="32"/>
      <c r="R27" s="32"/>
      <c r="S27" s="32"/>
    </row>
    <row r="28" spans="2:19" s="30" customFormat="1" ht="15" customHeight="1">
      <c r="B28" s="38" t="s">
        <v>46</v>
      </c>
      <c r="C28" s="33">
        <v>17781.541212509459</v>
      </c>
      <c r="D28" s="33">
        <v>18038.273686886623</v>
      </c>
      <c r="E28" s="33">
        <v>20159.71329169572</v>
      </c>
      <c r="F28" s="33">
        <v>18498.538011116849</v>
      </c>
      <c r="G28" s="33">
        <v>18255.876925594999</v>
      </c>
      <c r="H28" s="33"/>
      <c r="I28" s="38" t="s">
        <v>47</v>
      </c>
      <c r="J28" s="32"/>
      <c r="K28" s="218"/>
      <c r="L28" s="218"/>
      <c r="N28" s="218"/>
      <c r="O28" s="218"/>
      <c r="P28" s="32"/>
      <c r="Q28" s="32"/>
      <c r="R28" s="32"/>
      <c r="S28" s="32"/>
    </row>
    <row r="29" spans="2:19" s="30" customFormat="1" ht="15" customHeight="1">
      <c r="B29" s="38" t="s">
        <v>61</v>
      </c>
      <c r="C29" s="33">
        <v>8128.1675219307199</v>
      </c>
      <c r="D29" s="33">
        <v>7197.5809402576078</v>
      </c>
      <c r="E29" s="33">
        <v>5704.0380603635795</v>
      </c>
      <c r="F29" s="33">
        <v>6315.0301564474739</v>
      </c>
      <c r="G29" s="33">
        <v>6306.6552318402237</v>
      </c>
      <c r="H29" s="33"/>
      <c r="I29" s="38" t="s">
        <v>48</v>
      </c>
      <c r="J29" s="32"/>
      <c r="K29" s="218"/>
      <c r="L29" s="218"/>
      <c r="N29" s="218"/>
      <c r="O29" s="218"/>
      <c r="P29" s="32"/>
      <c r="Q29" s="32"/>
      <c r="R29" s="32"/>
      <c r="S29" s="32"/>
    </row>
    <row r="30" spans="2:19" s="30" customFormat="1" ht="15" customHeight="1">
      <c r="B30" s="38" t="s">
        <v>49</v>
      </c>
      <c r="C30" s="33">
        <v>802.3771999999999</v>
      </c>
      <c r="D30" s="33">
        <v>791.20712000000003</v>
      </c>
      <c r="E30" s="33">
        <v>653.62419999999997</v>
      </c>
      <c r="F30" s="33">
        <v>742.20651999999995</v>
      </c>
      <c r="G30" s="33">
        <v>912.69695999999999</v>
      </c>
      <c r="H30" s="33"/>
      <c r="I30" s="38" t="s">
        <v>50</v>
      </c>
      <c r="K30" s="218"/>
      <c r="L30" s="218"/>
      <c r="N30" s="218"/>
      <c r="O30" s="218"/>
      <c r="P30" s="32"/>
      <c r="Q30" s="32"/>
      <c r="R30" s="32"/>
      <c r="S30" s="32"/>
    </row>
    <row r="31" spans="2:19" s="30" customFormat="1" ht="15" customHeight="1">
      <c r="B31" s="38" t="s">
        <v>51</v>
      </c>
      <c r="C31" s="33">
        <v>19877.470978448277</v>
      </c>
      <c r="D31" s="33">
        <v>15939.341734401209</v>
      </c>
      <c r="E31" s="33">
        <v>16418.795400381659</v>
      </c>
      <c r="F31" s="33">
        <v>22832.000571481312</v>
      </c>
      <c r="G31" s="33">
        <v>19682.896970240756</v>
      </c>
      <c r="H31" s="33"/>
      <c r="I31" s="38" t="s">
        <v>52</v>
      </c>
      <c r="J31" s="22"/>
      <c r="K31" s="218"/>
      <c r="L31" s="218"/>
      <c r="N31" s="218"/>
      <c r="O31" s="218"/>
      <c r="P31" s="32"/>
      <c r="Q31" s="32"/>
      <c r="R31" s="32"/>
      <c r="S31" s="32"/>
    </row>
    <row r="32" spans="2:19" s="30" customFormat="1" ht="15" customHeight="1">
      <c r="B32" s="38" t="s">
        <v>53</v>
      </c>
      <c r="C32" s="33">
        <v>7739.3302556923081</v>
      </c>
      <c r="D32" s="33">
        <v>5086.7975724338457</v>
      </c>
      <c r="E32" s="33">
        <v>8032.8599108061535</v>
      </c>
      <c r="F32" s="33">
        <v>10155.535760824616</v>
      </c>
      <c r="G32" s="33">
        <v>7936.4705431441835</v>
      </c>
      <c r="H32" s="33"/>
      <c r="I32" s="38" t="s">
        <v>54</v>
      </c>
      <c r="J32" s="23"/>
      <c r="K32" s="218"/>
      <c r="L32" s="218"/>
      <c r="N32" s="218"/>
      <c r="O32" s="218"/>
      <c r="P32" s="32"/>
      <c r="Q32" s="32"/>
      <c r="R32" s="32"/>
      <c r="S32" s="32"/>
    </row>
    <row r="33" spans="1:19" s="30" customFormat="1" ht="15" customHeight="1">
      <c r="B33" s="38" t="s">
        <v>62</v>
      </c>
      <c r="C33" s="33">
        <v>41371.502455886126</v>
      </c>
      <c r="D33" s="33">
        <v>41276.73924103209</v>
      </c>
      <c r="E33" s="33">
        <v>39152.19958439839</v>
      </c>
      <c r="F33" s="33">
        <v>38599.700799472863</v>
      </c>
      <c r="G33" s="33">
        <v>44404.30950659571</v>
      </c>
      <c r="H33" s="33"/>
      <c r="I33" s="38" t="s">
        <v>63</v>
      </c>
      <c r="J33" s="23"/>
      <c r="K33" s="218"/>
      <c r="L33" s="218"/>
      <c r="N33" s="218"/>
      <c r="O33" s="218"/>
      <c r="P33" s="32"/>
      <c r="Q33" s="32"/>
      <c r="R33" s="32"/>
      <c r="S33" s="32"/>
    </row>
    <row r="34" spans="1:19" s="30" customFormat="1" ht="20.100000000000001" customHeight="1">
      <c r="B34" s="39" t="s">
        <v>55</v>
      </c>
      <c r="C34" s="41">
        <f>C8-C19</f>
        <v>314870.82486152754</v>
      </c>
      <c r="D34" s="41">
        <f>D8-D19</f>
        <v>352051.80180099083</v>
      </c>
      <c r="E34" s="41">
        <f>E8-E19</f>
        <v>356227.46230773733</v>
      </c>
      <c r="F34" s="41">
        <f>F8-F19</f>
        <v>351577.91668730683</v>
      </c>
      <c r="G34" s="41">
        <f>G8-G19</f>
        <v>330848.64401875145</v>
      </c>
      <c r="H34" s="41"/>
      <c r="I34" s="39" t="s">
        <v>56</v>
      </c>
      <c r="J34" s="23"/>
      <c r="K34" s="23"/>
      <c r="L34" s="23"/>
      <c r="M34" s="23"/>
      <c r="N34" s="218"/>
      <c r="O34" s="218"/>
      <c r="P34" s="32"/>
      <c r="Q34" s="32"/>
      <c r="R34" s="32"/>
      <c r="S34" s="32"/>
    </row>
    <row r="35" spans="1:19" s="30" customFormat="1" ht="3" customHeight="1">
      <c r="B35" s="40"/>
      <c r="C35" s="42"/>
      <c r="D35" s="42"/>
      <c r="E35" s="42"/>
      <c r="F35" s="42"/>
      <c r="G35" s="42"/>
      <c r="H35" s="42"/>
      <c r="I35" s="36"/>
      <c r="J35" s="1"/>
      <c r="K35" s="23"/>
      <c r="L35" s="23"/>
      <c r="M35" s="23"/>
      <c r="N35" s="221"/>
      <c r="O35" s="221"/>
      <c r="P35" s="32"/>
    </row>
    <row r="36" spans="1:19" s="23" customFormat="1" ht="13.5" thickBot="1">
      <c r="J36" s="22"/>
      <c r="K36" s="1"/>
      <c r="L36" s="1"/>
      <c r="M36" s="1"/>
    </row>
    <row r="37" spans="1:19" s="23" customFormat="1" ht="16.5" customHeight="1" thickTop="1">
      <c r="B37" s="24" t="str">
        <f>+'Περιεχόμενα-Contents'!B27</f>
        <v>(Τελευταία Ενημέρωση/Last update: 10/04/2025)</v>
      </c>
      <c r="C37" s="25"/>
      <c r="D37" s="25"/>
      <c r="E37" s="25"/>
      <c r="F37" s="25"/>
      <c r="G37" s="25"/>
      <c r="H37" s="25"/>
      <c r="I37" s="25"/>
      <c r="J37" s="22"/>
      <c r="K37" s="22"/>
      <c r="L37" s="22"/>
      <c r="M37" s="22"/>
    </row>
    <row r="38" spans="1:19" s="23" customFormat="1" ht="4.5" customHeight="1">
      <c r="B38" s="190"/>
      <c r="J38" s="22"/>
      <c r="K38" s="22"/>
      <c r="L38" s="22"/>
      <c r="M38" s="22"/>
      <c r="N38" s="1"/>
      <c r="O38" s="1"/>
    </row>
    <row r="39" spans="1:19" s="23" customFormat="1" ht="16.5" customHeight="1">
      <c r="B39" s="26" t="str">
        <f>+'Περιεχόμενα-Contents'!B29</f>
        <v>COPYRIGHT © :2025, ΚΥΠΡΙΑΚΗ ΔΗΜΟΚΡΑΤΙΑ, ΣΤΑΤΙΣΤΙΚΗ ΥΠΗΡΕΣΙΑ/REPUBLIC OF CYPRUS, STATISTICAL SERVICE</v>
      </c>
      <c r="J39" s="22"/>
      <c r="K39" s="22"/>
      <c r="L39" s="22"/>
      <c r="M39" s="22"/>
      <c r="N39" s="22"/>
      <c r="O39" s="22"/>
    </row>
    <row r="40" spans="1:19" s="1" customFormat="1">
      <c r="B40" s="20"/>
      <c r="J40" s="22"/>
      <c r="K40" s="27"/>
      <c r="L40" s="27"/>
      <c r="M40" s="27"/>
      <c r="N40" s="22"/>
      <c r="O40" s="22"/>
    </row>
    <row r="41" spans="1:19">
      <c r="C41" s="21"/>
      <c r="D41" s="21"/>
      <c r="E41" s="21"/>
      <c r="F41" s="21"/>
      <c r="G41" s="21"/>
    </row>
    <row r="42" spans="1:19">
      <c r="C42" s="21"/>
      <c r="D42" s="21"/>
      <c r="E42" s="21"/>
      <c r="F42" s="21"/>
      <c r="G42" s="21"/>
      <c r="N42" s="27"/>
      <c r="O42" s="27"/>
    </row>
    <row r="43" spans="1:19">
      <c r="C43" s="21"/>
      <c r="D43" s="21"/>
      <c r="E43" s="21"/>
      <c r="F43" s="21"/>
      <c r="G43" s="21"/>
    </row>
    <row r="44" spans="1:19" s="27" customFormat="1">
      <c r="A44" s="22"/>
      <c r="B44" s="28"/>
      <c r="C44" s="21"/>
      <c r="D44" s="21"/>
      <c r="E44" s="21"/>
      <c r="F44" s="21"/>
      <c r="G44" s="21"/>
      <c r="J44" s="22"/>
      <c r="K44" s="22"/>
      <c r="L44" s="22"/>
      <c r="M44" s="22"/>
      <c r="N44" s="22"/>
      <c r="O44" s="22"/>
    </row>
    <row r="45" spans="1:19">
      <c r="C45" s="21"/>
      <c r="D45" s="21"/>
      <c r="E45" s="21"/>
      <c r="F45" s="21"/>
      <c r="G45" s="21"/>
    </row>
    <row r="46" spans="1:19">
      <c r="C46" s="21"/>
      <c r="D46" s="21"/>
      <c r="E46" s="21"/>
      <c r="F46" s="21"/>
      <c r="G46" s="21"/>
    </row>
    <row r="47" spans="1:19">
      <c r="C47" s="21"/>
      <c r="D47" s="21"/>
      <c r="E47" s="21"/>
      <c r="F47" s="21"/>
      <c r="G47" s="21"/>
    </row>
    <row r="48" spans="1:19">
      <c r="C48" s="21"/>
      <c r="D48" s="21"/>
      <c r="E48" s="21"/>
      <c r="F48" s="21"/>
      <c r="G48" s="21"/>
    </row>
    <row r="49" spans="3:8">
      <c r="C49" s="21"/>
      <c r="D49" s="21"/>
      <c r="E49" s="21"/>
      <c r="F49" s="21"/>
      <c r="G49" s="21"/>
    </row>
    <row r="50" spans="3:8">
      <c r="C50" s="21"/>
      <c r="D50" s="21"/>
      <c r="E50" s="21"/>
      <c r="F50" s="21"/>
      <c r="G50" s="21"/>
    </row>
    <row r="51" spans="3:8">
      <c r="C51" s="21"/>
      <c r="D51" s="21"/>
      <c r="E51" s="21"/>
      <c r="F51" s="21"/>
      <c r="G51" s="21"/>
    </row>
    <row r="52" spans="3:8">
      <c r="C52" s="21"/>
      <c r="D52" s="21"/>
      <c r="E52" s="21"/>
      <c r="F52" s="21"/>
      <c r="G52" s="21"/>
      <c r="H52" s="21"/>
    </row>
    <row r="53" spans="3:8">
      <c r="C53" s="21"/>
      <c r="D53" s="21"/>
      <c r="E53" s="21"/>
      <c r="F53" s="21"/>
      <c r="G53" s="21"/>
      <c r="H53" s="21"/>
    </row>
    <row r="54" spans="3:8">
      <c r="C54" s="21"/>
      <c r="D54" s="21"/>
      <c r="E54" s="21"/>
      <c r="F54" s="21"/>
      <c r="G54" s="21"/>
      <c r="H54" s="21"/>
    </row>
    <row r="55" spans="3:8">
      <c r="C55" s="21"/>
      <c r="D55" s="21"/>
      <c r="E55" s="21"/>
      <c r="F55" s="21"/>
      <c r="G55" s="21"/>
      <c r="H55" s="21"/>
    </row>
    <row r="56" spans="3:8">
      <c r="C56" s="21"/>
      <c r="D56" s="21"/>
      <c r="E56" s="21"/>
      <c r="F56" s="21"/>
      <c r="G56" s="21"/>
      <c r="H56" s="21"/>
    </row>
    <row r="57" spans="3:8">
      <c r="C57" s="21"/>
      <c r="D57" s="21"/>
      <c r="E57" s="21"/>
      <c r="F57" s="21"/>
      <c r="G57" s="21"/>
    </row>
    <row r="58" spans="3:8">
      <c r="C58" s="21"/>
      <c r="D58" s="21"/>
      <c r="E58" s="21"/>
      <c r="F58" s="21"/>
      <c r="G58" s="21"/>
    </row>
    <row r="59" spans="3:8">
      <c r="C59" s="21"/>
      <c r="D59" s="21"/>
      <c r="E59" s="21"/>
      <c r="F59" s="21"/>
      <c r="G59" s="21"/>
    </row>
    <row r="60" spans="3:8">
      <c r="C60" s="21"/>
      <c r="D60" s="21"/>
      <c r="E60" s="21"/>
      <c r="F60" s="21"/>
      <c r="G60" s="21"/>
    </row>
    <row r="61" spans="3:8">
      <c r="C61" s="21"/>
      <c r="D61" s="21"/>
      <c r="E61" s="21"/>
      <c r="F61" s="21"/>
      <c r="G61" s="21"/>
    </row>
    <row r="62" spans="3:8">
      <c r="C62" s="21"/>
      <c r="D62" s="21"/>
      <c r="E62" s="21"/>
      <c r="F62" s="21"/>
      <c r="G62" s="21"/>
    </row>
    <row r="63" spans="3:8">
      <c r="C63" s="21"/>
      <c r="D63" s="21"/>
      <c r="E63" s="21"/>
      <c r="F63" s="21"/>
      <c r="G63" s="21"/>
    </row>
    <row r="64" spans="3:8">
      <c r="C64" s="21"/>
      <c r="D64" s="21"/>
      <c r="E64" s="21"/>
      <c r="F64" s="21"/>
      <c r="G64" s="21"/>
    </row>
    <row r="65" spans="3:7">
      <c r="C65" s="21"/>
      <c r="D65" s="21"/>
      <c r="E65" s="21"/>
      <c r="F65" s="21"/>
      <c r="G65" s="21"/>
    </row>
    <row r="66" spans="3:7">
      <c r="C66" s="21"/>
      <c r="D66" s="21"/>
      <c r="E66" s="21"/>
      <c r="F66" s="21"/>
      <c r="G66" s="21"/>
    </row>
  </sheetData>
  <mergeCells count="9">
    <mergeCell ref="I6:I7"/>
    <mergeCell ref="G6:G7"/>
    <mergeCell ref="A1:B1"/>
    <mergeCell ref="B6:B7"/>
    <mergeCell ref="H6:H7"/>
    <mergeCell ref="C6:C7"/>
    <mergeCell ref="D6:D7"/>
    <mergeCell ref="E6:E7"/>
    <mergeCell ref="F6:F7"/>
  </mergeCells>
  <hyperlinks>
    <hyperlink ref="A1" location="'Περιεχόμενα-Contents'!A1" display="Περιεχόμενα - Contents" xr:uid="{00000000-0004-0000-0200-000000000000}"/>
  </hyperlinks>
  <printOptions horizontalCentered="1"/>
  <pageMargins left="0.15748031496062992" right="0.15748031496062992" top="0.19685039370078741" bottom="0.19685039370078741" header="0.15748031496062992" footer="0.15748031496062992"/>
  <pageSetup paperSize="9" scale="9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P31"/>
  <sheetViews>
    <sheetView zoomScaleNormal="100" zoomScaleSheetLayoutView="80" workbookViewId="0">
      <selection sqref="A1:B1"/>
    </sheetView>
  </sheetViews>
  <sheetFormatPr defaultColWidth="9.28515625" defaultRowHeight="12.75"/>
  <cols>
    <col min="1" max="1" width="2.140625" style="22" customWidth="1"/>
    <col min="2" max="2" width="44.42578125" style="27" customWidth="1"/>
    <col min="3" max="7" width="7.7109375" style="22" customWidth="1"/>
    <col min="8" max="8" width="0.85546875" style="22" customWidth="1"/>
    <col min="9" max="13" width="7.7109375" style="22" customWidth="1"/>
    <col min="14" max="14" width="0.85546875" style="22" customWidth="1"/>
    <col min="15" max="15" width="38.7109375" style="22" customWidth="1"/>
    <col min="16" max="16" width="2.140625" style="22" customWidth="1"/>
    <col min="17" max="16384" width="9.28515625" style="22"/>
  </cols>
  <sheetData>
    <row r="1" spans="1:16" s="1" customFormat="1" ht="15" customHeight="1">
      <c r="A1" s="246" t="s">
        <v>8</v>
      </c>
      <c r="B1" s="247"/>
    </row>
    <row r="2" spans="1:16" s="1" customFormat="1" ht="12.95" customHeight="1">
      <c r="B2" s="3"/>
    </row>
    <row r="3" spans="1:16" s="29" customFormat="1" ht="15" customHeight="1">
      <c r="B3" s="195" t="s">
        <v>1097</v>
      </c>
      <c r="C3" s="34"/>
      <c r="D3" s="34"/>
      <c r="E3" s="34"/>
      <c r="F3" s="34"/>
      <c r="G3" s="34"/>
      <c r="H3" s="34"/>
      <c r="I3" s="34"/>
      <c r="J3" s="34"/>
      <c r="K3" s="34"/>
      <c r="L3" s="34"/>
      <c r="M3" s="34"/>
      <c r="N3" s="34"/>
      <c r="O3" s="34"/>
      <c r="P3" s="34"/>
    </row>
    <row r="4" spans="1:16" s="29" customFormat="1" ht="15" customHeight="1" thickBot="1">
      <c r="B4" s="196" t="s">
        <v>1098</v>
      </c>
      <c r="C4" s="193"/>
      <c r="D4" s="193"/>
      <c r="E4" s="193"/>
      <c r="F4" s="193"/>
      <c r="G4" s="193"/>
      <c r="H4" s="193"/>
      <c r="I4" s="193"/>
      <c r="J4" s="193"/>
      <c r="K4" s="193"/>
      <c r="L4" s="193"/>
      <c r="M4" s="193"/>
      <c r="N4" s="193"/>
      <c r="O4" s="193"/>
      <c r="P4" s="35"/>
    </row>
    <row r="5" spans="1:16" s="30" customFormat="1" ht="12.75" customHeight="1" thickTop="1">
      <c r="O5" s="31"/>
    </row>
    <row r="6" spans="1:16" s="30" customFormat="1" ht="32.1" customHeight="1">
      <c r="B6" s="242" t="s">
        <v>11</v>
      </c>
      <c r="C6" s="248" t="s">
        <v>985</v>
      </c>
      <c r="D6" s="249"/>
      <c r="E6" s="249"/>
      <c r="F6" s="249"/>
      <c r="G6" s="249"/>
      <c r="H6" s="249"/>
      <c r="I6" s="248" t="s">
        <v>986</v>
      </c>
      <c r="J6" s="249"/>
      <c r="K6" s="249"/>
      <c r="L6" s="249"/>
      <c r="M6" s="249"/>
      <c r="N6" s="250"/>
      <c r="O6" s="242" t="s">
        <v>12</v>
      </c>
    </row>
    <row r="7" spans="1:16" s="30" customFormat="1" ht="15.95" customHeight="1">
      <c r="B7" s="243"/>
      <c r="C7" s="182">
        <v>2018</v>
      </c>
      <c r="D7" s="182">
        <v>2019</v>
      </c>
      <c r="E7" s="182">
        <v>2020</v>
      </c>
      <c r="F7" s="222">
        <v>2021</v>
      </c>
      <c r="G7" s="222">
        <v>2022</v>
      </c>
      <c r="H7" s="222"/>
      <c r="I7" s="181">
        <v>2018</v>
      </c>
      <c r="J7" s="182">
        <v>2019</v>
      </c>
      <c r="K7" s="182">
        <v>2020</v>
      </c>
      <c r="L7" s="222">
        <v>2021</v>
      </c>
      <c r="M7" s="222">
        <v>2022</v>
      </c>
      <c r="N7" s="223"/>
      <c r="O7" s="243"/>
    </row>
    <row r="8" spans="1:16" s="30" customFormat="1" ht="20.100000000000001" customHeight="1">
      <c r="B8" s="37" t="s">
        <v>15</v>
      </c>
      <c r="C8" s="213">
        <v>-1.6</v>
      </c>
      <c r="D8" s="213">
        <v>3.3436096682117222</v>
      </c>
      <c r="E8" s="213">
        <v>0.38897244769700023</v>
      </c>
      <c r="F8" s="213">
        <v>5.228363040387185</v>
      </c>
      <c r="G8" s="213">
        <v>4.0552548127584576</v>
      </c>
      <c r="H8" s="41"/>
      <c r="I8" s="209">
        <v>-1.5114783457112146</v>
      </c>
      <c r="J8" s="213">
        <v>2.2000000000000002</v>
      </c>
      <c r="K8" s="213">
        <v>0.8</v>
      </c>
      <c r="L8" s="213">
        <v>3.0511142924908308</v>
      </c>
      <c r="M8" s="213">
        <v>-3.1242857675310098</v>
      </c>
      <c r="N8" s="224"/>
      <c r="O8" s="39" t="s">
        <v>16</v>
      </c>
    </row>
    <row r="9" spans="1:16" s="30" customFormat="1" ht="15" customHeight="1">
      <c r="B9" s="38" t="s">
        <v>64</v>
      </c>
      <c r="C9" s="108">
        <v>-1.9</v>
      </c>
      <c r="D9" s="108">
        <v>5.2</v>
      </c>
      <c r="E9" s="108">
        <v>0.71293279162765177</v>
      </c>
      <c r="F9" s="108">
        <v>5.5763587103460077</v>
      </c>
      <c r="G9" s="108">
        <v>6.721106091580431</v>
      </c>
      <c r="H9" s="33"/>
      <c r="I9" s="210">
        <v>-1.1035172052660802</v>
      </c>
      <c r="J9" s="108">
        <v>4.2216734409945333</v>
      </c>
      <c r="K9" s="108">
        <v>0.8</v>
      </c>
      <c r="L9" s="108">
        <v>3.683472021924139</v>
      </c>
      <c r="M9" s="108">
        <v>-0.39626925377143074</v>
      </c>
      <c r="N9" s="225"/>
      <c r="O9" s="38" t="s">
        <v>71</v>
      </c>
      <c r="P9" s="32"/>
    </row>
    <row r="10" spans="1:16" s="30" customFormat="1" ht="15" customHeight="1">
      <c r="B10" s="38" t="s">
        <v>65</v>
      </c>
      <c r="C10" s="108">
        <v>-4.7</v>
      </c>
      <c r="D10" s="108">
        <v>3.3094820545832127</v>
      </c>
      <c r="E10" s="108">
        <v>-1.8078209413736945</v>
      </c>
      <c r="F10" s="108">
        <v>2.280259643588689</v>
      </c>
      <c r="G10" s="108">
        <v>11.425778864017522</v>
      </c>
      <c r="H10" s="33"/>
      <c r="I10" s="210">
        <v>-5.9087105229937986</v>
      </c>
      <c r="J10" s="108">
        <v>5.6641024503517601</v>
      </c>
      <c r="K10" s="108">
        <v>-2.08634363051734</v>
      </c>
      <c r="L10" s="108">
        <v>-2.3240688889692662</v>
      </c>
      <c r="M10" s="108">
        <v>3.0588605319259665</v>
      </c>
      <c r="N10" s="225"/>
      <c r="O10" s="38" t="s">
        <v>72</v>
      </c>
      <c r="P10" s="32"/>
    </row>
    <row r="11" spans="1:16" s="30" customFormat="1" ht="15" customHeight="1">
      <c r="B11" s="38" t="s">
        <v>66</v>
      </c>
      <c r="C11" s="108">
        <v>-0.27484527215589916</v>
      </c>
      <c r="D11" s="108">
        <v>6.1513809621053461</v>
      </c>
      <c r="E11" s="108">
        <v>2.1</v>
      </c>
      <c r="F11" s="108">
        <v>7.3553798477418608</v>
      </c>
      <c r="G11" s="108">
        <v>4.3018698333680661</v>
      </c>
      <c r="H11" s="33"/>
      <c r="I11" s="210">
        <v>2.614615521160446</v>
      </c>
      <c r="J11" s="108">
        <v>3.1980937808347099</v>
      </c>
      <c r="K11" s="108">
        <v>2.9</v>
      </c>
      <c r="L11" s="108">
        <v>7.8382807455423142</v>
      </c>
      <c r="M11" s="108">
        <v>-2.5606480363017825</v>
      </c>
      <c r="N11" s="225"/>
      <c r="O11" s="38" t="s">
        <v>73</v>
      </c>
      <c r="P11" s="32"/>
    </row>
    <row r="12" spans="1:16" s="30" customFormat="1" ht="15" customHeight="1">
      <c r="B12" s="38" t="s">
        <v>23</v>
      </c>
      <c r="C12" s="108">
        <v>-30.390586829041975</v>
      </c>
      <c r="D12" s="108">
        <v>-6.5031171215790939</v>
      </c>
      <c r="E12" s="108">
        <v>-9.6217904588321694</v>
      </c>
      <c r="F12" s="108">
        <v>12.654179338497018</v>
      </c>
      <c r="G12" s="108">
        <v>45.288170176200261</v>
      </c>
      <c r="H12" s="33"/>
      <c r="I12" s="210">
        <v>-33.1461538154729</v>
      </c>
      <c r="J12" s="108">
        <v>-8.8663964426695667</v>
      </c>
      <c r="K12" s="108">
        <v>-7.1850540310339657</v>
      </c>
      <c r="L12" s="108">
        <v>5.1592832947521483</v>
      </c>
      <c r="M12" s="108">
        <v>21.055363308218979</v>
      </c>
      <c r="N12" s="225"/>
      <c r="O12" s="38" t="s">
        <v>24</v>
      </c>
      <c r="P12" s="32"/>
    </row>
    <row r="13" spans="1:16" s="30" customFormat="1" ht="15" customHeight="1">
      <c r="B13" s="38" t="s">
        <v>25</v>
      </c>
      <c r="C13" s="108">
        <v>-0.11752629654497859</v>
      </c>
      <c r="D13" s="108">
        <v>7.9956168198057398</v>
      </c>
      <c r="E13" s="108">
        <v>-19.033420839349713</v>
      </c>
      <c r="F13" s="108">
        <v>14.964705220241981</v>
      </c>
      <c r="G13" s="108">
        <v>11.693395121635186</v>
      </c>
      <c r="H13" s="33"/>
      <c r="I13" s="210">
        <v>-3.6035901794075786</v>
      </c>
      <c r="J13" s="108">
        <v>4.1602620036524707</v>
      </c>
      <c r="K13" s="108">
        <v>-13.597898294544086</v>
      </c>
      <c r="L13" s="108">
        <v>8.3229824847475875</v>
      </c>
      <c r="M13" s="108">
        <v>-2.9374072387440608</v>
      </c>
      <c r="N13" s="225"/>
      <c r="O13" s="38" t="s">
        <v>26</v>
      </c>
      <c r="P13" s="32"/>
    </row>
    <row r="14" spans="1:16" s="30" customFormat="1" ht="15" customHeight="1">
      <c r="B14" s="38" t="s">
        <v>920</v>
      </c>
      <c r="C14" s="108"/>
      <c r="D14" s="108"/>
      <c r="E14" s="108"/>
      <c r="F14" s="108"/>
      <c r="G14" s="108"/>
      <c r="H14" s="33"/>
      <c r="I14" s="210"/>
      <c r="J14" s="108"/>
      <c r="K14" s="108"/>
      <c r="L14" s="108"/>
      <c r="M14" s="108"/>
      <c r="N14" s="225"/>
      <c r="O14" s="38" t="s">
        <v>74</v>
      </c>
      <c r="P14" s="32"/>
    </row>
    <row r="15" spans="1:16" s="30" customFormat="1" ht="15" customHeight="1">
      <c r="B15" s="38" t="s">
        <v>895</v>
      </c>
      <c r="C15" s="108">
        <v>-22.74791116357855</v>
      </c>
      <c r="D15" s="108">
        <v>1.548113054954503</v>
      </c>
      <c r="E15" s="108">
        <v>-17.563101141628824</v>
      </c>
      <c r="F15" s="108">
        <v>0.49202857404126998</v>
      </c>
      <c r="G15" s="108">
        <v>14.464287656109033</v>
      </c>
      <c r="H15" s="33"/>
      <c r="I15" s="210">
        <v>-30.988617013896867</v>
      </c>
      <c r="J15" s="108">
        <v>-8.9711131551016621</v>
      </c>
      <c r="K15" s="108">
        <v>-21.480325686510792</v>
      </c>
      <c r="L15" s="108">
        <v>3.9115930491770312</v>
      </c>
      <c r="M15" s="108">
        <v>1.5495529466779345</v>
      </c>
      <c r="N15" s="225"/>
      <c r="O15" s="38" t="s">
        <v>896</v>
      </c>
      <c r="P15" s="32"/>
    </row>
    <row r="16" spans="1:16" s="29" customFormat="1" ht="20.100000000000001" customHeight="1">
      <c r="B16" s="39" t="s">
        <v>67</v>
      </c>
      <c r="C16" s="214">
        <v>3.6581688286185354</v>
      </c>
      <c r="D16" s="214">
        <v>-3.1</v>
      </c>
      <c r="E16" s="214">
        <v>-0.3</v>
      </c>
      <c r="F16" s="214">
        <v>11.023132594150177</v>
      </c>
      <c r="G16" s="214">
        <v>11.901220403760227</v>
      </c>
      <c r="H16" s="45"/>
      <c r="I16" s="211">
        <v>-0.51410410842221976</v>
      </c>
      <c r="J16" s="214">
        <v>0.5</v>
      </c>
      <c r="K16" s="214">
        <v>2.8</v>
      </c>
      <c r="L16" s="214">
        <v>-4.2183038539340245</v>
      </c>
      <c r="M16" s="214">
        <v>-7.0144503892135006</v>
      </c>
      <c r="N16" s="226"/>
      <c r="O16" s="39" t="s">
        <v>75</v>
      </c>
      <c r="P16" s="47"/>
    </row>
    <row r="17" spans="2:16" s="30" customFormat="1" ht="15" customHeight="1">
      <c r="B17" s="38" t="s">
        <v>35</v>
      </c>
      <c r="C17" s="108">
        <v>5.1134424940442402</v>
      </c>
      <c r="D17" s="108">
        <v>-0.97752542816254007</v>
      </c>
      <c r="E17" s="108">
        <v>-0.6</v>
      </c>
      <c r="F17" s="108">
        <v>10.251802068155191</v>
      </c>
      <c r="G17" s="108">
        <v>14.241855270132419</v>
      </c>
      <c r="H17" s="33"/>
      <c r="I17" s="210">
        <v>-1.6947119754595619E-2</v>
      </c>
      <c r="J17" s="108">
        <v>4.1673710079564108</v>
      </c>
      <c r="K17" s="108">
        <v>-3.3</v>
      </c>
      <c r="L17" s="108">
        <v>-7.6838585602392868</v>
      </c>
      <c r="M17" s="108">
        <v>-3.1464707330427721</v>
      </c>
      <c r="N17" s="225"/>
      <c r="O17" s="38" t="s">
        <v>36</v>
      </c>
      <c r="P17" s="32"/>
    </row>
    <row r="18" spans="2:16" s="30" customFormat="1" ht="15" customHeight="1">
      <c r="B18" s="38" t="s">
        <v>37</v>
      </c>
      <c r="C18" s="108">
        <v>10.213034782200058</v>
      </c>
      <c r="D18" s="108">
        <v>5.9</v>
      </c>
      <c r="E18" s="108">
        <v>-3.1</v>
      </c>
      <c r="F18" s="108">
        <v>3.0984895902366638</v>
      </c>
      <c r="G18" s="108">
        <v>6.0502824470121341</v>
      </c>
      <c r="H18" s="33"/>
      <c r="I18" s="210">
        <v>-1.5076586205343245</v>
      </c>
      <c r="J18" s="108">
        <v>7.6</v>
      </c>
      <c r="K18" s="108">
        <v>-5.5871313911549763</v>
      </c>
      <c r="L18" s="108">
        <v>9.420532122066394E-2</v>
      </c>
      <c r="M18" s="108">
        <v>2.3749769991821879</v>
      </c>
      <c r="N18" s="225"/>
      <c r="O18" s="38" t="s">
        <v>38</v>
      </c>
      <c r="P18" s="32"/>
    </row>
    <row r="19" spans="2:16" s="30" customFormat="1" ht="15" customHeight="1">
      <c r="B19" s="38" t="s">
        <v>68</v>
      </c>
      <c r="C19" s="215">
        <v>-7.7864879802220006</v>
      </c>
      <c r="D19" s="215">
        <v>-0.56643594780916295</v>
      </c>
      <c r="E19" s="215">
        <v>7.2624063823133023</v>
      </c>
      <c r="F19" s="215">
        <v>21.617356666675459</v>
      </c>
      <c r="G19" s="215">
        <v>-2.0516287682381895</v>
      </c>
      <c r="H19" s="48"/>
      <c r="I19" s="212">
        <v>-4.3502301489686923</v>
      </c>
      <c r="J19" s="215">
        <v>-5.6503203850433721</v>
      </c>
      <c r="K19" s="215">
        <v>5.9240921304953398</v>
      </c>
      <c r="L19" s="215">
        <v>12.091694483244009</v>
      </c>
      <c r="M19" s="215">
        <v>-29.213299895431266</v>
      </c>
      <c r="N19" s="227"/>
      <c r="O19" s="38" t="s">
        <v>76</v>
      </c>
      <c r="P19" s="32"/>
    </row>
    <row r="20" spans="2:16" s="30" customFormat="1" ht="15" customHeight="1">
      <c r="B20" s="38" t="s">
        <v>928</v>
      </c>
      <c r="C20" s="108"/>
      <c r="D20" s="108"/>
      <c r="E20" s="108"/>
      <c r="F20" s="108"/>
      <c r="G20" s="108"/>
      <c r="H20" s="33"/>
      <c r="I20" s="210"/>
      <c r="J20" s="108"/>
      <c r="K20" s="108"/>
      <c r="L20" s="108"/>
      <c r="M20" s="108"/>
      <c r="N20" s="225"/>
      <c r="O20" s="38" t="s">
        <v>926</v>
      </c>
      <c r="P20" s="32"/>
    </row>
    <row r="21" spans="2:16" s="30" customFormat="1" ht="15" customHeight="1">
      <c r="B21" s="38" t="s">
        <v>929</v>
      </c>
      <c r="C21" s="108">
        <v>11.615597204025674</v>
      </c>
      <c r="D21" s="108">
        <v>-13.44669127721334</v>
      </c>
      <c r="E21" s="108">
        <v>0.6</v>
      </c>
      <c r="F21" s="108">
        <v>20.478848226450474</v>
      </c>
      <c r="G21" s="108">
        <v>27.621364122058178</v>
      </c>
      <c r="H21" s="33"/>
      <c r="I21" s="210">
        <v>1.02899013182427</v>
      </c>
      <c r="J21" s="108">
        <v>-12.742276855216661</v>
      </c>
      <c r="K21" s="108">
        <v>10.9</v>
      </c>
      <c r="L21" s="108">
        <v>7.6825251682032691</v>
      </c>
      <c r="M21" s="108">
        <v>-9.3638991635881847</v>
      </c>
      <c r="N21" s="225"/>
      <c r="O21" s="38" t="s">
        <v>927</v>
      </c>
      <c r="P21" s="32"/>
    </row>
    <row r="22" spans="2:16" s="30" customFormat="1" ht="15" customHeight="1">
      <c r="B22" s="38" t="s">
        <v>70</v>
      </c>
      <c r="C22" s="108">
        <v>-6.3923622521104173</v>
      </c>
      <c r="D22" s="108">
        <v>-1.2183996978967881</v>
      </c>
      <c r="E22" s="108">
        <v>-8.3926390782176892</v>
      </c>
      <c r="F22" s="108">
        <v>18.304870278591757</v>
      </c>
      <c r="G22" s="108">
        <v>26.618672038220215</v>
      </c>
      <c r="H22" s="33"/>
      <c r="I22" s="210">
        <v>-7.5410963831970657</v>
      </c>
      <c r="J22" s="108">
        <v>-1.1983453682782086</v>
      </c>
      <c r="K22" s="108">
        <v>7.3107012811284955</v>
      </c>
      <c r="L22" s="108">
        <v>1.0080229921045403</v>
      </c>
      <c r="M22" s="108">
        <v>-11.990529223466718</v>
      </c>
      <c r="N22" s="225"/>
      <c r="O22" s="38" t="s">
        <v>45</v>
      </c>
      <c r="P22" s="32"/>
    </row>
    <row r="23" spans="2:16" s="30" customFormat="1" ht="15" customHeight="1">
      <c r="B23" s="38" t="s">
        <v>46</v>
      </c>
      <c r="C23" s="108">
        <v>18.409410751211695</v>
      </c>
      <c r="D23" s="108">
        <v>1.4438145226497667</v>
      </c>
      <c r="E23" s="108">
        <v>11.760768472824147</v>
      </c>
      <c r="F23" s="108">
        <v>-8.2400739362853415</v>
      </c>
      <c r="G23" s="108">
        <v>-1.3117852090582582</v>
      </c>
      <c r="H23" s="33"/>
      <c r="I23" s="210">
        <v>14.201365423966482</v>
      </c>
      <c r="J23" s="108">
        <v>5.6331204396719237</v>
      </c>
      <c r="K23" s="108">
        <v>57.024982264771971</v>
      </c>
      <c r="L23" s="108">
        <v>-34.552126339650648</v>
      </c>
      <c r="M23" s="108">
        <v>-3.9358337999979232</v>
      </c>
      <c r="N23" s="225"/>
      <c r="O23" s="38" t="s">
        <v>47</v>
      </c>
      <c r="P23" s="32"/>
    </row>
    <row r="24" spans="2:16" s="30" customFormat="1" ht="15" customHeight="1">
      <c r="B24" s="38" t="s">
        <v>61</v>
      </c>
      <c r="C24" s="108">
        <v>-34.954330098510198</v>
      </c>
      <c r="D24" s="108">
        <v>-11.4</v>
      </c>
      <c r="E24" s="108">
        <v>-20.75</v>
      </c>
      <c r="F24" s="108">
        <v>10.711571164462907</v>
      </c>
      <c r="G24" s="108">
        <v>-0.13261891708782336</v>
      </c>
      <c r="H24" s="33"/>
      <c r="I24" s="210">
        <v>-34.480781871471599</v>
      </c>
      <c r="J24" s="108">
        <v>-15.2</v>
      </c>
      <c r="K24" s="108">
        <v>-13.6</v>
      </c>
      <c r="L24" s="108">
        <v>8.2606363780862715</v>
      </c>
      <c r="M24" s="108">
        <v>-7.8224797398935397</v>
      </c>
      <c r="N24" s="225"/>
      <c r="O24" s="38" t="s">
        <v>48</v>
      </c>
      <c r="P24" s="32"/>
    </row>
    <row r="25" spans="2:16" s="29" customFormat="1" ht="20.100000000000001" customHeight="1">
      <c r="B25" s="39" t="s">
        <v>69</v>
      </c>
      <c r="C25" s="214">
        <v>-7.8101487000109433</v>
      </c>
      <c r="D25" s="214">
        <v>11.8</v>
      </c>
      <c r="E25" s="214">
        <v>1.1860926390335313</v>
      </c>
      <c r="F25" s="214">
        <v>-1.3052181856809897</v>
      </c>
      <c r="G25" s="214">
        <v>-5.8960678941026856</v>
      </c>
      <c r="H25" s="45"/>
      <c r="I25" s="211">
        <v>-2.5338339951935351</v>
      </c>
      <c r="J25" s="214">
        <v>3.9</v>
      </c>
      <c r="K25" s="214">
        <v>-1.2</v>
      </c>
      <c r="L25" s="214">
        <v>10.706425383501994</v>
      </c>
      <c r="M25" s="214">
        <v>0.42009905814799353</v>
      </c>
      <c r="N25" s="226"/>
      <c r="O25" s="39" t="s">
        <v>56</v>
      </c>
      <c r="P25" s="47"/>
    </row>
    <row r="26" spans="2:16" s="30" customFormat="1" ht="3" customHeight="1">
      <c r="B26" s="40"/>
      <c r="C26" s="50"/>
      <c r="D26" s="50"/>
      <c r="E26" s="50"/>
      <c r="F26" s="50"/>
      <c r="G26" s="50"/>
      <c r="H26" s="42"/>
      <c r="I26" s="51"/>
      <c r="J26" s="50"/>
      <c r="K26" s="50"/>
      <c r="L26" s="50"/>
      <c r="M26" s="50"/>
      <c r="N26" s="228"/>
      <c r="O26" s="36"/>
      <c r="P26" s="22"/>
    </row>
    <row r="27" spans="2:16" s="23" customFormat="1" ht="13.5" thickBot="1"/>
    <row r="28" spans="2:16" s="23" customFormat="1" ht="16.5" customHeight="1" thickTop="1">
      <c r="B28" s="24" t="str">
        <f>+'Περιεχόμενα-Contents'!B27</f>
        <v>(Τελευταία Ενημέρωση/Last update: 10/04/2025)</v>
      </c>
      <c r="C28" s="25"/>
      <c r="D28" s="25"/>
      <c r="E28" s="25"/>
      <c r="F28" s="25"/>
      <c r="G28" s="25"/>
      <c r="H28" s="25"/>
      <c r="I28" s="25"/>
      <c r="J28" s="25"/>
      <c r="K28" s="25"/>
      <c r="L28" s="25"/>
      <c r="M28" s="25"/>
      <c r="N28" s="25"/>
      <c r="O28" s="25"/>
    </row>
    <row r="29" spans="2:16" s="23" customFormat="1" ht="4.5" customHeight="1">
      <c r="B29" s="190"/>
    </row>
    <row r="30" spans="2:16" s="23" customFormat="1" ht="16.5" customHeight="1">
      <c r="B30" s="26" t="str">
        <f>+'Περιεχόμενα-Contents'!B29</f>
        <v>COPYRIGHT © :2025, ΚΥΠΡΙΑΚΗ ΔΗΜΟΚΡΑΤΙΑ, ΣΤΑΤΙΣΤΙΚΗ ΥΠΗΡΕΣΙΑ/REPUBLIC OF CYPRUS, STATISTICAL SERVICE</v>
      </c>
      <c r="P30" s="1"/>
    </row>
    <row r="31" spans="2:16" s="1" customFormat="1">
      <c r="B31" s="20"/>
      <c r="P31" s="22"/>
    </row>
  </sheetData>
  <mergeCells count="5">
    <mergeCell ref="A1:B1"/>
    <mergeCell ref="B6:B7"/>
    <mergeCell ref="O6:O7"/>
    <mergeCell ref="C6:H6"/>
    <mergeCell ref="I6:N6"/>
  </mergeCells>
  <hyperlinks>
    <hyperlink ref="A1" location="'Περιεχόμενα-Contents'!A1" display="Περιεχόμενα - Contents" xr:uid="{00000000-0004-0000-0300-000000000000}"/>
  </hyperlinks>
  <printOptions horizontalCentered="1"/>
  <pageMargins left="0.15748031496062992" right="0.15748031496062992" top="0.19685039370078741" bottom="0.19685039370078741" header="0.15748031496062992" footer="0.1574803149606299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56"/>
  <sheetViews>
    <sheetView zoomScaleNormal="100" zoomScaleSheetLayoutView="80" workbookViewId="0">
      <pane ySplit="7" topLeftCell="A8" activePane="bottomLeft" state="frozen"/>
      <selection pane="bottomLeft" sqref="A1:B1"/>
    </sheetView>
  </sheetViews>
  <sheetFormatPr defaultColWidth="9.28515625" defaultRowHeight="12.75"/>
  <cols>
    <col min="1" max="1" width="2.140625" style="22" customWidth="1"/>
    <col min="2" max="2" width="50" style="27" customWidth="1"/>
    <col min="3" max="7" width="9.28515625" style="22" customWidth="1"/>
    <col min="8" max="8" width="0.85546875" style="22" customWidth="1"/>
    <col min="9" max="9" width="43.5703125" style="22" customWidth="1"/>
    <col min="10" max="10" width="2.140625" style="22" customWidth="1"/>
    <col min="11" max="16384" width="9.28515625" style="22"/>
  </cols>
  <sheetData>
    <row r="1" spans="1:14" s="1" customFormat="1" ht="15" customHeight="1">
      <c r="A1" s="246" t="s">
        <v>8</v>
      </c>
      <c r="B1" s="247"/>
    </row>
    <row r="2" spans="1:14" s="1" customFormat="1" ht="12.95" customHeight="1">
      <c r="B2" s="3"/>
    </row>
    <row r="3" spans="1:14" s="29" customFormat="1" ht="15" customHeight="1">
      <c r="B3" s="195" t="s">
        <v>1099</v>
      </c>
      <c r="C3" s="34"/>
      <c r="D3" s="34"/>
      <c r="E3" s="34"/>
      <c r="F3" s="34"/>
      <c r="G3" s="34"/>
      <c r="H3" s="34"/>
      <c r="I3" s="34"/>
      <c r="J3" s="34"/>
    </row>
    <row r="4" spans="1:14" s="29" customFormat="1" ht="15" customHeight="1" thickBot="1">
      <c r="B4" s="196" t="s">
        <v>1100</v>
      </c>
      <c r="C4" s="193"/>
      <c r="D4" s="193"/>
      <c r="E4" s="193"/>
      <c r="F4" s="193"/>
      <c r="G4" s="193"/>
      <c r="H4" s="193"/>
      <c r="I4" s="193"/>
      <c r="J4" s="35"/>
    </row>
    <row r="5" spans="1:14" s="30" customFormat="1" ht="12.75" customHeight="1" thickTop="1">
      <c r="I5" s="31"/>
    </row>
    <row r="6" spans="1:14" s="30" customFormat="1" ht="11.25" customHeight="1">
      <c r="B6" s="242" t="s">
        <v>89</v>
      </c>
      <c r="C6" s="244">
        <v>2018</v>
      </c>
      <c r="D6" s="244">
        <v>2019</v>
      </c>
      <c r="E6" s="244">
        <v>2020</v>
      </c>
      <c r="F6" s="244">
        <v>2021</v>
      </c>
      <c r="G6" s="244">
        <v>2022</v>
      </c>
      <c r="H6" s="244"/>
      <c r="I6" s="242" t="s">
        <v>90</v>
      </c>
    </row>
    <row r="7" spans="1:14" s="30" customFormat="1" ht="11.25" customHeight="1">
      <c r="B7" s="243"/>
      <c r="C7" s="245"/>
      <c r="D7" s="245"/>
      <c r="E7" s="245"/>
      <c r="F7" s="245"/>
      <c r="G7" s="245"/>
      <c r="H7" s="245"/>
      <c r="I7" s="243"/>
    </row>
    <row r="8" spans="1:14" s="29" customFormat="1" ht="17.100000000000001" customHeight="1">
      <c r="B8" s="37" t="s">
        <v>100</v>
      </c>
      <c r="C8" s="104"/>
      <c r="D8" s="104"/>
      <c r="E8" s="104"/>
      <c r="F8" s="104"/>
      <c r="G8" s="104"/>
      <c r="H8" s="104"/>
      <c r="I8" s="54" t="s">
        <v>91</v>
      </c>
      <c r="K8" s="22"/>
      <c r="L8" s="30"/>
      <c r="M8" s="56"/>
      <c r="N8" s="56"/>
    </row>
    <row r="9" spans="1:14" s="30" customFormat="1" ht="12.95" customHeight="1">
      <c r="B9" s="53" t="s">
        <v>77</v>
      </c>
      <c r="C9" s="56">
        <v>223955.26752657234</v>
      </c>
      <c r="D9" s="56">
        <v>231367.02691565809</v>
      </c>
      <c r="E9" s="56">
        <v>227184.32535164311</v>
      </c>
      <c r="F9" s="56">
        <v>232364.71783919586</v>
      </c>
      <c r="G9" s="56">
        <v>258914.19665750064</v>
      </c>
      <c r="H9" s="104"/>
      <c r="I9" s="53" t="s">
        <v>83</v>
      </c>
      <c r="K9" s="22"/>
      <c r="L9" s="21"/>
      <c r="M9" s="56"/>
      <c r="N9" s="56"/>
    </row>
    <row r="10" spans="1:14" s="30" customFormat="1" ht="12.95" customHeight="1">
      <c r="B10" s="53" t="s">
        <v>78</v>
      </c>
      <c r="C10" s="56">
        <v>120528.07403800427</v>
      </c>
      <c r="D10" s="56">
        <v>128520</v>
      </c>
      <c r="E10" s="56">
        <v>123673.63822508324</v>
      </c>
      <c r="F10" s="56">
        <v>119262.68447069472</v>
      </c>
      <c r="G10" s="56">
        <v>133050.04936861352</v>
      </c>
      <c r="H10" s="104"/>
      <c r="I10" s="53" t="s">
        <v>84</v>
      </c>
      <c r="K10" s="27"/>
      <c r="L10" s="23"/>
      <c r="M10" s="56"/>
      <c r="N10" s="56"/>
    </row>
    <row r="11" spans="1:14" s="30" customFormat="1" ht="12.95" customHeight="1">
      <c r="B11" s="53" t="s">
        <v>96</v>
      </c>
      <c r="C11" s="57">
        <f>+C10/C9*100</f>
        <v>53.817923270638666</v>
      </c>
      <c r="D11" s="57">
        <f>+D10/D9*100</f>
        <v>55.548105412120954</v>
      </c>
      <c r="E11" s="57">
        <f>+E10/E9*100</f>
        <v>54.437575318480825</v>
      </c>
      <c r="F11" s="57">
        <f>+F10/F9*100</f>
        <v>51.325642541493096</v>
      </c>
      <c r="G11" s="57">
        <f>+G10/G9*100</f>
        <v>51.387699510589627</v>
      </c>
      <c r="H11" s="104"/>
      <c r="I11" s="53" t="s">
        <v>97</v>
      </c>
      <c r="K11" s="27"/>
      <c r="L11" s="23"/>
      <c r="M11" s="56"/>
      <c r="N11" s="56"/>
    </row>
    <row r="12" spans="1:14" s="29" customFormat="1" ht="17.100000000000001" customHeight="1">
      <c r="B12" s="54" t="s">
        <v>93</v>
      </c>
      <c r="C12" s="55"/>
      <c r="D12" s="55"/>
      <c r="E12" s="55"/>
      <c r="F12" s="55"/>
      <c r="G12" s="55"/>
      <c r="H12" s="104"/>
      <c r="I12" s="54" t="s">
        <v>92</v>
      </c>
      <c r="J12" s="30"/>
      <c r="K12" s="27"/>
      <c r="L12" s="23"/>
      <c r="M12" s="56"/>
      <c r="N12" s="56"/>
    </row>
    <row r="13" spans="1:14" s="30" customFormat="1" ht="12.95" customHeight="1">
      <c r="B13" s="53" t="s">
        <v>77</v>
      </c>
      <c r="C13" s="56">
        <v>394568.05548162496</v>
      </c>
      <c r="D13" s="56">
        <v>416676.32027342787</v>
      </c>
      <c r="E13" s="56">
        <v>437347.04498615611</v>
      </c>
      <c r="F13" s="56">
        <v>459146.0615771031</v>
      </c>
      <c r="G13" s="56">
        <v>462352.90172999591</v>
      </c>
      <c r="H13" s="104"/>
      <c r="I13" s="53" t="s">
        <v>83</v>
      </c>
      <c r="J13" s="29"/>
      <c r="K13" s="27"/>
      <c r="L13" s="23"/>
      <c r="M13" s="56"/>
      <c r="N13" s="56"/>
    </row>
    <row r="14" spans="1:14" s="30" customFormat="1" ht="12.95" customHeight="1">
      <c r="B14" s="53" t="s">
        <v>78</v>
      </c>
      <c r="C14" s="56">
        <v>132254.50352160772</v>
      </c>
      <c r="D14" s="56">
        <v>158140</v>
      </c>
      <c r="E14" s="56">
        <v>180707.42937189189</v>
      </c>
      <c r="F14" s="56">
        <v>175776.90323586256</v>
      </c>
      <c r="G14" s="56">
        <v>134583.66884776467</v>
      </c>
      <c r="H14" s="104"/>
      <c r="I14" s="53" t="s">
        <v>84</v>
      </c>
      <c r="K14" s="27"/>
      <c r="L14" s="23"/>
      <c r="M14" s="56"/>
      <c r="N14" s="56"/>
    </row>
    <row r="15" spans="1:14" s="30" customFormat="1" ht="12.95" customHeight="1">
      <c r="B15" s="53" t="s">
        <v>96</v>
      </c>
      <c r="C15" s="57">
        <f>+C14/C13*100</f>
        <v>33.518806625177191</v>
      </c>
      <c r="D15" s="57">
        <f>+D14/D13*100</f>
        <v>37.952720686461539</v>
      </c>
      <c r="E15" s="57">
        <f>+E14/E13*100</f>
        <v>41.319000881236562</v>
      </c>
      <c r="F15" s="57">
        <f>+F14/F13*100</f>
        <v>38.283439181007729</v>
      </c>
      <c r="G15" s="57">
        <f>+G14/G13*100</f>
        <v>29.108429587916508</v>
      </c>
      <c r="H15" s="104"/>
      <c r="I15" s="53" t="s">
        <v>97</v>
      </c>
      <c r="K15" s="27"/>
      <c r="L15" s="23"/>
      <c r="M15" s="56"/>
      <c r="N15" s="56"/>
    </row>
    <row r="16" spans="1:14" s="29" customFormat="1" ht="17.100000000000001" customHeight="1">
      <c r="B16" s="54" t="s">
        <v>79</v>
      </c>
      <c r="C16" s="56"/>
      <c r="D16" s="56"/>
      <c r="E16" s="56"/>
      <c r="F16" s="56"/>
      <c r="G16" s="56"/>
      <c r="H16" s="104"/>
      <c r="I16" s="54" t="s">
        <v>85</v>
      </c>
      <c r="J16" s="30"/>
      <c r="K16" s="27"/>
      <c r="L16" s="23"/>
      <c r="M16" s="56"/>
      <c r="N16" s="56"/>
    </row>
    <row r="17" spans="2:14" s="30" customFormat="1" ht="12.95" customHeight="1">
      <c r="B17" s="53" t="s">
        <v>77</v>
      </c>
      <c r="C17" s="56">
        <v>2422.3808580799996</v>
      </c>
      <c r="D17" s="56">
        <v>2264.8505937483446</v>
      </c>
      <c r="E17" s="56">
        <v>2046.9314154122626</v>
      </c>
      <c r="F17" s="56">
        <v>2305.9537876545655</v>
      </c>
      <c r="G17" s="56">
        <v>3350.2780631921009</v>
      </c>
      <c r="H17" s="104"/>
      <c r="I17" s="53" t="s">
        <v>83</v>
      </c>
      <c r="K17" s="22"/>
      <c r="L17" s="23"/>
      <c r="M17" s="56"/>
      <c r="N17" s="56"/>
    </row>
    <row r="18" spans="2:14" s="30" customFormat="1" ht="12.95" customHeight="1">
      <c r="B18" s="53" t="s">
        <v>78</v>
      </c>
      <c r="C18" s="56">
        <v>1620.0036580799997</v>
      </c>
      <c r="D18" s="56">
        <v>1474</v>
      </c>
      <c r="E18" s="56">
        <v>1393.3072154122626</v>
      </c>
      <c r="F18" s="56">
        <v>1563.7472676545656</v>
      </c>
      <c r="G18" s="56">
        <v>2437.5811031921012</v>
      </c>
      <c r="H18" s="104"/>
      <c r="I18" s="53" t="s">
        <v>84</v>
      </c>
      <c r="K18" s="22"/>
      <c r="L18" s="76"/>
      <c r="M18" s="56"/>
      <c r="N18" s="56"/>
    </row>
    <row r="19" spans="2:14" s="30" customFormat="1" ht="12.95" customHeight="1">
      <c r="B19" s="53" t="s">
        <v>96</v>
      </c>
      <c r="C19" s="57">
        <f>+C18/C17*100</f>
        <v>66.8765050993686</v>
      </c>
      <c r="D19" s="57">
        <f>+D18/D17*100</f>
        <v>65.081555669441272</v>
      </c>
      <c r="E19" s="57">
        <f>+E18/E17*100</f>
        <v>68.068094754979541</v>
      </c>
      <c r="F19" s="57">
        <f>+F18/F17*100</f>
        <v>67.813469464411341</v>
      </c>
      <c r="G19" s="57">
        <f>+G18/G17*100</f>
        <v>72.757575855348733</v>
      </c>
      <c r="H19" s="104"/>
      <c r="I19" s="53" t="s">
        <v>97</v>
      </c>
      <c r="K19" s="22"/>
      <c r="L19" s="23"/>
      <c r="M19" s="56"/>
      <c r="N19" s="56"/>
    </row>
    <row r="20" spans="2:14" s="29" customFormat="1" ht="17.100000000000001" customHeight="1">
      <c r="B20" s="54" t="s">
        <v>80</v>
      </c>
      <c r="C20" s="56"/>
      <c r="D20" s="56"/>
      <c r="E20" s="56"/>
      <c r="F20" s="56"/>
      <c r="G20" s="56"/>
      <c r="H20" s="104"/>
      <c r="I20" s="54" t="s">
        <v>86</v>
      </c>
      <c r="J20" s="30"/>
      <c r="K20" s="22"/>
      <c r="L20" s="23"/>
      <c r="M20" s="56"/>
      <c r="N20" s="56"/>
    </row>
    <row r="21" spans="2:14" s="30" customFormat="1" ht="12.95" customHeight="1">
      <c r="B21" s="53" t="s">
        <v>77</v>
      </c>
      <c r="C21" s="56">
        <v>52833.785000000003</v>
      </c>
      <c r="D21" s="56">
        <v>57058.172000000006</v>
      </c>
      <c r="E21" s="56">
        <v>46198.05</v>
      </c>
      <c r="F21" s="56">
        <v>53111.452000000005</v>
      </c>
      <c r="G21" s="56">
        <v>59321.98393719762</v>
      </c>
      <c r="H21" s="104"/>
      <c r="I21" s="53" t="s">
        <v>83</v>
      </c>
      <c r="J21" s="29"/>
      <c r="K21" s="22"/>
      <c r="L21" s="23"/>
      <c r="M21" s="56"/>
      <c r="N21" s="56"/>
    </row>
    <row r="22" spans="2:14" s="30" customFormat="1" ht="12.95" customHeight="1">
      <c r="B22" s="53" t="s">
        <v>78</v>
      </c>
      <c r="C22" s="56">
        <v>32956.314021551727</v>
      </c>
      <c r="D22" s="56">
        <v>41119</v>
      </c>
      <c r="E22" s="56">
        <v>29779</v>
      </c>
      <c r="F22" s="56">
        <v>30279.451428518692</v>
      </c>
      <c r="G22" s="56">
        <v>39639.086966956864</v>
      </c>
      <c r="H22" s="104"/>
      <c r="I22" s="53" t="s">
        <v>84</v>
      </c>
      <c r="K22" s="22"/>
      <c r="L22" s="23"/>
      <c r="M22" s="56"/>
      <c r="N22" s="56"/>
    </row>
    <row r="23" spans="2:14" s="30" customFormat="1" ht="12.95" customHeight="1">
      <c r="B23" s="53" t="s">
        <v>96</v>
      </c>
      <c r="C23" s="57">
        <f>+C22/C21*100</f>
        <v>62.377348171348544</v>
      </c>
      <c r="D23" s="57">
        <f>+D22/D21*100</f>
        <v>72.065049682979677</v>
      </c>
      <c r="E23" s="57">
        <f>+E22/E21*100</f>
        <v>64.459430646964535</v>
      </c>
      <c r="F23" s="57">
        <f>+F22/F21*100</f>
        <v>57.011153505121058</v>
      </c>
      <c r="G23" s="57">
        <f>+G22/G21*100</f>
        <v>66.820231448971029</v>
      </c>
      <c r="H23" s="104"/>
      <c r="I23" s="53" t="s">
        <v>97</v>
      </c>
      <c r="J23" s="29"/>
      <c r="K23" s="220"/>
      <c r="L23" s="221"/>
      <c r="M23" s="56"/>
      <c r="N23" s="56"/>
    </row>
    <row r="24" spans="2:14" s="29" customFormat="1" ht="17.100000000000001" customHeight="1">
      <c r="B24" s="54" t="s">
        <v>81</v>
      </c>
      <c r="C24" s="57"/>
      <c r="D24" s="57"/>
      <c r="E24" s="57"/>
      <c r="F24" s="57"/>
      <c r="G24" s="57"/>
      <c r="H24" s="104"/>
      <c r="I24" s="54" t="s">
        <v>87</v>
      </c>
      <c r="J24" s="30"/>
      <c r="K24" s="220"/>
      <c r="L24" s="221"/>
      <c r="M24" s="56"/>
      <c r="N24" s="56"/>
    </row>
    <row r="25" spans="2:14" s="30" customFormat="1" ht="12.95" customHeight="1">
      <c r="B25" s="53" t="s">
        <v>77</v>
      </c>
      <c r="C25" s="56">
        <v>24526.105777798828</v>
      </c>
      <c r="D25" s="56">
        <v>14757.633807339367</v>
      </c>
      <c r="E25" s="56">
        <v>15051.065674723188</v>
      </c>
      <c r="F25" s="56">
        <v>18018.976701790078</v>
      </c>
      <c r="G25" s="56">
        <v>11487.119087059358</v>
      </c>
      <c r="H25" s="104"/>
      <c r="I25" s="53" t="s">
        <v>83</v>
      </c>
      <c r="K25" s="22"/>
      <c r="L25" s="22"/>
      <c r="M25" s="56"/>
      <c r="N25" s="56"/>
    </row>
    <row r="26" spans="2:14" s="30" customFormat="1" ht="12.95" customHeight="1">
      <c r="B26" s="53" t="s">
        <v>78</v>
      </c>
      <c r="C26" s="56">
        <v>16786.77552210652</v>
      </c>
      <c r="D26" s="56">
        <v>9670.7999999999993</v>
      </c>
      <c r="E26" s="56">
        <v>7018.2057639170343</v>
      </c>
      <c r="F26" s="56">
        <v>7863.4409409654618</v>
      </c>
      <c r="G26" s="56">
        <v>3550.6485439151747</v>
      </c>
      <c r="H26" s="104"/>
      <c r="I26" s="53" t="s">
        <v>84</v>
      </c>
      <c r="J26" s="29"/>
      <c r="K26" s="22"/>
      <c r="L26" s="22"/>
      <c r="M26" s="56"/>
      <c r="N26" s="56"/>
    </row>
    <row r="27" spans="2:14" s="30" customFormat="1" ht="12.95" customHeight="1">
      <c r="B27" s="53" t="s">
        <v>96</v>
      </c>
      <c r="C27" s="57">
        <f>+C26/C25*100</f>
        <v>68.444520602622561</v>
      </c>
      <c r="D27" s="57">
        <f>+D26/D25*100</f>
        <v>65.530830526438805</v>
      </c>
      <c r="E27" s="57">
        <f>+E26/E25*100</f>
        <v>46.62929466651277</v>
      </c>
      <c r="F27" s="57">
        <f>+F26/F25*100</f>
        <v>43.639775283045211</v>
      </c>
      <c r="G27" s="57">
        <f>+G26/G25*100</f>
        <v>30.909826188840551</v>
      </c>
      <c r="H27" s="104"/>
      <c r="I27" s="53" t="s">
        <v>97</v>
      </c>
      <c r="K27" s="22"/>
      <c r="L27" s="22"/>
      <c r="M27" s="56"/>
      <c r="N27" s="56"/>
    </row>
    <row r="28" spans="2:14" s="29" customFormat="1" ht="17.100000000000001" customHeight="1">
      <c r="B28" s="54" t="s">
        <v>95</v>
      </c>
      <c r="C28" s="56"/>
      <c r="D28" s="56"/>
      <c r="E28" s="56"/>
      <c r="F28" s="56"/>
      <c r="G28" s="56"/>
      <c r="H28" s="104"/>
      <c r="I28" s="54" t="s">
        <v>94</v>
      </c>
      <c r="J28" s="30"/>
      <c r="K28" s="22"/>
      <c r="L28" s="22"/>
      <c r="M28" s="56"/>
      <c r="N28" s="56"/>
    </row>
    <row r="29" spans="2:14" s="30" customFormat="1" ht="12.95" customHeight="1">
      <c r="B29" s="53" t="s">
        <v>77</v>
      </c>
      <c r="C29" s="56">
        <v>21408.237142349168</v>
      </c>
      <c r="D29" s="56">
        <v>21625.054672895283</v>
      </c>
      <c r="E29" s="56">
        <v>17933.176789903915</v>
      </c>
      <c r="F29" s="56">
        <v>18059.637966763603</v>
      </c>
      <c r="G29" s="56">
        <v>20652.396233713745</v>
      </c>
      <c r="H29" s="104"/>
      <c r="I29" s="53" t="s">
        <v>83</v>
      </c>
      <c r="J29" s="23"/>
      <c r="K29" s="22"/>
      <c r="L29" s="22"/>
      <c r="M29" s="56"/>
      <c r="N29" s="56"/>
    </row>
    <row r="30" spans="2:14" s="30" customFormat="1" ht="12.95" customHeight="1">
      <c r="B30" s="53" t="s">
        <v>78</v>
      </c>
      <c r="C30" s="56">
        <v>13280.069620418448</v>
      </c>
      <c r="D30" s="56">
        <v>14427</v>
      </c>
      <c r="E30" s="56">
        <v>12229.138729540336</v>
      </c>
      <c r="F30" s="56">
        <v>11744.607810316129</v>
      </c>
      <c r="G30" s="56">
        <v>14345.741001873521</v>
      </c>
      <c r="H30" s="104"/>
      <c r="I30" s="53" t="s">
        <v>84</v>
      </c>
      <c r="J30" s="23"/>
      <c r="K30" s="22"/>
      <c r="L30" s="22"/>
      <c r="M30" s="56"/>
      <c r="N30" s="56"/>
    </row>
    <row r="31" spans="2:14" s="30" customFormat="1" ht="12.95" customHeight="1">
      <c r="B31" s="53" t="s">
        <v>96</v>
      </c>
      <c r="C31" s="57">
        <f>+C30/C29*100</f>
        <v>62.032522958876378</v>
      </c>
      <c r="D31" s="57">
        <f>+D30/D29*100</f>
        <v>66.714282198244419</v>
      </c>
      <c r="E31" s="57">
        <f>+E30/E29*100</f>
        <v>68.192818666825062</v>
      </c>
      <c r="F31" s="57">
        <f>+F30/F29*100</f>
        <v>65.032354645926688</v>
      </c>
      <c r="G31" s="57">
        <f>+G30/G29*100</f>
        <v>69.46284024153573</v>
      </c>
      <c r="H31" s="104"/>
      <c r="I31" s="53" t="s">
        <v>97</v>
      </c>
      <c r="J31" s="23"/>
      <c r="K31" s="22"/>
      <c r="L31" s="22"/>
      <c r="M31" s="56"/>
      <c r="N31" s="56"/>
    </row>
    <row r="32" spans="2:14" s="29" customFormat="1" ht="17.100000000000001" customHeight="1">
      <c r="B32" s="54" t="s">
        <v>921</v>
      </c>
      <c r="C32" s="56"/>
      <c r="D32" s="56"/>
      <c r="E32" s="56"/>
      <c r="F32" s="56"/>
      <c r="G32" s="56"/>
      <c r="H32" s="104"/>
      <c r="I32" s="54" t="s">
        <v>922</v>
      </c>
      <c r="J32" s="22"/>
      <c r="K32" s="22"/>
      <c r="L32" s="22"/>
      <c r="M32" s="27"/>
      <c r="N32" s="56"/>
    </row>
    <row r="33" spans="2:14" s="30" customFormat="1" ht="12.95" customHeight="1">
      <c r="B33" s="53" t="s">
        <v>77</v>
      </c>
      <c r="C33" s="56">
        <v>10796.856434252955</v>
      </c>
      <c r="D33" s="56">
        <v>11187.055956275786</v>
      </c>
      <c r="E33" s="56">
        <v>12112.013483533883</v>
      </c>
      <c r="F33" s="56">
        <v>14490.139143142218</v>
      </c>
      <c r="G33" s="56">
        <v>13758.596308023654</v>
      </c>
      <c r="H33" s="104"/>
      <c r="I33" s="53" t="s">
        <v>83</v>
      </c>
      <c r="J33" s="22"/>
      <c r="K33" s="22"/>
      <c r="L33" s="22"/>
      <c r="M33" s="22"/>
      <c r="N33" s="56"/>
    </row>
    <row r="34" spans="2:14" s="30" customFormat="1" ht="12.95" customHeight="1">
      <c r="B34" s="53" t="s">
        <v>78</v>
      </c>
      <c r="C34" s="56">
        <v>-2554.9155201403028</v>
      </c>
      <c r="D34" s="56">
        <v>-1299.3</v>
      </c>
      <c r="E34" s="56">
        <v>1426</v>
      </c>
      <c r="F34" s="56">
        <v>5087.0815332945076</v>
      </c>
      <c r="G34" s="56">
        <v>3241.8681864355931</v>
      </c>
      <c r="H34" s="104"/>
      <c r="I34" s="53" t="s">
        <v>84</v>
      </c>
      <c r="J34" s="22"/>
      <c r="K34" s="22"/>
      <c r="L34" s="22"/>
      <c r="M34" s="22"/>
      <c r="N34" s="56"/>
    </row>
    <row r="35" spans="2:14" s="30" customFormat="1" ht="12.95" customHeight="1">
      <c r="B35" s="53" t="s">
        <v>96</v>
      </c>
      <c r="C35" s="57">
        <f>+C34/C33*100</f>
        <v>-23.663512946554057</v>
      </c>
      <c r="D35" s="57">
        <f>+D34/D33*100</f>
        <v>-11.614315733096072</v>
      </c>
      <c r="E35" s="57">
        <f>+E34/E33*100</f>
        <v>11.773434713713186</v>
      </c>
      <c r="F35" s="57">
        <f>+F34/F33*100</f>
        <v>35.107195887087684</v>
      </c>
      <c r="G35" s="57">
        <f>+G34/G33*100</f>
        <v>23.562492232910564</v>
      </c>
      <c r="H35" s="104"/>
      <c r="I35" s="53" t="s">
        <v>97</v>
      </c>
      <c r="J35" s="27"/>
      <c r="K35" s="22"/>
      <c r="L35" s="22"/>
      <c r="M35" s="22"/>
      <c r="N35" s="56"/>
    </row>
    <row r="36" spans="2:14" s="29" customFormat="1" ht="17.100000000000001" customHeight="1">
      <c r="B36" s="54" t="s">
        <v>82</v>
      </c>
      <c r="C36" s="57"/>
      <c r="D36" s="57"/>
      <c r="E36" s="57"/>
      <c r="F36" s="57"/>
      <c r="G36" s="57"/>
      <c r="H36" s="104"/>
      <c r="I36" s="54" t="s">
        <v>88</v>
      </c>
      <c r="J36" s="27"/>
      <c r="K36" s="22"/>
      <c r="L36" s="22"/>
      <c r="M36" s="22"/>
      <c r="N36" s="56"/>
    </row>
    <row r="37" spans="2:14" s="30" customFormat="1" ht="12.95" customHeight="1">
      <c r="B37" s="53" t="s">
        <v>77</v>
      </c>
      <c r="C37" s="56">
        <f t="shared" ref="C37:E38" si="0">+C9+C13+C17+C21+C25+C29+C33</f>
        <v>730510.68822067825</v>
      </c>
      <c r="D37" s="56">
        <f t="shared" si="0"/>
        <v>754936.1142193448</v>
      </c>
      <c r="E37" s="56">
        <f t="shared" si="0"/>
        <v>757872.60770137247</v>
      </c>
      <c r="F37" s="56">
        <f>+F9+F13+F17+F21+F25+F29+F33</f>
        <v>797496.93901564949</v>
      </c>
      <c r="G37" s="56">
        <f>+G9+G13+G17+G21+G25+G29+G33</f>
        <v>829837.47201668308</v>
      </c>
      <c r="H37" s="104"/>
      <c r="I37" s="53" t="s">
        <v>83</v>
      </c>
      <c r="J37" s="27"/>
      <c r="K37" s="22"/>
      <c r="L37" s="22"/>
      <c r="M37" s="22"/>
      <c r="N37" s="56"/>
    </row>
    <row r="38" spans="2:14" s="30" customFormat="1" ht="12.95" customHeight="1">
      <c r="B38" s="53" t="s">
        <v>78</v>
      </c>
      <c r="C38" s="56">
        <f t="shared" si="0"/>
        <v>314870.82486162835</v>
      </c>
      <c r="D38" s="56">
        <f t="shared" si="0"/>
        <v>352051.5</v>
      </c>
      <c r="E38" s="56">
        <f t="shared" si="0"/>
        <v>356226.71930584474</v>
      </c>
      <c r="F38" s="56">
        <f>+F10+F14+F18+F22+F26+F30+F34</f>
        <v>351577.9166873066</v>
      </c>
      <c r="G38" s="56">
        <f>+G10+G14+G18+G22+G26+G30+G34</f>
        <v>330848.64401875145</v>
      </c>
      <c r="H38" s="104"/>
      <c r="I38" s="53" t="s">
        <v>84</v>
      </c>
      <c r="J38" s="27"/>
      <c r="K38" s="22"/>
      <c r="L38" s="22"/>
      <c r="M38" s="22"/>
      <c r="N38" s="56"/>
    </row>
    <row r="39" spans="2:14" s="30" customFormat="1" ht="12.95" customHeight="1">
      <c r="B39" s="53" t="s">
        <v>96</v>
      </c>
      <c r="C39" s="57">
        <f>+C38/C37*100</f>
        <v>43.102836130784958</v>
      </c>
      <c r="D39" s="57">
        <f>+D38/D37*100</f>
        <v>46.633283713555699</v>
      </c>
      <c r="E39" s="57">
        <f>+E38/E37*100</f>
        <v>47.003508991607482</v>
      </c>
      <c r="F39" s="57">
        <f>+F38/F37*100</f>
        <v>44.085174436062317</v>
      </c>
      <c r="G39" s="57">
        <f>+G38/G37*100</f>
        <v>39.869089451301626</v>
      </c>
      <c r="H39" s="104"/>
      <c r="I39" s="53" t="s">
        <v>97</v>
      </c>
      <c r="J39" s="27"/>
      <c r="K39" s="22"/>
      <c r="L39" s="22"/>
      <c r="M39" s="22"/>
      <c r="N39" s="56"/>
    </row>
    <row r="40" spans="2:14" s="30" customFormat="1" ht="3" customHeight="1">
      <c r="B40" s="40"/>
      <c r="C40" s="50">
        <v>14</v>
      </c>
      <c r="D40" s="50">
        <v>-0.3</v>
      </c>
      <c r="E40" s="50"/>
      <c r="F40" s="50"/>
      <c r="G40" s="50"/>
      <c r="H40" s="42"/>
      <c r="I40" s="36"/>
      <c r="J40" s="27"/>
      <c r="K40" s="22"/>
      <c r="L40" s="22"/>
      <c r="M40" s="22"/>
      <c r="N40" s="56"/>
    </row>
    <row r="41" spans="2:14" ht="4.5" customHeight="1">
      <c r="B41" s="21"/>
      <c r="C41" s="21"/>
      <c r="D41" s="21"/>
      <c r="E41" s="21"/>
      <c r="F41" s="21"/>
      <c r="G41" s="21"/>
      <c r="H41" s="21"/>
      <c r="J41" s="27"/>
      <c r="N41" s="56"/>
    </row>
    <row r="42" spans="2:14" ht="12.95" customHeight="1">
      <c r="B42" s="21" t="s">
        <v>98</v>
      </c>
      <c r="C42" s="21"/>
      <c r="D42" s="21"/>
      <c r="E42" s="21"/>
      <c r="F42" s="21"/>
      <c r="G42" s="21"/>
      <c r="H42" s="21"/>
      <c r="N42" s="56"/>
    </row>
    <row r="43" spans="2:14" ht="12.95" customHeight="1">
      <c r="B43" s="21" t="s">
        <v>99</v>
      </c>
      <c r="C43" s="21"/>
      <c r="D43" s="21"/>
      <c r="E43" s="21"/>
      <c r="F43" s="21"/>
      <c r="G43" s="21"/>
      <c r="H43" s="21"/>
      <c r="N43" s="56"/>
    </row>
    <row r="44" spans="2:14" ht="12.95" customHeight="1">
      <c r="B44" s="21" t="s">
        <v>101</v>
      </c>
      <c r="C44" s="21"/>
      <c r="D44" s="21"/>
      <c r="E44" s="21"/>
      <c r="F44" s="21"/>
      <c r="G44" s="21"/>
      <c r="H44" s="21"/>
      <c r="N44" s="56"/>
    </row>
    <row r="45" spans="2:14" ht="12.95" customHeight="1">
      <c r="B45" s="21" t="s">
        <v>102</v>
      </c>
      <c r="C45" s="21"/>
      <c r="D45" s="21"/>
      <c r="E45" s="21"/>
      <c r="F45" s="21"/>
      <c r="G45" s="21"/>
      <c r="H45" s="21"/>
      <c r="N45" s="56"/>
    </row>
    <row r="46" spans="2:14" ht="12.95" customHeight="1">
      <c r="B46" s="21" t="s">
        <v>924</v>
      </c>
      <c r="C46" s="21"/>
      <c r="D46" s="21"/>
      <c r="E46" s="21"/>
      <c r="F46" s="21"/>
      <c r="G46" s="21"/>
      <c r="H46" s="21"/>
      <c r="N46" s="56"/>
    </row>
    <row r="47" spans="2:14" ht="12.95" customHeight="1">
      <c r="B47" s="21" t="s">
        <v>923</v>
      </c>
      <c r="C47" s="21"/>
      <c r="D47" s="21"/>
      <c r="E47" s="21"/>
      <c r="F47" s="21"/>
      <c r="G47" s="21"/>
      <c r="H47" s="21"/>
      <c r="N47" s="56"/>
    </row>
    <row r="48" spans="2:14" s="23" customFormat="1" ht="13.5" thickBot="1">
      <c r="J48" s="22"/>
      <c r="K48" s="22"/>
      <c r="L48" s="22"/>
      <c r="M48" s="22"/>
    </row>
    <row r="49" spans="1:13" s="23" customFormat="1" ht="16.5" customHeight="1" thickTop="1">
      <c r="B49" s="24" t="str">
        <f>+'Περιεχόμενα-Contents'!B27</f>
        <v>(Τελευταία Ενημέρωση/Last update: 10/04/2025)</v>
      </c>
      <c r="C49" s="25"/>
      <c r="D49" s="25"/>
      <c r="E49" s="25"/>
      <c r="F49" s="25"/>
      <c r="G49" s="25"/>
      <c r="H49" s="25"/>
      <c r="I49" s="25"/>
      <c r="J49" s="22"/>
      <c r="K49" s="22"/>
      <c r="L49" s="22"/>
      <c r="M49" s="22"/>
    </row>
    <row r="50" spans="1:13" s="23" customFormat="1" ht="4.5" customHeight="1">
      <c r="B50" s="190"/>
      <c r="J50" s="22"/>
      <c r="K50" s="22"/>
      <c r="L50" s="22"/>
      <c r="M50" s="22"/>
    </row>
    <row r="51" spans="1:13" s="23" customFormat="1" ht="16.5" customHeight="1">
      <c r="B51" s="26" t="str">
        <f>+'Περιεχόμενα-Contents'!B29</f>
        <v>COPYRIGHT © :2025, ΚΥΠΡΙΑΚΗ ΔΗΜΟΚΡΑΤΙΑ, ΣΤΑΤΙΣΤΙΚΗ ΥΠΗΡΕΣΙΑ/REPUBLIC OF CYPRUS, STATISTICAL SERVICE</v>
      </c>
      <c r="J51" s="22"/>
      <c r="K51" s="22"/>
      <c r="L51" s="22"/>
      <c r="M51" s="22"/>
    </row>
    <row r="52" spans="1:13" s="1" customFormat="1">
      <c r="B52" s="20"/>
      <c r="J52" s="22"/>
      <c r="K52" s="22"/>
      <c r="L52" s="22"/>
      <c r="M52" s="22"/>
    </row>
    <row r="56" spans="1:13" s="27" customFormat="1">
      <c r="A56" s="22"/>
      <c r="B56" s="28"/>
      <c r="J56" s="22"/>
      <c r="K56" s="22"/>
      <c r="L56" s="22"/>
      <c r="M56" s="22"/>
    </row>
  </sheetData>
  <mergeCells count="9">
    <mergeCell ref="A1:B1"/>
    <mergeCell ref="B6:B7"/>
    <mergeCell ref="I6:I7"/>
    <mergeCell ref="G6:G7"/>
    <mergeCell ref="H6:H7"/>
    <mergeCell ref="C6:C7"/>
    <mergeCell ref="D6:D7"/>
    <mergeCell ref="E6:E7"/>
    <mergeCell ref="F6:F7"/>
  </mergeCells>
  <hyperlinks>
    <hyperlink ref="A1" location="'Περιεχόμενα-Contents'!A1" display="Περιεχόμενα - Contents" xr:uid="{00000000-0004-0000-0400-000000000000}"/>
  </hyperlinks>
  <printOptions horizontalCentered="1"/>
  <pageMargins left="0.15748031496062992" right="0.15748031496062992" top="0.19685039370078741" bottom="0.19685039370078741" header="0.15748031496062992" footer="0.15748031496062992"/>
  <pageSetup paperSize="9" scale="8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36"/>
  <sheetViews>
    <sheetView zoomScaleNormal="100" zoomScaleSheetLayoutView="80" workbookViewId="0">
      <selection sqref="A1:C1"/>
    </sheetView>
  </sheetViews>
  <sheetFormatPr defaultColWidth="9.28515625" defaultRowHeight="12.75"/>
  <cols>
    <col min="1" max="1" width="2.140625" style="22" customWidth="1"/>
    <col min="2" max="2" width="8.5703125" style="27" customWidth="1"/>
    <col min="3" max="3" width="20.42578125" style="22" customWidth="1"/>
    <col min="4" max="4" width="28.42578125" style="22" customWidth="1"/>
    <col min="5" max="5" width="14" style="22" customWidth="1"/>
    <col min="6" max="6" width="14.7109375" style="22" customWidth="1"/>
    <col min="7" max="7" width="16.5703125" style="22" customWidth="1"/>
    <col min="8" max="8" width="9.85546875" style="22" customWidth="1"/>
    <col min="9" max="9" width="11.5703125" style="22" customWidth="1"/>
    <col min="10" max="10" width="13.7109375" style="22" customWidth="1"/>
    <col min="11" max="11" width="0.85546875" style="22" customWidth="1"/>
    <col min="12" max="12" width="2.140625" style="22" customWidth="1"/>
    <col min="13" max="16384" width="9.28515625" style="22"/>
  </cols>
  <sheetData>
    <row r="1" spans="1:12" s="1" customFormat="1" ht="15" customHeight="1">
      <c r="A1" s="246" t="s">
        <v>8</v>
      </c>
      <c r="B1" s="246"/>
      <c r="C1" s="263"/>
    </row>
    <row r="2" spans="1:12" s="1" customFormat="1" ht="12.95" customHeight="1">
      <c r="B2" s="3"/>
    </row>
    <row r="3" spans="1:12" s="29" customFormat="1" ht="15" customHeight="1">
      <c r="B3" s="195" t="s">
        <v>1101</v>
      </c>
      <c r="C3" s="34"/>
      <c r="D3" s="34"/>
      <c r="E3" s="34"/>
      <c r="F3" s="34"/>
      <c r="G3" s="34"/>
      <c r="H3" s="34"/>
      <c r="I3" s="34"/>
      <c r="J3" s="34"/>
      <c r="K3" s="34"/>
      <c r="L3" s="34"/>
    </row>
    <row r="4" spans="1:12" s="29" customFormat="1" ht="15" customHeight="1" thickBot="1">
      <c r="B4" s="196" t="s">
        <v>1102</v>
      </c>
      <c r="C4" s="193"/>
      <c r="D4" s="193"/>
      <c r="E4" s="193"/>
      <c r="F4" s="193"/>
      <c r="G4" s="193"/>
      <c r="H4" s="193"/>
      <c r="I4" s="193"/>
      <c r="J4" s="193"/>
      <c r="K4" s="193"/>
      <c r="L4" s="35"/>
    </row>
    <row r="5" spans="1:12" s="30" customFormat="1" ht="22.5" customHeight="1" thickTop="1">
      <c r="K5" s="31" t="s">
        <v>751</v>
      </c>
    </row>
    <row r="6" spans="1:12" s="30" customFormat="1" ht="15.95" customHeight="1">
      <c r="B6" s="242" t="s">
        <v>753</v>
      </c>
      <c r="C6" s="258" t="s">
        <v>952</v>
      </c>
      <c r="D6" s="251" t="s">
        <v>959</v>
      </c>
      <c r="E6" s="268"/>
      <c r="F6" s="258" t="s">
        <v>953</v>
      </c>
      <c r="G6" s="258" t="s">
        <v>954</v>
      </c>
      <c r="H6" s="251" t="s">
        <v>955</v>
      </c>
      <c r="I6" s="258" t="s">
        <v>956</v>
      </c>
      <c r="J6" s="251" t="s">
        <v>957</v>
      </c>
      <c r="K6" s="252"/>
    </row>
    <row r="7" spans="1:12" s="30" customFormat="1" ht="15.95" customHeight="1">
      <c r="B7" s="264"/>
      <c r="C7" s="259"/>
      <c r="D7" s="262"/>
      <c r="E7" s="269"/>
      <c r="F7" s="259"/>
      <c r="G7" s="259"/>
      <c r="H7" s="261"/>
      <c r="I7" s="259"/>
      <c r="J7" s="253"/>
      <c r="K7" s="254"/>
    </row>
    <row r="8" spans="1:12" s="30" customFormat="1" ht="15.95" customHeight="1">
      <c r="B8" s="264"/>
      <c r="C8" s="259"/>
      <c r="D8" s="270" t="s">
        <v>754</v>
      </c>
      <c r="E8" s="270" t="s">
        <v>250</v>
      </c>
      <c r="F8" s="259"/>
      <c r="G8" s="259"/>
      <c r="H8" s="261"/>
      <c r="I8" s="259"/>
      <c r="J8" s="253"/>
      <c r="K8" s="254"/>
    </row>
    <row r="9" spans="1:12" s="30" customFormat="1" ht="15.75" customHeight="1">
      <c r="B9" s="264" t="s">
        <v>752</v>
      </c>
      <c r="C9" s="265" t="s">
        <v>958</v>
      </c>
      <c r="D9" s="271"/>
      <c r="E9" s="271"/>
      <c r="F9" s="259" t="s">
        <v>960</v>
      </c>
      <c r="G9" s="259" t="s">
        <v>961</v>
      </c>
      <c r="H9" s="261" t="s">
        <v>962</v>
      </c>
      <c r="I9" s="259" t="s">
        <v>963</v>
      </c>
      <c r="J9" s="255" t="s">
        <v>964</v>
      </c>
      <c r="K9" s="254"/>
    </row>
    <row r="10" spans="1:12" s="30" customFormat="1" ht="15.95" customHeight="1">
      <c r="B10" s="264"/>
      <c r="C10" s="266"/>
      <c r="D10" s="271" t="s">
        <v>755</v>
      </c>
      <c r="E10" s="271" t="s">
        <v>255</v>
      </c>
      <c r="F10" s="259"/>
      <c r="G10" s="259"/>
      <c r="H10" s="261"/>
      <c r="I10" s="259"/>
      <c r="J10" s="253"/>
      <c r="K10" s="254"/>
    </row>
    <row r="11" spans="1:12" s="30" customFormat="1" ht="15.75" customHeight="1">
      <c r="B11" s="243"/>
      <c r="C11" s="267"/>
      <c r="D11" s="272"/>
      <c r="E11" s="272"/>
      <c r="F11" s="260"/>
      <c r="G11" s="260"/>
      <c r="H11" s="262"/>
      <c r="I11" s="260"/>
      <c r="J11" s="256"/>
      <c r="K11" s="257"/>
    </row>
    <row r="12" spans="1:12" s="29" customFormat="1" ht="17.100000000000001" customHeight="1">
      <c r="A12" s="30"/>
      <c r="B12" s="37">
        <v>2022</v>
      </c>
      <c r="C12" s="121">
        <v>330.84864401875097</v>
      </c>
      <c r="D12" s="122">
        <v>182.18810556294699</v>
      </c>
      <c r="E12" s="120">
        <v>107.765902346769</v>
      </c>
      <c r="F12" s="120">
        <v>16.532176828436512</v>
      </c>
      <c r="G12" s="120">
        <v>-57.272905199908273</v>
      </c>
      <c r="H12" s="120">
        <v>10.475788383116949</v>
      </c>
      <c r="I12" s="120">
        <v>3.2481794690792993</v>
      </c>
      <c r="J12" s="120">
        <f>+C12-D12-E12-F12-G12-H12-I12</f>
        <v>67.911396628310499</v>
      </c>
      <c r="K12" s="71"/>
    </row>
    <row r="13" spans="1:12" s="29" customFormat="1" ht="17.100000000000001" customHeight="1">
      <c r="A13" s="30"/>
      <c r="B13" s="39">
        <v>2021</v>
      </c>
      <c r="C13" s="121">
        <v>351.57791668730698</v>
      </c>
      <c r="D13" s="122">
        <v>189.647349927622</v>
      </c>
      <c r="E13" s="120">
        <v>107.84462261963399</v>
      </c>
      <c r="F13" s="120">
        <v>16.095672581581145</v>
      </c>
      <c r="G13" s="120">
        <v>-62.612891187176885</v>
      </c>
      <c r="H13" s="120">
        <v>10.2778349897669</v>
      </c>
      <c r="I13" s="120">
        <v>3.7560663124794407</v>
      </c>
      <c r="J13" s="120">
        <v>86.569261443400379</v>
      </c>
      <c r="K13" s="71"/>
    </row>
    <row r="14" spans="1:12" s="29" customFormat="1" ht="17.100000000000001" customHeight="1">
      <c r="A14" s="30"/>
      <c r="B14" s="39">
        <v>2020</v>
      </c>
      <c r="C14" s="121">
        <v>356.22746230773703</v>
      </c>
      <c r="D14" s="122">
        <v>198.0519109281704</v>
      </c>
      <c r="E14" s="120">
        <v>100.04622112257564</v>
      </c>
      <c r="F14" s="120">
        <v>15.776597280369318</v>
      </c>
      <c r="G14" s="120">
        <v>-56.147749174032185</v>
      </c>
      <c r="H14" s="120">
        <v>11</v>
      </c>
      <c r="I14" s="120">
        <v>3.9924443943109345</v>
      </c>
      <c r="J14" s="120">
        <f>+C14-D14-E14-F14-G14-H14-I14</f>
        <v>83.508037756342915</v>
      </c>
      <c r="K14" s="71"/>
    </row>
    <row r="15" spans="1:12" s="29" customFormat="1" ht="17.100000000000001" customHeight="1">
      <c r="A15" s="30"/>
      <c r="B15" s="39">
        <v>2019</v>
      </c>
      <c r="C15" s="121">
        <v>352.05149999999998</v>
      </c>
      <c r="D15" s="122">
        <v>196.5964499384005</v>
      </c>
      <c r="E15" s="120">
        <v>99.848692133078941</v>
      </c>
      <c r="F15" s="120">
        <v>15.289901497964987</v>
      </c>
      <c r="G15" s="120">
        <v>-66.452586800000006</v>
      </c>
      <c r="H15" s="120">
        <v>10.1</v>
      </c>
      <c r="I15" s="120">
        <v>4.2</v>
      </c>
      <c r="J15" s="120">
        <f>+C15-D15-E15-F15-G15-H15-I15</f>
        <v>92.469043230555556</v>
      </c>
      <c r="K15" s="71"/>
    </row>
    <row r="16" spans="1:12" s="29" customFormat="1" ht="17.100000000000001" customHeight="1">
      <c r="A16" s="30"/>
      <c r="B16" s="39">
        <v>2018</v>
      </c>
      <c r="C16" s="121">
        <v>314.87082486152798</v>
      </c>
      <c r="D16" s="122">
        <v>189.20131575118253</v>
      </c>
      <c r="E16" s="120">
        <v>93.399700367972258</v>
      </c>
      <c r="F16" s="120">
        <v>15.219186644021008</v>
      </c>
      <c r="G16" s="120">
        <v>-56.752288270278072</v>
      </c>
      <c r="H16" s="120">
        <v>11.226555321111059</v>
      </c>
      <c r="I16" s="120">
        <v>4.9243182938643901</v>
      </c>
      <c r="J16" s="120">
        <f>+C16-D16-E16-F16-G16-H16-I16</f>
        <v>57.652036753654805</v>
      </c>
      <c r="K16" s="71"/>
    </row>
    <row r="17" spans="1:13" s="29" customFormat="1" ht="17.100000000000001" customHeight="1">
      <c r="A17" s="30"/>
      <c r="B17" s="39">
        <v>2017</v>
      </c>
      <c r="C17" s="121">
        <v>341.54599999999999</v>
      </c>
      <c r="D17" s="122">
        <v>194.11857348911153</v>
      </c>
      <c r="E17" s="120">
        <v>98.196102998224973</v>
      </c>
      <c r="F17" s="120">
        <v>15.312345867620888</v>
      </c>
      <c r="G17" s="120">
        <v>-52.304694300000001</v>
      </c>
      <c r="H17" s="120">
        <v>9.7494485788429177</v>
      </c>
      <c r="I17" s="120">
        <v>6.4514199825503447</v>
      </c>
      <c r="J17" s="120">
        <f>+C17-D17-E17-F17-G17-H17-I17</f>
        <v>70.022803383649347</v>
      </c>
      <c r="K17" s="71"/>
    </row>
    <row r="18" spans="1:13" s="30" customFormat="1" ht="17.100000000000001" customHeight="1">
      <c r="B18" s="39">
        <v>2016</v>
      </c>
      <c r="C18" s="121">
        <v>342.55799999999999</v>
      </c>
      <c r="D18" s="122">
        <v>198.03753599999999</v>
      </c>
      <c r="E18" s="120">
        <v>96.639786000000001</v>
      </c>
      <c r="F18" s="120">
        <v>15.603207345766695</v>
      </c>
      <c r="G18" s="120">
        <v>-54.384761470000001</v>
      </c>
      <c r="H18" s="120">
        <v>8.6260638675203456</v>
      </c>
      <c r="I18" s="120">
        <v>6.9480747707411457</v>
      </c>
      <c r="J18" s="120">
        <f t="shared" ref="J18:J24" si="0">+C18-D18-E18-F18-G18-H18-I18</f>
        <v>71.088093485971825</v>
      </c>
      <c r="K18" s="72"/>
    </row>
    <row r="19" spans="1:13" s="30" customFormat="1" ht="17.100000000000001" customHeight="1">
      <c r="B19" s="39">
        <v>2015</v>
      </c>
      <c r="C19" s="121">
        <v>300.43700000000001</v>
      </c>
      <c r="D19" s="122">
        <v>199.17</v>
      </c>
      <c r="E19" s="120">
        <v>90.775000000000006</v>
      </c>
      <c r="F19" s="120">
        <v>16</v>
      </c>
      <c r="G19" s="120">
        <v>-69.428384229999992</v>
      </c>
      <c r="H19" s="120">
        <v>10.3</v>
      </c>
      <c r="I19" s="120">
        <v>7.9</v>
      </c>
      <c r="J19" s="120">
        <f t="shared" si="0"/>
        <v>45.720384230000015</v>
      </c>
      <c r="K19" s="72"/>
    </row>
    <row r="20" spans="1:13" s="30" customFormat="1" ht="17.100000000000001" customHeight="1">
      <c r="B20" s="39">
        <v>2014</v>
      </c>
      <c r="C20" s="121">
        <v>288.96300000000002</v>
      </c>
      <c r="D20" s="122">
        <v>216.1</v>
      </c>
      <c r="E20" s="120">
        <v>95.7</v>
      </c>
      <c r="F20" s="120">
        <v>16.399999999999999</v>
      </c>
      <c r="G20" s="120">
        <v>-56.809977780000004</v>
      </c>
      <c r="H20" s="120">
        <v>8.3000000000000007</v>
      </c>
      <c r="I20" s="120">
        <v>7.7</v>
      </c>
      <c r="J20" s="120">
        <f t="shared" si="0"/>
        <v>1.5729777800000297</v>
      </c>
      <c r="K20" s="72"/>
    </row>
    <row r="21" spans="1:13" s="30" customFormat="1" ht="17.100000000000001" customHeight="1">
      <c r="B21" s="39">
        <v>2013</v>
      </c>
      <c r="C21" s="121">
        <v>341.38200000000001</v>
      </c>
      <c r="D21" s="122">
        <v>226.8</v>
      </c>
      <c r="E21" s="120">
        <v>121.7</v>
      </c>
      <c r="F21" s="120">
        <v>16.899999999999999</v>
      </c>
      <c r="G21" s="120">
        <v>-70.191469190000007</v>
      </c>
      <c r="H21" s="120">
        <v>8.5</v>
      </c>
      <c r="I21" s="120">
        <v>8</v>
      </c>
      <c r="J21" s="120">
        <f>+C21-D21-E21-F21-G21-H21-I21</f>
        <v>29.673469189999999</v>
      </c>
      <c r="K21" s="72"/>
    </row>
    <row r="22" spans="1:13" s="30" customFormat="1" ht="17.100000000000001" customHeight="1">
      <c r="B22" s="39">
        <v>2012</v>
      </c>
      <c r="C22" s="121">
        <v>363.197</v>
      </c>
      <c r="D22" s="122">
        <v>238.7</v>
      </c>
      <c r="E22" s="120">
        <v>128.1</v>
      </c>
      <c r="F22" s="120">
        <v>17.600000000000001</v>
      </c>
      <c r="G22" s="120">
        <v>-54.976805560000003</v>
      </c>
      <c r="H22" s="120">
        <v>8.1</v>
      </c>
      <c r="I22" s="120">
        <v>9.1</v>
      </c>
      <c r="J22" s="120">
        <f t="shared" si="0"/>
        <v>16.573805560000018</v>
      </c>
      <c r="K22" s="72"/>
    </row>
    <row r="23" spans="1:13" s="30" customFormat="1" ht="17.100000000000001" customHeight="1">
      <c r="B23" s="39">
        <v>2011</v>
      </c>
      <c r="C23" s="121">
        <v>392.27699999999999</v>
      </c>
      <c r="D23" s="122">
        <v>241.3</v>
      </c>
      <c r="E23" s="120">
        <v>121.2</v>
      </c>
      <c r="F23" s="120">
        <v>18.5</v>
      </c>
      <c r="G23" s="120">
        <v>-50.213140720000006</v>
      </c>
      <c r="H23" s="120">
        <v>9.6</v>
      </c>
      <c r="I23" s="120">
        <v>10.5</v>
      </c>
      <c r="J23" s="120">
        <f t="shared" si="0"/>
        <v>41.390140719999977</v>
      </c>
      <c r="K23" s="72"/>
    </row>
    <row r="24" spans="1:13" s="30" customFormat="1" ht="17.100000000000001" customHeight="1">
      <c r="A24" s="29"/>
      <c r="B24" s="202">
        <v>2010</v>
      </c>
      <c r="C24" s="121">
        <v>379.65699999999998</v>
      </c>
      <c r="D24" s="122">
        <v>224.6</v>
      </c>
      <c r="E24" s="120">
        <v>109.1</v>
      </c>
      <c r="F24" s="120">
        <v>18.399999999999999</v>
      </c>
      <c r="G24" s="120">
        <v>-31.427224020000001</v>
      </c>
      <c r="H24" s="120">
        <v>9.6999999999999993</v>
      </c>
      <c r="I24" s="120">
        <v>10.1</v>
      </c>
      <c r="J24" s="120">
        <f t="shared" si="0"/>
        <v>39.184224019999995</v>
      </c>
      <c r="K24" s="72"/>
    </row>
    <row r="25" spans="1:13" s="30" customFormat="1" ht="3" customHeight="1">
      <c r="B25" s="58"/>
      <c r="C25" s="59"/>
      <c r="D25" s="59"/>
      <c r="E25" s="59"/>
      <c r="F25" s="59"/>
      <c r="G25" s="59"/>
      <c r="H25" s="59"/>
      <c r="I25" s="59"/>
      <c r="J25" s="59"/>
      <c r="K25" s="68"/>
      <c r="L25" s="22"/>
      <c r="M25" s="22"/>
    </row>
    <row r="26" spans="1:13" ht="4.5" customHeight="1">
      <c r="B26" s="21"/>
      <c r="C26" s="21"/>
      <c r="D26" s="21"/>
      <c r="E26" s="21"/>
      <c r="G26" s="27"/>
      <c r="H26" s="27"/>
      <c r="I26" s="23"/>
      <c r="J26" s="23"/>
    </row>
    <row r="27" spans="1:13" ht="15" customHeight="1">
      <c r="B27" s="21" t="s">
        <v>873</v>
      </c>
      <c r="C27" s="21"/>
      <c r="D27" s="21"/>
      <c r="E27" s="21"/>
      <c r="G27" s="27"/>
      <c r="H27" s="27"/>
      <c r="I27" s="23"/>
      <c r="J27" s="23"/>
    </row>
    <row r="28" spans="1:13" ht="15" customHeight="1">
      <c r="B28" s="21" t="s">
        <v>925</v>
      </c>
      <c r="C28" s="21"/>
      <c r="D28" s="21"/>
      <c r="E28" s="21"/>
      <c r="G28" s="27"/>
      <c r="H28" s="27"/>
      <c r="I28" s="23"/>
      <c r="J28" s="23"/>
    </row>
    <row r="29" spans="1:13" ht="15" customHeight="1">
      <c r="B29" s="21" t="s">
        <v>898</v>
      </c>
      <c r="C29" s="21"/>
      <c r="D29" s="21"/>
      <c r="E29" s="21"/>
      <c r="G29" s="27"/>
      <c r="H29" s="27"/>
      <c r="I29" s="23"/>
      <c r="J29" s="23"/>
    </row>
    <row r="30" spans="1:13" ht="12.95" customHeight="1">
      <c r="B30" s="21" t="s">
        <v>899</v>
      </c>
      <c r="C30" s="21"/>
      <c r="D30" s="21"/>
      <c r="E30" s="21"/>
      <c r="G30" s="27"/>
      <c r="H30" s="27"/>
      <c r="I30" s="23"/>
      <c r="J30" s="23"/>
    </row>
    <row r="31" spans="1:13" ht="15" customHeight="1">
      <c r="B31" s="21" t="s">
        <v>900</v>
      </c>
      <c r="C31" s="21"/>
      <c r="D31" s="21"/>
      <c r="E31" s="21"/>
      <c r="G31" s="27"/>
      <c r="H31" s="27"/>
      <c r="I31" s="23"/>
      <c r="J31" s="23"/>
    </row>
    <row r="32" spans="1:13" ht="12.95" customHeight="1">
      <c r="B32" s="21" t="s">
        <v>901</v>
      </c>
      <c r="C32" s="21"/>
      <c r="D32" s="21"/>
      <c r="E32" s="21"/>
      <c r="G32" s="27"/>
      <c r="H32" s="27"/>
      <c r="I32" s="23"/>
      <c r="J32" s="23"/>
    </row>
    <row r="33" spans="2:15" s="23" customFormat="1" ht="13.5" thickBot="1">
      <c r="L33" s="22"/>
      <c r="M33" s="22"/>
    </row>
    <row r="34" spans="2:15" s="23" customFormat="1" ht="16.5" customHeight="1" thickTop="1">
      <c r="B34" s="24" t="str">
        <f>+'Περιεχόμενα-Contents'!B27</f>
        <v>(Τελευταία Ενημέρωση/Last update: 10/04/2025)</v>
      </c>
      <c r="C34" s="25"/>
      <c r="D34" s="25"/>
      <c r="E34" s="25"/>
      <c r="F34" s="25"/>
      <c r="G34" s="25"/>
      <c r="H34" s="25"/>
      <c r="I34" s="25"/>
      <c r="J34" s="25"/>
      <c r="K34" s="25"/>
      <c r="L34" s="22"/>
      <c r="M34" s="22"/>
    </row>
    <row r="35" spans="2:15" s="23" customFormat="1" ht="4.5" customHeight="1">
      <c r="B35" s="190"/>
      <c r="L35" s="22"/>
      <c r="M35" s="22"/>
    </row>
    <row r="36" spans="2:15" s="23" customFormat="1" ht="16.5" customHeight="1">
      <c r="B36" s="26" t="str">
        <f>+'Περιεχόμενα-Contents'!B29</f>
        <v>COPYRIGHT © :2025, ΚΥΠΡΙΑΚΗ ΔΗΜΟΚΡΑΤΙΑ, ΣΤΑΤΙΣΤΙΚΗ ΥΠΗΡΕΣΙΑ/REPUBLIC OF CYPRUS, STATISTICAL SERVICE</v>
      </c>
      <c r="L36" s="22"/>
      <c r="M36" s="22"/>
      <c r="N36" s="1"/>
      <c r="O36" s="1"/>
    </row>
  </sheetData>
  <mergeCells count="20">
    <mergeCell ref="A1:C1"/>
    <mergeCell ref="B6:B8"/>
    <mergeCell ref="B9:B11"/>
    <mergeCell ref="G6:G8"/>
    <mergeCell ref="G9:G11"/>
    <mergeCell ref="C6:C8"/>
    <mergeCell ref="C9:C11"/>
    <mergeCell ref="D6:E7"/>
    <mergeCell ref="D8:D9"/>
    <mergeCell ref="D10:D11"/>
    <mergeCell ref="E8:E9"/>
    <mergeCell ref="E10:E11"/>
    <mergeCell ref="F6:F8"/>
    <mergeCell ref="F9:F11"/>
    <mergeCell ref="J6:K8"/>
    <mergeCell ref="J9:K11"/>
    <mergeCell ref="I6:I8"/>
    <mergeCell ref="I9:I11"/>
    <mergeCell ref="H6:H8"/>
    <mergeCell ref="H9:H11"/>
  </mergeCells>
  <hyperlinks>
    <hyperlink ref="A1" location="'Περιεχόμενα-Contents'!A1" display="Περιεχόμενα - Contents" xr:uid="{00000000-0004-0000-0500-000000000000}"/>
  </hyperlinks>
  <printOptions horizontalCentered="1"/>
  <pageMargins left="0.15748031496062992" right="0.15748031496062992" top="0.19685039370078741" bottom="0.19685039370078741" header="0.15748031496062992" footer="0.1574803149606299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89"/>
  <sheetViews>
    <sheetView zoomScaleNormal="100" zoomScaleSheetLayoutView="80" workbookViewId="0">
      <pane ySplit="7" topLeftCell="A8" activePane="bottomLeft" state="frozen"/>
      <selection pane="bottomLeft" sqref="A1:B1"/>
    </sheetView>
  </sheetViews>
  <sheetFormatPr defaultColWidth="9.28515625" defaultRowHeight="12.75"/>
  <cols>
    <col min="1" max="1" width="2.140625" style="22" customWidth="1"/>
    <col min="2" max="2" width="54.5703125" style="27" customWidth="1"/>
    <col min="3" max="3" width="9.85546875" style="22" customWidth="1"/>
    <col min="4" max="7" width="9" style="22" customWidth="1"/>
    <col min="8" max="8" width="0.85546875" style="22" customWidth="1"/>
    <col min="9" max="9" width="50.140625" style="22" customWidth="1"/>
    <col min="10" max="10" width="2.140625" style="22" customWidth="1"/>
    <col min="11" max="11" width="23.85546875" style="22" customWidth="1"/>
    <col min="12" max="12" width="15.28515625" style="22" customWidth="1"/>
    <col min="13" max="14" width="9.28515625" style="22"/>
    <col min="15" max="15" width="16.5703125" style="22" customWidth="1"/>
    <col min="16" max="16384" width="9.28515625" style="22"/>
  </cols>
  <sheetData>
    <row r="1" spans="1:13" s="1" customFormat="1" ht="15" customHeight="1">
      <c r="A1" s="246" t="s">
        <v>8</v>
      </c>
      <c r="B1" s="247"/>
    </row>
    <row r="2" spans="1:13" s="1" customFormat="1" ht="12.95" customHeight="1">
      <c r="B2" s="3"/>
    </row>
    <row r="3" spans="1:13" s="29" customFormat="1" ht="15" customHeight="1">
      <c r="B3" s="195" t="s">
        <v>1103</v>
      </c>
      <c r="C3" s="34"/>
      <c r="D3" s="34"/>
      <c r="E3" s="34"/>
      <c r="F3" s="34"/>
      <c r="G3" s="34"/>
      <c r="H3" s="34"/>
      <c r="I3" s="34"/>
      <c r="J3" s="34"/>
    </row>
    <row r="4" spans="1:13" s="29" customFormat="1" ht="15" customHeight="1" thickBot="1">
      <c r="B4" s="196" t="s">
        <v>1104</v>
      </c>
      <c r="C4" s="193"/>
      <c r="D4" s="193"/>
      <c r="E4" s="193"/>
      <c r="F4" s="193"/>
      <c r="G4" s="193"/>
      <c r="H4" s="193"/>
      <c r="I4" s="193"/>
      <c r="J4" s="35"/>
    </row>
    <row r="5" spans="1:13" s="30" customFormat="1" ht="18.75" customHeight="1" thickTop="1">
      <c r="I5" s="31" t="s">
        <v>14</v>
      </c>
    </row>
    <row r="6" spans="1:13" s="30" customFormat="1" ht="15.95" customHeight="1">
      <c r="B6" s="242" t="s">
        <v>104</v>
      </c>
      <c r="C6" s="244">
        <v>2018</v>
      </c>
      <c r="D6" s="244">
        <v>2019</v>
      </c>
      <c r="E6" s="244">
        <v>2020</v>
      </c>
      <c r="F6" s="244">
        <v>2021</v>
      </c>
      <c r="G6" s="244">
        <v>2022</v>
      </c>
      <c r="H6" s="244"/>
      <c r="I6" s="242" t="s">
        <v>103</v>
      </c>
    </row>
    <row r="7" spans="1:13" s="30" customFormat="1" ht="15.95" customHeight="1">
      <c r="B7" s="243"/>
      <c r="C7" s="245"/>
      <c r="D7" s="245"/>
      <c r="E7" s="245"/>
      <c r="F7" s="245"/>
      <c r="G7" s="245"/>
      <c r="H7" s="245"/>
      <c r="I7" s="243"/>
    </row>
    <row r="8" spans="1:13" s="29" customFormat="1" ht="17.100000000000001" customHeight="1">
      <c r="B8" s="37" t="s">
        <v>105</v>
      </c>
      <c r="C8" s="65">
        <v>223572.00639818553</v>
      </c>
      <c r="D8" s="65">
        <v>221386.53318539009</v>
      </c>
      <c r="E8" s="65">
        <v>220091.21014970404</v>
      </c>
      <c r="F8" s="65">
        <v>242654.52538365917</v>
      </c>
      <c r="G8" s="65">
        <v>277213.03169522667</v>
      </c>
      <c r="H8" s="63"/>
      <c r="I8" s="39" t="s">
        <v>144</v>
      </c>
      <c r="M8" s="47"/>
    </row>
    <row r="9" spans="1:13" s="30" customFormat="1" ht="12.95" customHeight="1">
      <c r="B9" s="38" t="s">
        <v>106</v>
      </c>
      <c r="C9" s="62">
        <v>25849.566084800001</v>
      </c>
      <c r="D9" s="62">
        <v>24416.551178999998</v>
      </c>
      <c r="E9" s="62">
        <v>27544.394028026021</v>
      </c>
      <c r="F9" s="62">
        <v>33671.752332145465</v>
      </c>
      <c r="G9" s="62">
        <v>32915.137409564348</v>
      </c>
      <c r="H9" s="64"/>
      <c r="I9" s="38" t="s">
        <v>145</v>
      </c>
      <c r="M9" s="47"/>
    </row>
    <row r="10" spans="1:13" s="30" customFormat="1" ht="12.95" customHeight="1">
      <c r="B10" s="38" t="s">
        <v>185</v>
      </c>
      <c r="C10" s="62">
        <v>1939.0124975698752</v>
      </c>
      <c r="D10" s="62">
        <v>1808.9411434567999</v>
      </c>
      <c r="E10" s="62">
        <v>1624.9610425908193</v>
      </c>
      <c r="F10" s="62">
        <v>2213.4021264376361</v>
      </c>
      <c r="G10" s="62">
        <v>2707.3554480343896</v>
      </c>
      <c r="H10" s="64"/>
      <c r="I10" s="38" t="s">
        <v>146</v>
      </c>
      <c r="M10" s="47"/>
    </row>
    <row r="11" spans="1:13" s="30" customFormat="1" ht="12.95" customHeight="1">
      <c r="B11" s="38" t="s">
        <v>107</v>
      </c>
      <c r="C11" s="62">
        <v>34762.048338599998</v>
      </c>
      <c r="D11" s="62">
        <v>48887.115179000008</v>
      </c>
      <c r="E11" s="62">
        <v>44639.009784995949</v>
      </c>
      <c r="F11" s="62">
        <v>50600.772493096767</v>
      </c>
      <c r="G11" s="62">
        <v>73344.449944948152</v>
      </c>
      <c r="H11" s="64"/>
      <c r="I11" s="38" t="s">
        <v>147</v>
      </c>
      <c r="M11" s="47"/>
    </row>
    <row r="12" spans="1:13" s="30" customFormat="1" ht="12.95" customHeight="1">
      <c r="B12" s="38" t="s">
        <v>186</v>
      </c>
      <c r="C12" s="62">
        <v>33125.918756400002</v>
      </c>
      <c r="D12" s="62">
        <v>35488.832960000007</v>
      </c>
      <c r="E12" s="62">
        <v>38312.918346010229</v>
      </c>
      <c r="F12" s="62">
        <v>46241.207001886811</v>
      </c>
      <c r="G12" s="62">
        <v>51401.461471166884</v>
      </c>
      <c r="H12" s="64"/>
      <c r="I12" s="38" t="s">
        <v>148</v>
      </c>
      <c r="M12" s="47"/>
    </row>
    <row r="13" spans="1:13" s="30" customFormat="1" ht="12.95" customHeight="1">
      <c r="B13" s="38" t="s">
        <v>108</v>
      </c>
      <c r="C13" s="62">
        <v>34264.537377489141</v>
      </c>
      <c r="D13" s="62">
        <v>33765.123703233323</v>
      </c>
      <c r="E13" s="62">
        <v>31111.284324391636</v>
      </c>
      <c r="F13" s="62">
        <v>32450.115499386146</v>
      </c>
      <c r="G13" s="62">
        <v>41978.252897783277</v>
      </c>
      <c r="H13" s="64"/>
      <c r="I13" s="38" t="s">
        <v>1021</v>
      </c>
      <c r="M13" s="47"/>
    </row>
    <row r="14" spans="1:13" s="30" customFormat="1" ht="12.95" customHeight="1">
      <c r="B14" s="38" t="s">
        <v>187</v>
      </c>
      <c r="C14" s="62">
        <v>6236.765832</v>
      </c>
      <c r="D14" s="62">
        <v>11776.209343205997</v>
      </c>
      <c r="E14" s="62">
        <v>7595.5669755850631</v>
      </c>
      <c r="F14" s="62">
        <v>9108.7198629195536</v>
      </c>
      <c r="G14" s="62">
        <v>6648.4116890162004</v>
      </c>
      <c r="H14" s="64"/>
      <c r="I14" s="38" t="s">
        <v>188</v>
      </c>
      <c r="K14" s="29"/>
      <c r="L14" s="29"/>
      <c r="M14" s="47"/>
    </row>
    <row r="15" spans="1:13" s="30" customFormat="1" ht="12.95" customHeight="1">
      <c r="B15" s="38" t="s">
        <v>189</v>
      </c>
      <c r="C15" s="62">
        <v>80485.212266499992</v>
      </c>
      <c r="D15" s="62">
        <v>57397.945569999996</v>
      </c>
      <c r="E15" s="62">
        <v>62080.204338166266</v>
      </c>
      <c r="F15" s="62">
        <v>58347.492453999999</v>
      </c>
      <c r="G15" s="62">
        <v>59078.177844999991</v>
      </c>
      <c r="H15" s="64"/>
      <c r="I15" s="38" t="s">
        <v>1022</v>
      </c>
      <c r="J15" s="29"/>
      <c r="M15" s="47"/>
    </row>
    <row r="16" spans="1:13" s="30" customFormat="1" ht="12.95" customHeight="1">
      <c r="B16" s="38" t="s">
        <v>190</v>
      </c>
      <c r="C16" s="62">
        <v>6908.9452448265029</v>
      </c>
      <c r="D16" s="62">
        <f>D8-SUM(D9:D15)</f>
        <v>7845.8141074939922</v>
      </c>
      <c r="E16" s="62">
        <f>E8-SUM(E9:E15)</f>
        <v>7182.8713099380548</v>
      </c>
      <c r="F16" s="62">
        <f>F8-SUM(F9:F15)</f>
        <v>10021.063613786799</v>
      </c>
      <c r="G16" s="62">
        <f>G8-SUM(G9:G15)</f>
        <v>9139.7849897134583</v>
      </c>
      <c r="H16" s="64"/>
      <c r="I16" s="38" t="s">
        <v>191</v>
      </c>
      <c r="M16" s="47"/>
    </row>
    <row r="17" spans="2:13" s="29" customFormat="1" ht="17.100000000000001" customHeight="1">
      <c r="B17" s="39" t="s">
        <v>109</v>
      </c>
      <c r="C17" s="65">
        <v>19480.823389260728</v>
      </c>
      <c r="D17" s="65">
        <v>20627.227025251024</v>
      </c>
      <c r="E17" s="65">
        <v>19978.298296933965</v>
      </c>
      <c r="F17" s="65">
        <v>20597.323789970891</v>
      </c>
      <c r="G17" s="65">
        <v>21843.520055789755</v>
      </c>
      <c r="H17" s="63"/>
      <c r="I17" s="39" t="s">
        <v>150</v>
      </c>
      <c r="J17" s="30"/>
      <c r="K17" s="30"/>
      <c r="L17" s="30"/>
      <c r="M17" s="47"/>
    </row>
    <row r="18" spans="2:13" s="30" customFormat="1" ht="12.95" customHeight="1">
      <c r="B18" s="66" t="s">
        <v>192</v>
      </c>
      <c r="C18" s="62">
        <v>3136.0666385737213</v>
      </c>
      <c r="D18" s="62">
        <v>3041.0983654999318</v>
      </c>
      <c r="E18" s="62">
        <v>3378.6527876380237</v>
      </c>
      <c r="F18" s="62">
        <v>3572.7960466879717</v>
      </c>
      <c r="G18" s="62">
        <v>4025.4154091031673</v>
      </c>
      <c r="H18" s="64"/>
      <c r="I18" s="66" t="s">
        <v>198</v>
      </c>
      <c r="M18" s="47"/>
    </row>
    <row r="19" spans="2:13" s="30" customFormat="1" ht="12.95" customHeight="1">
      <c r="B19" s="66" t="s">
        <v>193</v>
      </c>
      <c r="C19" s="62">
        <v>3323.1386522906223</v>
      </c>
      <c r="D19" s="62">
        <v>2583.1720562619366</v>
      </c>
      <c r="E19" s="62">
        <v>3082.6638952670346</v>
      </c>
      <c r="F19" s="62">
        <v>3264.8517524971357</v>
      </c>
      <c r="G19" s="62">
        <v>3552.9630955014477</v>
      </c>
      <c r="H19" s="64"/>
      <c r="I19" s="66" t="s">
        <v>199</v>
      </c>
      <c r="K19" s="29"/>
      <c r="M19" s="47"/>
    </row>
    <row r="20" spans="2:13" s="30" customFormat="1" ht="12.95" customHeight="1">
      <c r="B20" s="66" t="s">
        <v>194</v>
      </c>
      <c r="C20" s="62">
        <v>1013.0481497499999</v>
      </c>
      <c r="D20" s="62">
        <v>3681.6239999999998</v>
      </c>
      <c r="E20" s="62">
        <v>1720.81</v>
      </c>
      <c r="F20" s="62">
        <v>1034.5825</v>
      </c>
      <c r="G20" s="62">
        <v>314.35992249999998</v>
      </c>
      <c r="H20" s="64"/>
      <c r="I20" s="66" t="s">
        <v>200</v>
      </c>
    </row>
    <row r="21" spans="2:13" s="30" customFormat="1" ht="12.95" customHeight="1">
      <c r="B21" s="66" t="s">
        <v>195</v>
      </c>
      <c r="C21" s="62">
        <v>53.978307448453606</v>
      </c>
      <c r="D21" s="62">
        <v>12.14325</v>
      </c>
      <c r="E21" s="62">
        <v>94.975907523262407</v>
      </c>
      <c r="F21" s="62">
        <v>123.6323</v>
      </c>
      <c r="G21" s="62">
        <v>104.19676765300864</v>
      </c>
      <c r="H21" s="64"/>
      <c r="I21" s="66" t="s">
        <v>201</v>
      </c>
    </row>
    <row r="22" spans="2:13" s="30" customFormat="1" ht="12.95" customHeight="1">
      <c r="B22" s="66" t="s">
        <v>196</v>
      </c>
      <c r="C22" s="62">
        <v>395.06168872052694</v>
      </c>
      <c r="D22" s="62">
        <v>300.34777162525916</v>
      </c>
      <c r="E22" s="62">
        <v>354.23239480008675</v>
      </c>
      <c r="F22" s="62">
        <v>361.65991035602792</v>
      </c>
      <c r="G22" s="62">
        <v>282.33147330906172</v>
      </c>
      <c r="H22" s="64"/>
      <c r="I22" s="66" t="s">
        <v>202</v>
      </c>
      <c r="J22" s="29"/>
      <c r="K22" s="29"/>
    </row>
    <row r="23" spans="2:13" s="30" customFormat="1" ht="12.95" customHeight="1">
      <c r="B23" s="66" t="s">
        <v>197</v>
      </c>
      <c r="C23" s="62">
        <f>C17-SUM(C18:C22)</f>
        <v>11559.529952477404</v>
      </c>
      <c r="D23" s="62">
        <f>D17-SUM(D18:D22)</f>
        <v>11008.841581863897</v>
      </c>
      <c r="E23" s="62">
        <f>E17-SUM(E18:E22)</f>
        <v>11346.963311705556</v>
      </c>
      <c r="F23" s="62">
        <f>F17-SUM(F18:F22)</f>
        <v>12239.801280429754</v>
      </c>
      <c r="G23" s="62">
        <f>G17-SUM(G18:G22)</f>
        <v>13564.253387723071</v>
      </c>
      <c r="H23" s="64"/>
      <c r="I23" s="66" t="s">
        <v>203</v>
      </c>
    </row>
    <row r="24" spans="2:13" s="29" customFormat="1" ht="17.100000000000001" customHeight="1">
      <c r="B24" s="39" t="s">
        <v>110</v>
      </c>
      <c r="C24" s="65">
        <v>16906.220247184599</v>
      </c>
      <c r="D24" s="65">
        <v>16967.69458015995</v>
      </c>
      <c r="E24" s="65">
        <v>18203.372091513051</v>
      </c>
      <c r="F24" s="65">
        <v>21956.398999852339</v>
      </c>
      <c r="G24" s="65">
        <v>21628.424328448429</v>
      </c>
      <c r="H24" s="63"/>
      <c r="I24" s="39" t="s">
        <v>151</v>
      </c>
      <c r="J24" s="32"/>
      <c r="K24" s="30"/>
    </row>
    <row r="25" spans="2:13" s="30" customFormat="1" ht="12.95" customHeight="1">
      <c r="B25" s="38" t="s">
        <v>111</v>
      </c>
      <c r="C25" s="62">
        <v>15817.747960124998</v>
      </c>
      <c r="D25" s="62">
        <v>15728.150549545002</v>
      </c>
      <c r="E25" s="62">
        <v>16870.392758875001</v>
      </c>
      <c r="F25" s="62">
        <v>20517.325732630001</v>
      </c>
      <c r="G25" s="62">
        <v>20096.386375426227</v>
      </c>
      <c r="H25" s="64"/>
      <c r="I25" s="38" t="s">
        <v>152</v>
      </c>
    </row>
    <row r="26" spans="2:13" s="30" customFormat="1" ht="12.95" customHeight="1">
      <c r="B26" s="66" t="s">
        <v>206</v>
      </c>
      <c r="C26" s="62">
        <v>179.031713</v>
      </c>
      <c r="D26" s="62">
        <v>355.167327</v>
      </c>
      <c r="E26" s="62">
        <v>306.76062200000001</v>
      </c>
      <c r="F26" s="62">
        <v>343.83555899999999</v>
      </c>
      <c r="G26" s="62">
        <v>416.2414840482021</v>
      </c>
      <c r="H26" s="64"/>
      <c r="I26" s="66" t="s">
        <v>207</v>
      </c>
    </row>
    <row r="27" spans="2:13" s="30" customFormat="1" ht="12.95" customHeight="1">
      <c r="B27" s="66" t="s">
        <v>205</v>
      </c>
      <c r="C27" s="62">
        <v>164.98915</v>
      </c>
      <c r="D27" s="62">
        <v>166.47999150000001</v>
      </c>
      <c r="E27" s="62">
        <v>169.39578350000002</v>
      </c>
      <c r="F27" s="62">
        <v>155.488392</v>
      </c>
      <c r="G27" s="62">
        <v>141.1422675</v>
      </c>
      <c r="H27" s="64"/>
      <c r="I27" s="66" t="s">
        <v>208</v>
      </c>
    </row>
    <row r="28" spans="2:13" s="30" customFormat="1" ht="12.95" customHeight="1">
      <c r="B28" s="66" t="s">
        <v>204</v>
      </c>
      <c r="C28" s="62">
        <v>130.37159829999999</v>
      </c>
      <c r="D28" s="62">
        <v>176.812119</v>
      </c>
      <c r="E28" s="62">
        <v>158.9051255</v>
      </c>
      <c r="F28" s="62">
        <v>151.89342099999996</v>
      </c>
      <c r="G28" s="62">
        <v>151.67329800064681</v>
      </c>
      <c r="H28" s="64"/>
      <c r="I28" s="66" t="s">
        <v>209</v>
      </c>
    </row>
    <row r="29" spans="2:13" s="30" customFormat="1" ht="12.95" customHeight="1">
      <c r="B29" s="66" t="s">
        <v>211</v>
      </c>
      <c r="C29" s="62">
        <v>505.7834095</v>
      </c>
      <c r="D29" s="62">
        <v>684.76186684000004</v>
      </c>
      <c r="E29" s="62">
        <v>644.53697350000004</v>
      </c>
      <c r="F29" s="62">
        <v>811.97818599999994</v>
      </c>
      <c r="G29" s="62">
        <v>916.4533020486748</v>
      </c>
      <c r="H29" s="64"/>
      <c r="I29" s="66" t="s">
        <v>210</v>
      </c>
      <c r="J29" s="29"/>
      <c r="K29" s="29"/>
    </row>
    <row r="30" spans="2:13" s="30" customFormat="1" ht="12.95" customHeight="1">
      <c r="B30" s="66" t="s">
        <v>212</v>
      </c>
      <c r="C30" s="62">
        <v>100.40191</v>
      </c>
      <c r="D30" s="62">
        <v>95.484320000000011</v>
      </c>
      <c r="E30" s="62">
        <v>102.98070999999999</v>
      </c>
      <c r="F30" s="62">
        <v>112.53170000000001</v>
      </c>
      <c r="G30" s="62">
        <v>102.02386915200874</v>
      </c>
      <c r="H30" s="64"/>
      <c r="I30" s="66" t="s">
        <v>213</v>
      </c>
      <c r="J30" s="29"/>
      <c r="K30" s="29"/>
    </row>
    <row r="31" spans="2:13" s="30" customFormat="1" ht="12.95" customHeight="1">
      <c r="B31" s="66" t="s">
        <v>1004</v>
      </c>
      <c r="C31" s="62">
        <v>82.649609999999996</v>
      </c>
      <c r="D31" s="62">
        <v>91.192123000000009</v>
      </c>
      <c r="E31" s="62">
        <v>66.846122000000008</v>
      </c>
      <c r="F31" s="62">
        <v>50.373996400000003</v>
      </c>
      <c r="G31" s="62">
        <v>30.138794000000001</v>
      </c>
      <c r="H31" s="64"/>
      <c r="I31" s="66" t="s">
        <v>214</v>
      </c>
      <c r="J31" s="29"/>
      <c r="K31" s="29"/>
    </row>
    <row r="32" spans="2:13" s="30" customFormat="1" ht="12.95" customHeight="1">
      <c r="B32" s="66" t="s">
        <v>112</v>
      </c>
      <c r="C32" s="62">
        <v>10105.355179099999</v>
      </c>
      <c r="D32" s="62">
        <v>10039.735197000002</v>
      </c>
      <c r="E32" s="62">
        <v>11376.4675135</v>
      </c>
      <c r="F32" s="62">
        <v>12985.925649000001</v>
      </c>
      <c r="G32" s="62">
        <v>12661.748070076697</v>
      </c>
      <c r="H32" s="64"/>
      <c r="I32" s="66" t="s">
        <v>153</v>
      </c>
      <c r="J32" s="29"/>
      <c r="K32" s="29"/>
    </row>
    <row r="33" spans="2:11" s="29" customFormat="1" ht="12.95" customHeight="1">
      <c r="B33" s="66" t="s">
        <v>215</v>
      </c>
      <c r="C33" s="62">
        <v>4549.165390225</v>
      </c>
      <c r="D33" s="62">
        <v>4118.5176052049992</v>
      </c>
      <c r="E33" s="62">
        <f>E25-SUM(E26:E32)</f>
        <v>4044.499908875001</v>
      </c>
      <c r="F33" s="62">
        <f>F25-SUM(F26:F32)</f>
        <v>5905.2988292299997</v>
      </c>
      <c r="G33" s="62">
        <f>G25-SUM(G26:G32)</f>
        <v>5676.9652905999974</v>
      </c>
      <c r="H33" s="63"/>
      <c r="I33" s="66" t="s">
        <v>216</v>
      </c>
    </row>
    <row r="34" spans="2:11" s="29" customFormat="1" ht="12.95" customHeight="1">
      <c r="B34" s="38" t="s">
        <v>1150</v>
      </c>
      <c r="C34" s="62">
        <v>1088.4722870596024</v>
      </c>
      <c r="D34" s="62">
        <v>1239.5440306149501</v>
      </c>
      <c r="E34" s="62">
        <v>1332.9793326380502</v>
      </c>
      <c r="F34" s="62">
        <v>1439.0732672223401</v>
      </c>
      <c r="G34" s="62">
        <v>1532.0379530222026</v>
      </c>
      <c r="H34" s="63"/>
      <c r="I34" s="38" t="s">
        <v>154</v>
      </c>
    </row>
    <row r="35" spans="2:11" s="29" customFormat="1" ht="17.100000000000001" customHeight="1">
      <c r="B35" s="39" t="s">
        <v>930</v>
      </c>
      <c r="C35" s="65"/>
      <c r="D35" s="65"/>
      <c r="E35" s="65"/>
      <c r="F35" s="65"/>
      <c r="G35" s="65"/>
      <c r="H35" s="63"/>
      <c r="I35" s="39" t="s">
        <v>933</v>
      </c>
    </row>
    <row r="36" spans="2:11" s="29" customFormat="1" ht="12.95" customHeight="1">
      <c r="B36" s="39" t="s">
        <v>931</v>
      </c>
      <c r="C36" s="65">
        <v>30067.20147703763</v>
      </c>
      <c r="D36" s="65">
        <f>SUM(D37:D40)</f>
        <v>26024.15771872265</v>
      </c>
      <c r="E36" s="65">
        <f>SUM(E37:E40)</f>
        <v>26182.195540497447</v>
      </c>
      <c r="F36" s="65">
        <f>SUM(F37:F40)</f>
        <v>31544.007627588402</v>
      </c>
      <c r="G36" s="65">
        <f>SUM(G37:G40)</f>
        <v>40256.892833094404</v>
      </c>
      <c r="H36" s="63"/>
      <c r="I36" s="39" t="s">
        <v>934</v>
      </c>
    </row>
    <row r="37" spans="2:11" s="29" customFormat="1" ht="12.95" customHeight="1">
      <c r="B37" s="38" t="s">
        <v>218</v>
      </c>
      <c r="C37" s="62">
        <v>19256.12989755275</v>
      </c>
      <c r="D37" s="62">
        <v>18413.576709188343</v>
      </c>
      <c r="E37" s="62">
        <v>15929.840231213078</v>
      </c>
      <c r="F37" s="62">
        <v>21239.419772951424</v>
      </c>
      <c r="G37" s="62">
        <v>29880.78298218067</v>
      </c>
      <c r="H37" s="63"/>
      <c r="I37" s="38" t="s">
        <v>219</v>
      </c>
    </row>
    <row r="38" spans="2:11" s="29" customFormat="1" ht="12.95" customHeight="1">
      <c r="B38" s="38" t="s">
        <v>113</v>
      </c>
      <c r="C38" s="62">
        <v>883.5397772140916</v>
      </c>
      <c r="D38" s="62">
        <v>586.32614664873142</v>
      </c>
      <c r="E38" s="62">
        <v>667.38921647101756</v>
      </c>
      <c r="F38" s="62">
        <v>554.60680007424912</v>
      </c>
      <c r="G38" s="62">
        <v>660.26521425409214</v>
      </c>
      <c r="H38" s="63"/>
      <c r="I38" s="38" t="s">
        <v>155</v>
      </c>
    </row>
    <row r="39" spans="2:11" s="29" customFormat="1" ht="12.95" customHeight="1">
      <c r="B39" s="38" t="s">
        <v>932</v>
      </c>
      <c r="C39" s="62">
        <v>9000.0169022707869</v>
      </c>
      <c r="D39" s="62">
        <v>6219.3234628855762</v>
      </c>
      <c r="E39" s="62">
        <v>8604.3734928133526</v>
      </c>
      <c r="F39" s="62">
        <v>8785.3706545627283</v>
      </c>
      <c r="G39" s="62">
        <v>8460.4346366596365</v>
      </c>
      <c r="H39" s="63"/>
      <c r="I39" s="38" t="s">
        <v>220</v>
      </c>
    </row>
    <row r="40" spans="2:11" s="29" customFormat="1" ht="12.95" customHeight="1">
      <c r="B40" s="38" t="s">
        <v>114</v>
      </c>
      <c r="C40" s="62">
        <v>927.51490000000001</v>
      </c>
      <c r="D40" s="62">
        <v>804.93140000000005</v>
      </c>
      <c r="E40" s="62">
        <v>980.59259999999995</v>
      </c>
      <c r="F40" s="62">
        <v>964.61040000000003</v>
      </c>
      <c r="G40" s="62">
        <v>1255.4100000000001</v>
      </c>
      <c r="H40" s="63"/>
      <c r="I40" s="38" t="s">
        <v>156</v>
      </c>
    </row>
    <row r="41" spans="2:11" s="29" customFormat="1" ht="17.100000000000001" customHeight="1">
      <c r="B41" s="39" t="s">
        <v>115</v>
      </c>
      <c r="C41" s="65">
        <v>29913.222223015451</v>
      </c>
      <c r="D41" s="65">
        <v>29548.759613819035</v>
      </c>
      <c r="E41" s="65">
        <f>SUM(E42:E45)</f>
        <v>27068.838867341052</v>
      </c>
      <c r="F41" s="65">
        <f>SUM(F42:F45)</f>
        <v>32023.75470792886</v>
      </c>
      <c r="G41" s="65">
        <f>SUM(G42:G45)</f>
        <v>40548.052947956552</v>
      </c>
      <c r="H41" s="63"/>
      <c r="I41" s="39" t="s">
        <v>157</v>
      </c>
    </row>
    <row r="42" spans="2:11" s="29" customFormat="1" ht="12.95" customHeight="1">
      <c r="B42" s="38" t="s">
        <v>116</v>
      </c>
      <c r="C42" s="62">
        <v>136.55948467877565</v>
      </c>
      <c r="D42" s="62">
        <v>145.91839720127174</v>
      </c>
      <c r="E42" s="62">
        <v>140.30970690760853</v>
      </c>
      <c r="F42" s="62">
        <v>135.13815074422189</v>
      </c>
      <c r="G42" s="62">
        <v>126.57814209999113</v>
      </c>
      <c r="H42" s="63"/>
      <c r="I42" s="38" t="s">
        <v>158</v>
      </c>
    </row>
    <row r="43" spans="2:11" s="29" customFormat="1" ht="12.95" customHeight="1">
      <c r="B43" s="38" t="s">
        <v>117</v>
      </c>
      <c r="C43" s="62">
        <v>18943.691744400003</v>
      </c>
      <c r="D43" s="62">
        <v>18095.402399999999</v>
      </c>
      <c r="E43" s="62">
        <v>15211.094738399999</v>
      </c>
      <c r="F43" s="62">
        <v>17793.147599999997</v>
      </c>
      <c r="G43" s="62">
        <v>24657.927</v>
      </c>
      <c r="H43" s="63"/>
      <c r="I43" s="38" t="s">
        <v>159</v>
      </c>
      <c r="K43" s="30"/>
    </row>
    <row r="44" spans="2:11" s="29" customFormat="1" ht="12.95" customHeight="1">
      <c r="B44" s="38" t="s">
        <v>118</v>
      </c>
      <c r="C44" s="62">
        <v>1317.7157939366739</v>
      </c>
      <c r="D44" s="62">
        <v>770.82429661775996</v>
      </c>
      <c r="E44" s="62">
        <v>779.37257203343995</v>
      </c>
      <c r="F44" s="62">
        <v>788.41401718463999</v>
      </c>
      <c r="G44" s="62">
        <v>874.80091585655998</v>
      </c>
      <c r="H44" s="63"/>
      <c r="I44" s="38" t="s">
        <v>160</v>
      </c>
      <c r="K44" s="30"/>
    </row>
    <row r="45" spans="2:11" s="29" customFormat="1" ht="12.95" customHeight="1">
      <c r="B45" s="38" t="s">
        <v>119</v>
      </c>
      <c r="C45" s="62">
        <v>9515.2551999999996</v>
      </c>
      <c r="D45" s="62">
        <v>10536.614520000003</v>
      </c>
      <c r="E45" s="62">
        <v>10938.061850000002</v>
      </c>
      <c r="F45" s="62">
        <v>13307.054940000002</v>
      </c>
      <c r="G45" s="62">
        <v>14888.74689</v>
      </c>
      <c r="H45" s="63"/>
      <c r="I45" s="38" t="s">
        <v>161</v>
      </c>
      <c r="K45" s="30"/>
    </row>
    <row r="46" spans="2:11" s="29" customFormat="1" ht="17.100000000000001" customHeight="1">
      <c r="B46" s="39" t="s">
        <v>120</v>
      </c>
      <c r="C46" s="65">
        <v>17781.541212509459</v>
      </c>
      <c r="D46" s="65">
        <v>18038.273686886623</v>
      </c>
      <c r="E46" s="65">
        <f>SUM(E47:E51)</f>
        <v>20159.71329169572</v>
      </c>
      <c r="F46" s="65">
        <f>SUM(F47:F51)</f>
        <v>18498.538011116849</v>
      </c>
      <c r="G46" s="65">
        <f>SUM(G47:G51)</f>
        <v>18255.876925594999</v>
      </c>
      <c r="H46" s="63"/>
      <c r="I46" s="39" t="s">
        <v>162</v>
      </c>
      <c r="K46" s="30"/>
    </row>
    <row r="47" spans="2:11" s="29" customFormat="1" ht="12.95" customHeight="1">
      <c r="B47" s="38" t="s">
        <v>121</v>
      </c>
      <c r="C47" s="62">
        <v>6611.7105926689101</v>
      </c>
      <c r="D47" s="62">
        <v>6794.9822837838237</v>
      </c>
      <c r="E47" s="62">
        <v>6674.0298022384477</v>
      </c>
      <c r="F47" s="62">
        <v>6870.1771877372485</v>
      </c>
      <c r="G47" s="62">
        <v>5784.13534899975</v>
      </c>
      <c r="H47" s="63"/>
      <c r="I47" s="38" t="s">
        <v>163</v>
      </c>
      <c r="K47" s="65"/>
    </row>
    <row r="48" spans="2:11" s="29" customFormat="1" ht="12.95" customHeight="1">
      <c r="B48" s="38" t="s">
        <v>122</v>
      </c>
      <c r="C48" s="62">
        <v>4705.73050983334</v>
      </c>
      <c r="D48" s="62">
        <v>5136.3124249388002</v>
      </c>
      <c r="E48" s="62">
        <v>5997.1582504505559</v>
      </c>
      <c r="F48" s="62">
        <v>4692.3364790047553</v>
      </c>
      <c r="G48" s="62">
        <v>4380.4333305155005</v>
      </c>
      <c r="H48" s="63"/>
      <c r="I48" s="38" t="s">
        <v>164</v>
      </c>
    </row>
    <row r="49" spans="2:13" s="29" customFormat="1" ht="12.95" customHeight="1">
      <c r="B49" s="38" t="s">
        <v>123</v>
      </c>
      <c r="C49" s="62">
        <v>3319.7009505431001</v>
      </c>
      <c r="D49" s="62">
        <v>3436.2237064396245</v>
      </c>
      <c r="E49" s="62">
        <v>4557.4862304152293</v>
      </c>
      <c r="F49" s="62">
        <v>4075.0815781168799</v>
      </c>
      <c r="G49" s="62">
        <v>4748.7591255327497</v>
      </c>
      <c r="H49" s="63"/>
      <c r="I49" s="38" t="s">
        <v>165</v>
      </c>
    </row>
    <row r="50" spans="2:13" s="29" customFormat="1" ht="12.95" customHeight="1">
      <c r="B50" s="38" t="s">
        <v>124</v>
      </c>
      <c r="C50" s="62">
        <v>877.01735957511198</v>
      </c>
      <c r="D50" s="62">
        <v>852.2641685965001</v>
      </c>
      <c r="E50" s="62">
        <v>1138.5012381225258</v>
      </c>
      <c r="F50" s="62">
        <v>1203.4141783329451</v>
      </c>
      <c r="G50" s="62">
        <v>1017.016097857</v>
      </c>
      <c r="H50" s="63"/>
      <c r="I50" s="38" t="s">
        <v>166</v>
      </c>
      <c r="L50" s="30"/>
    </row>
    <row r="51" spans="2:13" s="29" customFormat="1" ht="12.95" customHeight="1">
      <c r="B51" s="38" t="s">
        <v>221</v>
      </c>
      <c r="C51" s="62">
        <v>2267.3817998889999</v>
      </c>
      <c r="D51" s="62">
        <v>1818.4911031278748</v>
      </c>
      <c r="E51" s="62">
        <v>1792.5377704689654</v>
      </c>
      <c r="F51" s="62">
        <v>1657.5285879250202</v>
      </c>
      <c r="G51" s="62">
        <v>2325.5330226900001</v>
      </c>
      <c r="H51" s="63"/>
      <c r="I51" s="38" t="s">
        <v>149</v>
      </c>
      <c r="L51" s="30"/>
    </row>
    <row r="52" spans="2:13" s="29" customFormat="1" ht="17.100000000000001" customHeight="1">
      <c r="B52" s="39" t="s">
        <v>222</v>
      </c>
      <c r="C52" s="65">
        <v>8128.1675219307199</v>
      </c>
      <c r="D52" s="65">
        <f>SUM(D53:D55)</f>
        <v>7197.5809402576078</v>
      </c>
      <c r="E52" s="65">
        <f>SUM(E53:E55)</f>
        <v>5704.0380603635795</v>
      </c>
      <c r="F52" s="65">
        <f>SUM(F53:F55)</f>
        <v>6315.0301564474739</v>
      </c>
      <c r="G52" s="65">
        <f>SUM(G53:G55)</f>
        <v>6306.6552318402237</v>
      </c>
      <c r="H52" s="63"/>
      <c r="I52" s="39" t="s">
        <v>223</v>
      </c>
      <c r="L52" s="30"/>
    </row>
    <row r="53" spans="2:13" s="29" customFormat="1" ht="12.95" customHeight="1">
      <c r="B53" s="38" t="s">
        <v>125</v>
      </c>
      <c r="C53" s="62">
        <v>769.5189533818309</v>
      </c>
      <c r="D53" s="62">
        <v>903.79242663559899</v>
      </c>
      <c r="E53" s="62">
        <v>909.57272033265383</v>
      </c>
      <c r="F53" s="62">
        <v>870.26255451222266</v>
      </c>
      <c r="G53" s="62">
        <v>791.26626347465458</v>
      </c>
      <c r="H53" s="63"/>
      <c r="I53" s="38" t="s">
        <v>167</v>
      </c>
      <c r="L53" s="30"/>
    </row>
    <row r="54" spans="2:13" s="29" customFormat="1" ht="12.95" customHeight="1">
      <c r="B54" s="38" t="s">
        <v>126</v>
      </c>
      <c r="C54" s="62">
        <v>6922.9885359740865</v>
      </c>
      <c r="D54" s="62">
        <v>5924.238066357535</v>
      </c>
      <c r="E54" s="62">
        <v>4530.9437308640663</v>
      </c>
      <c r="F54" s="62">
        <v>5155.0362523911972</v>
      </c>
      <c r="G54" s="62">
        <v>5228.7059353339382</v>
      </c>
      <c r="H54" s="63"/>
      <c r="I54" s="38" t="s">
        <v>168</v>
      </c>
      <c r="K54" s="22"/>
    </row>
    <row r="55" spans="2:13" s="29" customFormat="1" ht="12.95" customHeight="1">
      <c r="B55" s="38" t="s">
        <v>224</v>
      </c>
      <c r="C55" s="62">
        <v>435.66003257480224</v>
      </c>
      <c r="D55" s="62">
        <v>369.55044726447431</v>
      </c>
      <c r="E55" s="62">
        <v>263.52160916685932</v>
      </c>
      <c r="F55" s="62">
        <v>289.73134954405424</v>
      </c>
      <c r="G55" s="62">
        <v>286.68303303163066</v>
      </c>
      <c r="H55" s="63"/>
      <c r="I55" s="38" t="s">
        <v>169</v>
      </c>
      <c r="K55" s="22"/>
    </row>
    <row r="56" spans="2:13" s="29" customFormat="1" ht="17.100000000000001" customHeight="1">
      <c r="B56" s="39" t="s">
        <v>127</v>
      </c>
      <c r="C56" s="65">
        <v>802.3771999999999</v>
      </c>
      <c r="D56" s="65">
        <v>791.20712000000003</v>
      </c>
      <c r="E56" s="65">
        <v>653.62419999999997</v>
      </c>
      <c r="F56" s="65">
        <v>742.20651999999995</v>
      </c>
      <c r="G56" s="65">
        <v>912.69695999999999</v>
      </c>
      <c r="H56" s="63"/>
      <c r="I56" s="39" t="s">
        <v>170</v>
      </c>
      <c r="K56" s="22"/>
    </row>
    <row r="57" spans="2:13" s="29" customFormat="1" ht="17.100000000000001" customHeight="1">
      <c r="B57" s="39" t="s">
        <v>128</v>
      </c>
      <c r="C57" s="65">
        <v>19877.470978448277</v>
      </c>
      <c r="D57" s="65">
        <v>15937.578486643622</v>
      </c>
      <c r="E57" s="65">
        <v>16419.448529451725</v>
      </c>
      <c r="F57" s="65">
        <v>22832.000571481312</v>
      </c>
      <c r="G57" s="65">
        <v>19682.896970240756</v>
      </c>
      <c r="H57" s="63"/>
      <c r="I57" s="39" t="s">
        <v>171</v>
      </c>
      <c r="K57" s="22"/>
    </row>
    <row r="58" spans="2:13" s="29" customFormat="1" ht="17.100000000000001" customHeight="1">
      <c r="B58" s="39" t="s">
        <v>129</v>
      </c>
      <c r="C58" s="65">
        <v>7739.3302556923081</v>
      </c>
      <c r="D58" s="65">
        <v>5086.7975724338457</v>
      </c>
      <c r="E58" s="65">
        <v>8032.8599108061535</v>
      </c>
      <c r="F58" s="65">
        <v>10155.535760824616</v>
      </c>
      <c r="G58" s="65">
        <v>7936.4705431441835</v>
      </c>
      <c r="H58" s="63"/>
      <c r="I58" s="39" t="s">
        <v>172</v>
      </c>
      <c r="K58" s="22"/>
      <c r="L58" s="62"/>
    </row>
    <row r="59" spans="2:13" s="29" customFormat="1" ht="17.100000000000001" customHeight="1">
      <c r="B59" s="39" t="s">
        <v>130</v>
      </c>
      <c r="C59" s="65">
        <v>41371.502455886126</v>
      </c>
      <c r="D59" s="65">
        <f>SUM(D60:D78)</f>
        <v>41277.836653860781</v>
      </c>
      <c r="E59" s="65">
        <f>SUM(E60:E78)</f>
        <v>39151.72528129987</v>
      </c>
      <c r="F59" s="65">
        <f>SUM(F60:F78)</f>
        <v>38599.700799472856</v>
      </c>
      <c r="G59" s="65">
        <f>SUM(G60:G78)</f>
        <v>44404.309506595702</v>
      </c>
      <c r="H59" s="63"/>
      <c r="I59" s="39" t="s">
        <v>173</v>
      </c>
      <c r="K59" s="22"/>
      <c r="L59" s="62"/>
      <c r="M59" s="47"/>
    </row>
    <row r="60" spans="2:13" s="29" customFormat="1" ht="12.95" customHeight="1">
      <c r="B60" s="38" t="s">
        <v>131</v>
      </c>
      <c r="C60" s="62">
        <v>4104.4530000000004</v>
      </c>
      <c r="D60" s="62">
        <v>2991.1000000000004</v>
      </c>
      <c r="E60" s="62">
        <v>1114</v>
      </c>
      <c r="F60" s="62">
        <v>-162.572</v>
      </c>
      <c r="G60" s="62">
        <v>1146.2910000000002</v>
      </c>
      <c r="H60" s="63"/>
      <c r="I60" s="38" t="s">
        <v>1050</v>
      </c>
      <c r="K60" s="22"/>
      <c r="L60" s="62"/>
      <c r="M60" s="47"/>
    </row>
    <row r="61" spans="2:13" s="29" customFormat="1" ht="12.95" customHeight="1">
      <c r="B61" s="38" t="s">
        <v>225</v>
      </c>
      <c r="C61" s="62">
        <v>497.71055997439692</v>
      </c>
      <c r="D61" s="62">
        <v>472.82492249613864</v>
      </c>
      <c r="E61" s="62">
        <v>467</v>
      </c>
      <c r="F61" s="62">
        <v>528.15129168266117</v>
      </c>
      <c r="G61" s="62">
        <v>541.49699446049976</v>
      </c>
      <c r="H61" s="63"/>
      <c r="I61" s="38" t="s">
        <v>226</v>
      </c>
      <c r="K61" s="22"/>
      <c r="L61" s="62"/>
      <c r="M61" s="47"/>
    </row>
    <row r="62" spans="2:13" s="29" customFormat="1" ht="12.95" customHeight="1">
      <c r="B62" s="38" t="s">
        <v>132</v>
      </c>
      <c r="C62" s="62">
        <v>4246.1790871499998</v>
      </c>
      <c r="D62" s="62">
        <v>4276.4934712499999</v>
      </c>
      <c r="E62" s="62">
        <v>4322.8311726599995</v>
      </c>
      <c r="F62" s="62">
        <v>4426.7662038599992</v>
      </c>
      <c r="G62" s="62">
        <v>4493.8909115099987</v>
      </c>
      <c r="H62" s="63"/>
      <c r="I62" s="38" t="s">
        <v>174</v>
      </c>
      <c r="K62" s="22"/>
      <c r="L62" s="62"/>
      <c r="M62" s="47"/>
    </row>
    <row r="63" spans="2:13" s="29" customFormat="1" ht="12.95" customHeight="1">
      <c r="B63" s="38" t="s">
        <v>227</v>
      </c>
      <c r="C63" s="62">
        <v>1915.5210281390775</v>
      </c>
      <c r="D63" s="62">
        <v>1997</v>
      </c>
      <c r="E63" s="62">
        <v>2012.1395449013278</v>
      </c>
      <c r="F63" s="62">
        <v>2086.2561420798397</v>
      </c>
      <c r="G63" s="62">
        <v>2075.9593391509034</v>
      </c>
      <c r="H63" s="63"/>
      <c r="I63" s="38" t="s">
        <v>228</v>
      </c>
      <c r="K63" s="22"/>
      <c r="L63" s="62"/>
      <c r="M63" s="47"/>
    </row>
    <row r="64" spans="2:13" s="29" customFormat="1" ht="12.95" customHeight="1">
      <c r="B64" s="38" t="s">
        <v>133</v>
      </c>
      <c r="C64" s="62">
        <v>474.94475954375389</v>
      </c>
      <c r="D64" s="62">
        <v>453.67696316406006</v>
      </c>
      <c r="E64" s="62">
        <v>381.36334936205265</v>
      </c>
      <c r="F64" s="62">
        <v>692.60842057993477</v>
      </c>
      <c r="G64" s="62">
        <v>959.8238747957854</v>
      </c>
      <c r="H64" s="63"/>
      <c r="I64" s="38" t="s">
        <v>175</v>
      </c>
      <c r="K64" s="22"/>
      <c r="L64" s="22"/>
      <c r="M64" s="47"/>
    </row>
    <row r="65" spans="2:13" s="29" customFormat="1" ht="12.95" customHeight="1">
      <c r="B65" s="38" t="s">
        <v>134</v>
      </c>
      <c r="C65" s="62"/>
      <c r="D65" s="62"/>
      <c r="E65" s="62"/>
      <c r="F65" s="62"/>
      <c r="G65" s="62"/>
      <c r="H65" s="63"/>
      <c r="I65" s="38" t="s">
        <v>230</v>
      </c>
      <c r="K65" s="22"/>
      <c r="L65" s="22"/>
      <c r="M65" s="47"/>
    </row>
    <row r="66" spans="2:13" s="29" customFormat="1" ht="12.95" customHeight="1">
      <c r="B66" s="38" t="s">
        <v>229</v>
      </c>
      <c r="C66" s="62">
        <v>1360.7530916847763</v>
      </c>
      <c r="D66" s="62">
        <v>1399.2448444386898</v>
      </c>
      <c r="E66" s="62">
        <v>1429.5161154027446</v>
      </c>
      <c r="F66" s="62">
        <v>1494.9379740312991</v>
      </c>
      <c r="G66" s="62">
        <v>1546.267618900368</v>
      </c>
      <c r="H66" s="63"/>
      <c r="I66" s="38" t="s">
        <v>231</v>
      </c>
      <c r="J66" s="22"/>
      <c r="K66" s="22"/>
      <c r="L66" s="23"/>
      <c r="M66" s="47"/>
    </row>
    <row r="67" spans="2:13" s="29" customFormat="1" ht="12.95" customHeight="1">
      <c r="B67" s="38" t="s">
        <v>135</v>
      </c>
      <c r="C67" s="62">
        <v>914.52925773000015</v>
      </c>
      <c r="D67" s="62">
        <v>922.26023604000011</v>
      </c>
      <c r="E67" s="62">
        <v>918.349270542</v>
      </c>
      <c r="F67" s="62">
        <v>977.28423783348239</v>
      </c>
      <c r="G67" s="62">
        <v>1145.4867026203915</v>
      </c>
      <c r="H67" s="63"/>
      <c r="I67" s="38" t="s">
        <v>176</v>
      </c>
      <c r="J67" s="60"/>
      <c r="K67" s="22"/>
      <c r="L67" s="23"/>
      <c r="M67" s="47"/>
    </row>
    <row r="68" spans="2:13" s="29" customFormat="1" ht="12.95" customHeight="1">
      <c r="B68" s="38" t="s">
        <v>136</v>
      </c>
      <c r="C68" s="62">
        <v>189.61863797712002</v>
      </c>
      <c r="D68" s="62">
        <v>196.02292719048</v>
      </c>
      <c r="E68" s="62">
        <v>200.87689855392003</v>
      </c>
      <c r="F68" s="62">
        <v>204.67886851920002</v>
      </c>
      <c r="G68" s="62">
        <v>210.97242074328</v>
      </c>
      <c r="H68" s="63"/>
      <c r="I68" s="38" t="s">
        <v>177</v>
      </c>
      <c r="J68" s="27"/>
      <c r="K68" s="22"/>
      <c r="L68" s="23"/>
      <c r="M68" s="47"/>
    </row>
    <row r="69" spans="2:13" s="29" customFormat="1" ht="12.95" customHeight="1">
      <c r="B69" s="38" t="s">
        <v>935</v>
      </c>
      <c r="C69" s="62">
        <v>9247.3189543932567</v>
      </c>
      <c r="D69" s="62">
        <v>9495</v>
      </c>
      <c r="E69" s="62">
        <v>9571.4580812595996</v>
      </c>
      <c r="F69" s="62">
        <v>9565.6296098477105</v>
      </c>
      <c r="G69" s="62">
        <v>9370.4371215880619</v>
      </c>
      <c r="H69" s="63"/>
      <c r="I69" s="38" t="s">
        <v>936</v>
      </c>
      <c r="J69" s="22"/>
      <c r="K69" s="22"/>
      <c r="L69" s="62"/>
      <c r="M69" s="47"/>
    </row>
    <row r="70" spans="2:13" s="29" customFormat="1" ht="12.95" customHeight="1">
      <c r="B70" s="38" t="s">
        <v>137</v>
      </c>
      <c r="C70" s="62">
        <v>1482.2195585624991</v>
      </c>
      <c r="D70" s="62">
        <v>1648.0231834805984</v>
      </c>
      <c r="E70" s="62">
        <v>1739.0019355859195</v>
      </c>
      <c r="F70" s="62">
        <v>1938.2302266350925</v>
      </c>
      <c r="G70" s="62">
        <v>2199.068365179844</v>
      </c>
      <c r="H70" s="63"/>
      <c r="I70" s="38" t="s">
        <v>178</v>
      </c>
      <c r="J70" s="22"/>
      <c r="K70" s="22"/>
      <c r="L70" s="62"/>
      <c r="M70" s="47"/>
    </row>
    <row r="71" spans="2:13" s="29" customFormat="1" ht="12.95" customHeight="1">
      <c r="B71" s="38" t="s">
        <v>138</v>
      </c>
      <c r="C71" s="62">
        <v>458.86470000000003</v>
      </c>
      <c r="D71" s="62">
        <v>751.37265000000002</v>
      </c>
      <c r="E71" s="62">
        <v>848.79899999999998</v>
      </c>
      <c r="F71" s="62">
        <v>486.32429999999999</v>
      </c>
      <c r="G71" s="62">
        <v>2129.7548999999999</v>
      </c>
      <c r="H71" s="63"/>
      <c r="I71" s="38" t="s">
        <v>179</v>
      </c>
      <c r="J71" s="22"/>
      <c r="K71" s="22"/>
      <c r="L71" s="62"/>
      <c r="M71" s="47"/>
    </row>
    <row r="72" spans="2:13" s="29" customFormat="1" ht="12.95" customHeight="1">
      <c r="B72" s="38" t="s">
        <v>139</v>
      </c>
      <c r="C72" s="62">
        <v>2115.3446999999996</v>
      </c>
      <c r="D72" s="62">
        <v>2372.4785000000002</v>
      </c>
      <c r="E72" s="62">
        <v>2402.9991999999997</v>
      </c>
      <c r="F72" s="62">
        <v>2263.5704000000001</v>
      </c>
      <c r="G72" s="62">
        <v>2820.2129300000001</v>
      </c>
      <c r="H72" s="63"/>
      <c r="I72" s="38" t="s">
        <v>180</v>
      </c>
      <c r="J72" s="22"/>
      <c r="K72" s="22"/>
      <c r="L72" s="62"/>
      <c r="M72" s="47"/>
    </row>
    <row r="73" spans="2:13" s="29" customFormat="1" ht="12.95" customHeight="1">
      <c r="B73" s="38" t="s">
        <v>140</v>
      </c>
      <c r="C73" s="62">
        <v>8182.0071100000005</v>
      </c>
      <c r="D73" s="62">
        <v>7978</v>
      </c>
      <c r="E73" s="62">
        <v>7906.3081613684435</v>
      </c>
      <c r="F73" s="62">
        <v>7466.6848900000005</v>
      </c>
      <c r="G73" s="62">
        <v>8014.2514644000012</v>
      </c>
      <c r="H73" s="63"/>
      <c r="I73" s="38" t="s">
        <v>181</v>
      </c>
      <c r="J73" s="22"/>
      <c r="K73" s="22"/>
      <c r="L73" s="62"/>
      <c r="M73" s="47"/>
    </row>
    <row r="74" spans="2:13" s="29" customFormat="1" ht="12.95" customHeight="1">
      <c r="B74" s="38" t="s">
        <v>141</v>
      </c>
      <c r="C74" s="62"/>
      <c r="D74" s="62"/>
      <c r="E74" s="62"/>
      <c r="F74" s="62"/>
      <c r="G74" s="62"/>
      <c r="H74" s="63"/>
      <c r="I74" s="38" t="s">
        <v>182</v>
      </c>
      <c r="J74" s="22"/>
      <c r="K74" s="22"/>
      <c r="L74" s="23"/>
      <c r="M74" s="47"/>
    </row>
    <row r="75" spans="2:13" s="29" customFormat="1" ht="12.95" customHeight="1">
      <c r="B75" s="66" t="s">
        <v>232</v>
      </c>
      <c r="C75" s="62">
        <v>3215.8265524895996</v>
      </c>
      <c r="D75" s="62">
        <v>3001.9298322551999</v>
      </c>
      <c r="E75" s="62">
        <v>2736.7101920794998</v>
      </c>
      <c r="F75" s="62">
        <v>3135.6152824016999</v>
      </c>
      <c r="G75" s="62">
        <v>3945.1037322543002</v>
      </c>
      <c r="H75" s="63"/>
      <c r="I75" s="66" t="s">
        <v>235</v>
      </c>
      <c r="J75" s="22"/>
      <c r="K75" s="22"/>
      <c r="L75" s="1"/>
      <c r="M75" s="47"/>
    </row>
    <row r="76" spans="2:13" s="29" customFormat="1" ht="12.95" customHeight="1">
      <c r="B76" s="66" t="s">
        <v>233</v>
      </c>
      <c r="C76" s="62">
        <v>1239.207836064</v>
      </c>
      <c r="D76" s="62">
        <v>1305</v>
      </c>
      <c r="E76" s="62">
        <v>1181.4107907456</v>
      </c>
      <c r="F76" s="62">
        <v>1238.0262769275359</v>
      </c>
      <c r="G76" s="62">
        <v>1279.4070504641511</v>
      </c>
      <c r="H76" s="63"/>
      <c r="I76" s="66" t="s">
        <v>236</v>
      </c>
      <c r="J76" s="22"/>
      <c r="K76" s="22"/>
      <c r="L76" s="22"/>
      <c r="M76" s="47"/>
    </row>
    <row r="77" spans="2:13" s="29" customFormat="1" ht="12.95" customHeight="1">
      <c r="B77" s="66" t="s">
        <v>234</v>
      </c>
      <c r="C77" s="62">
        <v>1219.876690947646</v>
      </c>
      <c r="D77" s="62">
        <v>1317.4091235456037</v>
      </c>
      <c r="E77" s="62">
        <v>1119.7977550137632</v>
      </c>
      <c r="F77" s="62">
        <v>1348.9795584544074</v>
      </c>
      <c r="G77" s="62">
        <v>1744.4950200281137</v>
      </c>
      <c r="H77" s="63"/>
      <c r="I77" s="66" t="s">
        <v>237</v>
      </c>
      <c r="J77" s="22"/>
      <c r="K77" s="22"/>
      <c r="L77" s="22"/>
      <c r="M77" s="47"/>
    </row>
    <row r="78" spans="2:13" s="29" customFormat="1" ht="12.95" customHeight="1">
      <c r="B78" s="38" t="s">
        <v>142</v>
      </c>
      <c r="C78" s="62">
        <v>507.12693123000003</v>
      </c>
      <c r="D78" s="62">
        <v>700</v>
      </c>
      <c r="E78" s="62">
        <v>799.16381382500003</v>
      </c>
      <c r="F78" s="62">
        <v>908.52911661999997</v>
      </c>
      <c r="G78" s="62">
        <v>781.3900605</v>
      </c>
      <c r="H78" s="63"/>
      <c r="I78" s="38" t="s">
        <v>183</v>
      </c>
      <c r="J78" s="22"/>
      <c r="K78" s="22"/>
      <c r="L78" s="62"/>
      <c r="M78" s="47"/>
    </row>
    <row r="79" spans="2:13" s="30" customFormat="1" ht="3" customHeight="1">
      <c r="B79" s="53"/>
      <c r="C79" s="56"/>
      <c r="D79" s="56"/>
      <c r="E79" s="56"/>
      <c r="F79" s="56"/>
      <c r="G79" s="56"/>
      <c r="H79" s="104"/>
      <c r="I79" s="53"/>
      <c r="J79" s="22"/>
      <c r="K79" s="22"/>
      <c r="L79" s="62"/>
    </row>
    <row r="80" spans="2:13" s="29" customFormat="1" ht="32.1" customHeight="1">
      <c r="B80" s="90" t="s">
        <v>143</v>
      </c>
      <c r="C80" s="91">
        <f>+C8+C17+C24+C36+C41+C46+C52+C56+C57+C58+C59</f>
        <v>415639.86335915077</v>
      </c>
      <c r="D80" s="91">
        <f>+D8+D17+D24+D36+D41+D46+D52+D56+D57+D58+D59</f>
        <v>402883.64658342511</v>
      </c>
      <c r="E80" s="91">
        <f>+E8+E17+E24+E36+E41+E46+E52+E56+E57+E58+E59</f>
        <v>401645.32421960664</v>
      </c>
      <c r="F80" s="91">
        <f>+F8+F17+F24+F36+F41+F46+F52+F56+F57+F58+F59</f>
        <v>445919.02232834283</v>
      </c>
      <c r="G80" s="91">
        <f>+G8+G17+G24+G36+G41+G46+G52+G56+G57+G58+G59</f>
        <v>498988.82799793163</v>
      </c>
      <c r="H80" s="182"/>
      <c r="I80" s="90" t="s">
        <v>184</v>
      </c>
      <c r="J80" s="22"/>
      <c r="K80" s="22"/>
      <c r="L80" s="62"/>
    </row>
    <row r="81" spans="1:12" s="23" customFormat="1" ht="13.5" thickBot="1">
      <c r="J81" s="22"/>
      <c r="K81" s="22"/>
      <c r="L81" s="62"/>
    </row>
    <row r="82" spans="1:12" s="23" customFormat="1" ht="16.5" customHeight="1" thickTop="1">
      <c r="B82" s="24" t="str">
        <f>+'Περιεχόμενα-Contents'!B27</f>
        <v>(Τελευταία Ενημέρωση/Last update: 10/04/2025)</v>
      </c>
      <c r="C82" s="25"/>
      <c r="D82" s="25"/>
      <c r="E82" s="25"/>
      <c r="F82" s="25"/>
      <c r="G82" s="25"/>
      <c r="H82" s="25"/>
      <c r="I82" s="25"/>
      <c r="J82" s="22"/>
      <c r="K82" s="22"/>
      <c r="L82" s="62"/>
    </row>
    <row r="83" spans="1:12" s="23" customFormat="1" ht="4.5" customHeight="1">
      <c r="B83" s="190"/>
      <c r="J83" s="22"/>
      <c r="K83" s="22"/>
      <c r="L83" s="22"/>
    </row>
    <row r="84" spans="1:12" s="23" customFormat="1" ht="16.5" customHeight="1">
      <c r="B84" s="26" t="str">
        <f>+'Περιεχόμενα-Contents'!B29</f>
        <v>COPYRIGHT © :2025, ΚΥΠΡΙΑΚΗ ΔΗΜΟΚΡΑΤΙΑ, ΣΤΑΤΙΣΤΙΚΗ ΥΠΗΡΕΣΙΑ/REPUBLIC OF CYPRUS, STATISTICAL SERVICE</v>
      </c>
      <c r="J84" s="22"/>
      <c r="K84" s="22"/>
      <c r="L84" s="27"/>
    </row>
    <row r="85" spans="1:12" s="1" customFormat="1">
      <c r="B85" s="20"/>
      <c r="J85" s="22"/>
      <c r="K85" s="22"/>
      <c r="L85" s="22"/>
    </row>
    <row r="89" spans="1:12" s="27" customFormat="1">
      <c r="A89" s="22"/>
      <c r="B89" s="28"/>
      <c r="J89" s="22"/>
      <c r="K89" s="22"/>
      <c r="L89" s="22"/>
    </row>
  </sheetData>
  <mergeCells count="9">
    <mergeCell ref="I6:I7"/>
    <mergeCell ref="A1:B1"/>
    <mergeCell ref="B6:B7"/>
    <mergeCell ref="G6:G7"/>
    <mergeCell ref="H6:H7"/>
    <mergeCell ref="C6:C7"/>
    <mergeCell ref="D6:D7"/>
    <mergeCell ref="E6:E7"/>
    <mergeCell ref="F6:F7"/>
  </mergeCells>
  <hyperlinks>
    <hyperlink ref="A1" location="'Περιεχόμενα-Contents'!A1" display="Περιεχόμενα - Contents" xr:uid="{00000000-0004-0000-0600-000000000000}"/>
  </hyperlinks>
  <printOptions horizontalCentered="1"/>
  <pageMargins left="0.15748031496062992" right="0.15748031496062992" top="0.19685039370078741" bottom="0.19685039370078741" header="0.15748031496062992" footer="0.15748031496062992"/>
  <pageSetup paperSize="9" scale="91" orientation="landscape" r:id="rId1"/>
  <headerFooter alignWithMargins="0"/>
  <rowBreaks count="1" manualBreakCount="1">
    <brk id="4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M27"/>
  <sheetViews>
    <sheetView zoomScaleNormal="100" zoomScaleSheetLayoutView="80" workbookViewId="0">
      <selection sqref="A1:B1"/>
    </sheetView>
  </sheetViews>
  <sheetFormatPr defaultColWidth="9.28515625" defaultRowHeight="12.75"/>
  <cols>
    <col min="1" max="1" width="2.140625" style="22" customWidth="1"/>
    <col min="2" max="2" width="51.140625" style="27" customWidth="1"/>
    <col min="3" max="3" width="8" style="22" customWidth="1"/>
    <col min="4" max="7" width="8.140625" style="22" customWidth="1"/>
    <col min="8" max="8" width="0.85546875" style="22" customWidth="1"/>
    <col min="9" max="9" width="51.28515625" style="22" customWidth="1"/>
    <col min="10" max="10" width="2.140625" style="22" customWidth="1"/>
    <col min="11" max="16384" width="9.28515625" style="22"/>
  </cols>
  <sheetData>
    <row r="1" spans="1:12" s="1" customFormat="1" ht="15" customHeight="1">
      <c r="A1" s="246" t="s">
        <v>8</v>
      </c>
      <c r="B1" s="247"/>
    </row>
    <row r="2" spans="1:12" s="1" customFormat="1" ht="12.95" customHeight="1">
      <c r="B2" s="3"/>
    </row>
    <row r="3" spans="1:12" s="29" customFormat="1" ht="15" customHeight="1">
      <c r="B3" s="195" t="s">
        <v>1137</v>
      </c>
      <c r="C3" s="34"/>
      <c r="D3" s="34"/>
      <c r="E3" s="34"/>
      <c r="F3" s="34"/>
      <c r="G3" s="34"/>
      <c r="H3" s="34"/>
      <c r="I3" s="34"/>
      <c r="J3" s="34"/>
    </row>
    <row r="4" spans="1:12" s="29" customFormat="1" ht="15" customHeight="1" thickBot="1">
      <c r="B4" s="196" t="s">
        <v>1138</v>
      </c>
      <c r="C4" s="193"/>
      <c r="D4" s="193"/>
      <c r="E4" s="193"/>
      <c r="F4" s="193"/>
      <c r="G4" s="193"/>
      <c r="H4" s="193"/>
      <c r="I4" s="193"/>
      <c r="J4" s="35"/>
    </row>
    <row r="5" spans="1:12" s="30" customFormat="1" ht="18.75" customHeight="1" thickTop="1">
      <c r="I5" s="31" t="s">
        <v>14</v>
      </c>
    </row>
    <row r="6" spans="1:12" s="30" customFormat="1" ht="15.95" customHeight="1">
      <c r="B6" s="242" t="s">
        <v>104</v>
      </c>
      <c r="C6" s="244">
        <v>2018</v>
      </c>
      <c r="D6" s="244">
        <v>2019</v>
      </c>
      <c r="E6" s="244">
        <v>2020</v>
      </c>
      <c r="F6" s="244">
        <v>2021</v>
      </c>
      <c r="G6" s="244">
        <v>2022</v>
      </c>
      <c r="H6" s="273"/>
      <c r="I6" s="242" t="s">
        <v>103</v>
      </c>
    </row>
    <row r="7" spans="1:12" s="30" customFormat="1" ht="15.95" customHeight="1">
      <c r="B7" s="243"/>
      <c r="C7" s="245"/>
      <c r="D7" s="245"/>
      <c r="E7" s="245"/>
      <c r="F7" s="245"/>
      <c r="G7" s="245"/>
      <c r="H7" s="274"/>
      <c r="I7" s="243"/>
    </row>
    <row r="8" spans="1:12" s="29" customFormat="1" ht="20.100000000000001" customHeight="1">
      <c r="B8" s="37" t="s">
        <v>238</v>
      </c>
      <c r="C8" s="49"/>
      <c r="D8" s="49"/>
      <c r="E8" s="49"/>
      <c r="F8" s="49"/>
      <c r="G8" s="49"/>
      <c r="H8" s="41"/>
      <c r="I8" s="39" t="s">
        <v>244</v>
      </c>
    </row>
    <row r="9" spans="1:12" s="30" customFormat="1" ht="15" customHeight="1">
      <c r="B9" s="38" t="s">
        <v>239</v>
      </c>
      <c r="C9" s="67">
        <v>4547.6518837299536</v>
      </c>
      <c r="D9" s="67">
        <v>4503.6718830832906</v>
      </c>
      <c r="E9" s="67">
        <v>4560.9839986489324</v>
      </c>
      <c r="F9" s="67">
        <v>4593.2571779617183</v>
      </c>
      <c r="G9" s="67">
        <v>4628.7584712881535</v>
      </c>
      <c r="H9" s="33"/>
      <c r="I9" s="38" t="s">
        <v>245</v>
      </c>
      <c r="J9" s="32"/>
    </row>
    <row r="10" spans="1:12" s="30" customFormat="1" ht="15" customHeight="1">
      <c r="B10" s="38" t="s">
        <v>240</v>
      </c>
      <c r="C10" s="67">
        <v>1862.4683959919721</v>
      </c>
      <c r="D10" s="67">
        <v>1967.058636169839</v>
      </c>
      <c r="E10" s="67">
        <v>2050.4060453188877</v>
      </c>
      <c r="F10" s="67">
        <v>2375.6727568613924</v>
      </c>
      <c r="G10" s="67">
        <v>2762.2137128035683</v>
      </c>
      <c r="H10" s="33"/>
      <c r="I10" s="38" t="s">
        <v>937</v>
      </c>
      <c r="J10" s="32"/>
    </row>
    <row r="11" spans="1:12" s="29" customFormat="1" ht="20.100000000000001" customHeight="1">
      <c r="B11" s="39" t="s">
        <v>81</v>
      </c>
      <c r="C11" s="69"/>
      <c r="D11" s="69"/>
      <c r="E11" s="69"/>
      <c r="F11" s="69"/>
      <c r="G11" s="69"/>
      <c r="H11" s="45"/>
      <c r="I11" s="39" t="s">
        <v>87</v>
      </c>
      <c r="J11" s="32"/>
      <c r="K11" s="30"/>
      <c r="L11" s="30"/>
    </row>
    <row r="12" spans="1:12" s="30" customFormat="1" ht="15" customHeight="1">
      <c r="B12" s="38" t="s">
        <v>241</v>
      </c>
      <c r="C12" s="67">
        <v>3247.2080000000001</v>
      </c>
      <c r="D12" s="67">
        <v>3206.9380000000001</v>
      </c>
      <c r="E12" s="67">
        <v>3157.7559999999999</v>
      </c>
      <c r="F12" s="67">
        <v>2917.2829999999999</v>
      </c>
      <c r="G12" s="67">
        <v>1994.4369999999999</v>
      </c>
      <c r="H12" s="33"/>
      <c r="I12" s="38" t="s">
        <v>246</v>
      </c>
      <c r="J12" s="47"/>
      <c r="K12" s="29"/>
      <c r="L12" s="29"/>
    </row>
    <row r="13" spans="1:12" s="29" customFormat="1" ht="20.100000000000001" customHeight="1">
      <c r="B13" s="39" t="s">
        <v>80</v>
      </c>
      <c r="C13" s="69"/>
      <c r="D13" s="69"/>
      <c r="E13" s="69"/>
      <c r="F13" s="69"/>
      <c r="G13" s="69"/>
      <c r="H13" s="45"/>
      <c r="I13" s="39" t="s">
        <v>247</v>
      </c>
      <c r="J13" s="47"/>
    </row>
    <row r="14" spans="1:12" s="30" customFormat="1" ht="15" customHeight="1">
      <c r="B14" s="38" t="s">
        <v>242</v>
      </c>
      <c r="C14" s="67">
        <v>198.65795</v>
      </c>
      <c r="D14" s="67">
        <v>182.57865799999999</v>
      </c>
      <c r="E14" s="67">
        <v>148.922752</v>
      </c>
      <c r="F14" s="67">
        <v>220.170378</v>
      </c>
      <c r="G14" s="67">
        <v>334.83274599999999</v>
      </c>
      <c r="H14" s="33"/>
      <c r="I14" s="38" t="s">
        <v>894</v>
      </c>
      <c r="J14" s="32"/>
    </row>
    <row r="15" spans="1:12" s="29" customFormat="1" ht="20.100000000000001" customHeight="1">
      <c r="B15" s="39" t="s">
        <v>243</v>
      </c>
      <c r="C15" s="41"/>
      <c r="D15" s="41"/>
      <c r="E15" s="41"/>
      <c r="F15" s="41"/>
      <c r="G15" s="41"/>
      <c r="H15" s="41"/>
      <c r="I15" s="39" t="s">
        <v>85</v>
      </c>
      <c r="J15" s="60"/>
      <c r="K15" s="60"/>
    </row>
    <row r="16" spans="1:12" s="30" customFormat="1" ht="15" customHeight="1">
      <c r="B16" s="38" t="s">
        <v>938</v>
      </c>
      <c r="C16" s="67">
        <v>43.762369999999997</v>
      </c>
      <c r="D16" s="67">
        <v>32.615819999999999</v>
      </c>
      <c r="E16" s="67">
        <v>38.403190000000002</v>
      </c>
      <c r="F16" s="67">
        <v>42.53584</v>
      </c>
      <c r="G16" s="67">
        <v>46.682729999999999</v>
      </c>
      <c r="H16" s="33"/>
      <c r="I16" s="115" t="s">
        <v>939</v>
      </c>
      <c r="J16" s="23"/>
      <c r="K16" s="23"/>
      <c r="L16" s="23"/>
    </row>
    <row r="17" spans="1:13" s="30" customFormat="1" ht="6.75" customHeight="1">
      <c r="B17" s="40"/>
      <c r="C17" s="50"/>
      <c r="D17" s="50"/>
      <c r="E17" s="50"/>
      <c r="F17" s="50"/>
      <c r="G17" s="50"/>
      <c r="H17" s="42"/>
      <c r="I17" s="36"/>
      <c r="J17" s="23"/>
      <c r="K17" s="23"/>
      <c r="L17" s="23"/>
      <c r="M17" s="22"/>
    </row>
    <row r="18" spans="1:13" s="29" customFormat="1" ht="32.1" customHeight="1">
      <c r="B18" s="90" t="s">
        <v>143</v>
      </c>
      <c r="C18" s="91">
        <f t="shared" ref="C18:G18" si="0">SUM(C8:C16)</f>
        <v>9899.7485997219264</v>
      </c>
      <c r="D18" s="91">
        <f t="shared" si="0"/>
        <v>9892.8629972531307</v>
      </c>
      <c r="E18" s="91">
        <f t="shared" si="0"/>
        <v>9956.4719859678207</v>
      </c>
      <c r="F18" s="91">
        <f t="shared" si="0"/>
        <v>10148.919152823111</v>
      </c>
      <c r="G18" s="91">
        <f t="shared" si="0"/>
        <v>9766.9246600917213</v>
      </c>
      <c r="H18" s="182"/>
      <c r="I18" s="90" t="s">
        <v>184</v>
      </c>
      <c r="J18" s="23"/>
      <c r="K18" s="23"/>
      <c r="L18" s="23"/>
    </row>
    <row r="19" spans="1:13" s="23" customFormat="1" ht="13.5" thickBot="1">
      <c r="J19" s="1"/>
      <c r="K19" s="1"/>
      <c r="L19" s="1"/>
    </row>
    <row r="20" spans="1:13" s="23" customFormat="1" ht="16.5" customHeight="1" thickTop="1">
      <c r="B20" s="24" t="str">
        <f>+'Περιεχόμενα-Contents'!B27</f>
        <v>(Τελευταία Ενημέρωση/Last update: 10/04/2025)</v>
      </c>
      <c r="C20" s="25"/>
      <c r="D20" s="25"/>
      <c r="E20" s="25"/>
      <c r="F20" s="25"/>
      <c r="G20" s="25"/>
      <c r="H20" s="25"/>
      <c r="I20" s="25"/>
      <c r="J20" s="22"/>
      <c r="K20" s="22"/>
      <c r="L20" s="22"/>
    </row>
    <row r="21" spans="1:13" s="23" customFormat="1" ht="4.5" customHeight="1">
      <c r="B21" s="190"/>
      <c r="J21" s="22"/>
      <c r="K21" s="22"/>
      <c r="L21" s="22"/>
    </row>
    <row r="22" spans="1:13" s="23" customFormat="1" ht="16.5" customHeight="1">
      <c r="B22" s="26" t="str">
        <f>+'Περιεχόμενα-Contents'!B29</f>
        <v>COPYRIGHT © :2025, ΚΥΠΡΙΑΚΗ ΔΗΜΟΚΡΑΤΙΑ, ΣΤΑΤΙΣΤΙΚΗ ΥΠΗΡΕΣΙΑ/REPUBLIC OF CYPRUS, STATISTICAL SERVICE</v>
      </c>
      <c r="J22" s="22"/>
      <c r="K22" s="22"/>
      <c r="L22" s="22"/>
      <c r="M22" s="1"/>
    </row>
    <row r="23" spans="1:13" s="1" customFormat="1">
      <c r="B23" s="20"/>
      <c r="J23" s="27"/>
      <c r="K23" s="27"/>
      <c r="L23" s="27"/>
      <c r="M23" s="22"/>
    </row>
    <row r="26" spans="1:13">
      <c r="M26" s="27"/>
    </row>
    <row r="27" spans="1:13" s="27" customFormat="1">
      <c r="A27" s="22"/>
      <c r="B27" s="28"/>
      <c r="J27" s="22"/>
      <c r="K27" s="22"/>
      <c r="L27" s="22"/>
      <c r="M27" s="22"/>
    </row>
  </sheetData>
  <mergeCells count="8">
    <mergeCell ref="G6:H7"/>
    <mergeCell ref="A1:B1"/>
    <mergeCell ref="B6:B7"/>
    <mergeCell ref="I6:I7"/>
    <mergeCell ref="C6:C7"/>
    <mergeCell ref="D6:D7"/>
    <mergeCell ref="E6:E7"/>
    <mergeCell ref="F6:F7"/>
  </mergeCells>
  <hyperlinks>
    <hyperlink ref="A1" location="'Περιεχόμενα-Contents'!A1" display="Περιεχόμενα - Contents" xr:uid="{00000000-0004-0000-0700-000000000000}"/>
  </hyperlinks>
  <printOptions horizontalCentered="1"/>
  <pageMargins left="0.15748031496062992" right="0.15748031496062992" top="0.19685039370078741" bottom="0.19685039370078741" header="0.15748031496062992" footer="0.1574803149606299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50"/>
  <sheetViews>
    <sheetView zoomScaleNormal="100" zoomScaleSheetLayoutView="80" workbookViewId="0">
      <pane ySplit="7" topLeftCell="A8" activePane="bottomLeft" state="frozen"/>
      <selection pane="bottomLeft" sqref="A1:B1"/>
    </sheetView>
  </sheetViews>
  <sheetFormatPr defaultColWidth="9.28515625" defaultRowHeight="12.75"/>
  <cols>
    <col min="1" max="1" width="2.140625" style="22" customWidth="1"/>
    <col min="2" max="2" width="38.28515625" style="27" customWidth="1"/>
    <col min="3" max="3" width="9.85546875" style="22" customWidth="1"/>
    <col min="4" max="7" width="9" style="22" customWidth="1"/>
    <col min="8" max="8" width="0.85546875" style="22" customWidth="1"/>
    <col min="9" max="9" width="37.85546875" style="22" customWidth="1"/>
    <col min="10" max="10" width="2.140625" style="22" customWidth="1"/>
    <col min="11" max="16384" width="9.28515625" style="22"/>
  </cols>
  <sheetData>
    <row r="1" spans="1:10" s="1" customFormat="1" ht="15" customHeight="1">
      <c r="A1" s="246" t="s">
        <v>8</v>
      </c>
      <c r="B1" s="247"/>
    </row>
    <row r="2" spans="1:10" s="1" customFormat="1" ht="12.95" customHeight="1">
      <c r="B2" s="3"/>
    </row>
    <row r="3" spans="1:10" s="29" customFormat="1" ht="15" customHeight="1">
      <c r="B3" s="195" t="s">
        <v>1105</v>
      </c>
      <c r="C3" s="34"/>
      <c r="D3" s="34"/>
      <c r="E3" s="34"/>
      <c r="F3" s="34"/>
      <c r="G3" s="34"/>
      <c r="H3" s="34"/>
      <c r="I3" s="34"/>
      <c r="J3" s="34"/>
    </row>
    <row r="4" spans="1:10" s="29" customFormat="1" ht="15" customHeight="1" thickBot="1">
      <c r="B4" s="196" t="s">
        <v>1106</v>
      </c>
      <c r="C4" s="193"/>
      <c r="D4" s="193"/>
      <c r="E4" s="193"/>
      <c r="F4" s="193"/>
      <c r="G4" s="193"/>
      <c r="H4" s="193"/>
      <c r="I4" s="193"/>
      <c r="J4" s="35"/>
    </row>
    <row r="5" spans="1:10" s="30" customFormat="1" ht="12.75" customHeight="1" thickTop="1">
      <c r="I5" s="31"/>
    </row>
    <row r="6" spans="1:10" s="30" customFormat="1" ht="15.95" customHeight="1">
      <c r="B6" s="242" t="s">
        <v>89</v>
      </c>
      <c r="C6" s="244">
        <v>2018</v>
      </c>
      <c r="D6" s="244">
        <v>2019</v>
      </c>
      <c r="E6" s="244">
        <v>2020</v>
      </c>
      <c r="F6" s="244">
        <v>2021</v>
      </c>
      <c r="G6" s="244">
        <v>2022</v>
      </c>
      <c r="H6" s="244"/>
      <c r="I6" s="242" t="s">
        <v>90</v>
      </c>
    </row>
    <row r="7" spans="1:10" s="30" customFormat="1" ht="15.95" customHeight="1">
      <c r="B7" s="243"/>
      <c r="C7" s="245"/>
      <c r="D7" s="245"/>
      <c r="E7" s="245"/>
      <c r="F7" s="245"/>
      <c r="G7" s="245"/>
      <c r="H7" s="245"/>
      <c r="I7" s="243"/>
    </row>
    <row r="8" spans="1:10" s="29" customFormat="1" ht="20.100000000000001" customHeight="1">
      <c r="B8" s="39" t="s">
        <v>1032</v>
      </c>
      <c r="C8" s="65">
        <f>+C9+C12</f>
        <v>17451</v>
      </c>
      <c r="D8" s="65">
        <f>+D9+D12</f>
        <v>17881</v>
      </c>
      <c r="E8" s="65">
        <f>+E9+E12</f>
        <v>19125</v>
      </c>
      <c r="F8" s="65">
        <f>+F9+F12</f>
        <v>18964.926496642598</v>
      </c>
      <c r="G8" s="65">
        <f>+G9+G12</f>
        <v>18642.025623254027</v>
      </c>
      <c r="H8" s="63"/>
      <c r="I8" s="39" t="s">
        <v>1033</v>
      </c>
    </row>
    <row r="9" spans="1:10" s="30" customFormat="1" ht="15" customHeight="1">
      <c r="B9" s="115" t="s">
        <v>1046</v>
      </c>
      <c r="C9" s="62">
        <v>11210.480912512832</v>
      </c>
      <c r="D9" s="62">
        <v>11548.752426235913</v>
      </c>
      <c r="E9" s="62">
        <f>+E10+E11</f>
        <v>11607</v>
      </c>
      <c r="F9" s="62">
        <f>+F10+F11</f>
        <v>11031.36123571686</v>
      </c>
      <c r="G9" s="62">
        <f>+G10+G11</f>
        <v>10558.339064151807</v>
      </c>
      <c r="H9" s="64"/>
      <c r="I9" s="38" t="s">
        <v>258</v>
      </c>
    </row>
    <row r="10" spans="1:10" s="30" customFormat="1" ht="15" customHeight="1">
      <c r="B10" s="66" t="s">
        <v>248</v>
      </c>
      <c r="C10" s="62">
        <v>8153.5321606459438</v>
      </c>
      <c r="D10" s="62">
        <v>8399.5161857617386</v>
      </c>
      <c r="E10" s="62">
        <v>8960</v>
      </c>
      <c r="F10" s="62">
        <v>8560.0969753618319</v>
      </c>
      <c r="G10" s="62">
        <v>8409.413620364825</v>
      </c>
      <c r="H10" s="64"/>
      <c r="I10" s="66" t="s">
        <v>253</v>
      </c>
    </row>
    <row r="11" spans="1:10" s="30" customFormat="1" ht="15" customHeight="1">
      <c r="B11" s="66" t="s">
        <v>249</v>
      </c>
      <c r="C11" s="62">
        <v>3056.9487518668884</v>
      </c>
      <c r="D11" s="62">
        <v>3149.2362404741743</v>
      </c>
      <c r="E11" s="62">
        <v>2647</v>
      </c>
      <c r="F11" s="62">
        <v>2471.2642603550294</v>
      </c>
      <c r="G11" s="62">
        <v>2148.9254437869818</v>
      </c>
      <c r="H11" s="64"/>
      <c r="I11" s="66" t="s">
        <v>254</v>
      </c>
    </row>
    <row r="12" spans="1:10" s="30" customFormat="1" ht="15" customHeight="1">
      <c r="B12" s="38" t="s">
        <v>250</v>
      </c>
      <c r="C12" s="62">
        <v>6240.5190874871678</v>
      </c>
      <c r="D12" s="62">
        <v>6332.2475737640871</v>
      </c>
      <c r="E12" s="62">
        <f>+E13+E14</f>
        <v>7518</v>
      </c>
      <c r="F12" s="62">
        <f>+F13+F14</f>
        <v>7933.5652609257368</v>
      </c>
      <c r="G12" s="62">
        <f>+G13+G14</f>
        <v>8083.6865591022188</v>
      </c>
      <c r="H12" s="64"/>
      <c r="I12" s="38" t="s">
        <v>255</v>
      </c>
    </row>
    <row r="13" spans="1:10" s="30" customFormat="1" ht="15" customHeight="1">
      <c r="B13" s="66" t="s">
        <v>248</v>
      </c>
      <c r="C13" s="62">
        <v>5054.7749428552161</v>
      </c>
      <c r="D13" s="62">
        <v>5129.1554745000994</v>
      </c>
      <c r="E13" s="62">
        <v>6431</v>
      </c>
      <c r="F13" s="62">
        <v>7147.2418223533277</v>
      </c>
      <c r="G13" s="62">
        <v>7271.1824319895113</v>
      </c>
      <c r="H13" s="64"/>
      <c r="I13" s="66" t="s">
        <v>253</v>
      </c>
    </row>
    <row r="14" spans="1:10" s="30" customFormat="1" ht="15" customHeight="1">
      <c r="B14" s="66" t="s">
        <v>249</v>
      </c>
      <c r="C14" s="62">
        <v>1185.7441446319517</v>
      </c>
      <c r="D14" s="62">
        <v>1203.0920992639876</v>
      </c>
      <c r="E14" s="62">
        <v>1087</v>
      </c>
      <c r="F14" s="62">
        <v>786.32343857240903</v>
      </c>
      <c r="G14" s="62">
        <v>812.50412711270724</v>
      </c>
      <c r="H14" s="64"/>
      <c r="I14" s="66" t="s">
        <v>254</v>
      </c>
    </row>
    <row r="15" spans="1:10" s="29" customFormat="1" ht="20.100000000000001" customHeight="1">
      <c r="B15" s="39" t="s">
        <v>251</v>
      </c>
      <c r="C15" s="65">
        <f>+C16+C19</f>
        <v>239.78025</v>
      </c>
      <c r="D15" s="65">
        <f>+D16+D19</f>
        <v>245</v>
      </c>
      <c r="E15" s="65">
        <f>+E16+E19</f>
        <v>250</v>
      </c>
      <c r="F15" s="65">
        <f>+F16+F19</f>
        <v>263.57261450456105</v>
      </c>
      <c r="G15" s="65">
        <f>+G16+G19</f>
        <v>227.03576036009071</v>
      </c>
      <c r="H15" s="63"/>
      <c r="I15" s="39" t="s">
        <v>256</v>
      </c>
    </row>
    <row r="16" spans="1:10" s="29" customFormat="1" ht="15" customHeight="1">
      <c r="B16" s="115" t="s">
        <v>1046</v>
      </c>
      <c r="C16" s="62">
        <v>45.587850000000003</v>
      </c>
      <c r="D16" s="62">
        <f>+D17+D18</f>
        <v>47</v>
      </c>
      <c r="E16" s="62">
        <f>+E17+E18</f>
        <v>44</v>
      </c>
      <c r="F16" s="62">
        <f>+F17+F18</f>
        <v>46.63909896376741</v>
      </c>
      <c r="G16" s="62">
        <f>+G17+G18</f>
        <v>40.173913043478265</v>
      </c>
      <c r="H16" s="63"/>
      <c r="I16" s="38" t="s">
        <v>258</v>
      </c>
    </row>
    <row r="17" spans="2:9" s="30" customFormat="1" ht="15" customHeight="1">
      <c r="B17" s="66" t="s">
        <v>248</v>
      </c>
      <c r="C17" s="62">
        <v>31.970700000000001</v>
      </c>
      <c r="D17" s="62">
        <v>33</v>
      </c>
      <c r="E17" s="62">
        <v>31</v>
      </c>
      <c r="F17" s="62">
        <v>32.707939533031691</v>
      </c>
      <c r="G17" s="62">
        <v>28.173913043478265</v>
      </c>
      <c r="H17" s="64"/>
      <c r="I17" s="66" t="s">
        <v>253</v>
      </c>
    </row>
    <row r="18" spans="2:9" s="30" customFormat="1" ht="15" customHeight="1">
      <c r="B18" s="66" t="s">
        <v>249</v>
      </c>
      <c r="C18" s="62">
        <v>13.617150000000001</v>
      </c>
      <c r="D18" s="62">
        <v>14</v>
      </c>
      <c r="E18" s="62">
        <v>13</v>
      </c>
      <c r="F18" s="62">
        <v>13.931159430735718</v>
      </c>
      <c r="G18" s="62">
        <v>12</v>
      </c>
      <c r="H18" s="64"/>
      <c r="I18" s="66" t="s">
        <v>254</v>
      </c>
    </row>
    <row r="19" spans="2:9" s="30" customFormat="1" ht="15" customHeight="1">
      <c r="B19" s="38" t="s">
        <v>250</v>
      </c>
      <c r="C19" s="62">
        <v>194.19239999999999</v>
      </c>
      <c r="D19" s="62">
        <f>+D20+D21</f>
        <v>198</v>
      </c>
      <c r="E19" s="62">
        <f>+E20+E21</f>
        <v>206</v>
      </c>
      <c r="F19" s="62">
        <f>+F20+F21</f>
        <v>216.93351554079362</v>
      </c>
      <c r="G19" s="62">
        <f>+G20+G21</f>
        <v>186.86184731661245</v>
      </c>
      <c r="H19" s="64"/>
      <c r="I19" s="38" t="s">
        <v>255</v>
      </c>
    </row>
    <row r="20" spans="2:9" s="30" customFormat="1" ht="15" customHeight="1">
      <c r="B20" s="66" t="s">
        <v>248</v>
      </c>
      <c r="C20" s="62">
        <v>162.81375</v>
      </c>
      <c r="D20" s="62">
        <v>166</v>
      </c>
      <c r="E20" s="62">
        <v>173</v>
      </c>
      <c r="F20" s="62">
        <v>181.88023406621417</v>
      </c>
      <c r="G20" s="62">
        <v>156.66770735386717</v>
      </c>
      <c r="H20" s="64"/>
      <c r="I20" s="66" t="s">
        <v>253</v>
      </c>
    </row>
    <row r="21" spans="2:9" s="30" customFormat="1" ht="15" customHeight="1">
      <c r="B21" s="66" t="s">
        <v>249</v>
      </c>
      <c r="C21" s="62">
        <v>31.378649999999993</v>
      </c>
      <c r="D21" s="62">
        <v>32</v>
      </c>
      <c r="E21" s="62">
        <v>33</v>
      </c>
      <c r="F21" s="62">
        <v>35.053281474579443</v>
      </c>
      <c r="G21" s="62">
        <v>30.194139962745293</v>
      </c>
      <c r="H21" s="64"/>
      <c r="I21" s="66" t="s">
        <v>254</v>
      </c>
    </row>
    <row r="22" spans="2:9" s="29" customFormat="1" ht="20.100000000000001" customHeight="1">
      <c r="B22" s="39" t="s">
        <v>80</v>
      </c>
      <c r="C22" s="65">
        <f>+C23+C26</f>
        <v>1157</v>
      </c>
      <c r="D22" s="65">
        <f>+D23+D26</f>
        <v>1228</v>
      </c>
      <c r="E22" s="65">
        <f>+E23+E26</f>
        <v>1267</v>
      </c>
      <c r="F22" s="65">
        <f>+F23+F26</f>
        <v>1369.5165975103737</v>
      </c>
      <c r="G22" s="65">
        <f>+G23+G26</f>
        <v>1234</v>
      </c>
      <c r="H22" s="63"/>
      <c r="I22" s="39" t="s">
        <v>247</v>
      </c>
    </row>
    <row r="23" spans="2:9" s="29" customFormat="1" ht="15" customHeight="1">
      <c r="B23" s="115" t="s">
        <v>1046</v>
      </c>
      <c r="C23" s="62">
        <v>785</v>
      </c>
      <c r="D23" s="62">
        <f>+D24+D25</f>
        <v>775</v>
      </c>
      <c r="E23" s="62">
        <f>+E24+E25</f>
        <v>770</v>
      </c>
      <c r="F23" s="62">
        <f>+F24+F25</f>
        <v>832.30290456431555</v>
      </c>
      <c r="G23" s="62">
        <f>+G24+G25</f>
        <v>780</v>
      </c>
      <c r="H23" s="63"/>
      <c r="I23" s="38" t="s">
        <v>258</v>
      </c>
    </row>
    <row r="24" spans="2:9" s="30" customFormat="1" ht="15" customHeight="1">
      <c r="B24" s="66" t="s">
        <v>248</v>
      </c>
      <c r="C24" s="62">
        <v>781</v>
      </c>
      <c r="D24" s="62">
        <v>770</v>
      </c>
      <c r="E24" s="62">
        <v>769</v>
      </c>
      <c r="F24" s="62">
        <v>831.22199170124497</v>
      </c>
      <c r="G24" s="62">
        <v>780</v>
      </c>
      <c r="H24" s="64"/>
      <c r="I24" s="66" t="s">
        <v>253</v>
      </c>
    </row>
    <row r="25" spans="2:9" s="30" customFormat="1" ht="15" customHeight="1">
      <c r="B25" s="66" t="s">
        <v>249</v>
      </c>
      <c r="C25" s="62">
        <v>4</v>
      </c>
      <c r="D25" s="62">
        <v>5</v>
      </c>
      <c r="E25" s="62">
        <v>1</v>
      </c>
      <c r="F25" s="62">
        <v>1.0809128630705396</v>
      </c>
      <c r="G25" s="62">
        <v>0</v>
      </c>
      <c r="H25" s="64"/>
      <c r="I25" s="66" t="s">
        <v>254</v>
      </c>
    </row>
    <row r="26" spans="2:9" s="30" customFormat="1" ht="15" customHeight="1">
      <c r="B26" s="38" t="s">
        <v>250</v>
      </c>
      <c r="C26" s="62">
        <v>372</v>
      </c>
      <c r="D26" s="62">
        <f>+D27+D28</f>
        <v>453</v>
      </c>
      <c r="E26" s="62">
        <f>+E27+E28</f>
        <v>497</v>
      </c>
      <c r="F26" s="62">
        <f>+F27+F28</f>
        <v>537.21369294605813</v>
      </c>
      <c r="G26" s="62">
        <f>+G27+G28</f>
        <v>454</v>
      </c>
      <c r="H26" s="64"/>
      <c r="I26" s="38" t="s">
        <v>255</v>
      </c>
    </row>
    <row r="27" spans="2:9" s="30" customFormat="1" ht="15" customHeight="1">
      <c r="B27" s="66" t="s">
        <v>248</v>
      </c>
      <c r="C27" s="62">
        <v>371</v>
      </c>
      <c r="D27" s="62">
        <v>452</v>
      </c>
      <c r="E27" s="62">
        <v>494</v>
      </c>
      <c r="F27" s="62">
        <v>533.97095435684651</v>
      </c>
      <c r="G27" s="62">
        <v>454</v>
      </c>
      <c r="H27" s="64"/>
      <c r="I27" s="66" t="s">
        <v>253</v>
      </c>
    </row>
    <row r="28" spans="2:9" s="30" customFormat="1" ht="15" customHeight="1">
      <c r="B28" s="66" t="s">
        <v>249</v>
      </c>
      <c r="C28" s="62">
        <v>1</v>
      </c>
      <c r="D28" s="62">
        <v>1</v>
      </c>
      <c r="E28" s="62">
        <v>3</v>
      </c>
      <c r="F28" s="62">
        <v>3.2427385892116187</v>
      </c>
      <c r="G28" s="62">
        <v>0</v>
      </c>
      <c r="H28" s="64"/>
      <c r="I28" s="66" t="s">
        <v>254</v>
      </c>
    </row>
    <row r="29" spans="2:9" s="29" customFormat="1" ht="20.100000000000001" customHeight="1">
      <c r="B29" s="39" t="s">
        <v>252</v>
      </c>
      <c r="C29" s="65">
        <f t="shared" ref="C29:E35" si="0">+C8+C15+C22</f>
        <v>18847.78025</v>
      </c>
      <c r="D29" s="65">
        <f t="shared" si="0"/>
        <v>19354</v>
      </c>
      <c r="E29" s="65">
        <f t="shared" si="0"/>
        <v>20642</v>
      </c>
      <c r="F29" s="65">
        <f t="shared" ref="F29:G35" si="1">+F8+F15+F22</f>
        <v>20598.015708657535</v>
      </c>
      <c r="G29" s="65">
        <f t="shared" si="1"/>
        <v>20103.061383614116</v>
      </c>
      <c r="H29" s="63"/>
      <c r="I29" s="39" t="s">
        <v>257</v>
      </c>
    </row>
    <row r="30" spans="2:9" s="30" customFormat="1" ht="15" customHeight="1">
      <c r="B30" s="115" t="s">
        <v>1046</v>
      </c>
      <c r="C30" s="62">
        <f t="shared" si="0"/>
        <v>12041.068762512832</v>
      </c>
      <c r="D30" s="62">
        <f t="shared" si="0"/>
        <v>12370.752426235913</v>
      </c>
      <c r="E30" s="62">
        <f t="shared" si="0"/>
        <v>12421</v>
      </c>
      <c r="F30" s="62">
        <f t="shared" si="1"/>
        <v>11910.303239244944</v>
      </c>
      <c r="G30" s="62">
        <f t="shared" si="1"/>
        <v>11378.512977195285</v>
      </c>
      <c r="H30" s="64"/>
      <c r="I30" s="38" t="s">
        <v>258</v>
      </c>
    </row>
    <row r="31" spans="2:9" s="30" customFormat="1" ht="15" customHeight="1">
      <c r="B31" s="66" t="s">
        <v>248</v>
      </c>
      <c r="C31" s="62">
        <f t="shared" si="0"/>
        <v>8966.5028606459437</v>
      </c>
      <c r="D31" s="62">
        <f t="shared" si="0"/>
        <v>9202.5161857617386</v>
      </c>
      <c r="E31" s="62">
        <f t="shared" si="0"/>
        <v>9760</v>
      </c>
      <c r="F31" s="62">
        <f t="shared" si="1"/>
        <v>9424.0269065961074</v>
      </c>
      <c r="G31" s="62">
        <f t="shared" si="1"/>
        <v>9217.587533408303</v>
      </c>
      <c r="H31" s="64"/>
      <c r="I31" s="66" t="s">
        <v>253</v>
      </c>
    </row>
    <row r="32" spans="2:9" s="29" customFormat="1" ht="15" customHeight="1">
      <c r="B32" s="66" t="s">
        <v>249</v>
      </c>
      <c r="C32" s="62">
        <f t="shared" si="0"/>
        <v>3074.5659018668885</v>
      </c>
      <c r="D32" s="62">
        <f t="shared" si="0"/>
        <v>3168.2362404741743</v>
      </c>
      <c r="E32" s="62">
        <f t="shared" si="0"/>
        <v>2661</v>
      </c>
      <c r="F32" s="62">
        <f t="shared" si="1"/>
        <v>2486.2763326488353</v>
      </c>
      <c r="G32" s="62">
        <f t="shared" si="1"/>
        <v>2160.9254437869818</v>
      </c>
      <c r="H32" s="63"/>
      <c r="I32" s="66" t="s">
        <v>254</v>
      </c>
    </row>
    <row r="33" spans="2:10" s="29" customFormat="1" ht="15" customHeight="1">
      <c r="B33" s="38" t="s">
        <v>250</v>
      </c>
      <c r="C33" s="62">
        <f t="shared" si="0"/>
        <v>6806.7114874871677</v>
      </c>
      <c r="D33" s="62">
        <f t="shared" si="0"/>
        <v>6983.2475737640871</v>
      </c>
      <c r="E33" s="62">
        <f t="shared" si="0"/>
        <v>8221</v>
      </c>
      <c r="F33" s="62">
        <f t="shared" si="1"/>
        <v>8687.7124694125887</v>
      </c>
      <c r="G33" s="62">
        <f t="shared" si="1"/>
        <v>8724.5484064188313</v>
      </c>
      <c r="H33" s="63"/>
      <c r="I33" s="38" t="s">
        <v>255</v>
      </c>
    </row>
    <row r="34" spans="2:10" s="29" customFormat="1" ht="15" customHeight="1">
      <c r="B34" s="66" t="s">
        <v>248</v>
      </c>
      <c r="C34" s="62">
        <f t="shared" si="0"/>
        <v>5588.5886928552163</v>
      </c>
      <c r="D34" s="62">
        <f t="shared" si="0"/>
        <v>5747.1554745000994</v>
      </c>
      <c r="E34" s="62">
        <f t="shared" si="0"/>
        <v>7098</v>
      </c>
      <c r="F34" s="62">
        <f t="shared" si="1"/>
        <v>7863.0930107763888</v>
      </c>
      <c r="G34" s="62">
        <f t="shared" si="1"/>
        <v>7881.850139343378</v>
      </c>
      <c r="H34" s="63"/>
      <c r="I34" s="66" t="s">
        <v>253</v>
      </c>
    </row>
    <row r="35" spans="2:10" s="29" customFormat="1" ht="15" customHeight="1">
      <c r="B35" s="66" t="s">
        <v>249</v>
      </c>
      <c r="C35" s="62">
        <f t="shared" si="0"/>
        <v>1218.1227946319518</v>
      </c>
      <c r="D35" s="62">
        <f t="shared" si="0"/>
        <v>1236.0920992639876</v>
      </c>
      <c r="E35" s="62">
        <f t="shared" si="0"/>
        <v>1123</v>
      </c>
      <c r="F35" s="62">
        <f t="shared" si="1"/>
        <v>824.61945863620008</v>
      </c>
      <c r="G35" s="62">
        <f t="shared" si="1"/>
        <v>842.69826707545258</v>
      </c>
      <c r="H35" s="63"/>
      <c r="I35" s="66" t="s">
        <v>254</v>
      </c>
    </row>
    <row r="36" spans="2:10" s="30" customFormat="1" ht="3" customHeight="1">
      <c r="B36" s="58"/>
      <c r="C36" s="59"/>
      <c r="D36" s="59"/>
      <c r="E36" s="59"/>
      <c r="F36" s="59"/>
      <c r="G36" s="59"/>
      <c r="H36" s="43"/>
      <c r="I36" s="58"/>
      <c r="J36" s="22"/>
    </row>
    <row r="37" spans="2:10" ht="12.95" customHeight="1">
      <c r="B37" s="21" t="s">
        <v>1043</v>
      </c>
      <c r="C37" s="21"/>
      <c r="D37" s="21"/>
      <c r="E37" s="21"/>
      <c r="F37" s="21"/>
      <c r="G37" s="21"/>
      <c r="H37" s="21"/>
    </row>
    <row r="38" spans="2:10" ht="12.95" customHeight="1">
      <c r="B38" s="21" t="s">
        <v>1145</v>
      </c>
      <c r="C38" s="21"/>
      <c r="D38" s="21"/>
      <c r="E38" s="21"/>
      <c r="F38" s="21"/>
      <c r="G38" s="21"/>
      <c r="H38" s="21"/>
    </row>
    <row r="39" spans="2:10" ht="12.95" customHeight="1">
      <c r="B39" s="21" t="s">
        <v>1144</v>
      </c>
      <c r="C39" s="21"/>
      <c r="D39" s="21"/>
      <c r="E39" s="21"/>
      <c r="F39" s="21"/>
      <c r="G39" s="21"/>
      <c r="H39" s="21"/>
    </row>
    <row r="40" spans="2:10" ht="12.95" customHeight="1">
      <c r="B40" s="21" t="s">
        <v>1042</v>
      </c>
      <c r="C40" s="21"/>
      <c r="D40" s="21"/>
      <c r="E40" s="21"/>
      <c r="F40" s="21"/>
      <c r="G40" s="21"/>
      <c r="H40" s="21"/>
    </row>
    <row r="41" spans="2:10" ht="12.95" customHeight="1">
      <c r="B41" s="21" t="s">
        <v>1034</v>
      </c>
      <c r="C41" s="21"/>
      <c r="D41" s="21"/>
      <c r="E41" s="21"/>
      <c r="F41" s="21"/>
      <c r="G41" s="21"/>
      <c r="H41" s="21"/>
      <c r="J41" s="27"/>
    </row>
    <row r="42" spans="2:10" s="23" customFormat="1" ht="12.75" customHeight="1" thickBot="1">
      <c r="J42" s="22"/>
    </row>
    <row r="43" spans="2:10" s="23" customFormat="1" ht="16.5" customHeight="1" thickTop="1">
      <c r="B43" s="24" t="str">
        <f>+'Περιεχόμενα-Contents'!B27</f>
        <v>(Τελευταία Ενημέρωση/Last update: 10/04/2025)</v>
      </c>
      <c r="C43" s="25"/>
      <c r="D43" s="25"/>
      <c r="E43" s="25"/>
      <c r="F43" s="25"/>
      <c r="G43" s="25"/>
      <c r="H43" s="25"/>
      <c r="I43" s="25"/>
      <c r="J43" s="22"/>
    </row>
    <row r="44" spans="2:10" s="23" customFormat="1" ht="4.5" customHeight="1">
      <c r="B44" s="190"/>
      <c r="J44" s="22"/>
    </row>
    <row r="45" spans="2:10" s="23" customFormat="1" ht="16.5" customHeight="1">
      <c r="B45" s="26" t="str">
        <f>+'Περιεχόμενα-Contents'!B29</f>
        <v>COPYRIGHT © :2025, ΚΥΠΡΙΑΚΗ ΔΗΜΟΚΡΑΤΙΑ, ΣΤΑΤΙΣΤΙΚΗ ΥΠΗΡΕΣΙΑ/REPUBLIC OF CYPRUS, STATISTICAL SERVICE</v>
      </c>
      <c r="J45" s="22"/>
    </row>
    <row r="46" spans="2:10" s="1" customFormat="1">
      <c r="B46" s="20"/>
      <c r="J46" s="22"/>
    </row>
    <row r="50" spans="1:10" s="27" customFormat="1">
      <c r="A50" s="22"/>
      <c r="B50" s="28"/>
      <c r="J50" s="22"/>
    </row>
  </sheetData>
  <mergeCells count="9">
    <mergeCell ref="D6:D7"/>
    <mergeCell ref="E6:E7"/>
    <mergeCell ref="I6:I7"/>
    <mergeCell ref="A1:B1"/>
    <mergeCell ref="B6:B7"/>
    <mergeCell ref="G6:G7"/>
    <mergeCell ref="H6:H7"/>
    <mergeCell ref="C6:C7"/>
    <mergeCell ref="F6:F7"/>
  </mergeCells>
  <hyperlinks>
    <hyperlink ref="A1" location="'Περιεχόμενα-Contents'!A1" display="Περιεχόμενα - Contents" xr:uid="{00000000-0004-0000-0800-000000000000}"/>
  </hyperlinks>
  <printOptions horizontalCentered="1"/>
  <pageMargins left="0.15748031496062992" right="0.15748031496062992" top="0.19685039370078741" bottom="0.19685039370078741" header="0.15748031496062992" footer="0.1574803149606299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Περιεχόμενα-Contents</vt:lpstr>
      <vt:lpstr>Μεθοδ. Σημείωμα-Method. Note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lpstr>'Μεθοδ. Σημείωμα-Method. Note'!Print_Area</vt:lpstr>
      <vt:lpstr>'Περιεχόμενα-Contents'!Print_Area</vt:lpstr>
      <vt:lpstr>'1'!Print_Titles</vt:lpstr>
      <vt:lpstr>'10'!Print_Titles</vt:lpstr>
      <vt:lpstr>'11'!Print_Titles</vt:lpstr>
      <vt:lpstr>'2'!Print_Titles</vt:lpstr>
      <vt:lpstr>'20'!Print_Titles</vt:lpstr>
      <vt:lpstr>'21'!Print_Titles</vt:lpstr>
      <vt:lpstr>'5'!Print_Titles</vt:lpstr>
      <vt:lpstr>'6'!Print_Titles</vt:lpstr>
      <vt:lpstr>'8'!Print_Titles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2025-04-10T08:39:46Z</cp:lastPrinted>
  <dcterms:created xsi:type="dcterms:W3CDTF">2017-09-21T11:34:35Z</dcterms:created>
  <dcterms:modified xsi:type="dcterms:W3CDTF">2025-04-11T11:44:00Z</dcterms:modified>
</cp:coreProperties>
</file>