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chpapageorgiou\Desktop\Christos\WEBTODAY\Publications 05.03\Γεωργικές Στατιστικές-Ανακοίνωση\"/>
    </mc:Choice>
  </mc:AlternateContent>
  <xr:revisionPtr revIDLastSave="0" documentId="13_ncr:1_{264CD166-6009-473B-98C2-5B75AE1D0678}" xr6:coauthVersionLast="47" xr6:coauthVersionMax="47" xr10:uidLastSave="{00000000-0000-0000-0000-000000000000}"/>
  <bookViews>
    <workbookView xWindow="-120" yWindow="-120" windowWidth="29040" windowHeight="15720" tabRatio="812" xr2:uid="{00000000-000D-0000-FFFF-FFFF00000000}"/>
  </bookViews>
  <sheets>
    <sheet name="Περιεχόμενα-Contents" sheetId="50" r:id="rId1"/>
    <sheet name="Μεθοδ. Σημείωμα-Method. Note" sheetId="92" r:id="rId2"/>
    <sheet name="1" sheetId="61" r:id="rId3"/>
    <sheet name="2" sheetId="63" r:id="rId4"/>
    <sheet name="3" sheetId="64" r:id="rId5"/>
    <sheet name="4" sheetId="83" r:id="rId6"/>
    <sheet name="5" sheetId="65" r:id="rId7"/>
    <sheet name="6" sheetId="66" r:id="rId8"/>
    <sheet name="7" sheetId="67" r:id="rId9"/>
    <sheet name="8" sheetId="68" r:id="rId10"/>
    <sheet name="9" sheetId="85" r:id="rId11"/>
    <sheet name="10" sheetId="69" r:id="rId12"/>
    <sheet name="11" sheetId="70" r:id="rId13"/>
    <sheet name="12" sheetId="71" r:id="rId14"/>
    <sheet name="13" sheetId="72" r:id="rId15"/>
    <sheet name="14" sheetId="76" r:id="rId16"/>
    <sheet name="15" sheetId="77" r:id="rId17"/>
    <sheet name="16" sheetId="90" r:id="rId18"/>
    <sheet name="17" sheetId="80" r:id="rId19"/>
    <sheet name="18" sheetId="81" r:id="rId20"/>
    <sheet name="19" sheetId="82" r:id="rId21"/>
    <sheet name="20" sheetId="86" r:id="rId22"/>
    <sheet name="21" sheetId="87" r:id="rId23"/>
    <sheet name="22" sheetId="75" r:id="rId24"/>
  </sheets>
  <definedNames>
    <definedName name="_xlnm._FilterDatabase" localSheetId="15" hidden="1">'14'!$B$6:$H$21</definedName>
    <definedName name="_xlnm.Print_Area" localSheetId="2">'1'!$A$2:$J$39</definedName>
    <definedName name="_xlnm.Print_Area" localSheetId="11">'10'!$A$2:$J$38</definedName>
    <definedName name="_xlnm.Print_Area" localSheetId="12">'11'!$A$2:$J$64</definedName>
    <definedName name="_xlnm.Print_Area" localSheetId="13">'12'!$A$2:$H$56</definedName>
    <definedName name="_xlnm.Print_Area" localSheetId="14">'13'!$A$2:$H$29</definedName>
    <definedName name="_xlnm.Print_Area" localSheetId="15">'14'!$A$2:$I$43</definedName>
    <definedName name="_xlnm.Print_Area" localSheetId="16">'15'!$A$2:$I$39</definedName>
    <definedName name="_xlnm.Print_Area" localSheetId="17">'16'!$A$2:$O$30</definedName>
    <definedName name="_xlnm.Print_Area" localSheetId="18">'17'!$A$2:$H$30</definedName>
    <definedName name="_xlnm.Print_Area" localSheetId="19">'18'!$A$2:$G$28</definedName>
    <definedName name="_xlnm.Print_Area" localSheetId="20">'19'!$A$2:$G$27</definedName>
    <definedName name="_xlnm.Print_Area" localSheetId="3">'2'!$A$2:$P$30</definedName>
    <definedName name="_xlnm.Print_Area" localSheetId="21">'20'!$A$2:$J$35</definedName>
    <definedName name="_xlnm.Print_Area" localSheetId="22">'21'!$A$2:$O$79</definedName>
    <definedName name="_xlnm.Print_Area" localSheetId="23">'22'!$A$2:$M$49</definedName>
    <definedName name="_xlnm.Print_Area" localSheetId="4">'3'!$A$2:$J$51</definedName>
    <definedName name="_xlnm.Print_Area" localSheetId="5">'4'!$A$2:$L$37</definedName>
    <definedName name="_xlnm.Print_Area" localSheetId="6">'5'!$A$2:$J$84</definedName>
    <definedName name="_xlnm.Print_Area" localSheetId="7">'6'!$A$2:$J$22</definedName>
    <definedName name="_xlnm.Print_Area" localSheetId="8">'7'!$A$2:$J$45</definedName>
    <definedName name="_xlnm.Print_Area" localSheetId="9">'8'!$A$2:$I$104</definedName>
    <definedName name="_xlnm.Print_Area" localSheetId="10">'9'!$A$2:$O$23</definedName>
    <definedName name="_xlnm.Print_Area" localSheetId="1">'Μεθοδ. Σημείωμα-Method. Note'!$A$1:$D$77</definedName>
    <definedName name="_xlnm.Print_Area" localSheetId="0">'Περιεχόμενα-Contents'!$B$1:$D$29</definedName>
    <definedName name="_xlnm.Print_Titles" localSheetId="2">'1'!$11:$12</definedName>
    <definedName name="_xlnm.Print_Titles" localSheetId="11">'10'!$11:$12</definedName>
    <definedName name="_xlnm.Print_Titles" localSheetId="12">'11'!$6:$8</definedName>
    <definedName name="_xlnm.Print_Titles" localSheetId="15">'14'!#REF!</definedName>
    <definedName name="_xlnm.Print_Titles" localSheetId="3">'2'!$11:$12</definedName>
    <definedName name="_xlnm.Print_Titles" localSheetId="21">'20'!$10:$11</definedName>
    <definedName name="_xlnm.Print_Titles" localSheetId="22">'21'!$6:$9</definedName>
    <definedName name="_xlnm.Print_Titles" localSheetId="6">'5'!$6:$7</definedName>
    <definedName name="_xlnm.Print_Titles" localSheetId="7">'6'!$10:$11</definedName>
    <definedName name="_xlnm.Print_Titles" localSheetId="9">'8'!$6:$8</definedName>
    <definedName name="_xlnm.Print_Titles" localSheetId="10">'9'!#REF!</definedName>
  </definedNames>
  <calcPr calcId="191029"/>
</workbook>
</file>

<file path=xl/calcChain.xml><?xml version="1.0" encoding="utf-8"?>
<calcChain xmlns="http://schemas.openxmlformats.org/spreadsheetml/2006/main">
  <c r="K16" i="87" l="1"/>
  <c r="K17" i="87"/>
  <c r="K14" i="90" l="1"/>
  <c r="D59" i="70" l="1"/>
  <c r="D53" i="70"/>
  <c r="C53" i="70"/>
  <c r="D38" i="70"/>
  <c r="C38" i="70"/>
  <c r="D32" i="70"/>
  <c r="C32" i="70"/>
  <c r="D22" i="70"/>
  <c r="C22" i="70"/>
  <c r="D15" i="70"/>
  <c r="C15" i="70"/>
  <c r="J13" i="83"/>
  <c r="C37" i="87"/>
  <c r="G33" i="65" l="1"/>
  <c r="D37" i="87"/>
  <c r="H11" i="87"/>
  <c r="L16" i="87"/>
  <c r="E31" i="71"/>
  <c r="C46" i="87"/>
  <c r="I32" i="87"/>
  <c r="G32" i="87"/>
  <c r="E32" i="87"/>
  <c r="C32" i="87"/>
  <c r="J14" i="90"/>
  <c r="J11" i="90"/>
  <c r="L11" i="90" s="1"/>
  <c r="D26" i="77"/>
  <c r="F22" i="76"/>
  <c r="F21" i="76"/>
  <c r="F23" i="76"/>
  <c r="F31" i="68"/>
  <c r="F29" i="68" s="1"/>
  <c r="J12" i="83"/>
  <c r="J15" i="83"/>
  <c r="F30" i="76"/>
  <c r="F29" i="76" s="1"/>
  <c r="F28" i="76"/>
  <c r="F27" i="76"/>
  <c r="F26" i="76"/>
  <c r="F25" i="76"/>
  <c r="D24" i="76"/>
  <c r="F18" i="76"/>
  <c r="F17" i="76"/>
  <c r="F16" i="76"/>
  <c r="F15" i="76"/>
  <c r="F14" i="76"/>
  <c r="F13" i="76"/>
  <c r="F12" i="76"/>
  <c r="F11" i="76"/>
  <c r="D10" i="76"/>
  <c r="F86" i="68"/>
  <c r="G46" i="65"/>
  <c r="G41" i="65"/>
  <c r="G35" i="64"/>
  <c r="G31" i="64"/>
  <c r="G27" i="64"/>
  <c r="G23" i="64"/>
  <c r="G19" i="64"/>
  <c r="G15" i="64"/>
  <c r="G11" i="64"/>
  <c r="G19" i="61"/>
  <c r="G8" i="61"/>
  <c r="J16" i="83"/>
  <c r="G59" i="65"/>
  <c r="G52" i="65"/>
  <c r="G36" i="65"/>
  <c r="G23" i="65"/>
  <c r="G16" i="65"/>
  <c r="J25" i="83"/>
  <c r="D13" i="82"/>
  <c r="J22" i="83"/>
  <c r="J23" i="83"/>
  <c r="J24" i="83"/>
  <c r="J19" i="83"/>
  <c r="J20" i="83"/>
  <c r="J21" i="83"/>
  <c r="J18" i="83"/>
  <c r="G7" i="86"/>
  <c r="G38" i="64"/>
  <c r="F15" i="70"/>
  <c r="G15" i="70"/>
  <c r="G59" i="70"/>
  <c r="G53" i="70"/>
  <c r="F53" i="70"/>
  <c r="G38" i="70"/>
  <c r="F38" i="70"/>
  <c r="G32" i="70"/>
  <c r="F32" i="70"/>
  <c r="G22" i="70"/>
  <c r="F22" i="70"/>
  <c r="E32" i="77"/>
  <c r="E31" i="77"/>
  <c r="E30" i="77"/>
  <c r="E28" i="77"/>
  <c r="E27" i="77"/>
  <c r="E25" i="77"/>
  <c r="E24" i="77"/>
  <c r="E23" i="77"/>
  <c r="E22" i="77"/>
  <c r="E21" i="77"/>
  <c r="E20" i="77"/>
  <c r="E18" i="77"/>
  <c r="E17" i="77"/>
  <c r="E15" i="77"/>
  <c r="E14" i="77"/>
  <c r="E13" i="77"/>
  <c r="E12" i="77"/>
  <c r="E11" i="77"/>
  <c r="G35" i="67"/>
  <c r="G34" i="67"/>
  <c r="G32" i="67"/>
  <c r="G31" i="67"/>
  <c r="G26" i="67"/>
  <c r="G22" i="67" s="1"/>
  <c r="G19" i="67"/>
  <c r="G12" i="67"/>
  <c r="G23" i="67"/>
  <c r="G16" i="67"/>
  <c r="G9" i="67"/>
  <c r="F95" i="68"/>
  <c r="C95" i="68"/>
  <c r="F94" i="68"/>
  <c r="F93" i="68"/>
  <c r="D92" i="68"/>
  <c r="C92" i="68"/>
  <c r="F91" i="68"/>
  <c r="F90" i="68"/>
  <c r="F89" i="68"/>
  <c r="F88" i="68"/>
  <c r="D87" i="68"/>
  <c r="C87" i="68"/>
  <c r="F85" i="68"/>
  <c r="F84" i="68"/>
  <c r="F83" i="68"/>
  <c r="F82" i="68"/>
  <c r="F81" i="68"/>
  <c r="F80" i="68"/>
  <c r="F79" i="68"/>
  <c r="F78" i="68"/>
  <c r="F77" i="68"/>
  <c r="F76" i="68"/>
  <c r="F75" i="68"/>
  <c r="F74" i="68"/>
  <c r="F73" i="68"/>
  <c r="F72" i="68"/>
  <c r="D71" i="68"/>
  <c r="C71" i="68"/>
  <c r="F70" i="68"/>
  <c r="F69" i="68"/>
  <c r="F68" i="68"/>
  <c r="F67" i="68"/>
  <c r="D66" i="68"/>
  <c r="C66" i="68"/>
  <c r="F65" i="68"/>
  <c r="F64" i="68"/>
  <c r="D63" i="68"/>
  <c r="C63" i="68"/>
  <c r="F61" i="68"/>
  <c r="F60" i="68"/>
  <c r="D59" i="68"/>
  <c r="C59" i="68"/>
  <c r="E58" i="68"/>
  <c r="F57" i="68"/>
  <c r="F56" i="68"/>
  <c r="F55" i="68"/>
  <c r="F54" i="68"/>
  <c r="F53" i="68"/>
  <c r="F52" i="68"/>
  <c r="F51" i="68"/>
  <c r="F50" i="68"/>
  <c r="F49" i="68"/>
  <c r="F48" i="68"/>
  <c r="F47" i="68"/>
  <c r="F46" i="68"/>
  <c r="F45" i="68"/>
  <c r="F44" i="68"/>
  <c r="F43" i="68"/>
  <c r="F42" i="68"/>
  <c r="F41" i="68"/>
  <c r="F40" i="68"/>
  <c r="F39" i="68"/>
  <c r="F38" i="68"/>
  <c r="C37" i="68"/>
  <c r="F36" i="68"/>
  <c r="F35" i="68"/>
  <c r="D34" i="68"/>
  <c r="C34" i="68"/>
  <c r="C29" i="68"/>
  <c r="C26" i="68" s="1"/>
  <c r="F28" i="68"/>
  <c r="F27" i="68"/>
  <c r="F25" i="68"/>
  <c r="F24" i="68"/>
  <c r="D23" i="68"/>
  <c r="C23" i="68"/>
  <c r="F22" i="68"/>
  <c r="F21" i="68"/>
  <c r="F20" i="68"/>
  <c r="F19" i="68"/>
  <c r="F18" i="68"/>
  <c r="F17" i="68"/>
  <c r="F16" i="68"/>
  <c r="D15" i="68"/>
  <c r="C15" i="68"/>
  <c r="F14" i="68"/>
  <c r="F13" i="68"/>
  <c r="F12" i="68"/>
  <c r="F11" i="68"/>
  <c r="D10" i="68"/>
  <c r="C10" i="68"/>
  <c r="J17" i="83"/>
  <c r="E26" i="71"/>
  <c r="B30" i="90"/>
  <c r="B28" i="90"/>
  <c r="L17" i="85"/>
  <c r="D19" i="81"/>
  <c r="E24" i="80"/>
  <c r="E22" i="80"/>
  <c r="E21" i="80"/>
  <c r="E20" i="80"/>
  <c r="E16" i="80"/>
  <c r="E15" i="80"/>
  <c r="E14" i="80" s="1"/>
  <c r="E13" i="80"/>
  <c r="E12" i="80"/>
  <c r="E11" i="80"/>
  <c r="L23" i="90"/>
  <c r="L21" i="90"/>
  <c r="L13" i="90"/>
  <c r="L12" i="90"/>
  <c r="J20" i="90"/>
  <c r="L20" i="90" s="1"/>
  <c r="J18" i="90"/>
  <c r="L18" i="90" s="1"/>
  <c r="J17" i="90"/>
  <c r="L17" i="90" s="1"/>
  <c r="J16" i="90"/>
  <c r="L16" i="90" s="1"/>
  <c r="J15" i="90"/>
  <c r="L15" i="90" s="1"/>
  <c r="J13" i="90"/>
  <c r="F29" i="77"/>
  <c r="F26" i="77"/>
  <c r="F16" i="77"/>
  <c r="F9" i="77"/>
  <c r="D29" i="77"/>
  <c r="D16" i="77"/>
  <c r="D9" i="77"/>
  <c r="E19" i="72"/>
  <c r="E18" i="72"/>
  <c r="E17" i="72"/>
  <c r="E16" i="72"/>
  <c r="E10" i="72"/>
  <c r="E11" i="72"/>
  <c r="E12" i="72"/>
  <c r="E13" i="72"/>
  <c r="E14" i="72"/>
  <c r="E9" i="72"/>
  <c r="E11" i="71"/>
  <c r="E12" i="71"/>
  <c r="E13" i="71"/>
  <c r="E15" i="71"/>
  <c r="E16" i="71"/>
  <c r="E17" i="71"/>
  <c r="E18" i="71"/>
  <c r="E19" i="71"/>
  <c r="E21" i="71"/>
  <c r="E22" i="71"/>
  <c r="E24" i="71"/>
  <c r="E27" i="71"/>
  <c r="E25" i="71"/>
  <c r="E29" i="71"/>
  <c r="E30" i="71"/>
  <c r="E10" i="71"/>
  <c r="H56" i="87"/>
  <c r="B76" i="92"/>
  <c r="B74" i="92"/>
  <c r="B49" i="75"/>
  <c r="B47" i="75"/>
  <c r="B78" i="87"/>
  <c r="B76" i="87"/>
  <c r="B35" i="86"/>
  <c r="B33" i="86"/>
  <c r="B27" i="82"/>
  <c r="B25" i="82"/>
  <c r="B28" i="81"/>
  <c r="B26" i="81"/>
  <c r="B30" i="80"/>
  <c r="B28" i="80"/>
  <c r="B39" i="77"/>
  <c r="B37" i="77"/>
  <c r="B43" i="76"/>
  <c r="B41" i="76"/>
  <c r="B29" i="72"/>
  <c r="B27" i="72"/>
  <c r="B56" i="71"/>
  <c r="B54" i="71"/>
  <c r="B64" i="70"/>
  <c r="B62" i="70"/>
  <c r="B38" i="69"/>
  <c r="B36" i="69"/>
  <c r="B23" i="85"/>
  <c r="B21" i="85"/>
  <c r="B104" i="68"/>
  <c r="B102" i="68"/>
  <c r="B45" i="67"/>
  <c r="B43" i="67"/>
  <c r="B22" i="66"/>
  <c r="B20" i="66"/>
  <c r="B84" i="65"/>
  <c r="B82" i="65"/>
  <c r="B37" i="83"/>
  <c r="B35" i="83"/>
  <c r="B51" i="64"/>
  <c r="B49" i="64"/>
  <c r="B30" i="63"/>
  <c r="B28" i="63"/>
  <c r="B39" i="61"/>
  <c r="B37" i="61"/>
  <c r="J46" i="87"/>
  <c r="J45" i="87" s="1"/>
  <c r="H46" i="87"/>
  <c r="H45" i="87" s="1"/>
  <c r="F46" i="87"/>
  <c r="F45" i="87" s="1"/>
  <c r="D46" i="87"/>
  <c r="D45" i="87" s="1"/>
  <c r="K47" i="87"/>
  <c r="K48" i="87"/>
  <c r="K49" i="87"/>
  <c r="K50" i="87"/>
  <c r="L65" i="87"/>
  <c r="L64" i="87"/>
  <c r="L63" i="87"/>
  <c r="L62" i="87"/>
  <c r="L61" i="87"/>
  <c r="L60" i="87"/>
  <c r="L59" i="87"/>
  <c r="K59" i="87"/>
  <c r="L58" i="87"/>
  <c r="K58" i="87"/>
  <c r="L57" i="87"/>
  <c r="K57" i="87"/>
  <c r="J56" i="87"/>
  <c r="F56" i="87"/>
  <c r="D56" i="87"/>
  <c r="L55" i="87"/>
  <c r="L54" i="87"/>
  <c r="L53" i="87"/>
  <c r="K53" i="87"/>
  <c r="L52" i="87"/>
  <c r="K52" i="87"/>
  <c r="L51" i="87"/>
  <c r="L50" i="87"/>
  <c r="L49" i="87"/>
  <c r="L48" i="87"/>
  <c r="L47" i="87"/>
  <c r="L44" i="87"/>
  <c r="L43" i="87"/>
  <c r="K43" i="87"/>
  <c r="L42" i="87"/>
  <c r="K42" i="87"/>
  <c r="L41" i="87"/>
  <c r="L40" i="87"/>
  <c r="L39" i="87"/>
  <c r="K39" i="87"/>
  <c r="L38" i="87"/>
  <c r="K38" i="87"/>
  <c r="J37" i="87"/>
  <c r="H37" i="87"/>
  <c r="F37" i="87"/>
  <c r="L36" i="87"/>
  <c r="K36" i="87"/>
  <c r="L35" i="87"/>
  <c r="K35" i="87"/>
  <c r="L34" i="87"/>
  <c r="K34" i="87"/>
  <c r="L33" i="87"/>
  <c r="K33" i="87"/>
  <c r="J32" i="87"/>
  <c r="H32" i="87"/>
  <c r="F32" i="87"/>
  <c r="D32" i="87"/>
  <c r="L31" i="87"/>
  <c r="K31" i="87"/>
  <c r="L30" i="87"/>
  <c r="K30" i="87"/>
  <c r="J29" i="87"/>
  <c r="I29" i="87"/>
  <c r="H29" i="87"/>
  <c r="G29" i="87"/>
  <c r="F29" i="87"/>
  <c r="E29" i="87"/>
  <c r="D29" i="87"/>
  <c r="C29" i="87"/>
  <c r="L28" i="87"/>
  <c r="L27" i="87"/>
  <c r="K27" i="87"/>
  <c r="L26" i="87"/>
  <c r="K26" i="87"/>
  <c r="L25" i="87"/>
  <c r="K25" i="87"/>
  <c r="L24" i="87"/>
  <c r="K24" i="87"/>
  <c r="L23" i="87"/>
  <c r="K23" i="87"/>
  <c r="K22" i="87"/>
  <c r="K21" i="87"/>
  <c r="F20" i="87"/>
  <c r="D20" i="87"/>
  <c r="L19" i="87"/>
  <c r="L18" i="87"/>
  <c r="L17" i="87"/>
  <c r="L15" i="87"/>
  <c r="K15" i="87"/>
  <c r="L14" i="87"/>
  <c r="K14" i="87"/>
  <c r="L13" i="87"/>
  <c r="K13" i="87"/>
  <c r="L12" i="87"/>
  <c r="K12" i="87"/>
  <c r="J11" i="87"/>
  <c r="D11" i="87"/>
  <c r="G26" i="86"/>
  <c r="G31" i="86" s="1"/>
  <c r="D10" i="82"/>
  <c r="C10" i="82"/>
  <c r="D10" i="81"/>
  <c r="D15" i="81"/>
  <c r="D19" i="82"/>
  <c r="G17" i="69"/>
  <c r="G23" i="69" s="1"/>
  <c r="G18" i="66"/>
  <c r="J20" i="87"/>
  <c r="L21" i="87"/>
  <c r="L22" i="87"/>
  <c r="H20" i="87"/>
  <c r="G37" i="64"/>
  <c r="F32" i="68"/>
  <c r="F11" i="87"/>
  <c r="E29" i="77"/>
  <c r="G26" i="69" l="1"/>
  <c r="G22" i="69"/>
  <c r="K29" i="87"/>
  <c r="D9" i="82"/>
  <c r="E18" i="80"/>
  <c r="F10" i="76"/>
  <c r="F59" i="68"/>
  <c r="G80" i="65"/>
  <c r="G34" i="61"/>
  <c r="L56" i="87"/>
  <c r="L46" i="87"/>
  <c r="L45" i="87" s="1"/>
  <c r="L37" i="87"/>
  <c r="K32" i="87"/>
  <c r="L32" i="87"/>
  <c r="L29" i="87"/>
  <c r="L20" i="87"/>
  <c r="J10" i="87"/>
  <c r="J67" i="87" s="1"/>
  <c r="H10" i="87"/>
  <c r="H67" i="87" s="1"/>
  <c r="F10" i="87"/>
  <c r="F67" i="87" s="1"/>
  <c r="L11" i="87"/>
  <c r="D10" i="87"/>
  <c r="D67" i="87" s="1"/>
  <c r="D9" i="81"/>
  <c r="E10" i="80"/>
  <c r="E9" i="80" s="1"/>
  <c r="F34" i="77"/>
  <c r="E16" i="77"/>
  <c r="E9" i="77"/>
  <c r="F20" i="76"/>
  <c r="C62" i="68"/>
  <c r="G33" i="67"/>
  <c r="G15" i="67"/>
  <c r="G8" i="67"/>
  <c r="G29" i="67" s="1"/>
  <c r="G30" i="67"/>
  <c r="G39" i="64"/>
  <c r="E52" i="71"/>
  <c r="F71" i="68"/>
  <c r="E71" i="68" s="1"/>
  <c r="F37" i="68"/>
  <c r="F10" i="68"/>
  <c r="E10" i="68" s="1"/>
  <c r="C33" i="68"/>
  <c r="E25" i="72"/>
  <c r="F15" i="68"/>
  <c r="E15" i="68" s="1"/>
  <c r="F66" i="68"/>
  <c r="E66" i="68" s="1"/>
  <c r="D62" i="68"/>
  <c r="F34" i="68"/>
  <c r="E34" i="68" s="1"/>
  <c r="F63" i="68"/>
  <c r="F26" i="68"/>
  <c r="G28" i="69"/>
  <c r="G24" i="69"/>
  <c r="G25" i="69"/>
  <c r="C9" i="68"/>
  <c r="G27" i="69"/>
  <c r="F23" i="68"/>
  <c r="E23" i="68" s="1"/>
  <c r="F24" i="76"/>
  <c r="F87" i="68"/>
  <c r="E87" i="68" s="1"/>
  <c r="F92" i="68"/>
  <c r="E92" i="68" s="1"/>
  <c r="E26" i="77"/>
  <c r="E59" i="68"/>
  <c r="E63" i="68"/>
  <c r="L26" i="90"/>
  <c r="G30" i="69" l="1"/>
  <c r="L10" i="87"/>
  <c r="L67" i="87" s="1"/>
  <c r="F34" i="76"/>
  <c r="C100" i="68"/>
  <c r="F62" i="68"/>
  <c r="E62" i="68" s="1"/>
  <c r="F33" i="68"/>
  <c r="F9" i="68"/>
  <c r="F100" i="68" l="1"/>
</calcChain>
</file>

<file path=xl/sharedStrings.xml><?xml version="1.0" encoding="utf-8"?>
<sst xmlns="http://schemas.openxmlformats.org/spreadsheetml/2006/main" count="2025" uniqueCount="1167">
  <si>
    <t>ΜΕΘΟΔΟΛΟΓΙΚΟ ΣΗΜΕΙΩΜΑ</t>
  </si>
  <si>
    <t>METHODOLOGICAL NOTE</t>
  </si>
  <si>
    <t>Ορισμοί που χρησιμοποιούνται</t>
  </si>
  <si>
    <t>Definitions of terms used</t>
  </si>
  <si>
    <t>Reference period</t>
  </si>
  <si>
    <t>ΠΕΡΙΕΧΟΜΕΝΑ</t>
  </si>
  <si>
    <t>CONTENTS</t>
  </si>
  <si>
    <t xml:space="preserve">Πίνακας Table </t>
  </si>
  <si>
    <t>Περιεχόμενα - Contents</t>
  </si>
  <si>
    <t>Εμπιστευτικότητα των αποτελεσμάτων</t>
  </si>
  <si>
    <t>Confidentiality of results</t>
  </si>
  <si>
    <t>EΣOΔA/ΔAΠANEΣ</t>
  </si>
  <si>
    <t>OUTPUT/INPUTS</t>
  </si>
  <si>
    <t>Symbols used</t>
  </si>
  <si>
    <t>(€000´s)</t>
  </si>
  <si>
    <t>AΚAΘAPIΣTH ΠAPAΓΩΓH</t>
  </si>
  <si>
    <t>GROSS OUTPUT</t>
  </si>
  <si>
    <t>Φυτική παραγωγή</t>
  </si>
  <si>
    <t>Crop production</t>
  </si>
  <si>
    <t>Zωική παραγωγή</t>
  </si>
  <si>
    <t>Livestock production</t>
  </si>
  <si>
    <t>Mεταβολή ζωικού κεφαλαίου</t>
  </si>
  <si>
    <t>Changes in animal stocks</t>
  </si>
  <si>
    <t>Δάση</t>
  </si>
  <si>
    <t>Forestry</t>
  </si>
  <si>
    <t>Αλιεία</t>
  </si>
  <si>
    <t>Fishing</t>
  </si>
  <si>
    <t>Κυνήγι</t>
  </si>
  <si>
    <t>Hunting</t>
  </si>
  <si>
    <t>Δευτερογενή προϊόντα:</t>
  </si>
  <si>
    <t>Ancillary production:</t>
  </si>
  <si>
    <t xml:space="preserve">   Καυσόξυλα</t>
  </si>
  <si>
    <t xml:space="preserve">   Firewood</t>
  </si>
  <si>
    <t>ΕΝΔΙΑΜΕΣΗ ΑΝΑΛΩΣΗ</t>
  </si>
  <si>
    <t>INTERMEDIATE INPUTS</t>
  </si>
  <si>
    <t>Zωοτροφές</t>
  </si>
  <si>
    <t>Feeding stuff</t>
  </si>
  <si>
    <t>Σπόροι</t>
  </si>
  <si>
    <t>Seeds</t>
  </si>
  <si>
    <t>Λιπάσματα:</t>
  </si>
  <si>
    <t>Fertilizers:</t>
  </si>
  <si>
    <t xml:space="preserve">   Xημικά</t>
  </si>
  <si>
    <t xml:space="preserve">   Chemical</t>
  </si>
  <si>
    <t xml:space="preserve">   Animal manure</t>
  </si>
  <si>
    <t>'Eξοδα άρδευσης</t>
  </si>
  <si>
    <t>Irrigation costs</t>
  </si>
  <si>
    <t>Φυτοφάρμακα</t>
  </si>
  <si>
    <t>Pesticides</t>
  </si>
  <si>
    <t>Ancillary production costs</t>
  </si>
  <si>
    <t>'Eξοδα δασών</t>
  </si>
  <si>
    <t>Forestry costs</t>
  </si>
  <si>
    <t>Έξοδα αλιείας</t>
  </si>
  <si>
    <t>Fishing costs</t>
  </si>
  <si>
    <t>'Eξοδα κυνηγίου</t>
  </si>
  <si>
    <t>Hunting costs</t>
  </si>
  <si>
    <t xml:space="preserve">ΠPOΣTIΘEMENH AΞIA </t>
  </si>
  <si>
    <t xml:space="preserve">VALUE ADDED </t>
  </si>
  <si>
    <t xml:space="preserve">   Γαλακτοκομικά και αμπελουργικά προϊόντα</t>
  </si>
  <si>
    <t xml:space="preserve">   Milk and grape products</t>
  </si>
  <si>
    <t>Own account fixed capital formation</t>
  </si>
  <si>
    <t xml:space="preserve">   Ζωική κοπριά</t>
  </si>
  <si>
    <t>Έξοδα παραγωγής δευτερογενών προϊόντων</t>
  </si>
  <si>
    <t>Άλλα έξοδα (διοικητικά, μεταφορικά κλπ.)</t>
  </si>
  <si>
    <t>Other costs (administrative, transport, etc.)</t>
  </si>
  <si>
    <t>Γεωργία και κτηνοτροφία</t>
  </si>
  <si>
    <t xml:space="preserve">  Φυτική παραγωγή</t>
  </si>
  <si>
    <t xml:space="preserve">  Zωική παραγωγή</t>
  </si>
  <si>
    <t xml:space="preserve">ΕΝΔΙΑΜΕΣΗ ΑΝΑΛΩΣΗ </t>
  </si>
  <si>
    <t>Λιπάσματα (χημικά)</t>
  </si>
  <si>
    <t>ΠPOΣTIΘEMENH AΞIA</t>
  </si>
  <si>
    <t>Έξοδα άρδευσης</t>
  </si>
  <si>
    <t>Agriculture and livestock</t>
  </si>
  <si>
    <t xml:space="preserve">  Crop production</t>
  </si>
  <si>
    <t xml:space="preserve">  Livestock production</t>
  </si>
  <si>
    <t>Ancillary production</t>
  </si>
  <si>
    <t xml:space="preserve">INTERMEDIATE INPUTS </t>
  </si>
  <si>
    <t>Fertilizers (chemical)</t>
  </si>
  <si>
    <t>Aκαθάριστη παραγωγή (€000´s)</t>
  </si>
  <si>
    <t>Προστιθέμενη αξία (€000´s)</t>
  </si>
  <si>
    <t xml:space="preserve">ΔAΣH </t>
  </si>
  <si>
    <t>ΑΛΙΕΙΑ</t>
  </si>
  <si>
    <t>ΚYNHΓI</t>
  </si>
  <si>
    <t>ΣYNOΛO ΓEΩPΓIΚOY TOMEA</t>
  </si>
  <si>
    <t>Gross output (€000´s)</t>
  </si>
  <si>
    <t>Value added (€000´s)</t>
  </si>
  <si>
    <t>FORESTRY</t>
  </si>
  <si>
    <t xml:space="preserve">FISHING </t>
  </si>
  <si>
    <t>HUNTING</t>
  </si>
  <si>
    <t>TOTAL AGRICULTURAL SECTOR</t>
  </si>
  <si>
    <t>ΥΠΟΤΟΜΕΑΣ</t>
  </si>
  <si>
    <t>SUB-SECTOR</t>
  </si>
  <si>
    <r>
      <t>CROP PRODUCTION</t>
    </r>
    <r>
      <rPr>
        <b/>
        <vertAlign val="superscript"/>
        <sz val="10"/>
        <rFont val="Arial"/>
        <family val="2"/>
        <charset val="161"/>
      </rPr>
      <t>(1)</t>
    </r>
  </si>
  <si>
    <r>
      <t>LIVESTOCK</t>
    </r>
    <r>
      <rPr>
        <b/>
        <vertAlign val="superscript"/>
        <sz val="10"/>
        <rFont val="Arial"/>
        <family val="2"/>
        <charset val="161"/>
      </rPr>
      <t>(2)</t>
    </r>
  </si>
  <si>
    <r>
      <t>ΚTHNOTPOΦIA</t>
    </r>
    <r>
      <rPr>
        <b/>
        <vertAlign val="superscript"/>
        <sz val="10"/>
        <rFont val="Arial"/>
        <family val="2"/>
        <charset val="161"/>
      </rPr>
      <t>(2)</t>
    </r>
  </si>
  <si>
    <r>
      <t>ANCILLARY PRODUCTION</t>
    </r>
    <r>
      <rPr>
        <b/>
        <vertAlign val="superscript"/>
        <sz val="10"/>
        <rFont val="Arial"/>
        <family val="2"/>
        <charset val="161"/>
      </rPr>
      <t>(3)</t>
    </r>
  </si>
  <si>
    <r>
      <t>ΔEYTEPOΓENH ΠPOΪΟNTA</t>
    </r>
    <r>
      <rPr>
        <b/>
        <vertAlign val="superscript"/>
        <sz val="10"/>
        <rFont val="Arial"/>
        <family val="2"/>
        <charset val="161"/>
      </rPr>
      <t>(3)</t>
    </r>
  </si>
  <si>
    <t>% προστιθέμενης αξίας στην ακαθάριστη παραγωγή</t>
  </si>
  <si>
    <t>% of value added to gross output</t>
  </si>
  <si>
    <r>
      <rPr>
        <vertAlign val="superscript"/>
        <sz val="10"/>
        <rFont val="Arial"/>
        <family val="2"/>
        <charset val="161"/>
      </rPr>
      <t>(1)</t>
    </r>
    <r>
      <rPr>
        <sz val="10"/>
        <rFont val="Arial"/>
        <family val="2"/>
        <charset val="161"/>
      </rPr>
      <t xml:space="preserve"> Γεωργικά προϊόντα και φυτά</t>
    </r>
  </si>
  <si>
    <r>
      <rPr>
        <vertAlign val="superscript"/>
        <sz val="10"/>
        <rFont val="Arial"/>
        <family val="2"/>
        <charset val="161"/>
      </rPr>
      <t>(1)</t>
    </r>
    <r>
      <rPr>
        <sz val="10"/>
        <rFont val="Arial"/>
        <family val="2"/>
        <charset val="161"/>
      </rPr>
      <t xml:space="preserve"> Crop and plant production</t>
    </r>
  </si>
  <si>
    <r>
      <t>ΦYTIΚH ΠAPAΓΩΓH</t>
    </r>
    <r>
      <rPr>
        <b/>
        <vertAlign val="superscript"/>
        <sz val="10"/>
        <rFont val="Arial"/>
        <family val="2"/>
        <charset val="161"/>
      </rPr>
      <t>(1)</t>
    </r>
  </si>
  <si>
    <r>
      <rPr>
        <vertAlign val="superscript"/>
        <sz val="10"/>
        <rFont val="Arial"/>
        <family val="2"/>
        <charset val="161"/>
      </rPr>
      <t>(2)</t>
    </r>
    <r>
      <rPr>
        <sz val="10"/>
        <rFont val="Arial"/>
        <family val="2"/>
        <charset val="161"/>
      </rPr>
      <t xml:space="preserve"> Κτηνοτροφικά προϊόντα και μεταβολή ζωικού κεφαλαίου</t>
    </r>
  </si>
  <si>
    <r>
      <rPr>
        <vertAlign val="superscript"/>
        <sz val="10"/>
        <rFont val="Arial"/>
        <family val="2"/>
        <charset val="161"/>
      </rPr>
      <t>(2)</t>
    </r>
    <r>
      <rPr>
        <sz val="10"/>
        <rFont val="Arial"/>
        <family val="2"/>
        <charset val="161"/>
      </rPr>
      <t xml:space="preserve"> Livestock products and change in animal stocks</t>
    </r>
  </si>
  <si>
    <t>TYPE</t>
  </si>
  <si>
    <t>ΕΙΔΟΣ</t>
  </si>
  <si>
    <t>ZΩOTPOΦEΣ</t>
  </si>
  <si>
    <t>Κριθάρι</t>
  </si>
  <si>
    <t>Aραβόσιτος</t>
  </si>
  <si>
    <t>Xλωρό χόρτο</t>
  </si>
  <si>
    <t>ΣΠOPOI</t>
  </si>
  <si>
    <t>ΛIΠAΣMATA</t>
  </si>
  <si>
    <t>Xημικά</t>
  </si>
  <si>
    <t>Mικτά λιπάσματα</t>
  </si>
  <si>
    <t>Eλαστικά</t>
  </si>
  <si>
    <t>Eργαλεία και άλλα σκεύη</t>
  </si>
  <si>
    <t>EΞOΔA APΔEYΣHΣ</t>
  </si>
  <si>
    <t>Καύσιμα</t>
  </si>
  <si>
    <t>Hλεκτρισμός</t>
  </si>
  <si>
    <t>Aνταλλακτικά και επιδιορθώσεις</t>
  </si>
  <si>
    <t>Aγορά νερού (από φράγματα)</t>
  </si>
  <si>
    <t>ΦYTOΦAPMAΚA</t>
  </si>
  <si>
    <t>Eντομοκτόνα</t>
  </si>
  <si>
    <t>Mυκητοκτόνα</t>
  </si>
  <si>
    <t>Zιζανιοκτόνα</t>
  </si>
  <si>
    <t>Aκαρεοκτόνα</t>
  </si>
  <si>
    <t>Aξία σταφυλιών</t>
  </si>
  <si>
    <t>Aξία γάλακτος</t>
  </si>
  <si>
    <t>ΕΝΔΙΑΜΕΣΗ ΑΝΑΛΩΣΗ ΔAΣΩN</t>
  </si>
  <si>
    <t>ΕΝΔΙΑΜΕΣΗ ΑΝΑΛΩΣΗ ΑΛΙΕΙΑΣ</t>
  </si>
  <si>
    <t>ΕΝΔΙΑΜΕΣΗ ΑΝΑΛΩΣΗ ΚYNHΓIOY</t>
  </si>
  <si>
    <t>ΔΙΑΦΟΡΑ EΞOΔA</t>
  </si>
  <si>
    <t>Aσφάλιστρα γεωργικών προϊόντων</t>
  </si>
  <si>
    <t>Aσφάλιστρα οχημάτων</t>
  </si>
  <si>
    <t>Aποθήκευση προϊόντων</t>
  </si>
  <si>
    <t>Διοικητικά έξοδα</t>
  </si>
  <si>
    <t>Συντήρηση και επιδιόρθωση υποστατικών</t>
  </si>
  <si>
    <t>Eνοίκια για υποστατικά και μηχανήματα</t>
  </si>
  <si>
    <t>Aυγά εκκόλαψης</t>
  </si>
  <si>
    <t>Eισαγόμενοι νεοσσοί πουλερικών</t>
  </si>
  <si>
    <t>'Eξοδα μελισσοκομίας</t>
  </si>
  <si>
    <t>Κτηνιατρικές υπηρεσίες και φάρμακα</t>
  </si>
  <si>
    <t>Mεταφορικά έξοδα:</t>
  </si>
  <si>
    <t>Φυτόχωμα</t>
  </si>
  <si>
    <t>ΣΥΝΟΛΟ</t>
  </si>
  <si>
    <t>FEEDING STUFF</t>
  </si>
  <si>
    <t>Barley</t>
  </si>
  <si>
    <t>Straw</t>
  </si>
  <si>
    <t>Maize</t>
  </si>
  <si>
    <t>Oil seed cakes</t>
  </si>
  <si>
    <t>Other</t>
  </si>
  <si>
    <t>SEEDS</t>
  </si>
  <si>
    <t>FERTILIZERS</t>
  </si>
  <si>
    <t>Chemical</t>
  </si>
  <si>
    <t>Mixed fertilizers</t>
  </si>
  <si>
    <t>Animal manure</t>
  </si>
  <si>
    <t>Tyres and tubes</t>
  </si>
  <si>
    <t>Hand tools &amp; other implements</t>
  </si>
  <si>
    <t>IRRIGATION COSTS</t>
  </si>
  <si>
    <t>Fuels</t>
  </si>
  <si>
    <t>Electricity</t>
  </si>
  <si>
    <t>Spare parts and repairs</t>
  </si>
  <si>
    <t>Purchase of water (from dams)</t>
  </si>
  <si>
    <t>PESTICIDES</t>
  </si>
  <si>
    <t>Insecticides</t>
  </si>
  <si>
    <t>Fungicides</t>
  </si>
  <si>
    <t>Herbicides</t>
  </si>
  <si>
    <t>Acaricides</t>
  </si>
  <si>
    <t>Cost of grapes</t>
  </si>
  <si>
    <t>Cost of milk</t>
  </si>
  <si>
    <t>Other costs</t>
  </si>
  <si>
    <t>FORESTRY INTERMEDIATE INPUTS</t>
  </si>
  <si>
    <t>FISHING INTERMEDIATE INPUTS</t>
  </si>
  <si>
    <t>HUNTING INTERMEDIATE INPUTS</t>
  </si>
  <si>
    <t>MISCELLANEOUS COSTS</t>
  </si>
  <si>
    <t>Vehicles insurance</t>
  </si>
  <si>
    <t>Storage of products</t>
  </si>
  <si>
    <t>Repairs and maintenance of buildings</t>
  </si>
  <si>
    <t>Rents paid for buildings and machinery</t>
  </si>
  <si>
    <t>Eggs used for hatching</t>
  </si>
  <si>
    <t>Imported day-old chicks</t>
  </si>
  <si>
    <t>Honey production costs</t>
  </si>
  <si>
    <t>Veterinary services and medicine</t>
  </si>
  <si>
    <t>Transport costs:</t>
  </si>
  <si>
    <t>Plants soil</t>
  </si>
  <si>
    <t xml:space="preserve">TOTAL </t>
  </si>
  <si>
    <t>Άχυρο</t>
  </si>
  <si>
    <t>Πίττες, σποράλευρα (σογιάλευρο κλπ.)</t>
  </si>
  <si>
    <t>Yπολείμματα ειδών διατροφής και άλλα παρασκευάσματα</t>
  </si>
  <si>
    <t>Food wastes and prepared animal feed n.e.s.</t>
  </si>
  <si>
    <t>Σύνθετες ζωοτροφές εγχώριας βιομηχανικής παρασκευής</t>
  </si>
  <si>
    <t>Άλλες ζωοτροφές</t>
  </si>
  <si>
    <t>Other feeding stuff</t>
  </si>
  <si>
    <t>για σιτάρι</t>
  </si>
  <si>
    <t>για κριθάρι</t>
  </si>
  <si>
    <t>για πατάτες</t>
  </si>
  <si>
    <t>για φασόλια</t>
  </si>
  <si>
    <t>για βίκο</t>
  </si>
  <si>
    <t>για άλλα προϊόντα</t>
  </si>
  <si>
    <t>for wheat</t>
  </si>
  <si>
    <t>for barley</t>
  </si>
  <si>
    <t>for potatoes</t>
  </si>
  <si>
    <t>for haricot beans</t>
  </si>
  <si>
    <t>for vicos</t>
  </si>
  <si>
    <t>for other crops</t>
  </si>
  <si>
    <t>Aσβεστούχος Nιτρική Aμμωνία (26-0-0)</t>
  </si>
  <si>
    <t>Oυρία (46-0-0)</t>
  </si>
  <si>
    <t>Θειϊκή Aμμωνία (21-0-0)</t>
  </si>
  <si>
    <t>Sulphate of ammonium (21-0-0)</t>
  </si>
  <si>
    <t>Urea (46-0-0)</t>
  </si>
  <si>
    <t>Calcium Ammonium Nitrate (26-0-0)</t>
  </si>
  <si>
    <t>Ammonium Nitrate (33/34-0-0)</t>
  </si>
  <si>
    <t>Nιτρική Aμμωνία (33/34-0-0)</t>
  </si>
  <si>
    <t>Tριπλό Yπερφωσφορικό (0-46/48-0)</t>
  </si>
  <si>
    <t>Triple Superphosphate (0-46/48-0)</t>
  </si>
  <si>
    <t>Potassium Sulphate (0-0-48/52)</t>
  </si>
  <si>
    <t>Άλλα λιπάσματα (υγρά, κρυσταλλικά κλπ.)</t>
  </si>
  <si>
    <t>Other fertilizers (liquid, crystallic etc.)</t>
  </si>
  <si>
    <t>Κοπριά</t>
  </si>
  <si>
    <t>Καύσιμα, λιπαντικά και ηλεκτρισμός που καταναλώθηκε</t>
  </si>
  <si>
    <t>Fuels, lubricants and electricity consumed</t>
  </si>
  <si>
    <t>Repairs of agricultural machinery and equipment</t>
  </si>
  <si>
    <t>Άλλα</t>
  </si>
  <si>
    <t>ΕΝΔΙΑΜΕΣΗ ΑΝΑΛΩΣΗ ΔEYTEPOΓENΩN ΠPOΪΟNTΩN</t>
  </si>
  <si>
    <t>ANCILLARY INTERMEDIATE INPUTS</t>
  </si>
  <si>
    <t>Άλλα έξοδα</t>
  </si>
  <si>
    <t>Aσφάλιστρα υποστατικών και μηχανημάτων</t>
  </si>
  <si>
    <t>Insurance for buildings and machinery</t>
  </si>
  <si>
    <t>Yλικά συσκευασίας και άλλα συναφή υλικά</t>
  </si>
  <si>
    <t>Packing materials and other materials and tools used</t>
  </si>
  <si>
    <t>(τηλεφωνικά, λογιστικά, τραπεζικά κλπ.)</t>
  </si>
  <si>
    <t>Administrative expenses</t>
  </si>
  <si>
    <t>(telephone, accounting, bank charges, etc.)</t>
  </si>
  <si>
    <t>Καύσιμα και λιπαντικά</t>
  </si>
  <si>
    <t>Eπισκευές και ανταλλακτικά</t>
  </si>
  <si>
    <t>Mεταφορές από άλλους</t>
  </si>
  <si>
    <t>Fuels and lubricants</t>
  </si>
  <si>
    <t>Repairs and spare parts</t>
  </si>
  <si>
    <t>Transport provided by others</t>
  </si>
  <si>
    <t>ΓEΩPΓIA</t>
  </si>
  <si>
    <t xml:space="preserve">Άδειες κυκλοφορίας οχημάτων </t>
  </si>
  <si>
    <t>Άλλοι φόροι (Κτηματικοί, Δημοτικοί, Επαγγελματικοί κλπ.)</t>
  </si>
  <si>
    <t>Άδειες κατοχής όπλων</t>
  </si>
  <si>
    <t>Επαγγελματικοί φόροι, άδειες ασυρμάτων και άλλα τέλη</t>
  </si>
  <si>
    <t>ΔAΣH</t>
  </si>
  <si>
    <t>AGRICULTURE</t>
  </si>
  <si>
    <t>Motor vehicles licences</t>
  </si>
  <si>
    <t>Firearms licences</t>
  </si>
  <si>
    <t>FISHING</t>
  </si>
  <si>
    <t>Άντρες</t>
  </si>
  <si>
    <t>Γυναίκες</t>
  </si>
  <si>
    <t>Μισθωτοί</t>
  </si>
  <si>
    <t xml:space="preserve">ΔΑΣΗ </t>
  </si>
  <si>
    <t xml:space="preserve">ΣYNOΛO 
</t>
  </si>
  <si>
    <t>Males</t>
  </si>
  <si>
    <t>Females</t>
  </si>
  <si>
    <t>Employees</t>
  </si>
  <si>
    <t xml:space="preserve">FORESTRY </t>
  </si>
  <si>
    <t xml:space="preserve">TOTAL 
</t>
  </si>
  <si>
    <t>Holders and family members</t>
  </si>
  <si>
    <t>Παραγωγή
(τόνοι)</t>
  </si>
  <si>
    <t>Τιμή
παραγωγού
(€/τόνο)</t>
  </si>
  <si>
    <t>Area
(hectares)</t>
  </si>
  <si>
    <t>Value of
production
(€)</t>
  </si>
  <si>
    <t>Έκταση
(εκτάρια)</t>
  </si>
  <si>
    <t>Αξία
παραγωγής
(€)</t>
  </si>
  <si>
    <t>ΛAXANIΚA &amp; ΠEΠONOEIΔH</t>
  </si>
  <si>
    <t>ANΘH ΚAI ΦYTA</t>
  </si>
  <si>
    <t>Προϊόντα φυτωρίων</t>
  </si>
  <si>
    <t>FIELD CROPS</t>
  </si>
  <si>
    <t>VEGETABLES &amp; MELONS</t>
  </si>
  <si>
    <t>FRUITS AND TREE CROPS</t>
  </si>
  <si>
    <t xml:space="preserve">FLOWERS AND PLANTS </t>
  </si>
  <si>
    <t>Flowers</t>
  </si>
  <si>
    <t>Nurseries' products</t>
  </si>
  <si>
    <t>ΦYTA MEΓAΛHΣ ΚAΛΛIEPΓEIAΣ</t>
  </si>
  <si>
    <t>Σιτηρά</t>
  </si>
  <si>
    <t>Σιτάρι</t>
  </si>
  <si>
    <t>Σιφωνάρι</t>
  </si>
  <si>
    <t>Τριτικάλε</t>
  </si>
  <si>
    <t>Κουκιά φρέσκα</t>
  </si>
  <si>
    <t>Κουκιά ξηρά</t>
  </si>
  <si>
    <t>Λουβιά φρέσκα</t>
  </si>
  <si>
    <t>Λουβιά ξηρά</t>
  </si>
  <si>
    <t>Pεβύθια</t>
  </si>
  <si>
    <t>Φακή</t>
  </si>
  <si>
    <t>Λουβάνα</t>
  </si>
  <si>
    <t>Bιομηχανικά φυτά</t>
  </si>
  <si>
    <t>Σησάμι</t>
  </si>
  <si>
    <t>Φυστίκια</t>
  </si>
  <si>
    <t>Κτηνοτροφικά φυτά</t>
  </si>
  <si>
    <t>Bίκος</t>
  </si>
  <si>
    <t>Για βόσκηση</t>
  </si>
  <si>
    <t>Για σανό</t>
  </si>
  <si>
    <t>Πατάτες</t>
  </si>
  <si>
    <t>Άλλα λαχανικά</t>
  </si>
  <si>
    <t>Όσπρια</t>
  </si>
  <si>
    <t>Για κατανάλωση</t>
  </si>
  <si>
    <t>Για σπόρο</t>
  </si>
  <si>
    <t>Καρόττα</t>
  </si>
  <si>
    <t>Tομάτες</t>
  </si>
  <si>
    <t>Κολοκάσι</t>
  </si>
  <si>
    <t>Aγγουράκια</t>
  </si>
  <si>
    <t>Φασόλια φρέσκα</t>
  </si>
  <si>
    <t>Φασόλια ξηρά</t>
  </si>
  <si>
    <t>Κραμπιά</t>
  </si>
  <si>
    <t>Κρεμύδια ξηρά</t>
  </si>
  <si>
    <t>Κονάρι</t>
  </si>
  <si>
    <t>Κρεμύδια φρέσκα (1000 δέσμες)</t>
  </si>
  <si>
    <t>Aγγινάρες</t>
  </si>
  <si>
    <t>Κουνουπίδια</t>
  </si>
  <si>
    <t>Κολοκυθάκια</t>
  </si>
  <si>
    <t>Mελιντζάνες</t>
  </si>
  <si>
    <t>Παντζάρια</t>
  </si>
  <si>
    <t>Σέλινα (1000 δέσμες)</t>
  </si>
  <si>
    <t>Mπάμιες</t>
  </si>
  <si>
    <t>Πιπέρια</t>
  </si>
  <si>
    <t>Mπιζέλια</t>
  </si>
  <si>
    <t>Mανιτάρια</t>
  </si>
  <si>
    <t>Άλλα χορταρικά (1000 δέσμες)</t>
  </si>
  <si>
    <t>Πεπονοειδή</t>
  </si>
  <si>
    <t>Καρπούζια</t>
  </si>
  <si>
    <t>Πεπόνια</t>
  </si>
  <si>
    <t>ΦPOYTA ΚAI ΔENΔPΩΔEIΣ ΚAΛΛIEPΓEIEΣ</t>
  </si>
  <si>
    <t>Σταφύλια</t>
  </si>
  <si>
    <t xml:space="preserve">Oινοποιήσιμα </t>
  </si>
  <si>
    <t>Eπιτραπέζια</t>
  </si>
  <si>
    <t>Eσπεριδοειδή</t>
  </si>
  <si>
    <t>Πορτοκάλια</t>
  </si>
  <si>
    <t>Λεμόνια</t>
  </si>
  <si>
    <t>Mανταρίνια</t>
  </si>
  <si>
    <t>Γκρέϊπφρουτ</t>
  </si>
  <si>
    <t>Φρέσκα φρούτα</t>
  </si>
  <si>
    <t xml:space="preserve">Mήλα </t>
  </si>
  <si>
    <t xml:space="preserve">Aχλάδια </t>
  </si>
  <si>
    <t>Κυδώνια</t>
  </si>
  <si>
    <t>Xρυσόμηλα και καϊσιά</t>
  </si>
  <si>
    <t>Κεράσια</t>
  </si>
  <si>
    <t>Pόδια</t>
  </si>
  <si>
    <t>Φράουλες</t>
  </si>
  <si>
    <t>Σύκα</t>
  </si>
  <si>
    <t>Mπανάνες</t>
  </si>
  <si>
    <t>Mέσπιλα</t>
  </si>
  <si>
    <t>Aβοκάτο</t>
  </si>
  <si>
    <t xml:space="preserve">Aκτινίδια </t>
  </si>
  <si>
    <t>Άλλα τροπικά φρούτα</t>
  </si>
  <si>
    <t>Ξηροί καρποί</t>
  </si>
  <si>
    <t>Aμύγδαλα</t>
  </si>
  <si>
    <t>Καρύδια</t>
  </si>
  <si>
    <t>Φουντούκια</t>
  </si>
  <si>
    <t>Xαλεπιανά</t>
  </si>
  <si>
    <t>Άλλες δενδρώδεις καλλιέργειες</t>
  </si>
  <si>
    <t>Eλιές</t>
  </si>
  <si>
    <t>Xαρούπια</t>
  </si>
  <si>
    <t>Άνθη</t>
  </si>
  <si>
    <t>(σπορόφυτα, δενδρύλια και καλλωπιστικά)</t>
  </si>
  <si>
    <t>(seedlings and ornamental plants)</t>
  </si>
  <si>
    <t>Cereals</t>
  </si>
  <si>
    <t>Wheat</t>
  </si>
  <si>
    <t>Oats</t>
  </si>
  <si>
    <t>Triticale</t>
  </si>
  <si>
    <t>Legumes</t>
  </si>
  <si>
    <t>Broadbeans fresh</t>
  </si>
  <si>
    <t>Broadbeans dry</t>
  </si>
  <si>
    <t>Cowpeas fresh</t>
  </si>
  <si>
    <t>Cowpeas dry</t>
  </si>
  <si>
    <t>Chickpeas</t>
  </si>
  <si>
    <t>Lentils</t>
  </si>
  <si>
    <t>Louvana</t>
  </si>
  <si>
    <t>Industrial crops</t>
  </si>
  <si>
    <t>Sesame</t>
  </si>
  <si>
    <t>Groundnuts</t>
  </si>
  <si>
    <t>Fodder crops</t>
  </si>
  <si>
    <t>Vicos</t>
  </si>
  <si>
    <t>Green fodder</t>
  </si>
  <si>
    <t>For grazing</t>
  </si>
  <si>
    <t>For hay</t>
  </si>
  <si>
    <t>Potatoes</t>
  </si>
  <si>
    <t>Seed potatoes</t>
  </si>
  <si>
    <t>Food potatoes</t>
  </si>
  <si>
    <t>Other vegetables</t>
  </si>
  <si>
    <t>Carrots</t>
  </si>
  <si>
    <t>Tomatoes</t>
  </si>
  <si>
    <t>Colocase</t>
  </si>
  <si>
    <t>Cucumbers</t>
  </si>
  <si>
    <t>Haricot beans fresh</t>
  </si>
  <si>
    <t>Haricot beans dry</t>
  </si>
  <si>
    <t>Cabbages</t>
  </si>
  <si>
    <t>Onions</t>
  </si>
  <si>
    <t>Onion sets</t>
  </si>
  <si>
    <t>Onions fresh (1000 bundles)</t>
  </si>
  <si>
    <t>Artichokes</t>
  </si>
  <si>
    <t>Cauliflower</t>
  </si>
  <si>
    <t>Marrows</t>
  </si>
  <si>
    <t>Eggplants</t>
  </si>
  <si>
    <t>Beetroots</t>
  </si>
  <si>
    <t>Celery (1000 bundles)</t>
  </si>
  <si>
    <t>Okra</t>
  </si>
  <si>
    <t>Pepper</t>
  </si>
  <si>
    <t>Peas fresh</t>
  </si>
  <si>
    <t>Mushrooms</t>
  </si>
  <si>
    <t>Other leafy vegetables (1000 bundles)</t>
  </si>
  <si>
    <t>Melons</t>
  </si>
  <si>
    <t>Sweet melons</t>
  </si>
  <si>
    <t>Grapes</t>
  </si>
  <si>
    <t>Wine Grapes</t>
  </si>
  <si>
    <t>Table Grapes</t>
  </si>
  <si>
    <t>Citrus</t>
  </si>
  <si>
    <t>Oranges</t>
  </si>
  <si>
    <t>Lemons</t>
  </si>
  <si>
    <t>Grapefruit</t>
  </si>
  <si>
    <t>Mandarins</t>
  </si>
  <si>
    <t>Fresh fruit</t>
  </si>
  <si>
    <t xml:space="preserve">Apples </t>
  </si>
  <si>
    <t xml:space="preserve">Pears </t>
  </si>
  <si>
    <t>Quinces</t>
  </si>
  <si>
    <t>Pοδάκινα και νεκταρίνια</t>
  </si>
  <si>
    <t>Apricots and kaisha</t>
  </si>
  <si>
    <t>Peaches and nectarines</t>
  </si>
  <si>
    <t>Cherries</t>
  </si>
  <si>
    <t>Plums</t>
  </si>
  <si>
    <t>Δαμασκηνοειδή</t>
  </si>
  <si>
    <t>Pomegranates</t>
  </si>
  <si>
    <t>Strawberries</t>
  </si>
  <si>
    <t>Figs</t>
  </si>
  <si>
    <t>Bananas</t>
  </si>
  <si>
    <t>Loquats</t>
  </si>
  <si>
    <t>Avocado</t>
  </si>
  <si>
    <t xml:space="preserve">Kiwi </t>
  </si>
  <si>
    <t>Other tropical fruits</t>
  </si>
  <si>
    <t>Nuts</t>
  </si>
  <si>
    <t>Almonds</t>
  </si>
  <si>
    <t>Walnuts</t>
  </si>
  <si>
    <t>Hazelnuts</t>
  </si>
  <si>
    <t>Pistachio</t>
  </si>
  <si>
    <t>Other tree crops</t>
  </si>
  <si>
    <t>Olives</t>
  </si>
  <si>
    <t>Carobs</t>
  </si>
  <si>
    <t>ΧΩΡΕΣ ΠΡΟΟΡΙΣΜΟΥ</t>
  </si>
  <si>
    <t>COUNTRIES OF DESTINATION</t>
  </si>
  <si>
    <t>Ασία</t>
  </si>
  <si>
    <t>Αμερική</t>
  </si>
  <si>
    <t>Αφρική</t>
  </si>
  <si>
    <t>E.U. countries</t>
  </si>
  <si>
    <t>Asia</t>
  </si>
  <si>
    <t>America</t>
  </si>
  <si>
    <t>Africa</t>
  </si>
  <si>
    <t>Xώρες Eυρωπαϊκής 'Eνωσης</t>
  </si>
  <si>
    <t xml:space="preserve">Ποσοστιαία κατανομή - Percentage distribution </t>
  </si>
  <si>
    <t>(%)</t>
  </si>
  <si>
    <t>Ποσότητα
(τόνοι)</t>
  </si>
  <si>
    <t>ΠOPTOΚAΛIA</t>
  </si>
  <si>
    <t xml:space="preserve">  Hνωμένο Bασίλειο</t>
  </si>
  <si>
    <t xml:space="preserve">  Aυστρία</t>
  </si>
  <si>
    <t xml:space="preserve">  Ιταλία</t>
  </si>
  <si>
    <t xml:space="preserve">  Tσέχικη Δημοκρατία         </t>
  </si>
  <si>
    <t xml:space="preserve">  Σουηδία</t>
  </si>
  <si>
    <t xml:space="preserve">  Ελλάδα</t>
  </si>
  <si>
    <t xml:space="preserve">  Άλλες χώρες</t>
  </si>
  <si>
    <t>ΛEMONIA</t>
  </si>
  <si>
    <t xml:space="preserve">  Πολωνία</t>
  </si>
  <si>
    <t xml:space="preserve">  Bέλγιο</t>
  </si>
  <si>
    <t xml:space="preserve">  Γαλλία</t>
  </si>
  <si>
    <t xml:space="preserve">  Γερμανία</t>
  </si>
  <si>
    <t xml:space="preserve">  Iταλία</t>
  </si>
  <si>
    <t xml:space="preserve">  Kροατία</t>
  </si>
  <si>
    <t xml:space="preserve">  Oλλανδία</t>
  </si>
  <si>
    <t xml:space="preserve">  Βέλγιο</t>
  </si>
  <si>
    <t>ΜΑΝΤΑΡΙΝΙΑ</t>
  </si>
  <si>
    <t xml:space="preserve">  Ηνωμένο Βασίλειο</t>
  </si>
  <si>
    <t>ΠATATEΣ</t>
  </si>
  <si>
    <t xml:space="preserve">  Iρλανδία</t>
  </si>
  <si>
    <t xml:space="preserve">  Nορβηγία</t>
  </si>
  <si>
    <t xml:space="preserve">  Ισπανία</t>
  </si>
  <si>
    <t>ΛAXANIΚA</t>
  </si>
  <si>
    <t>ORANGES</t>
  </si>
  <si>
    <t xml:space="preserve">  United Kingdom</t>
  </si>
  <si>
    <t xml:space="preserve">  Austria</t>
  </si>
  <si>
    <t xml:space="preserve">  Italy</t>
  </si>
  <si>
    <t xml:space="preserve">  Czech Republic       </t>
  </si>
  <si>
    <t xml:space="preserve">  Sweden</t>
  </si>
  <si>
    <t xml:space="preserve">  Greece</t>
  </si>
  <si>
    <t xml:space="preserve">  Other countries</t>
  </si>
  <si>
    <t xml:space="preserve">LEMONS </t>
  </si>
  <si>
    <t xml:space="preserve">  Poland</t>
  </si>
  <si>
    <t xml:space="preserve">  Belgium</t>
  </si>
  <si>
    <t>GRAPEFRUIT</t>
  </si>
  <si>
    <t xml:space="preserve">  France</t>
  </si>
  <si>
    <t xml:space="preserve">  Germany</t>
  </si>
  <si>
    <t xml:space="preserve">  Croatia</t>
  </si>
  <si>
    <t xml:space="preserve">  Netherlands</t>
  </si>
  <si>
    <t>MANDARINES</t>
  </si>
  <si>
    <t>POTATOES</t>
  </si>
  <si>
    <t xml:space="preserve">  Ireland</t>
  </si>
  <si>
    <t xml:space="preserve">  Norway</t>
  </si>
  <si>
    <t xml:space="preserve">  Belgium </t>
  </si>
  <si>
    <t xml:space="preserve">  Spain</t>
  </si>
  <si>
    <t>VEGETABLES</t>
  </si>
  <si>
    <t>ΓΚPEΪΠΦPOYT</t>
  </si>
  <si>
    <t>ΠΡΟΪΟΝ</t>
  </si>
  <si>
    <t>Ποσότητα
σπόρου
(κιλά)</t>
  </si>
  <si>
    <t>Τιμή
σπόρου
(€/κιλό)</t>
  </si>
  <si>
    <t>Price
of seed
(€/kg)</t>
  </si>
  <si>
    <t>Value of
seeds
(€)</t>
  </si>
  <si>
    <t>Αξία
σπόρων
(€)</t>
  </si>
  <si>
    <t>ΣITHPA</t>
  </si>
  <si>
    <t>OΣΠPIA</t>
  </si>
  <si>
    <t>Κουκκιά</t>
  </si>
  <si>
    <t>Λουβιά</t>
  </si>
  <si>
    <t>BIOMHXANIΚA ΦYTA</t>
  </si>
  <si>
    <t>ΚTHNOTPOΦIΚA ΦYTA</t>
  </si>
  <si>
    <t>Tριφύλλι</t>
  </si>
  <si>
    <t>ΛAXANIΚA ΚΑΙ ΠEΠONOEIΔH</t>
  </si>
  <si>
    <t>Φασόλια</t>
  </si>
  <si>
    <t>Κρεμμύδια</t>
  </si>
  <si>
    <t>Σέλινα</t>
  </si>
  <si>
    <t>AΛΛA ΠPOΪONTA</t>
  </si>
  <si>
    <t>ΣΠOPOΦYTA</t>
  </si>
  <si>
    <t>CEREALS</t>
  </si>
  <si>
    <t>LEGUMES</t>
  </si>
  <si>
    <t>Broadbeans</t>
  </si>
  <si>
    <t>Cowpeas</t>
  </si>
  <si>
    <t>INDUSTRIAL CROPS</t>
  </si>
  <si>
    <t>FODDER CROPS</t>
  </si>
  <si>
    <t>Lucerne/Berseem</t>
  </si>
  <si>
    <t>VEGETABLES AND MELONS</t>
  </si>
  <si>
    <t>Haricot beans</t>
  </si>
  <si>
    <t>Celery</t>
  </si>
  <si>
    <t>Okhra</t>
  </si>
  <si>
    <t>OTHER CROPS</t>
  </si>
  <si>
    <t xml:space="preserve">SEEDLINGS </t>
  </si>
  <si>
    <t>Quantity
of seed
(kg)</t>
  </si>
  <si>
    <t>Τιμή
(€/σάκκο)</t>
  </si>
  <si>
    <t>Price
(€/bag)</t>
  </si>
  <si>
    <t>Αξία
λιπασμάτων
(€)</t>
  </si>
  <si>
    <t>Value of
fertilizers
(€)</t>
  </si>
  <si>
    <t xml:space="preserve">   (13-0-46)</t>
  </si>
  <si>
    <t xml:space="preserve">   (20-20-0)</t>
  </si>
  <si>
    <t xml:space="preserve">   (20-10-10)</t>
  </si>
  <si>
    <t xml:space="preserve">   (14-22-9)</t>
  </si>
  <si>
    <t>Κρυσταλλικά λιπάσματα</t>
  </si>
  <si>
    <t>Yγρά λιπάσματα</t>
  </si>
  <si>
    <t>Oργανικά και άλλα</t>
  </si>
  <si>
    <t xml:space="preserve">   Other mixed fertilizers</t>
  </si>
  <si>
    <t>Crystallic fertilizers</t>
  </si>
  <si>
    <t>Liquid fertilizers</t>
  </si>
  <si>
    <t>Organic etc.</t>
  </si>
  <si>
    <t>Nιτρική Aμμωνία (33/34,5-0-0)</t>
  </si>
  <si>
    <t>Ammonium Nitrate (33/34,5-0-0)</t>
  </si>
  <si>
    <t xml:space="preserve">   Άλλα μικτά λιπάσματα</t>
  </si>
  <si>
    <t>PRODUCT</t>
  </si>
  <si>
    <t>ΣΤΑΦΥΛΙΑ</t>
  </si>
  <si>
    <t>ΕΣΠΕΡΙΔΟΕΙΔΗ</t>
  </si>
  <si>
    <t xml:space="preserve">ΞΗΡΟΙ ΚΑΡΠΟΙ </t>
  </si>
  <si>
    <t xml:space="preserve">EΛΙΕΣ </t>
  </si>
  <si>
    <t xml:space="preserve">XΑΡΟΥΠΙΑ </t>
  </si>
  <si>
    <t>GRAPES</t>
  </si>
  <si>
    <t>CITRUS</t>
  </si>
  <si>
    <t>FRESH FRUITS</t>
  </si>
  <si>
    <t xml:space="preserve">NUTS </t>
  </si>
  <si>
    <t xml:space="preserve">OLIVES </t>
  </si>
  <si>
    <t xml:space="preserve">CAROBS </t>
  </si>
  <si>
    <t>Εισαγωγές</t>
  </si>
  <si>
    <t>Imports</t>
  </si>
  <si>
    <t>Σύνολο</t>
  </si>
  <si>
    <t>Total</t>
  </si>
  <si>
    <t>ΛΑΧΑΝΙΚΑ</t>
  </si>
  <si>
    <t>ΟΣΠΡΙΑ</t>
  </si>
  <si>
    <t>ΠΑΤΑΤΕΣ</t>
  </si>
  <si>
    <t>ΕΛΙΕΣ</t>
  </si>
  <si>
    <t>CITRUS FRUIT</t>
  </si>
  <si>
    <t>OLIVES</t>
  </si>
  <si>
    <t>Zώα που σφάγηκαν
(αριθμός)</t>
  </si>
  <si>
    <t>Animals slaughtered
(number)</t>
  </si>
  <si>
    <t>KΡΕΑΣ</t>
  </si>
  <si>
    <t>Zώα που σφάγηκαν</t>
  </si>
  <si>
    <t>Bοδινό</t>
  </si>
  <si>
    <t>Πρόβειο</t>
  </si>
  <si>
    <t>Aρνίσιο</t>
  </si>
  <si>
    <t>Aιγινό</t>
  </si>
  <si>
    <t>Eριφίου</t>
  </si>
  <si>
    <t>Xοιρινό</t>
  </si>
  <si>
    <t>Κουνελιών</t>
  </si>
  <si>
    <t>Zώα που εξάχθηκαν (ζωντανά)</t>
  </si>
  <si>
    <t>Aγελάδες</t>
  </si>
  <si>
    <t>ΓAΛA</t>
  </si>
  <si>
    <t>Aγελαδινό</t>
  </si>
  <si>
    <t>AYΓA</t>
  </si>
  <si>
    <t>Mέλι</t>
  </si>
  <si>
    <t>ΜΕΑΤ</t>
  </si>
  <si>
    <t>Animals slaughtered</t>
  </si>
  <si>
    <t>Beef</t>
  </si>
  <si>
    <t>Mutton</t>
  </si>
  <si>
    <t>Lamb</t>
  </si>
  <si>
    <t>Goats</t>
  </si>
  <si>
    <t>Kids</t>
  </si>
  <si>
    <t>Pork</t>
  </si>
  <si>
    <t>Rabbits</t>
  </si>
  <si>
    <t>Animals exported (live)</t>
  </si>
  <si>
    <t>MILK</t>
  </si>
  <si>
    <t>Cows</t>
  </si>
  <si>
    <t>Sheep</t>
  </si>
  <si>
    <t>EGGS</t>
  </si>
  <si>
    <t>OTHER PRODUCTS</t>
  </si>
  <si>
    <t>Honey</t>
  </si>
  <si>
    <t>Manure</t>
  </si>
  <si>
    <r>
      <t>Πουλερικών</t>
    </r>
    <r>
      <rPr>
        <vertAlign val="superscript"/>
        <sz val="10"/>
        <rFont val="Arial"/>
        <family val="2"/>
        <charset val="161"/>
      </rPr>
      <t>(1)</t>
    </r>
  </si>
  <si>
    <r>
      <t>Άλλα πτηνά</t>
    </r>
    <r>
      <rPr>
        <vertAlign val="superscript"/>
        <sz val="10"/>
        <rFont val="Arial"/>
        <family val="2"/>
        <charset val="161"/>
      </rPr>
      <t>(2)</t>
    </r>
  </si>
  <si>
    <r>
      <t>Poultry</t>
    </r>
    <r>
      <rPr>
        <vertAlign val="superscript"/>
        <sz val="10"/>
        <rFont val="Arial"/>
        <family val="2"/>
        <charset val="161"/>
      </rPr>
      <t>(1)</t>
    </r>
  </si>
  <si>
    <r>
      <t>Other birds</t>
    </r>
    <r>
      <rPr>
        <vertAlign val="superscript"/>
        <sz val="10"/>
        <rFont val="Arial"/>
        <family val="2"/>
        <charset val="161"/>
      </rPr>
      <t>(2)</t>
    </r>
  </si>
  <si>
    <r>
      <rPr>
        <vertAlign val="superscript"/>
        <sz val="10"/>
        <rFont val="Arial"/>
        <family val="2"/>
        <charset val="161"/>
      </rPr>
      <t>(2)</t>
    </r>
    <r>
      <rPr>
        <sz val="10"/>
        <rFont val="Arial"/>
        <family val="2"/>
        <charset val="161"/>
      </rPr>
      <t xml:space="preserve"> Περιλαμβάνει ορτύκια και περιστέρια.</t>
    </r>
  </si>
  <si>
    <r>
      <rPr>
        <vertAlign val="superscript"/>
        <sz val="10"/>
        <rFont val="Arial"/>
        <family val="2"/>
        <charset val="161"/>
      </rPr>
      <t>(2)</t>
    </r>
    <r>
      <rPr>
        <sz val="10"/>
        <rFont val="Arial"/>
        <family val="2"/>
        <charset val="161"/>
      </rPr>
      <t xml:space="preserve"> Includes quails and pigeons.</t>
    </r>
  </si>
  <si>
    <t>TYPE OF ANIMAL</t>
  </si>
  <si>
    <t>ΕΙΔΟΣ ZΩOY</t>
  </si>
  <si>
    <t>BOOEIΔH</t>
  </si>
  <si>
    <t>Zώα γαλακτοφόρου φυλής:</t>
  </si>
  <si>
    <t>Zώα εγχώριας φυλής</t>
  </si>
  <si>
    <t>XOIPOI</t>
  </si>
  <si>
    <t>Γουρούνες</t>
  </si>
  <si>
    <t>Κάπροι</t>
  </si>
  <si>
    <t>Xοιρίδια:</t>
  </si>
  <si>
    <t>ΠPOBATA</t>
  </si>
  <si>
    <t>Κάτω των 6 μηνών</t>
  </si>
  <si>
    <t>AIΓEΣ</t>
  </si>
  <si>
    <t>ΠOYΛEPIΚA</t>
  </si>
  <si>
    <t>CATTLE</t>
  </si>
  <si>
    <t>Dairy breed cattle:</t>
  </si>
  <si>
    <t>PIGS</t>
  </si>
  <si>
    <t>Sows</t>
  </si>
  <si>
    <t>Boars</t>
  </si>
  <si>
    <t>Piglets:</t>
  </si>
  <si>
    <t>SHEEP</t>
  </si>
  <si>
    <t>Under 6 months</t>
  </si>
  <si>
    <t>Over 6 months</t>
  </si>
  <si>
    <t>GOATS</t>
  </si>
  <si>
    <t>POULTRY</t>
  </si>
  <si>
    <t>Αριθμός ζώων στο
τέλος του χρόνου                                                                                                    Number of animals
at the end of year</t>
  </si>
  <si>
    <t>Μεταβολή
ζωικού κεφαλαίου
(αριθμός)</t>
  </si>
  <si>
    <t>Change in stock
(number)</t>
  </si>
  <si>
    <t xml:space="preserve">Αξία μεταβολής
ζωικού κεφαλαίου
(€)
</t>
  </si>
  <si>
    <t>Value of
change in stock
(€)</t>
  </si>
  <si>
    <t>Mοσχίδες</t>
  </si>
  <si>
    <t xml:space="preserve">Tαύροι </t>
  </si>
  <si>
    <t>Δαμάλια (&lt;1 χρόνου)</t>
  </si>
  <si>
    <t>Θηλάζοντα</t>
  </si>
  <si>
    <t>Απογαλακτισμένα (&lt;20 κιλά)</t>
  </si>
  <si>
    <t>20-49 κιλά</t>
  </si>
  <si>
    <t>50-79 κιλά</t>
  </si>
  <si>
    <t>80-99 κιλά</t>
  </si>
  <si>
    <t>100 κιλά και άνω</t>
  </si>
  <si>
    <t>Άνω των 6 μηνών</t>
  </si>
  <si>
    <t>Heifers</t>
  </si>
  <si>
    <t xml:space="preserve">Bulls </t>
  </si>
  <si>
    <t>Calves (&lt; 1 year)</t>
  </si>
  <si>
    <t>Suckling</t>
  </si>
  <si>
    <t>20-49 kg</t>
  </si>
  <si>
    <t>50-79 kg</t>
  </si>
  <si>
    <t>80-99 kg</t>
  </si>
  <si>
    <t>100 kg and over</t>
  </si>
  <si>
    <t>Πίτερα</t>
  </si>
  <si>
    <t>Bran</t>
  </si>
  <si>
    <t xml:space="preserve">Green fodder </t>
  </si>
  <si>
    <t>Other feeds</t>
  </si>
  <si>
    <t>Αξία παραγωγής
(€)</t>
  </si>
  <si>
    <t>Value of production
(€)</t>
  </si>
  <si>
    <t>Τιμή
(€/τόνο)</t>
  </si>
  <si>
    <t>Αξία ζωοτροφών
(€)</t>
  </si>
  <si>
    <t>Value of feeds
(€)</t>
  </si>
  <si>
    <t>Oil seed cakes (soya etc.)</t>
  </si>
  <si>
    <t>Διάφορα υπολείμματα ειδών διατροφής</t>
  </si>
  <si>
    <t>και άλλα παρασκευάσματα</t>
  </si>
  <si>
    <t>Σύνθετες ζωοτροφές βιομηχανικής</t>
  </si>
  <si>
    <t xml:space="preserve">εγχώριας παρασκευής </t>
  </si>
  <si>
    <t>Food wastes and</t>
  </si>
  <si>
    <t>prepared animal
 feed</t>
  </si>
  <si>
    <t>ΚΡΕΑΣ</t>
  </si>
  <si>
    <t>ΓΑΛΑ</t>
  </si>
  <si>
    <t xml:space="preserve">ΑΥΓΑ </t>
  </si>
  <si>
    <t>ΑΛΛΑ ΚΤΗΝΟΤΡΟΦΙΚΑ</t>
  </si>
  <si>
    <t>MEAT</t>
  </si>
  <si>
    <t xml:space="preserve">EGGS </t>
  </si>
  <si>
    <t>OTHER LIVESTOCK</t>
  </si>
  <si>
    <t>ΓΑΛΑ (ΠΑΣΤΕΡΙΩΜΕΝΟ)</t>
  </si>
  <si>
    <t>ΤΥΡΙΑ</t>
  </si>
  <si>
    <t>ΑΥΓΑ</t>
  </si>
  <si>
    <t>CHEESE</t>
  </si>
  <si>
    <t>Τιμή παραγωγού
(€/τόνο)</t>
  </si>
  <si>
    <t>AMΠEΛOYPΓIΚA ΠPOΪONTA</t>
  </si>
  <si>
    <t>Σταφίδες</t>
  </si>
  <si>
    <t>Zιβανία</t>
  </si>
  <si>
    <t>Άλλα (κρασί, ξύδι)</t>
  </si>
  <si>
    <t>Xαλλούμι</t>
  </si>
  <si>
    <t>Aναρή</t>
  </si>
  <si>
    <t>Άλλα προϊόντα (τραχανάς, γιαούρτι)</t>
  </si>
  <si>
    <t>GRAPE PRODUCTS</t>
  </si>
  <si>
    <t>Raisins</t>
  </si>
  <si>
    <t>Zivania</t>
  </si>
  <si>
    <t>Other grape products (wine, vinegar)</t>
  </si>
  <si>
    <t>Halloumi cheese</t>
  </si>
  <si>
    <t>Anari</t>
  </si>
  <si>
    <t>Other milk products (trachanas, yogurt)</t>
  </si>
  <si>
    <t>Σταφύλια για:</t>
  </si>
  <si>
    <t>Άλλα υλικά</t>
  </si>
  <si>
    <t>Grapes used for:</t>
  </si>
  <si>
    <t>Milk used for dairy products</t>
  </si>
  <si>
    <t>ΓAΛAΚTOΚOMIΚA ΠPOΪONTA</t>
  </si>
  <si>
    <t>DAIRY PRODUCTS</t>
  </si>
  <si>
    <t>Άλλα προϊόντα</t>
  </si>
  <si>
    <t>Other products</t>
  </si>
  <si>
    <t>Other materials</t>
  </si>
  <si>
    <t>Καυσόξυλα</t>
  </si>
  <si>
    <t>Firewood</t>
  </si>
  <si>
    <t>Ξυλεία (m³)</t>
  </si>
  <si>
    <t>Aναδάσωση και δασοκομία</t>
  </si>
  <si>
    <t>IΔIΩTIΚOΣ TOMEAΣ</t>
  </si>
  <si>
    <t xml:space="preserve">Καυσόξυλα </t>
  </si>
  <si>
    <t>Κάρβουνα (τόνοι)</t>
  </si>
  <si>
    <t>Καύσιμα, επιδιορθώσεις, ενοικίαση</t>
  </si>
  <si>
    <t>ΚYBEPNHTIΚOΣ TOMEAΣ</t>
  </si>
  <si>
    <t>GOVERNMENT SECTOR</t>
  </si>
  <si>
    <t>δένδρα και άλλα δασικά προϊόντα</t>
  </si>
  <si>
    <t>μηχανημάτων και άλλα έξοδα υλοτομίας:</t>
  </si>
  <si>
    <t>Κυβερνητικός Τομέας</t>
  </si>
  <si>
    <t>Iδιωτικός Τομέας</t>
  </si>
  <si>
    <t>ΘAΛAΣΣIA AΛIEIA</t>
  </si>
  <si>
    <t>Καύσιμα και ηλεκτρισμός</t>
  </si>
  <si>
    <t>Fuel and electricity</t>
  </si>
  <si>
    <t>Timber (m³)</t>
  </si>
  <si>
    <t>Fuel wood, seeds, plants, christmas</t>
  </si>
  <si>
    <t>trees and other forest products</t>
  </si>
  <si>
    <t>Reforestation and silviculture</t>
  </si>
  <si>
    <t>PRIVATE SECTOR</t>
  </si>
  <si>
    <t xml:space="preserve">Fuel wood </t>
  </si>
  <si>
    <t>Charcoal (tons)</t>
  </si>
  <si>
    <t xml:space="preserve">Fuels, repairs, hiring of machinery and </t>
  </si>
  <si>
    <t>other costs of felling and logging:</t>
  </si>
  <si>
    <t>Government Sector</t>
  </si>
  <si>
    <t>Private Sector</t>
  </si>
  <si>
    <t>Παράκτια αλιεία</t>
  </si>
  <si>
    <t>Aλιεία με τράτες</t>
  </si>
  <si>
    <t>ΘAΛAΣΣIA IXΘYOKAΛΛIEPΓEIA</t>
  </si>
  <si>
    <t>MARINE AQUACULTURE</t>
  </si>
  <si>
    <t>IXΘYOKAΛΛIEPΓEIA ΓΛYKOY NEPOY</t>
  </si>
  <si>
    <t>INLAND WATERS AQUACULTURE</t>
  </si>
  <si>
    <t>Πέστροφα</t>
  </si>
  <si>
    <t>Fish</t>
  </si>
  <si>
    <t>Fry</t>
  </si>
  <si>
    <t>Shrimp</t>
  </si>
  <si>
    <t>Trout</t>
  </si>
  <si>
    <t>Eπιδιορθώσεις σκαφών και υποστατικών</t>
  </si>
  <si>
    <t>Repairs of boats and buildings</t>
  </si>
  <si>
    <t>Fish fresh,
 chilled or frozen</t>
  </si>
  <si>
    <t>(€mn)</t>
  </si>
  <si>
    <t>YEAR</t>
  </si>
  <si>
    <t>ΕΤΟΣ</t>
  </si>
  <si>
    <r>
      <t>Γεωργοί και μέλη οικογένειας
(τεκμαρτά ημερομίσθια)</t>
    </r>
    <r>
      <rPr>
        <b/>
        <vertAlign val="superscript"/>
        <sz val="10"/>
        <rFont val="Arial"/>
        <family val="2"/>
        <charset val="161"/>
      </rPr>
      <t>(1)</t>
    </r>
  </si>
  <si>
    <r>
      <t>Farmers and unpaid family
members (imputed wages)</t>
    </r>
    <r>
      <rPr>
        <b/>
        <vertAlign val="superscript"/>
        <sz val="10"/>
        <rFont val="Arial"/>
        <family val="2"/>
        <charset val="161"/>
      </rPr>
      <t>(1)</t>
    </r>
  </si>
  <si>
    <t>Αξία
(€000´s)</t>
  </si>
  <si>
    <t>Λαχανικά</t>
  </si>
  <si>
    <t>Mandarines</t>
  </si>
  <si>
    <t xml:space="preserve">Grapes </t>
  </si>
  <si>
    <t>Vegetables</t>
  </si>
  <si>
    <t>Ψάρια</t>
  </si>
  <si>
    <t>Γόνος</t>
  </si>
  <si>
    <t>Γαρίδες</t>
  </si>
  <si>
    <t>FISH SPECIES</t>
  </si>
  <si>
    <t>ΕΙΔΗ ΨΑΡΙΩΝ</t>
  </si>
  <si>
    <t>Mαρίδες</t>
  </si>
  <si>
    <t>Γόπες</t>
  </si>
  <si>
    <t>Στρίλια</t>
  </si>
  <si>
    <t>Mπαρπούνια</t>
  </si>
  <si>
    <t>Oκταπόδια</t>
  </si>
  <si>
    <t>Σουπιές και καλαμάρια</t>
  </si>
  <si>
    <t>Oρφοί, βλάχοι, σφυρίδες</t>
  </si>
  <si>
    <t>Σοργοί</t>
  </si>
  <si>
    <t>Λιθρίνια</t>
  </si>
  <si>
    <t>Φατσούκλια</t>
  </si>
  <si>
    <t>Φαγκριά</t>
  </si>
  <si>
    <t>Συναγρίδες</t>
  </si>
  <si>
    <t>Mινέρια</t>
  </si>
  <si>
    <t>Παλαμίδες</t>
  </si>
  <si>
    <t>Σκάροι</t>
  </si>
  <si>
    <t>Ξιφίες</t>
  </si>
  <si>
    <t>Mένουλες</t>
  </si>
  <si>
    <t>Άλλα είδη</t>
  </si>
  <si>
    <t>Λαυράκια, τσιπούρες κλπ.</t>
  </si>
  <si>
    <t>Πέστροφες</t>
  </si>
  <si>
    <t>IXΘYOKAΛΛIEPΓEIA</t>
  </si>
  <si>
    <t xml:space="preserve">Picarel </t>
  </si>
  <si>
    <t>Bogne</t>
  </si>
  <si>
    <t xml:space="preserve">Striped mullet </t>
  </si>
  <si>
    <t xml:space="preserve">Red mullet </t>
  </si>
  <si>
    <t xml:space="preserve">Octopuses </t>
  </si>
  <si>
    <t>Cuttlefish and Squid</t>
  </si>
  <si>
    <t xml:space="preserve">White seabream </t>
  </si>
  <si>
    <t xml:space="preserve">Common pandora </t>
  </si>
  <si>
    <t>Axillary seabream</t>
  </si>
  <si>
    <t>Common seabream</t>
  </si>
  <si>
    <t>Common dentex</t>
  </si>
  <si>
    <t>Greater amberjack</t>
  </si>
  <si>
    <t>Little tuna</t>
  </si>
  <si>
    <t>Parrot fish</t>
  </si>
  <si>
    <t xml:space="preserve">Swordfish </t>
  </si>
  <si>
    <t>Blotched picarel</t>
  </si>
  <si>
    <t>Seabass, gilt-head seabream etc.</t>
  </si>
  <si>
    <t xml:space="preserve">Rainbow trout </t>
  </si>
  <si>
    <t>AQUACULTURE</t>
  </si>
  <si>
    <t>Dusky groupers, groupers, white groupers</t>
  </si>
  <si>
    <t>ΦYTIΚH ΠAPAΓΩΓH</t>
  </si>
  <si>
    <t>ΦΥΤΑ ΜΕΓΑΛΗΣ ΚΑΛΛΙΕΡΓΕΙΑΣ</t>
  </si>
  <si>
    <t>ΛΑΧΑΝΙΚΑ ΚΑΙ ΠΕΠΟΝΟΕΙΔΗ</t>
  </si>
  <si>
    <t>Oινοποιήσιμα</t>
  </si>
  <si>
    <t>Mήλα</t>
  </si>
  <si>
    <t>Aχλάδια</t>
  </si>
  <si>
    <t>Άλλα φρούτα</t>
  </si>
  <si>
    <t>ZΩIΚH ΠAPAΓΩΓH</t>
  </si>
  <si>
    <t>Aιγοπρόβειο</t>
  </si>
  <si>
    <t>Πουλερικών</t>
  </si>
  <si>
    <t>ΔEYTEPOΓENH ΠPOΪONTA</t>
  </si>
  <si>
    <t>Άλλα γαλακτοκομικά και αμπελουργικά προϊόντα</t>
  </si>
  <si>
    <t>ANCILLARY PRODUCTION</t>
  </si>
  <si>
    <t>CROP PRODUCTION</t>
  </si>
  <si>
    <t xml:space="preserve">Wheat    </t>
  </si>
  <si>
    <t xml:space="preserve">Barley   </t>
  </si>
  <si>
    <t>Industrial Crops</t>
  </si>
  <si>
    <t>Fodder Crops</t>
  </si>
  <si>
    <t xml:space="preserve">Potatoes     </t>
  </si>
  <si>
    <t xml:space="preserve">Carrots     </t>
  </si>
  <si>
    <t xml:space="preserve">Beetroots  </t>
  </si>
  <si>
    <t>Wine grapes</t>
  </si>
  <si>
    <t>Table grapes</t>
  </si>
  <si>
    <t>Apples</t>
  </si>
  <si>
    <t>Pears</t>
  </si>
  <si>
    <t>Other fruit</t>
  </si>
  <si>
    <t>Sheep and Goat</t>
  </si>
  <si>
    <t>Poultry</t>
  </si>
  <si>
    <t>Other meat</t>
  </si>
  <si>
    <r>
      <t>FLOWERS AND PLANTS</t>
    </r>
    <r>
      <rPr>
        <b/>
        <vertAlign val="superscript"/>
        <sz val="10"/>
        <rFont val="Arial"/>
        <family val="2"/>
        <charset val="161"/>
      </rPr>
      <t>(1)</t>
    </r>
  </si>
  <si>
    <t>LIVESTOCK PRODUCTION</t>
  </si>
  <si>
    <t>Other milk and grape products</t>
  </si>
  <si>
    <r>
      <rPr>
        <vertAlign val="superscript"/>
        <sz val="10"/>
        <rFont val="Arial"/>
        <family val="2"/>
        <charset val="161"/>
      </rPr>
      <t>(1)</t>
    </r>
    <r>
      <rPr>
        <sz val="10"/>
        <rFont val="Arial"/>
        <family val="2"/>
        <charset val="161"/>
      </rPr>
      <t xml:space="preserve"> Μέρος της παραγωγής (δενδρύλια) αποτελεί στοιχείο των κεφαλαιουχικών επενδύσεων.</t>
    </r>
  </si>
  <si>
    <r>
      <rPr>
        <vertAlign val="superscript"/>
        <sz val="10"/>
        <rFont val="Arial"/>
        <family val="2"/>
        <charset val="161"/>
      </rPr>
      <t>(2)</t>
    </r>
    <r>
      <rPr>
        <sz val="10"/>
        <rFont val="Arial"/>
        <family val="2"/>
        <charset val="161"/>
      </rPr>
      <t xml:space="preserve"> Μέρος του οποίου εντάσσεται στις κεφαλαιουχικές επενδύσεις (ζώα αναπαραγωγής) και μέρος στη μεταβολή αποθεμάτων.</t>
    </r>
  </si>
  <si>
    <r>
      <rPr>
        <b/>
        <u/>
        <sz val="10"/>
        <color indexed="12"/>
        <rFont val="Arial"/>
        <family val="2"/>
        <charset val="161"/>
      </rPr>
      <t>ΜΕΤΑΒΟΛΗ ΖΩΙΚΟΥ ΚΕΦΑΛΑΙΟΥ</t>
    </r>
    <r>
      <rPr>
        <b/>
        <vertAlign val="superscript"/>
        <sz val="10"/>
        <color indexed="12"/>
        <rFont val="Arial"/>
        <family val="2"/>
        <charset val="161"/>
      </rPr>
      <t>(2)</t>
    </r>
  </si>
  <si>
    <r>
      <rPr>
        <b/>
        <u/>
        <sz val="10"/>
        <color indexed="12"/>
        <rFont val="Arial"/>
        <family val="2"/>
        <charset val="161"/>
      </rPr>
      <t>CHANGE IN ANIMAL STOCK</t>
    </r>
    <r>
      <rPr>
        <b/>
        <vertAlign val="superscript"/>
        <sz val="10"/>
        <color indexed="12"/>
        <rFont val="Arial"/>
        <family val="2"/>
        <charset val="161"/>
      </rPr>
      <t>(2)</t>
    </r>
  </si>
  <si>
    <r>
      <rPr>
        <vertAlign val="superscript"/>
        <sz val="10"/>
        <rFont val="Arial"/>
        <family val="2"/>
        <charset val="161"/>
      </rPr>
      <t>(1)</t>
    </r>
    <r>
      <rPr>
        <sz val="10"/>
        <rFont val="Arial"/>
        <family val="2"/>
        <charset val="161"/>
      </rPr>
      <t xml:space="preserve"> Part of output (tree plants) is an element of fixed capital formation.</t>
    </r>
  </si>
  <si>
    <r>
      <rPr>
        <vertAlign val="superscript"/>
        <sz val="10"/>
        <rFont val="Arial"/>
        <family val="2"/>
        <charset val="161"/>
      </rPr>
      <t>(2)</t>
    </r>
    <r>
      <rPr>
        <sz val="10"/>
        <rFont val="Arial"/>
        <family val="2"/>
        <charset val="161"/>
      </rPr>
      <t xml:space="preserve"> Part of which is an element of fixed capital formation (breeding stock) and part is change in stocks.</t>
    </r>
  </si>
  <si>
    <r>
      <t>ΔAΣH</t>
    </r>
    <r>
      <rPr>
        <b/>
        <vertAlign val="superscript"/>
        <sz val="10"/>
        <color indexed="12"/>
        <rFont val="Arial"/>
        <family val="2"/>
        <charset val="161"/>
      </rPr>
      <t>(3)</t>
    </r>
  </si>
  <si>
    <r>
      <t>FORESTRY</t>
    </r>
    <r>
      <rPr>
        <b/>
        <vertAlign val="superscript"/>
        <sz val="10"/>
        <color indexed="12"/>
        <rFont val="Arial"/>
        <family val="2"/>
        <charset val="161"/>
      </rPr>
      <t>(3)</t>
    </r>
  </si>
  <si>
    <t>Other fruits</t>
  </si>
  <si>
    <t>Halloumi</t>
  </si>
  <si>
    <t>Other types</t>
  </si>
  <si>
    <t>Ψάρια φρέσκα και κατεψυγμένα</t>
  </si>
  <si>
    <t>ΓΕΩΡΓΙΚΕΣ ΣΤΑΤΙΣΤΙΚΕΣ</t>
  </si>
  <si>
    <t>AGRICULTURAL STATISTICS</t>
  </si>
  <si>
    <t>Πηγές στοιχείων και μεθόδοι</t>
  </si>
  <si>
    <t>Η περίοδος αναφοράς των στοιχείων που συλλέγονται είναι το ημερολογιακό έτος και η καλλιεργητική περίοδος του έτους αναφοράς.</t>
  </si>
  <si>
    <r>
      <rPr>
        <b/>
        <sz val="10"/>
        <rFont val="Arial"/>
        <family val="2"/>
        <charset val="161"/>
      </rPr>
      <t>Προστιθέμενη αξία του τομέα σε τιμές αγοράς:</t>
    </r>
    <r>
      <rPr>
        <sz val="10"/>
        <rFont val="Arial"/>
        <family val="2"/>
        <charset val="161"/>
      </rPr>
      <t xml:space="preserve"> Προκύπτει μετά την αφαίρεση της ενδιάμεσης ανάλωσης από την ακαθάριστη αξία παραγωγής. </t>
    </r>
  </si>
  <si>
    <r>
      <rPr>
        <b/>
        <sz val="10"/>
        <rFont val="Arial"/>
        <family val="2"/>
        <charset val="161"/>
      </rPr>
      <t>Εκτάσεις προϊόντων:</t>
    </r>
    <r>
      <rPr>
        <sz val="10"/>
        <rFont val="Arial"/>
        <family val="2"/>
        <charset val="161"/>
      </rPr>
      <t xml:space="preserve"> Είναι οι εκτάσεις που φυτεύτηκαν και θερίστηκαν ή με σκοπό να θεριστούν κατά το έτος αναφοράς. Το άθροισμα των εκτάσεων των καλλιεργειών μπορεί να είναι μεγαλύτερο από τη πραγματική έκταση γης λόγω της διαδοχικής φύτευσης προϊόντων (π.χ. στην περίπτωση των πατατών και λαχανικών που η ίδια έκταση γης φυτεύεται πέραν από μια φορά το χρόνο), όπως επίσης και λόγω των μικτών καλλιεργειών.</t>
    </r>
  </si>
  <si>
    <r>
      <rPr>
        <b/>
        <sz val="10"/>
        <rFont val="Arial"/>
        <family val="2"/>
        <charset val="161"/>
      </rPr>
      <t>Έμμεσοι φόροι:</t>
    </r>
    <r>
      <rPr>
        <sz val="10"/>
        <rFont val="Arial"/>
        <family val="2"/>
        <charset val="161"/>
      </rPr>
      <t xml:space="preserve"> Περιλαμβάνουν τέλη που πληρώνουν οι παραγωγοί για αγροφυλακή, αρδευτικές διευκολύνσεις που παρέχονται από τις χωρητικές αρχές, άδειες οχημάτων, δημοτικούς φόρους, επαγγελματικούς και κτηματικούς φόρους, άδειες κατοχής όπλων και παρόμοιους φόρους για την αλιεία και την εκμετάλλευση δασών.</t>
    </r>
  </si>
  <si>
    <t>Συστήματα ταξινόμησης</t>
  </si>
  <si>
    <t>Μονάδες μέτρησης</t>
  </si>
  <si>
    <t>Χρήση συμβόλων</t>
  </si>
  <si>
    <t xml:space="preserve">            0 = Μηδέν ή λιγότερο από το μισό της μονάδας που δίνεται </t>
  </si>
  <si>
    <t xml:space="preserve">          εκ. = Εκατομμύρια</t>
  </si>
  <si>
    <t xml:space="preserve">            € = Ευρώ</t>
  </si>
  <si>
    <t xml:space="preserve">     000΄s = Χιλιάδες</t>
  </si>
  <si>
    <t>Source of data and methods</t>
  </si>
  <si>
    <t>Περίοδος αναφοράς</t>
  </si>
  <si>
    <t>The reference period for the data collected is the calendar year and the cultivating period of the reference year.</t>
  </si>
  <si>
    <t>Classification systems</t>
  </si>
  <si>
    <t>Units of measurement</t>
  </si>
  <si>
    <t xml:space="preserve">                 0 = Nil or less than half the final digit shown</t>
  </si>
  <si>
    <t xml:space="preserve">             mn. = Million</t>
  </si>
  <si>
    <t xml:space="preserve">                 € = Euro</t>
  </si>
  <si>
    <r>
      <rPr>
        <vertAlign val="superscript"/>
        <sz val="10"/>
        <rFont val="Arial"/>
        <family val="2"/>
        <charset val="161"/>
      </rPr>
      <t>(1)</t>
    </r>
    <r>
      <rPr>
        <sz val="10"/>
        <rFont val="Arial"/>
        <family val="2"/>
        <charset val="161"/>
      </rPr>
      <t xml:space="preserve"> Tα τεκμαρτά ημερομίσθια των γεωργών και μελών της οικογένειας υπολογίζονται με βάση τα αντίστοιχα των μισθωτών εργατών.</t>
    </r>
  </si>
  <si>
    <t xml:space="preserve">           ... = Μη διαθέσιμα στοιχεία</t>
  </si>
  <si>
    <t xml:space="preserve">        n.a. = Δεν εφαρμόζεται</t>
  </si>
  <si>
    <t xml:space="preserve">             n.a. = Not applicable</t>
  </si>
  <si>
    <t xml:space="preserve">                ... = Not available</t>
  </si>
  <si>
    <t>n.a.</t>
  </si>
  <si>
    <t xml:space="preserve">             - = Αρνητικό σημείο</t>
  </si>
  <si>
    <t xml:space="preserve">          000΄s = Thousand</t>
  </si>
  <si>
    <t xml:space="preserve">           GDP = Gross Domestic Product</t>
  </si>
  <si>
    <t>Οι πηγές πληροφοριών και στοιχείων για τον καταρτισμό των ετήσιων στατιστικών για το γεωργικό τομέα περιλαμβάνουν ετήσιες δειγματοληπτικές έρευνες, ετήσιες και μηνιαίες επισκοπήσεις, διοικητικής φύσεως έντυπα και στοιχεία άλλων Κυβερνητικών Τμημάτων, καθώς και ειδικές έρευνες για την εμπορία και τις τιμές των γεωργικών προϊόντων και υλικών παραγωγής. Περιληπτική περιγραφή των διαφόρων πηγών και στοιχείων που συλλέγονται δίδεται πιο κάτω:</t>
  </si>
  <si>
    <r>
      <rPr>
        <b/>
        <sz val="10"/>
        <rFont val="Arial"/>
        <family val="2"/>
        <charset val="161"/>
      </rPr>
      <t>Πάγιες κεφαλαιουχικές επενδύσεις:</t>
    </r>
    <r>
      <rPr>
        <sz val="10"/>
        <rFont val="Arial"/>
        <family val="2"/>
        <charset val="161"/>
      </rPr>
      <t xml:space="preserve"> Αναφέρονται στις δαπάνες των γεωργών και της Κυβέρνησης για κεφαλαιουχικά αγαθά, κατά τη διάρκεια του έτους. Οι επενδύσεις στο γεωργικό τομέα, αφορούν κυρίως νέα υποστατικά, υδατοφράκτες, αγροτικούς δρόμους, εγγειοβελτιωτικά έργα, γεωτρήσεις, συστήματα άρδευσης, αναδασώσεις, γεωργικά μηχανήματα και εξοπλισμό, οχήματα, δαπάνες για ανάπτυξη νέων δενδρωδών φυτειών, μεταβολή ζώων αναπαραγωγής κλπ.</t>
    </r>
  </si>
  <si>
    <t>The data sources for the compilation of the annual statistics of the agricultural sector comprise of annual sample surveys, annual and monthly inquiries, administrative records of various other Government Departments and special inquiries on the marketing and prices of agricultural products and on the inputs used. A brief description of the various sources and types of data collected is given below:</t>
  </si>
  <si>
    <r>
      <rPr>
        <b/>
        <sz val="10"/>
        <rFont val="Arial"/>
        <family val="2"/>
        <charset val="161"/>
      </rPr>
      <t>Gross output:</t>
    </r>
    <r>
      <rPr>
        <sz val="10"/>
        <rFont val="Arial"/>
        <family val="2"/>
        <charset val="161"/>
      </rPr>
      <t xml:space="preserve"> Is the value of agricultural products and other ancillary output produced during a calendar year irrespective of whether these products are sold to others, consumed, held as stock, or used for further processing by farmers. Producers’ prices (farm gate prices) are used for the valuation of gross output.</t>
    </r>
  </si>
  <si>
    <r>
      <rPr>
        <b/>
        <sz val="10"/>
        <rFont val="Arial"/>
        <family val="2"/>
        <charset val="161"/>
      </rPr>
      <t>Crop areas:</t>
    </r>
    <r>
      <rPr>
        <sz val="10"/>
        <rFont val="Arial"/>
        <family val="2"/>
        <charset val="161"/>
      </rPr>
      <t xml:space="preserve"> Refer to areas planted and harvested or intended to be harvested during the reference year. The sum of crop areas may be larger than the actual land area due to successive cropping or interplant crops e.g. in the case of potatoes or some other vegetables, which are grown more than once during the year or planted between rows of other crops.</t>
    </r>
  </si>
  <si>
    <r>
      <rPr>
        <b/>
        <sz val="10"/>
        <rFont val="Arial"/>
        <family val="2"/>
        <charset val="161"/>
      </rPr>
      <t>Indirect taxes:</t>
    </r>
    <r>
      <rPr>
        <sz val="10"/>
        <rFont val="Arial"/>
        <family val="2"/>
        <charset val="161"/>
      </rPr>
      <t xml:space="preserve"> Include fees paid by producers for irrigation facilities provided by village authorities, fees for the payment of rural constables, motor-vehicles licences, municipality taxes, professional and property taxes, firearms licences and similar taxes for fishing and forestry.</t>
    </r>
  </si>
  <si>
    <r>
      <rPr>
        <b/>
        <sz val="10"/>
        <rFont val="Arial"/>
        <family val="2"/>
        <charset val="161"/>
      </rPr>
      <t>Fixed capital formation:</t>
    </r>
    <r>
      <rPr>
        <sz val="10"/>
        <rFont val="Arial"/>
        <family val="2"/>
        <charset val="161"/>
      </rPr>
      <t xml:space="preserve"> Refers to the expenditure by private agricultural holdings and by the public sector for the acquisition of capital assets, net of sales of similar second-hand or scrapped goods. The investments in the agricultural sector relate mainly to non-residential buildings, major repairs to existing buildings, other construction works (dams, roads etc.) and improvement, boreholes, irrigation systems, expenditure on new tree plantations development, reforestation, machinery and transport equipment and changes in animal breeding stock.</t>
    </r>
  </si>
  <si>
    <r>
      <rPr>
        <b/>
        <sz val="10"/>
        <rFont val="Arial"/>
        <family val="2"/>
        <charset val="161"/>
      </rPr>
      <t>Permanent employees:</t>
    </r>
    <r>
      <rPr>
        <sz val="10"/>
        <rFont val="Arial"/>
        <family val="2"/>
        <charset val="161"/>
      </rPr>
      <t xml:space="preserve"> They are considered as the persons who work on the holding for a pay on a regular basis every week even if for a few hours only. </t>
    </r>
  </si>
  <si>
    <t>The data, concepts and form of economic accounts of agriculture are based on the manual of the Economic Accounts for Agriculture and Forestry (Rev.1.1) and  the Statistical Classification of Economic Activities, NACE Rev. 2, of the EU.</t>
  </si>
  <si>
    <t xml:space="preserve">Aξία - Value </t>
  </si>
  <si>
    <t>(f.o.b. €000´s)</t>
  </si>
  <si>
    <t>Value - f.o.b.
(€000´s)</t>
  </si>
  <si>
    <t>Professional taxes, radiotelephony licences and other fees</t>
  </si>
  <si>
    <t>(γαλακτοκομικά &amp; αμπελουργικά προϊόντα)</t>
  </si>
  <si>
    <t>(milk &amp; grape products)</t>
  </si>
  <si>
    <r>
      <rPr>
        <b/>
        <sz val="10"/>
        <rFont val="Arial"/>
        <family val="2"/>
        <charset val="161"/>
      </rPr>
      <t>Ενδιάμεση ανάλωση:</t>
    </r>
    <r>
      <rPr>
        <sz val="10"/>
        <rFont val="Arial"/>
        <family val="2"/>
        <charset val="161"/>
      </rPr>
      <t xml:space="preserve"> Είναι η αξία υλικών και υπηρεσιών που χρησιμοποιούνται στην παραγωγική διαδικασία (σπόροι, λιπάσματα, ζωοτροφές, φυτοφάρμακα, καύσιμα, διοικητικά έξοδα κλπ.). Αυτά υπολογίζονται σε τιμές που κοστίζουν στους γεωργούς δηλ. σε τιμή αγοράς.</t>
    </r>
  </si>
  <si>
    <r>
      <rPr>
        <vertAlign val="superscript"/>
        <sz val="10"/>
        <rFont val="Arial"/>
        <family val="2"/>
        <charset val="161"/>
      </rPr>
      <t>(2)</t>
    </r>
    <r>
      <rPr>
        <sz val="10"/>
        <rFont val="Arial"/>
        <family val="2"/>
        <charset val="161"/>
      </rPr>
      <t xml:space="preserve"> Είναι το υπόλοιπο από την προστιθέμενη αξία αφού αφαιρεθούν όλα τα άλλα (καθορισμένα) εισοδήματα συντελεστών. Περιλαμβάνει τεκμαρτούς τόκους </t>
    </r>
  </si>
  <si>
    <t xml:space="preserve">    ιδίων κεφαλαίων, τεκμαρτά ενοίκια και άλλη αμοιβή για την επιχειρηματική δραστηριότητα.</t>
  </si>
  <si>
    <r>
      <rPr>
        <vertAlign val="superscript"/>
        <sz val="10"/>
        <rFont val="Arial"/>
        <family val="2"/>
        <charset val="161"/>
      </rPr>
      <t>(2)</t>
    </r>
    <r>
      <rPr>
        <sz val="10"/>
        <rFont val="Arial"/>
        <family val="2"/>
        <charset val="161"/>
      </rPr>
      <t xml:space="preserve"> It is derived as a residual after deducting all the other (specified) components from the total value added. It consists of imputed interest on own capital used,</t>
    </r>
  </si>
  <si>
    <t xml:space="preserve">    imputed rents and other compensations for the entrepreneurial functions.</t>
  </si>
  <si>
    <t>προϊόντων</t>
  </si>
  <si>
    <t xml:space="preserve">Γάλα για παραγωγή γαλακτοκομικών </t>
  </si>
  <si>
    <t>ΕΙΔΟΣ ΛΙΠΑΣΜΑΤΟΣ</t>
  </si>
  <si>
    <t>TYPE OF FERTILIZER</t>
  </si>
  <si>
    <r>
      <rPr>
        <b/>
        <sz val="10"/>
        <rFont val="Arial"/>
        <family val="2"/>
        <charset val="161"/>
      </rPr>
      <t>Intermediate inputs:</t>
    </r>
    <r>
      <rPr>
        <sz val="10"/>
        <rFont val="Arial"/>
        <family val="2"/>
        <charset val="161"/>
      </rPr>
      <t xml:space="preserve"> Refer to the value of goods and services used for the agricultural production. The valuation of input items (seeds, fertilisers, feeding stuff, pesticides, fuels, administrative costs etc.) is at cost to farmers (purchasers’ prices).</t>
    </r>
  </si>
  <si>
    <r>
      <rPr>
        <b/>
        <sz val="10"/>
        <rFont val="Arial"/>
        <family val="2"/>
        <charset val="161"/>
      </rPr>
      <t>Value added of the sector at market prices:</t>
    </r>
    <r>
      <rPr>
        <sz val="10"/>
        <rFont val="Arial"/>
        <family val="2"/>
        <charset val="161"/>
      </rPr>
      <t xml:space="preserve"> It's the difference between the value of gross output and the value of intermediate inputs used for the agricultural production. </t>
    </r>
  </si>
  <si>
    <r>
      <rPr>
        <b/>
        <sz val="10"/>
        <rFont val="Arial"/>
        <family val="2"/>
        <charset val="161"/>
      </rPr>
      <t>Value added at factor cost:</t>
    </r>
    <r>
      <rPr>
        <sz val="10"/>
        <rFont val="Arial"/>
        <family val="2"/>
        <charset val="161"/>
      </rPr>
      <t xml:space="preserve"> It is derived from Value added at market prices by subtracting indirect taxes and adding subsidies. It consists of labour costs (wages of employees and imputed wages for farmers and family members), depreciation, interest on loans, and operating surplus.</t>
    </r>
  </si>
  <si>
    <r>
      <rPr>
        <b/>
        <sz val="10"/>
        <rFont val="Arial"/>
        <family val="2"/>
        <charset val="161"/>
      </rPr>
      <t>Producers’ prices:</t>
    </r>
    <r>
      <rPr>
        <sz val="10"/>
        <rFont val="Arial"/>
        <family val="2"/>
        <charset val="161"/>
      </rPr>
      <t xml:space="preserve"> They are farm-gate prices received (actual or imputed) by farmers. For each product an overall weighted average price is computed by weighting the different producers’ prices at the various levels of distribution (exports, urban markets, local industries etc.) with the corresponding quantities.</t>
    </r>
  </si>
  <si>
    <t xml:space="preserve">                 - = Negative sign</t>
  </si>
  <si>
    <t xml:space="preserve">    Τόνος = Μετρικός τόνος</t>
  </si>
  <si>
    <t xml:space="preserve">       ΑΕΠ = Ακαθάριστο Εγχώριο Προϊόν</t>
  </si>
  <si>
    <r>
      <rPr>
        <b/>
        <sz val="10"/>
        <rFont val="Arial"/>
        <family val="2"/>
        <charset val="161"/>
      </rPr>
      <t>(c) Annual surveys on input materials,</t>
    </r>
    <r>
      <rPr>
        <sz val="10"/>
        <rFont val="Arial"/>
        <family val="2"/>
        <charset val="161"/>
      </rPr>
      <t xml:space="preserve"> which are held in order to collect data on seeds, tree plants, fertilizers, pesticides, feeding stuff, veterinary medicines and other agricultural inputs. The data relate to sales (in quantity and value terms) and are collected from enterprises by mailing questionnaires.</t>
    </r>
  </si>
  <si>
    <r>
      <rPr>
        <b/>
        <sz val="10"/>
        <rFont val="Arial"/>
        <family val="2"/>
        <charset val="161"/>
      </rPr>
      <t>(γ) Ετήσιες έρευνες για τα υλικά παραγωγής</t>
    </r>
    <r>
      <rPr>
        <sz val="10"/>
        <rFont val="Arial"/>
        <family val="2"/>
        <charset val="161"/>
      </rPr>
      <t xml:space="preserve">, στις οποίες συλλέγονται στοιχεία για τις πωλήσεις (ποσότητες και τιμές) σπόρων, λιπασμάτων, φυτοφαρμάκων, ζωοτροφών, κτηνιατρικών φαρμάκων και άλλων γεωργικών ειδών από επιχειρήσεις μέσω έντυπων ερωτηματολογίων που αποστέλλονται ταχυδρομικώς.  </t>
    </r>
  </si>
  <si>
    <r>
      <rPr>
        <b/>
        <sz val="10"/>
        <rFont val="Arial"/>
        <family val="2"/>
        <charset val="161"/>
      </rPr>
      <t>(e) Other sources and data used</t>
    </r>
    <r>
      <rPr>
        <sz val="10"/>
        <rFont val="Arial"/>
        <family val="2"/>
        <charset val="161"/>
      </rPr>
      <t xml:space="preserve"> include, among others, imports and exports statistics, sales of industrial products and other inquiries.</t>
    </r>
  </si>
  <si>
    <r>
      <rPr>
        <b/>
        <sz val="10"/>
        <rFont val="Arial"/>
        <family val="2"/>
        <charset val="161"/>
      </rPr>
      <t>(ε) Άλλες πηγές και στοιχεία</t>
    </r>
    <r>
      <rPr>
        <sz val="10"/>
        <rFont val="Arial"/>
        <family val="2"/>
        <charset val="161"/>
      </rPr>
      <t xml:space="preserve"> που χρησιμοποιούνται, μεταξύ άλλων, είναι οι στατιστικές εισαγωγών και εξαγωγών, πωλήσεις βιομηχανικών προϊόντων και άλλα στοιχεία.</t>
    </r>
  </si>
  <si>
    <r>
      <rPr>
        <b/>
        <sz val="10"/>
        <rFont val="Arial"/>
        <family val="2"/>
        <charset val="161"/>
      </rPr>
      <t>Προστιθέμενη αξία σε τιμές συντελεστών παραγωγής:</t>
    </r>
    <r>
      <rPr>
        <sz val="10"/>
        <rFont val="Arial"/>
        <family val="2"/>
        <charset val="161"/>
      </rPr>
      <t xml:space="preserve"> Προκύπτει αφού αφαιρεθούν από την προστιθέμενη αξία σε τιμές αγοράς οι έμμεσοι φόροι και προστεθούν οι επιχορηγήσεις. Περιλαμβάνει τα εργατικά (ημερομίσθια εργατών και τεκμαρτούς μισθούς γεωργών και μελών της οικογένειας), τις αποσβέσεις, τους τόκους δανείων και το επιχειρηματικό πλεόνασμα.</t>
    </r>
  </si>
  <si>
    <r>
      <rPr>
        <b/>
        <sz val="10"/>
        <rFont val="Arial"/>
        <family val="2"/>
        <charset val="161"/>
      </rPr>
      <t>Τιμές παραγωγού:</t>
    </r>
    <r>
      <rPr>
        <sz val="10"/>
        <rFont val="Arial"/>
        <family val="2"/>
        <charset val="161"/>
      </rPr>
      <t xml:space="preserve"> Είναι οι πραγματικές ή τεκμαρτές τιμές των προϊόντων στον τόπο παραγωγής. Για κάθε προϊόν υπολογίζεται τιμή με βάση το σταθμισμένο μέσο όρο των τιμών που παίρνουν οι παραγωγοί κατά τη διάθεση των προϊόντων στις διάφορες αγορές (εξαγωγές, δημοτικές αγορές, βιομηχανίες κλπ.). Ως συντελεστές στάθμισης των διαφορετικών τιμών χρησιμοποιούνται οι αντίστοιχες ποσότητες που διατίθενται.</t>
    </r>
  </si>
  <si>
    <t>Σχηματισμός παγίου κεφαλαίου για ιδία χρήση</t>
  </si>
  <si>
    <t>Δευτερογενή προϊόντα</t>
  </si>
  <si>
    <t>ΣΧΗΜΑΤΙΣΜΟΣ ΠΑΓΙΟΥ ΚΕΦΑΛΑΙΟΥ ΓΙΑ ΙΔΙΑ ΧΡΗΣΗ</t>
  </si>
  <si>
    <t>OWN ACCOUNT FIXED CAPITAL FORMATION</t>
  </si>
  <si>
    <r>
      <rPr>
        <vertAlign val="superscript"/>
        <sz val="10"/>
        <rFont val="Arial"/>
        <family val="2"/>
        <charset val="161"/>
      </rPr>
      <t>(3)</t>
    </r>
    <r>
      <rPr>
        <sz val="10"/>
        <rFont val="Arial"/>
        <family val="2"/>
        <charset val="161"/>
      </rPr>
      <t xml:space="preserve"> Milk and grape products (halloumi cheese, wine, zivania etc.)</t>
    </r>
  </si>
  <si>
    <r>
      <rPr>
        <vertAlign val="superscript"/>
        <sz val="10"/>
        <rFont val="Arial"/>
        <family val="2"/>
        <charset val="161"/>
      </rPr>
      <t>(3)</t>
    </r>
    <r>
      <rPr>
        <sz val="10"/>
        <rFont val="Arial"/>
        <family val="2"/>
        <charset val="161"/>
      </rPr>
      <t xml:space="preserve"> Γαλακτοκομικά και αμπελουργικά προϊόντα (χαλλούμι, κρασί, ζιβανία κλπ.)</t>
    </r>
  </si>
  <si>
    <r>
      <rPr>
        <vertAlign val="superscript"/>
        <sz val="10"/>
        <rFont val="Arial"/>
        <family val="2"/>
        <charset val="161"/>
      </rPr>
      <t>(1)</t>
    </r>
    <r>
      <rPr>
        <sz val="10"/>
        <rFont val="Arial"/>
        <family val="2"/>
        <charset val="161"/>
      </rPr>
      <t xml:space="preserve"> The imputed wages of farmers and unpaid family members are estimated on the basis of corresponding labour costs of paid employees.</t>
    </r>
  </si>
  <si>
    <t xml:space="preserve">Electricity, fuels &amp; lubricants, repairs and </t>
  </si>
  <si>
    <t>maintenance of machinery and equipment</t>
  </si>
  <si>
    <t xml:space="preserve">Ηλεκτρισμός, καύσιμα &amp; λιπαντικά, συντήρηση και </t>
  </si>
  <si>
    <t>επιδιόρθωση μηχανημάτων και εξοπλισμού</t>
  </si>
  <si>
    <t>ΗΛΕΚΤΡΙΣΜΟΣ, ΚΑΥΣΙΜΑ &amp; ΛΙΠΑΝΤΙΚΑ, ΣΥΝΤΗΡΗΣΗ ΚΑΙ</t>
  </si>
  <si>
    <t>ΕΠΙΔΙΟΡΘΩΣΗ ΜΗΧΑΝΗΜΑΤΩΝ ΚΑΙ ΕΞΟΠΛΙΣΜΟΥ</t>
  </si>
  <si>
    <t>Eπιδιορθώσεις γεωργικών μηχανημάτων και εξοπλισμού</t>
  </si>
  <si>
    <t>ELECTRICITY, FUELS &amp; LUBRICANTS, REPAIRS AND</t>
  </si>
  <si>
    <t>MAINTENANCE OF MACHINERY AND EQUIPMENT</t>
  </si>
  <si>
    <t>Yλικά για το σχηματισμό παγίου κεφαλαίου ιδίας χρήσης</t>
  </si>
  <si>
    <t>Materials for own account fixed capital formation</t>
  </si>
  <si>
    <t>Other taxes (Property, Municipal, Professional etc.)</t>
  </si>
  <si>
    <t>Άδειες κοπής ξύλων και άλλα τέλη</t>
  </si>
  <si>
    <t>Wood cutting licences and other fees</t>
  </si>
  <si>
    <t>Ωκεανία</t>
  </si>
  <si>
    <t>Oceania</t>
  </si>
  <si>
    <r>
      <rPr>
        <vertAlign val="superscript"/>
        <sz val="10"/>
        <rFont val="Arial"/>
        <family val="2"/>
        <charset val="161"/>
      </rPr>
      <t>(1)</t>
    </r>
    <r>
      <rPr>
        <sz val="10"/>
        <rFont val="Arial"/>
        <family val="2"/>
        <charset val="161"/>
      </rPr>
      <t xml:space="preserve"> Includes broilers &amp; hens, turkeys, ducks and geese.</t>
    </r>
  </si>
  <si>
    <r>
      <rPr>
        <vertAlign val="superscript"/>
        <sz val="10"/>
        <rFont val="Arial"/>
        <family val="2"/>
        <charset val="161"/>
      </rPr>
      <t>(1)</t>
    </r>
    <r>
      <rPr>
        <sz val="10"/>
        <rFont val="Arial"/>
        <family val="2"/>
        <charset val="161"/>
      </rPr>
      <t xml:space="preserve"> Περιλαμβάνει κοτόπουλα &amp; όρνιθες, γαλοπούλες, πάπιες και χήνες.</t>
    </r>
  </si>
  <si>
    <r>
      <t>ΑΝΘΗ ΚΑΙ ΦΥΤΑ</t>
    </r>
    <r>
      <rPr>
        <b/>
        <vertAlign val="superscript"/>
        <sz val="10"/>
        <rFont val="Arial"/>
        <family val="2"/>
        <charset val="161"/>
      </rPr>
      <t>(1)</t>
    </r>
  </si>
  <si>
    <r>
      <rPr>
        <vertAlign val="superscript"/>
        <sz val="10"/>
        <rFont val="Arial"/>
        <family val="2"/>
        <charset val="161"/>
      </rPr>
      <t>(3)</t>
    </r>
    <r>
      <rPr>
        <sz val="10"/>
        <rFont val="Arial"/>
        <family val="2"/>
        <charset val="161"/>
      </rPr>
      <t xml:space="preserve"> Part of output (i.e. reforestation) is an element of fixed capital formation.</t>
    </r>
  </si>
  <si>
    <t xml:space="preserve">MILK (PASTEURISED) </t>
  </si>
  <si>
    <t>Μονάδα
μέτρησης
Unit of
quantity</t>
  </si>
  <si>
    <t xml:space="preserve"> Κιλά/Kg</t>
  </si>
  <si>
    <t>Λίτρα/Litres</t>
  </si>
  <si>
    <t xml:space="preserve"> Aριθμός/Number</t>
  </si>
  <si>
    <t>Watermelons</t>
  </si>
  <si>
    <t xml:space="preserve">ΠΡΟΣΤΙΘΕΜΕΝΗ ΑΞΙΑ
ΣΕ ΤΡΕΧΟΥΣΕΣ ΤΙΜΕΣ
</t>
  </si>
  <si>
    <t>ΑΠΟΣΒΕΣΕΙΣ</t>
  </si>
  <si>
    <t>ΕΜΜΕΣΟΙ ΦΟΡΟΙ
ΜΕΙΟΝ
ΕΠΙΧΟΡΗΓΗΣΕΙΣ</t>
  </si>
  <si>
    <t>ΕΝΟΙΚΙΑ 
ΓΗΣ</t>
  </si>
  <si>
    <t>ΤΟΚΟΙ
ΔΑΝΕΙΩΝ</t>
  </si>
  <si>
    <r>
      <t>ΕΝΑΠΟΜΕΝΟΝ
ΠΛΕΟΝΑΣΜΑ</t>
    </r>
    <r>
      <rPr>
        <b/>
        <vertAlign val="superscript"/>
        <sz val="10"/>
        <color indexed="12"/>
        <rFont val="Arial"/>
        <family val="2"/>
        <charset val="161"/>
      </rPr>
      <t>(2)</t>
    </r>
  </si>
  <si>
    <t xml:space="preserve">VALUE ADDED AT 
CURRENT PRICES
</t>
  </si>
  <si>
    <t>ΕΡΓΑΤΙΚΑ
LABOUR COST</t>
  </si>
  <si>
    <t>DEPRECIATION</t>
  </si>
  <si>
    <t xml:space="preserve">INDIRECT TAXES
LESS                    
SUBSIDIES
</t>
  </si>
  <si>
    <t>RENT ON
LAND</t>
  </si>
  <si>
    <t>INTEREST ON
LOANS</t>
  </si>
  <si>
    <r>
      <t>RESIDUAL OPERATING
SURPLUS</t>
    </r>
    <r>
      <rPr>
        <b/>
        <vertAlign val="superscript"/>
        <sz val="10"/>
        <color indexed="12"/>
        <rFont val="Arial"/>
        <family val="2"/>
        <charset val="161"/>
      </rPr>
      <t>(2)</t>
    </r>
  </si>
  <si>
    <t>EΙΣΑΓΩΓΕΣ (τόνοι)</t>
  </si>
  <si>
    <t>EΞΑΓΩΓΕΣ
(τόνοι)</t>
  </si>
  <si>
    <t>ΓΙΑ ΣΠΟΡΑ
(τόνοι)</t>
  </si>
  <si>
    <t>ΧΡΗΣΗ ΑΠΟ
ΒΙΟΜΗΧΑΝΙΕΣ
(τόνοι)</t>
  </si>
  <si>
    <t>ΧΡΗΣΗ ΩΣ ΖΩΟΤΡΟΦΕΣ
USED AS FEEDING STUFF</t>
  </si>
  <si>
    <t>ΣΥΝΟΛΟ ΠΑΡΑΓΩΓΗΣ</t>
  </si>
  <si>
    <t>ΕΞΑΓΩΓΕΣ</t>
  </si>
  <si>
    <t>ΚΡΑΤΗΣΕΙΣ ΓΙΑ ΣΠΟΡΑ, ΖΩΟΤΡΟΦΗ</t>
  </si>
  <si>
    <t>ΠΩΛΗΣΕΙΣ ΣΕ
ΒΙΟΜΗΧΑΝΙΕΣ</t>
  </si>
  <si>
    <t>TOTAL PRODUCTION</t>
  </si>
  <si>
    <t>EXPORTS</t>
  </si>
  <si>
    <t>RETAINED FOR 
INPUTS</t>
  </si>
  <si>
    <t>FINAL CONSUMPTION</t>
  </si>
  <si>
    <t>Ποσότητα
σπόρου
(σάκκοι 50 κιλών)</t>
  </si>
  <si>
    <t>Quantity
of seed
(bags of 50 kg)</t>
  </si>
  <si>
    <t>Κουνουπίδια και μπρόκολα</t>
  </si>
  <si>
    <t>Cauliflower and broccoli</t>
  </si>
  <si>
    <t>Πρόβατα</t>
  </si>
  <si>
    <t xml:space="preserve">  Canada</t>
  </si>
  <si>
    <t xml:space="preserve">  Καναδάς</t>
  </si>
  <si>
    <t>ΣΕ ΤΡΕΧΟΥΣΕΣ ΤΙΜΕΣ
AT CURRENT PRICES</t>
  </si>
  <si>
    <t>Other fodder crops</t>
  </si>
  <si>
    <t>Άλλα κτηνοτροφικά φυτά</t>
  </si>
  <si>
    <t>Δέρματα</t>
  </si>
  <si>
    <t>Hides and skins</t>
  </si>
  <si>
    <t>ΠΑΡΑΓΩΓΗ
PRODUCTION</t>
  </si>
  <si>
    <r>
      <rPr>
        <b/>
        <sz val="10"/>
        <rFont val="Arial"/>
        <family val="2"/>
        <charset val="161"/>
      </rPr>
      <t>(α) Έρευνα Διάρθρωσης Γεωργικών και Κτηνοτροφικών Εκμεταλλεύσεων</t>
    </r>
    <r>
      <rPr>
        <sz val="10"/>
        <rFont val="Arial"/>
        <family val="2"/>
        <charset val="161"/>
      </rPr>
      <t xml:space="preserve">, η οποία διεξάγεται κάθε τρία χρόνια δειγματοληπτικά και κάθε δέκα χρόνια απογραφικά με σκοπό τη συλλογή λεπτομερών στοιχείων για τη διάρθρωση των γεωργικών εκμεταλλεύσεων. Επίσης αποτελεί σημαντική πηγή στοιχείων και χρησιμοποιείται για την ενημέρωση και βελτίωση των ετήσιων δειγματοληπτικών ερευνών.
</t>
    </r>
  </si>
  <si>
    <r>
      <rPr>
        <b/>
        <sz val="10"/>
        <rFont val="Arial"/>
        <family val="2"/>
        <charset val="161"/>
      </rPr>
      <t>(a) The Farm Structure Survey,</t>
    </r>
    <r>
      <rPr>
        <sz val="10"/>
        <rFont val="Arial"/>
        <family val="2"/>
        <charset val="161"/>
      </rPr>
      <t xml:space="preserve"> which</t>
    </r>
    <r>
      <rPr>
        <b/>
        <sz val="10"/>
        <rFont val="Arial"/>
        <family val="2"/>
        <charset val="161"/>
      </rPr>
      <t xml:space="preserve"> </t>
    </r>
    <r>
      <rPr>
        <sz val="10"/>
        <rFont val="Arial"/>
        <family val="2"/>
        <charset val="161"/>
      </rPr>
      <t>is conducted every three years as a sample survey and every ten years as a census and aims at obtaining detailed data on the structure of agricultural holdings. It also constitutes an important source of data that is utilized for the updating and improvements of the annual sample surveys.</t>
    </r>
  </si>
  <si>
    <r>
      <rPr>
        <b/>
        <sz val="10"/>
        <rFont val="Arial"/>
        <family val="2"/>
        <charset val="161"/>
      </rPr>
      <t>Τακτικοί εργάτες και υπάλληλοι:</t>
    </r>
    <r>
      <rPr>
        <sz val="10"/>
        <rFont val="Arial"/>
        <family val="2"/>
        <charset val="161"/>
      </rPr>
      <t xml:space="preserve"> Είναι τα άτομα που εργάζονται στη γεωργία έναντι αμοιβής τακτικά όλες τις εβδομάδες ανεξάρτητα από τις ώρες εργασίας κάθε εβδομάδα.</t>
    </r>
  </si>
  <si>
    <t>Τα στοιχεία, οι έννοιες και η παρουσίαση των οικονομικών λογαριασμών του γεωργικού τομέα βασίζονται στο εγχειρίδιο Οικονομικών Λογαριασμών Γεωργίας και Δασοκομίας (Αναθ. 1.1.) και στην Στατιστική Ταξινόμηση Οικονομικών Δραστηριοτήτων, NACE Αναθ. 2, της ΕΕ.</t>
  </si>
  <si>
    <r>
      <rPr>
        <b/>
        <sz val="10"/>
        <rFont val="Arial"/>
        <family val="2"/>
        <charset val="161"/>
      </rPr>
      <t>Έκταση</t>
    </r>
    <r>
      <rPr>
        <sz val="10"/>
        <rFont val="Arial"/>
        <family val="2"/>
        <charset val="161"/>
      </rPr>
      <t xml:space="preserve">
1 εκτάριο = 10.000 τετραγωνικά μέτρα
               = 10 δεκάρια
               = 7,475 σκάλες 
</t>
    </r>
    <r>
      <rPr>
        <b/>
        <sz val="10"/>
        <rFont val="Arial"/>
        <family val="2"/>
        <charset val="161"/>
      </rPr>
      <t>Βάρος</t>
    </r>
    <r>
      <rPr>
        <sz val="10"/>
        <rFont val="Arial"/>
        <family val="2"/>
        <charset val="161"/>
      </rPr>
      <t xml:space="preserve">
1 τόνος = 1.000 κιλά</t>
    </r>
  </si>
  <si>
    <r>
      <rPr>
        <b/>
        <sz val="10"/>
        <rFont val="Arial"/>
        <family val="2"/>
        <charset val="161"/>
      </rPr>
      <t>Area</t>
    </r>
    <r>
      <rPr>
        <sz val="10"/>
        <rFont val="Arial"/>
        <family val="2"/>
        <charset val="161"/>
      </rPr>
      <t xml:space="preserve">
1 hectare (ha) = 10.000 square metres
                     = 10 decares
                     = 7,475 donums 
</t>
    </r>
    <r>
      <rPr>
        <b/>
        <sz val="10"/>
        <rFont val="Arial"/>
        <family val="2"/>
        <charset val="161"/>
      </rPr>
      <t>Weight</t>
    </r>
    <r>
      <rPr>
        <sz val="10"/>
        <rFont val="Arial"/>
        <family val="2"/>
        <charset val="161"/>
      </rPr>
      <t xml:space="preserve">
1 tonne = 1.000 kg
</t>
    </r>
  </si>
  <si>
    <t xml:space="preserve">          Tonne = Metric ton</t>
  </si>
  <si>
    <t>Production
(tonnes)</t>
  </si>
  <si>
    <t>Producer´s
price
(€/tonne)</t>
  </si>
  <si>
    <t>Quantity
(tonnes)</t>
  </si>
  <si>
    <t>PRODUCT/COUNTRY OF DESTINATION</t>
  </si>
  <si>
    <t>ΠΡΟΪΟΝ/ΧΩΡΑ ΠΡΟΟΡΙΣΜΟΥ</t>
  </si>
  <si>
    <t xml:space="preserve">Θειϊκό Κάλλιο (0-0-48/52) </t>
  </si>
  <si>
    <t>Local cattle</t>
  </si>
  <si>
    <t>Weaning (&lt;20 kg)</t>
  </si>
  <si>
    <t>IMPORTS
(tonnes)</t>
  </si>
  <si>
    <t>EXPORTS
(tonnes)</t>
  </si>
  <si>
    <t>USED AS SEEDS
(tonnes)</t>
  </si>
  <si>
    <t>USED BY FACTORIES
(tonnes)</t>
  </si>
  <si>
    <t>Price
(€/tonne)</t>
  </si>
  <si>
    <t>Producer`s price
(€/tonne)</t>
  </si>
  <si>
    <t xml:space="preserve">Καυσόξυλα, σπόροι, φυτά, χριστουγεννιάτικα </t>
  </si>
  <si>
    <t>(τόνοι - tonnes)</t>
  </si>
  <si>
    <t>ΤΕΛΙΚΗ ΚΑΤΑΝΑΛΩΣΗ</t>
  </si>
  <si>
    <r>
      <rPr>
        <vertAlign val="superscript"/>
        <sz val="10"/>
        <rFont val="Arial"/>
        <family val="2"/>
        <charset val="161"/>
      </rPr>
      <t>(3)</t>
    </r>
    <r>
      <rPr>
        <sz val="10"/>
        <rFont val="Arial"/>
        <family val="2"/>
        <charset val="161"/>
      </rPr>
      <t xml:space="preserve"> Μέρος της παραγωγής (δηλ. αναδασώσεις) αποτελεί στοιχείο των κεφαλαιουχικών επενδύσεων. </t>
    </r>
  </si>
  <si>
    <t xml:space="preserve">Compound feeds </t>
  </si>
  <si>
    <t>locally produced</t>
  </si>
  <si>
    <t>Value
(€000´s)</t>
  </si>
  <si>
    <t>Αξία
(€000’ς)</t>
  </si>
  <si>
    <t>Green Fodder</t>
  </si>
  <si>
    <t>Compound feeds sold by feeding stuff factories</t>
  </si>
  <si>
    <t>Άλλες χώρες</t>
  </si>
  <si>
    <t>Other countries</t>
  </si>
  <si>
    <r>
      <rPr>
        <b/>
        <sz val="10"/>
        <rFont val="Arial"/>
        <family val="2"/>
        <charset val="161"/>
      </rPr>
      <t>Εποχικοί εργάτες:</t>
    </r>
    <r>
      <rPr>
        <sz val="10"/>
        <rFont val="Arial"/>
        <family val="2"/>
        <charset val="161"/>
      </rPr>
      <t xml:space="preserve"> Είναι οι μισθωτοί που απασχολούνται προσωρινά πάνω σε εντελώς έκτακτη ή και εποχική βάση για διάφορες γεωργικές εργασίες. Για τα έτη πριν το 2020, η μετατροπή τους σε πλήρως απασχολούμενα άτομα γινόταν με το συντελεστή των 260 ανθρωποημερών ετησίως. Από το έτος 2020 και έπειτα η μετατροπή σε πλήρως απασχολούμενα άτομα γίνεται με το συντελεστή των 245 ημερών εργασίας.  </t>
    </r>
  </si>
  <si>
    <r>
      <rPr>
        <b/>
        <sz val="10"/>
        <rFont val="Arial"/>
        <family val="2"/>
        <charset val="161"/>
      </rPr>
      <t>Απασχόληση:</t>
    </r>
    <r>
      <rPr>
        <sz val="10"/>
        <rFont val="Arial"/>
        <family val="2"/>
        <charset val="161"/>
      </rPr>
      <t xml:space="preserve"> Αναφέρεται σε “ισοδύναμο πλήρως απασχολουμένων” ατόμων. Η μέθοδος αυτή βασίζεται στη συνολική διάρκεια εργασίας των γεωργών και μελών της οικογένειας στις γεωργικές εκμεταλλεύσεις. Μέχρι το έτος 2019, ο αριθμός πλήρως απασχολουμένων προέκυπτε από τη διαίρεση της συνολικής διάρκειας εργασίας (σε χρόνο) με 260 ανθρωποημέρες ετησίως. Από το έτος 2020 και έπειτα η μετατροπή σε πλήρως απασχολούμενα άτομα γίνεται με το συντελεστή των 245 ημερών εργασίας.  Οι γεωργοί που εργάζονται πέραν των 245 ημερών κατά έτος θεωρούνται ως πλήρως απασχολούμενοι στη γεωργία.</t>
    </r>
  </si>
  <si>
    <r>
      <rPr>
        <b/>
        <sz val="10"/>
        <rFont val="Arial"/>
        <family val="2"/>
        <charset val="161"/>
      </rPr>
      <t>Employment:</t>
    </r>
    <r>
      <rPr>
        <sz val="10"/>
        <rFont val="Arial"/>
        <family val="2"/>
        <charset val="161"/>
      </rPr>
      <t xml:space="preserve"> It is expressed in “full time working equivalent” number of persons. This approach is based on the total duration of work in the farm. Up to 2019 the full-time equivalent number of holders and family members employed was derived by dividing the total work input (in terms of time) by 260 man-days per year. From the year 2020 onwards, the conversion to fulltime equivalent number is derived using the coefficient of the 245 working days per year. Those farmers working for more than 245 days per year are taken as fully occupied in agriculture.</t>
    </r>
  </si>
  <si>
    <r>
      <rPr>
        <b/>
        <sz val="10"/>
        <rFont val="Arial"/>
        <family val="2"/>
        <charset val="161"/>
      </rPr>
      <t>Επιχορηγήσεις:</t>
    </r>
    <r>
      <rPr>
        <sz val="10"/>
        <rFont val="Arial"/>
        <family val="2"/>
        <charset val="161"/>
      </rPr>
      <t xml:space="preserve"> Αναφέρονται στα ποσά που δίδονται από τον Κυπριακό Οργανισμό Αγροτικών Πληρωμών ως εκταρική επιχορήγηση και στήριξη για αγροτική ανάπτυξη.</t>
    </r>
  </si>
  <si>
    <r>
      <rPr>
        <b/>
        <sz val="10"/>
        <rFont val="Arial"/>
        <family val="2"/>
        <charset val="161"/>
      </rPr>
      <t>Subsidies:</t>
    </r>
    <r>
      <rPr>
        <sz val="10"/>
        <rFont val="Arial"/>
        <family val="2"/>
        <charset val="161"/>
      </rPr>
      <t xml:space="preserve"> They refer to the amounts paid by the Cyprus Agricultural Payments Organization that apply to subsidies per hectare and rural development.</t>
    </r>
  </si>
  <si>
    <r>
      <rPr>
        <b/>
        <sz val="10"/>
        <rFont val="Arial"/>
        <family val="2"/>
        <charset val="161"/>
      </rPr>
      <t>(β) Έρευνες φυτικής παραγωγής</t>
    </r>
    <r>
      <rPr>
        <sz val="10"/>
        <rFont val="Arial"/>
        <family val="2"/>
        <charset val="161"/>
      </rPr>
      <t>, οι οποίες διεξάγονται κάθε χρόνο με σκοπό τη συλλογή στοιχείων από τους γεωργούς για τις εκτάσεις που φυτεύτηκαν, την παραγωγή, τα έσοδα από τις πωλήσεις των προϊόντων και τα έξοδα. Το πλαίσιο δειγματοληψίας των ερευνών προέρχεται από την Έρευνα Διάρθρωσης και την Απογραφή Γεωργίας 2020. Το δείγμα είναι στρωματοποιημένο ανά ομάδα προϊόντων και οι εκμεταλλεύσεις επιλέγονται με Πιθανότητα Αναλογική προς το Μέγεθος, το οποίο μέγεθος είναι η έκταση κάθε ομάδας προϊόντων των γεωργικών εκμεταλλεύσεων. Τα στοιχεία συλλέγονται με προσωπικές συνεντεύξεις από τους γεωργούς.</t>
    </r>
  </si>
  <si>
    <r>
      <rPr>
        <b/>
        <sz val="10"/>
        <rFont val="Arial"/>
        <family val="2"/>
        <charset val="161"/>
      </rPr>
      <t>(b) Crop production surveys</t>
    </r>
    <r>
      <rPr>
        <sz val="10"/>
        <rFont val="Arial"/>
        <family val="2"/>
        <charset val="161"/>
      </rPr>
      <t>, are conducted on an annual basis for the collection of data from farmers on areas planted, crop production, earnings from the sales of crop products and inputs. The sampling frame of the surveys is provided by the Farm Structure Survey and the Census of Agriculture 2020. The sample is stratified by product group and holdings are selected with PPS (Probability Proportional to Size), the size being the area of every product group of the agricultural holdings. Data are collected through personal interviews with the farmers.</t>
    </r>
  </si>
  <si>
    <r>
      <t>ΦΥΤΙΚΗ ΚΑΙ ΖΩΙΚΗ ΠΑΡΑΓΩΓΗ</t>
    </r>
    <r>
      <rPr>
        <b/>
        <vertAlign val="superscript"/>
        <sz val="10"/>
        <rFont val="Arial"/>
        <family val="2"/>
        <charset val="161"/>
      </rPr>
      <t>(1)</t>
    </r>
  </si>
  <si>
    <r>
      <t>CROP AND LIVESTOCK PRODUCTION</t>
    </r>
    <r>
      <rPr>
        <b/>
        <vertAlign val="superscript"/>
        <sz val="10"/>
        <rFont val="Arial"/>
        <family val="2"/>
        <charset val="161"/>
      </rPr>
      <t>(1)</t>
    </r>
  </si>
  <si>
    <t xml:space="preserve">    245 working days per year. For the years before 2020, the fulltime equivalent number was derived using the coefficient of 260 working days per year. </t>
  </si>
  <si>
    <r>
      <t>Other European countries</t>
    </r>
    <r>
      <rPr>
        <vertAlign val="superscript"/>
        <sz val="10"/>
        <rFont val="Arial"/>
        <family val="2"/>
        <charset val="161"/>
      </rPr>
      <t>(1)</t>
    </r>
  </si>
  <si>
    <r>
      <t>Άλλες Ευρωπαϊκές χώρες</t>
    </r>
    <r>
      <rPr>
        <vertAlign val="superscript"/>
        <sz val="10"/>
        <rFont val="Arial"/>
        <family val="2"/>
        <charset val="161"/>
      </rPr>
      <t>(1)</t>
    </r>
  </si>
  <si>
    <r>
      <rPr>
        <b/>
        <sz val="10"/>
        <rFont val="Arial"/>
        <family val="2"/>
        <charset val="161"/>
      </rPr>
      <t>Seasonal employees:</t>
    </r>
    <r>
      <rPr>
        <sz val="10"/>
        <rFont val="Arial"/>
        <family val="2"/>
        <charset val="161"/>
      </rPr>
      <t xml:space="preserve"> Refer to those workers whose services are occasionally utilised i.e. they don’t work on a regular and continuous basis, even though they may happen to be hired on various occasions during the year. For the years before 2020, the fulltime equivalent number was derived using the coefficient of 260 working days per year. From the year 2020 onwards, the conversion to fulltime equivalent number is derived using the coefficient of 245 working days per year. </t>
    </r>
  </si>
  <si>
    <r>
      <t>Eγχώρια παραγωγή</t>
    </r>
    <r>
      <rPr>
        <b/>
        <vertAlign val="superscript"/>
        <sz val="10"/>
        <rFont val="Arial"/>
        <family val="2"/>
        <charset val="161"/>
      </rPr>
      <t>(1)</t>
    </r>
  </si>
  <si>
    <r>
      <t>Local production</t>
    </r>
    <r>
      <rPr>
        <b/>
        <vertAlign val="superscript"/>
        <sz val="10"/>
        <rFont val="Arial"/>
        <family val="2"/>
        <charset val="161"/>
      </rPr>
      <t>(1)</t>
    </r>
  </si>
  <si>
    <r>
      <rPr>
        <vertAlign val="superscript"/>
        <sz val="10"/>
        <rFont val="Arial"/>
        <family val="2"/>
        <charset val="161"/>
      </rPr>
      <t>(1)</t>
    </r>
    <r>
      <rPr>
        <sz val="10"/>
        <rFont val="Arial"/>
        <family val="2"/>
        <charset val="161"/>
      </rPr>
      <t xml:space="preserve"> Local production is the quantity that remains for local consumption after the subtraction of the exports, the retains for input and the sales to industry.</t>
    </r>
  </si>
  <si>
    <r>
      <rPr>
        <vertAlign val="superscript"/>
        <sz val="10"/>
        <rFont val="Arial"/>
        <family val="2"/>
        <charset val="161"/>
      </rPr>
      <t>(1)</t>
    </r>
    <r>
      <rPr>
        <sz val="10"/>
        <rFont val="Arial"/>
        <family val="2"/>
        <charset val="161"/>
      </rPr>
      <t xml:space="preserve"> Εγχώρια παραγωγή είναι η ποσότητα που παραμένει για εγχώρια κατανάλωση αφού αφαιρεθούν οι εξαγωγές, οι κρατήσεις για σπορά ή ζωοτροφή και οι πωλήσεις στη βιομηχανία. </t>
    </r>
  </si>
  <si>
    <r>
      <rPr>
        <vertAlign val="superscript"/>
        <sz val="10"/>
        <rFont val="Arial"/>
        <family val="2"/>
        <charset val="161"/>
      </rPr>
      <t>(1)</t>
    </r>
    <r>
      <rPr>
        <sz val="10"/>
        <rFont val="Arial"/>
        <family val="2"/>
        <charset val="161"/>
      </rPr>
      <t xml:space="preserve"> Figures for the year 2020 result from the Census of Agriculture and the conversion to the fulltime equivalent number is derived using the coefficient of</t>
    </r>
  </si>
  <si>
    <r>
      <rPr>
        <vertAlign val="superscript"/>
        <sz val="10"/>
        <rFont val="Arial"/>
        <family val="2"/>
        <charset val="161"/>
      </rPr>
      <t>(1)</t>
    </r>
    <r>
      <rPr>
        <sz val="10"/>
        <rFont val="Arial"/>
        <family val="2"/>
        <charset val="161"/>
      </rPr>
      <t xml:space="preserve"> Τα στοιχεία για το έτος 2020 προκύπτουν από τα αποτελέσματα της Απογραφής Γεωργίας και η μετατροπή σε πλήρως απασχολούμενα άτομα γίνεται  </t>
    </r>
  </si>
  <si>
    <r>
      <rPr>
        <vertAlign val="superscript"/>
        <sz val="10"/>
        <rFont val="Arial"/>
        <family val="2"/>
        <charset val="161"/>
      </rPr>
      <t>(1)</t>
    </r>
    <r>
      <rPr>
        <sz val="10"/>
        <rFont val="Arial"/>
        <family val="2"/>
        <charset val="161"/>
      </rPr>
      <t xml:space="preserve"> Following the exit of the United Kingdom from the E.U. in 2020, the data for the U.K. are included in "Other European countries" </t>
    </r>
  </si>
  <si>
    <t xml:space="preserve">   for the whole timeseries. </t>
  </si>
  <si>
    <t>Κάτοχοι και μέλη οικογένειας</t>
  </si>
  <si>
    <t>Βοοειδή</t>
  </si>
  <si>
    <t>Cattle</t>
  </si>
  <si>
    <t>Αίγιες</t>
  </si>
  <si>
    <t>Crop insurance</t>
  </si>
  <si>
    <t>SALES TO INDUSTRY</t>
  </si>
  <si>
    <r>
      <rPr>
        <b/>
        <sz val="10"/>
        <rFont val="Arial"/>
        <family val="2"/>
        <charset val="161"/>
      </rPr>
      <t>(δ)</t>
    </r>
    <r>
      <rPr>
        <sz val="10"/>
        <rFont val="Arial"/>
        <family val="2"/>
        <charset val="161"/>
      </rPr>
      <t xml:space="preserve"> Σημαντικές πηγές πληροφοριών είναι διάφορα </t>
    </r>
    <r>
      <rPr>
        <b/>
        <sz val="10"/>
        <rFont val="Arial"/>
        <family val="2"/>
        <charset val="161"/>
      </rPr>
      <t>Κυβερνητικά Τμήματα</t>
    </r>
    <r>
      <rPr>
        <sz val="10"/>
        <rFont val="Arial"/>
        <family val="2"/>
        <charset val="161"/>
      </rPr>
      <t xml:space="preserve"> (Γεωργίας, Δασών, Αλιείας και Θαλάσσιων Ερευνών, Αναπτύξεως Υδάτων κλπ.), ο Κυπριακός Οργανισμός Αγροτικών Πληρωμών, </t>
    </r>
    <r>
      <rPr>
        <b/>
        <sz val="10"/>
        <rFont val="Arial"/>
        <family val="2"/>
        <charset val="161"/>
      </rPr>
      <t>Οργανισμοί Εμπορίας προϊόντων</t>
    </r>
    <r>
      <rPr>
        <sz val="10"/>
        <rFont val="Arial"/>
        <family val="2"/>
        <charset val="161"/>
      </rPr>
      <t xml:space="preserve"> (πατατών, σιτηρών, χαρουπιών κλπ.), και διάφορα </t>
    </r>
    <r>
      <rPr>
        <b/>
        <sz val="10"/>
        <rFont val="Arial"/>
        <family val="2"/>
        <charset val="161"/>
      </rPr>
      <t>Συνεργατικά Ιδρύματα</t>
    </r>
    <r>
      <rPr>
        <sz val="10"/>
        <rFont val="Arial"/>
        <family val="2"/>
        <charset val="161"/>
      </rPr>
      <t>. Τα στοιχεία που χρησιμοποιούνται αφορούν στις ποσότητες και τιμές των αντίστοιχων προϊόντων και υπηρεσιών που χειρίζονται.</t>
    </r>
  </si>
  <si>
    <r>
      <rPr>
        <b/>
        <sz val="10"/>
        <rFont val="Arial"/>
        <family val="2"/>
        <charset val="161"/>
      </rPr>
      <t xml:space="preserve">(d) </t>
    </r>
    <r>
      <rPr>
        <sz val="10"/>
        <rFont val="Arial"/>
        <family val="2"/>
        <charset val="161"/>
      </rPr>
      <t xml:space="preserve">Important sources of information are various </t>
    </r>
    <r>
      <rPr>
        <b/>
        <sz val="10"/>
        <rFont val="Arial"/>
        <family val="2"/>
        <charset val="161"/>
      </rPr>
      <t>Government Departments</t>
    </r>
    <r>
      <rPr>
        <sz val="10"/>
        <rFont val="Arial"/>
        <family val="2"/>
        <charset val="161"/>
      </rPr>
      <t xml:space="preserve"> (Agriculture, Forests, Fisheries and Marine Research, Water Development etc.), the Cyprus Agricultural Payments Organization, the </t>
    </r>
    <r>
      <rPr>
        <b/>
        <sz val="10"/>
        <rFont val="Arial"/>
        <family val="2"/>
        <charset val="161"/>
      </rPr>
      <t>Marketing Boards</t>
    </r>
    <r>
      <rPr>
        <sz val="10"/>
        <rFont val="Arial"/>
        <family val="2"/>
        <charset val="161"/>
      </rPr>
      <t xml:space="preserve"> (for potatoes, cereals, carobs etc.) and the various </t>
    </r>
    <r>
      <rPr>
        <b/>
        <sz val="10"/>
        <rFont val="Arial"/>
        <family val="2"/>
        <charset val="161"/>
      </rPr>
      <t>Co-operatives</t>
    </r>
    <r>
      <rPr>
        <sz val="10"/>
        <rFont val="Arial"/>
        <family val="2"/>
        <charset val="161"/>
      </rPr>
      <t>. The data used from these sources relate to quantities and prices of the respective products and services handled.</t>
    </r>
  </si>
  <si>
    <r>
      <rPr>
        <b/>
        <sz val="10"/>
        <rFont val="Arial"/>
        <family val="2"/>
        <charset val="161"/>
      </rPr>
      <t>Ακαθάριστη παραγωγή:</t>
    </r>
    <r>
      <rPr>
        <sz val="10"/>
        <rFont val="Arial"/>
        <family val="2"/>
        <charset val="161"/>
      </rPr>
      <t xml:space="preserve"> Είναι το σύνολο της αξίας των γεωργικών και άλλων συναφών προϊόντων που παράγονται κατά τη διάρκεια ενός έτους, ανεξάρτητα εάν τα προϊόντα αυτά πωλούνται σε άλλους, καταναλώνονται επί τόπου ή χρησιμοποιούνται για περαιτέρω επεξεργασία από τους γεωργοκτηνοτρόφους. Η αξία της γεωργικής παραγωγής υπολογίζεται με βάση τις τιμές παραγωγού (τιμές στον τόπο παραγωγής).</t>
    </r>
  </si>
  <si>
    <t xml:space="preserve">Σύμφωνα με τις πρόνοιες του περί Επίσημων Στατιστικών Νόμου του 2021 (Ν. 25(Ι)/2021), ο οποίος παρέχει τη νομική βάση για την ανάπτυξη, παραγωγή και διάδοση των επίσημων στατιστικών στην Κύπρο, όλα τα στοιχεία που συλλέγονται τηρούνται ως εμπιστευτικά και χρησιμοποιούνται αποκλειστικά και μόνο για στατιστικούς σκοπούς. </t>
  </si>
  <si>
    <t>In compliance with the provisions of the Official Statistics Law of 2021 (Law No. 25(I)/2021). which provides the legal basis for the development, production and dissemination of official statistics in Cyprus, all data collected are treated as confidential and used solely for statistical purposes.</t>
  </si>
  <si>
    <t xml:space="preserve">    συντελεστή των 260 ημερών εργασίας ανά έτος.</t>
  </si>
  <si>
    <t xml:space="preserve">    με τον συντελεστή των 245 ημερών εργασίας.  Για τα έτη πριν από  το  2020,  η  μετατροπή  τους  σε  πλήρως  απασχολούμενα άτομα γινόταν με τον  </t>
  </si>
  <si>
    <r>
      <rPr>
        <vertAlign val="superscript"/>
        <sz val="10"/>
        <rFont val="Arial"/>
        <family val="2"/>
        <charset val="161"/>
      </rPr>
      <t>(1)</t>
    </r>
    <r>
      <rPr>
        <sz val="10"/>
        <rFont val="Arial"/>
        <family val="2"/>
        <charset val="161"/>
      </rPr>
      <t xml:space="preserve"> Λόγω της εξόδου του Ηνωμένου Βασιλείου από την Ε.Ε. το 2020, τα στοιχεία για το Ηνωμένο Βασίλειο περιλαμβάνονται στις "Άλλες </t>
    </r>
  </si>
  <si>
    <t xml:space="preserve">   Ευρωπαϊκές χώρες" για ολόκληρη την χρονοσειρά.</t>
  </si>
  <si>
    <t>Χαρούπια</t>
  </si>
  <si>
    <t>Ζωική κοπριά</t>
  </si>
  <si>
    <t xml:space="preserve">Tριπλό Yπερφωσφορικό (0-46/48-0) </t>
  </si>
  <si>
    <t>SEA FISHING</t>
  </si>
  <si>
    <t>Inshore fishing</t>
  </si>
  <si>
    <t>Trawl fishing</t>
  </si>
  <si>
    <t>ΦΡΕΣΚΑ ΦΡΟΥΤΑ</t>
  </si>
  <si>
    <t>MΕΣΗ ΕΤΗΣΙΑ ΚΑΤΑΝΑΛΩΣΗ</t>
  </si>
  <si>
    <t>ΑVERAGE ANNUAL CONSUMPTION</t>
  </si>
  <si>
    <t>ΓΕΩΡΓΙΚΕΣ ΣΤΑΤΙΣΤΙΚΕΣ 2023</t>
  </si>
  <si>
    <t>AGRICULTURAL STATISTICS 2023</t>
  </si>
  <si>
    <t>Ετήσια ποσοστιαία μεταβολή της ακαθάριστης παραγωγής, της ενδιάμεσης ανάλωσης και της προστιθέμενης αξίας, 2019-2023</t>
  </si>
  <si>
    <t>Ακαθάριστη παραγωγή, ενδιάμεση ανάλωση και προστιθέμενη αξία σε τρέχουσες τιμές, 2019-2023</t>
  </si>
  <si>
    <t>Ακαθάριστη παραγωγή και προστιθέμενη αξία κατά υποτομέα σε τρέχουσες τιμές, 2019-2023</t>
  </si>
  <si>
    <t>Κατανομή προστιθέμενης αξίας κατά συντελεστή εισοδημάτων, 2010-2023</t>
  </si>
  <si>
    <t>Ενδιάμεση ανάλωση κατά είδος, 2019-2023</t>
  </si>
  <si>
    <t>Έμμεσοι φόροι, 2019-2023</t>
  </si>
  <si>
    <t>Απασχόληση στη γεωργία κατά κατηγορία, φύλο και υποτομέα, 2019-2023</t>
  </si>
  <si>
    <t>Εκτάσεις και παραγωγή προϊόντων, 2023</t>
  </si>
  <si>
    <t>Εξαγωγές γεωργικών προϊόντων, 2019-2023</t>
  </si>
  <si>
    <t>Αξία γεωργικών εξαγωγών κατά γεωγραφική περιοχή, 2019-2023</t>
  </si>
  <si>
    <t>Εξαγωγές κυριότερων γεωργικών προϊόντων κατά χώρα προορισμού, 2022-2023</t>
  </si>
  <si>
    <t>Ποσότητα και αξία σπόρων κατά προϊόν, 2023</t>
  </si>
  <si>
    <t>Χρήση λιπασμάτων, 2023</t>
  </si>
  <si>
    <t>Ζωική παραγωγή, 2023</t>
  </si>
  <si>
    <t>Μεταβολή ζωικού κεφαλαίου, 2022-2023</t>
  </si>
  <si>
    <t>Ζωοτροφές κατά είδος, 2023</t>
  </si>
  <si>
    <t>Παραγωγή και ενδιάμεση ανάλωση δευτερογενών προϊόντων, 2023</t>
  </si>
  <si>
    <t>Δασική παραγωγή και ενδιάμεση ανάλωση, 2023</t>
  </si>
  <si>
    <t>Παραγωγή αλιείας και ενδιάμεση ανάλωση, 2023</t>
  </si>
  <si>
    <t>Αλιεία ψαριών κατά είδος, 2019-2023</t>
  </si>
  <si>
    <t>Χρήση γεωργικής παραγωγής κατά προϊόν σε τιμές παραγωγού, 2023</t>
  </si>
  <si>
    <t>Μέση ετήσια κατά κεφαλή κατανάλωση γεωργικών προϊόντων, 2014-2023</t>
  </si>
  <si>
    <t>ΠINAKAΣ  1.  AΚAΘAPIΣTH ΠAPAΓΩΓH, ΕΝΔΙΑΜΕΣΗ ΑΝΑΛΩΣΗ ΚAI ΠPOΣTIΘEMENH AΞIA ΣΕ ΤΡΕΧΟΥΣΕΣ ΤΙΜΕΣ, 2019-2023</t>
  </si>
  <si>
    <t>TABLE      1.  GROSS OUTPUT, INTERMEDIATE INPUTS AND VALUE ADDED AT CURRENT PRICES, 2019-2023</t>
  </si>
  <si>
    <t>ΠINAKAΣ  2.  ETHΣIA ΠOΣOΣTIAIA METABOΛH THΣ AΚAΘAPIΣTHΣ ΠAPAΓΩΓHΣ, TΗΣ ΕΝΔΙΑΜΕΣΗΣ ΑΝΑΛΩΣΗΣ ΚAI THΣ ΠPOΣTIΘEMENHΣ AΞIAΣ, 2019-2023</t>
  </si>
  <si>
    <t>TABLE      2.  ANNUAL PERCENTAGE CHANGE OF GROSS OUTPUT, INTERMEDIATE INPUTS AND VALUE ADDED, 2019-2023</t>
  </si>
  <si>
    <t>ΠINAKAΣ  3.  AΚAΘAPIΣTH ΠAPAΓΩΓH ΚAI ΠPOΣTIΘEMENH AΞIA ΚATA YΠOTOMEA ΣΕ ΤΡΕΧΟΥΣΕΣ ΤΙΜΕΣ, 2019-2023</t>
  </si>
  <si>
    <t>TABLE      3.  GROSS OUTPUT AND VALUE ADDED BY SUB-SECTOR AT CURRENT PRICES, 2019-2023</t>
  </si>
  <si>
    <t>ΠINAKAΣ  4.  ΚATANOMH ΠPOΣTIΘEMENHΣ AΞIAΣ ΚATA ΣYNTEΛEΣTH EIΣOΔHMATΩN, 2010-2023</t>
  </si>
  <si>
    <t>TABLE      4.  BREAKDOWN OF VALUE ADDED BY FACTOR INCOME, 2010-2023</t>
  </si>
  <si>
    <t>ΠINAKAΣ  5.  ΕΝΔΙΑΜΕΣΗ ΑΝΑΛΩΣΗ KATA EIΔOΣ, 2019-2023</t>
  </si>
  <si>
    <t>TABLE      5.  INTERMEDIATE INPUTS BY TYPE, 2019-2023</t>
  </si>
  <si>
    <t>ΠINAKAΣ  6.  EMMEΣOI ΦOPOI, 2019-2023</t>
  </si>
  <si>
    <t>TABLE      6.  INDIRECT TAXES, 2019-2023</t>
  </si>
  <si>
    <t>ΠINAKAΣ  7.  ΑΠΑΣΧΟΛΗΣΗ ΣΤΗ ΓΕΩΡΓΙΑ ΚΑΤΑ ΚΑΤΗΓΟΡΙΑ, ΦΥΛΟ ΚΑΙ ΥΠΟΤΟΜΕΑ, 2019-2023</t>
  </si>
  <si>
    <t>TABLE      7.  EMPLOYMENT IN AGRICULTURE BY CATEGORY, GENDER AND SUB-SECTOR, 2019-2023</t>
  </si>
  <si>
    <t>ΠINAKAΣ  8.  ΕΚΤΑΣΕΙΣ ΚΑΙ ΠΑΡΑΓΩΓΗ ΠΡΟΪΟΝΤΩΝ, 2023</t>
  </si>
  <si>
    <t>TABLE      8.  CROP AREAS AND PRODUCTION, 2023</t>
  </si>
  <si>
    <t>ΠINAKAΣ  9.  EΞAΓΩΓEΣ ΓEΩPΓIΚΩN ΠPOΪONTΩN, 2019-2023</t>
  </si>
  <si>
    <t>TABLE      9.  EXPORTS OF AGRICULTURAL PRODUCTS, 2019-2023</t>
  </si>
  <si>
    <t>ΠINAKAΣ  10.  AΞIA ΓEΩPΓIΚΩN EΞAΓΩΓΩN ΚATA ΓEΩΓPAΦIKΗ ΠEPIOXΗ, 2019-2023</t>
  </si>
  <si>
    <t>TABLE      10.  VALUE OF AGRICULTURAL EXPORTS BY GEOGRAPHICAL REGION, 2019-2023</t>
  </si>
  <si>
    <t>ΠINAKAΣ  11.  EΞAΓΩΓEΣ ΚYPIOTEPΩN ΓEΩPΓIΚΩN ΠPOΪONTΩN ΚATA XΩPA ΠPOOPIΣMOY, 2022-2023</t>
  </si>
  <si>
    <t>TABLE      11.  EXPORTS OF MAIN AGRICULTURAL PRODUCTS BY COUNTRY OF DESTINATION, 2022-2023</t>
  </si>
  <si>
    <t>ΠINAKAΣ  12.  ΠOΣOTHTA ΚAI AΞIA ΣΠOPΩN ΚATA ΠPOΪΟN, 2023</t>
  </si>
  <si>
    <t>TABLE      12.  QUANTITY AND VALUE OF SEEDS BY CROP, 2023</t>
  </si>
  <si>
    <t>ΠINAKAΣ  13.  XPHΣH ΛIΠAΣMATΩN, 2023</t>
  </si>
  <si>
    <t>TABLE      13.  FERTILIZERS USED, 2023</t>
  </si>
  <si>
    <t>ΠINAKAΣ  14.  ZΩΙΚΗ ΠΑΡΑΓΩΓΗ, 2023</t>
  </si>
  <si>
    <t>TABLE      14.  LIVESTOCK PRODUCTION, 2023</t>
  </si>
  <si>
    <t>ΠINAKAΣ  15.  METABOΛH ZΩIΚOY ΚEΦAΛAIOY, 2022-2023</t>
  </si>
  <si>
    <t>TABLE      15.  CHANGE IN ANIMAL STOCK, 2022-2023</t>
  </si>
  <si>
    <t>ΠINAKAΣ  16.  ZΩOTPOΦEΣ ΚATA EIΔOΣ, 2023</t>
  </si>
  <si>
    <t>TABLE      16.  FEEDING STUFF BY TYPE, 2023</t>
  </si>
  <si>
    <t>ΠINAKAΣ  17.  ΠAPAΓΩΓH ΚΑΙ ΕΝΔΙΑΜΕΣΗ ΑΝΑΛΩΣΗ ΔEYTEPOΓENΩN ΠPOΪONTΩN, 2023</t>
  </si>
  <si>
    <t>TABLE      17.  ANCILLARY PRODUCTION AND INTERMEDIATE INPUTS, 2023</t>
  </si>
  <si>
    <t>ΠINAKAΣ  18.  ΔΑΣΙΚΗ ΠΑΡΑΓΩΓΗ ΚΑΙ ΕΝΔΙΑΜΕΣΗ ΑΝΑΛΩΣΗ, 2023</t>
  </si>
  <si>
    <t>TABLE      18.  FORESTRY PRODUCTION AND INTERMEDIATE INPUTS, 2023</t>
  </si>
  <si>
    <t>ΠINAKAΣ  19.  ΠΑΡΑΓΩΓΗ ΑΛΙΕΙΑΣ ΚΑΙ ΕΝΔΙΑΜΕΣΗ ΑΝΑΛΩΣΗ, 2023</t>
  </si>
  <si>
    <t>TABLE      19.  FISHING PRODUCTION AND INTERMEDIATE INPUTS, 2023</t>
  </si>
  <si>
    <t>ΠINAKAΣ  20.  AΛIEIA ΨAPIΩN ΚATA EIΔOΣ, 2019-2023</t>
  </si>
  <si>
    <t>TABLE      20.  FISH CAUGHT BY TYPE OF SPECIES, 2019-2023</t>
  </si>
  <si>
    <t>ΠINAKAΣ  21.  XPHΣH ΤΗΣ ΓΕΩΡΓΙΚΗΣ ΠAPAΓΩΓHΣ ΚATA ΠPOΪΟN ΣΕ ΤΙΜΕΣ ΠΑΡΑΓΩΓΟΥ, 2023</t>
  </si>
  <si>
    <t>TABLE      21.  AGRICULTURAL OUTPUT BY PRODUCT AND FINAL USE AT PRODUCER'S PRICES, 2023</t>
  </si>
  <si>
    <t>ΠINAKAΣ  22.  ΜΕΣΗ ΕΤΗΣΙΑ ΚATA ΚEΦAΛH ΚATANAΛΩΣH ΓΕΩΡΓΙΚΩΝ ΠPOΪΟNTΩN, 2014-2023</t>
  </si>
  <si>
    <t>TABLE      22.  AVERAGE ANNUAL PER CAPITA CONSUMPTION OF AGRICULTURAL PRODUCTS, 2014-2023</t>
  </si>
  <si>
    <t>2014-2018</t>
  </si>
  <si>
    <t>2019-2023</t>
  </si>
  <si>
    <t>ΣΕ ΣΤΑΘΕΡΕΣ ΤΙΜΕΣ ΤΟΥ 2020
AT CONSTANT 2020 PRICES</t>
  </si>
  <si>
    <t>Gross output, intermediate inputs and value added at current prices, 2019-2023</t>
  </si>
  <si>
    <t>Annual percentage change of gross output, intermediate inputs and value added, 2019-2023</t>
  </si>
  <si>
    <t>Gross output and value added by sub-sector at current prices, 2019-2023</t>
  </si>
  <si>
    <t>Breakdown of value added by factor income, 2010-2023</t>
  </si>
  <si>
    <t>Intermediate inputs by type, 2019-2023</t>
  </si>
  <si>
    <t>Indirect taxes, 2019-2023</t>
  </si>
  <si>
    <t>Employment in agriculture by category, gender and sub-sector, 2019-2023</t>
  </si>
  <si>
    <t>Crop areas and production, 2023</t>
  </si>
  <si>
    <t>Exports of agricultural products, 2019-2023</t>
  </si>
  <si>
    <t>Value of agricultural exports by geographical region, 2019-2023</t>
  </si>
  <si>
    <t>Exports of main agricultural products by country of destination, 2022-2023</t>
  </si>
  <si>
    <t>Quantity and value of seed by crop, 2023</t>
  </si>
  <si>
    <t>Fertilizers used, 2023</t>
  </si>
  <si>
    <t>Livestock production, 2023</t>
  </si>
  <si>
    <t>Change in animal stock, 2022-2023</t>
  </si>
  <si>
    <t>Feeding stuff by type, 2023</t>
  </si>
  <si>
    <t>Ancillary production and intermediate inputs, 2023</t>
  </si>
  <si>
    <t>Forestry production and intermediate inputs, 2023</t>
  </si>
  <si>
    <t>Fishing production and intermediate inputs, 2023</t>
  </si>
  <si>
    <t>Fish caught by type of species, 2019-2023</t>
  </si>
  <si>
    <t>Agricultural output by product and final use at producer's prices, 2023</t>
  </si>
  <si>
    <t>Average annual per capita consumption of agricultural products, 2014-2023</t>
  </si>
  <si>
    <t>…</t>
  </si>
  <si>
    <t xml:space="preserve">  Hungary</t>
  </si>
  <si>
    <t xml:space="preserve">  Ουγγαρία</t>
  </si>
  <si>
    <t>(Τελευταία Ενημέρωση/Last update: 05/03/2026)</t>
  </si>
  <si>
    <t>COPYRIGHT © :2026, ΚΥΠΡΙΑΚΗ ΔΗΜΟΚΡΑΤΙΑ, ΣΤΑΤΙΣΤΙΚΗ ΥΠΗΡΕΣΙΑ/REPUBLIC OF CYPRUS, STATISTICAL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</si>
</sst>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00"/>
  </numFmts>
  <fonts count="40">
    <font>
      <sz val="10"/>
      <name val="Arial"/>
      <charset val="161"/>
    </font>
    <font>
      <sz val="10"/>
      <color indexed="8"/>
      <name val="»οξτΫςξα"/>
      <charset val="161"/>
    </font>
    <font>
      <b/>
      <sz val="9"/>
      <color indexed="18"/>
      <name val="Times New Roman"/>
      <family val="1"/>
      <charset val="161"/>
    </font>
    <font>
      <sz val="10"/>
      <name val="Arial"/>
      <family val="2"/>
      <charset val="161"/>
    </font>
    <font>
      <b/>
      <sz val="10"/>
      <name val="Times New Roman"/>
      <family val="1"/>
      <charset val="161"/>
    </font>
    <font>
      <b/>
      <sz val="11"/>
      <name val="Times New Roman"/>
      <family val="1"/>
      <charset val="161"/>
    </font>
    <font>
      <sz val="10"/>
      <name val="»οξτΫςξα"/>
      <charset val="161"/>
    </font>
    <font>
      <sz val="10"/>
      <name val="MS Sans Serif"/>
      <family val="2"/>
      <charset val="161"/>
    </font>
    <font>
      <sz val="9"/>
      <color indexed="8"/>
      <name val="»οξτΫςξα"/>
      <charset val="161"/>
    </font>
    <font>
      <sz val="10"/>
      <name val="Times"/>
      <family val="1"/>
    </font>
    <font>
      <b/>
      <i/>
      <sz val="10"/>
      <color indexed="8"/>
      <name val="Arial"/>
      <family val="2"/>
      <charset val="161"/>
    </font>
    <font>
      <b/>
      <sz val="12"/>
      <name val="Arial"/>
      <family val="2"/>
      <charset val="161"/>
    </font>
    <font>
      <b/>
      <sz val="10"/>
      <name val="Arial"/>
      <family val="2"/>
      <charset val="161"/>
    </font>
    <font>
      <b/>
      <i/>
      <sz val="18"/>
      <color indexed="18"/>
      <name val="Arial"/>
      <family val="2"/>
      <charset val="161"/>
    </font>
    <font>
      <b/>
      <u/>
      <sz val="10"/>
      <name val="Arial"/>
      <family val="2"/>
      <charset val="161"/>
    </font>
    <font>
      <b/>
      <sz val="9"/>
      <color indexed="8"/>
      <name val="Arial"/>
      <family val="2"/>
      <charset val="161"/>
    </font>
    <font>
      <sz val="9"/>
      <name val="Arial"/>
      <family val="2"/>
      <charset val="161"/>
    </font>
    <font>
      <sz val="8"/>
      <name val="Arial"/>
      <family val="2"/>
      <charset val="161"/>
    </font>
    <font>
      <b/>
      <vertAlign val="superscript"/>
      <sz val="10"/>
      <name val="Arial"/>
      <family val="2"/>
      <charset val="161"/>
    </font>
    <font>
      <vertAlign val="superscript"/>
      <sz val="10"/>
      <name val="Arial"/>
      <family val="2"/>
      <charset val="161"/>
    </font>
    <font>
      <u/>
      <sz val="10"/>
      <name val="Arial"/>
      <family val="2"/>
      <charset val="161"/>
    </font>
    <font>
      <b/>
      <u/>
      <sz val="10"/>
      <color indexed="12"/>
      <name val="Arial"/>
      <family val="2"/>
      <charset val="161"/>
    </font>
    <font>
      <b/>
      <vertAlign val="superscript"/>
      <sz val="10"/>
      <color indexed="12"/>
      <name val="Arial"/>
      <family val="2"/>
      <charset val="161"/>
    </font>
    <font>
      <b/>
      <sz val="15"/>
      <color indexed="18"/>
      <name val="Arial"/>
      <family val="2"/>
      <charset val="161"/>
    </font>
    <font>
      <sz val="11"/>
      <color theme="1"/>
      <name val="Calibri"/>
      <family val="2"/>
      <charset val="161"/>
      <scheme val="minor"/>
    </font>
    <font>
      <u/>
      <sz val="11"/>
      <color theme="10"/>
      <name val="Calibri"/>
      <family val="2"/>
      <charset val="161"/>
    </font>
    <font>
      <u/>
      <sz val="10"/>
      <color theme="10"/>
      <name val="Arial"/>
      <family val="2"/>
      <charset val="161"/>
    </font>
    <font>
      <sz val="11"/>
      <color theme="1"/>
      <name val="Arial"/>
      <family val="2"/>
      <charset val="161"/>
    </font>
    <font>
      <b/>
      <u/>
      <sz val="10"/>
      <color theme="1"/>
      <name val="Arial"/>
      <family val="2"/>
      <charset val="161"/>
    </font>
    <font>
      <sz val="10"/>
      <color rgb="FF000000"/>
      <name val="Arial"/>
      <family val="2"/>
      <charset val="161"/>
    </font>
    <font>
      <sz val="10"/>
      <color theme="1"/>
      <name val="Arial"/>
      <family val="2"/>
      <charset val="161"/>
    </font>
    <font>
      <b/>
      <u/>
      <sz val="10"/>
      <color rgb="FF0000FF"/>
      <name val="Arial"/>
      <family val="2"/>
      <charset val="161"/>
    </font>
    <font>
      <b/>
      <sz val="10"/>
      <color rgb="FF0000FF"/>
      <name val="Arial"/>
      <family val="2"/>
      <charset val="161"/>
    </font>
    <font>
      <sz val="11"/>
      <color theme="1"/>
      <name val="Times New Roman"/>
      <family val="1"/>
      <charset val="161"/>
    </font>
    <font>
      <b/>
      <sz val="10"/>
      <color theme="1"/>
      <name val="Arial"/>
      <family val="2"/>
      <charset val="161"/>
    </font>
    <font>
      <b/>
      <sz val="11"/>
      <name val="Calibri"/>
      <family val="2"/>
      <charset val="161"/>
      <scheme val="minor"/>
    </font>
    <font>
      <sz val="10"/>
      <color rgb="FFFF0000"/>
      <name val="Arial"/>
      <family val="2"/>
      <charset val="161"/>
    </font>
    <font>
      <u/>
      <sz val="10"/>
      <color rgb="FF0000FF"/>
      <name val="Arial"/>
      <family val="2"/>
      <charset val="161"/>
    </font>
    <font>
      <sz val="10"/>
      <color rgb="FF0000FF"/>
      <name val="Arial"/>
      <family val="2"/>
      <charset val="161"/>
    </font>
    <font>
      <b/>
      <sz val="10"/>
      <color rgb="FFFF0000"/>
      <name val="Arial"/>
      <family val="2"/>
      <charset val="161"/>
    </font>
  </fonts>
  <fills count="7">
    <fill>
      <patternFill patternType="none"/>
    </fill>
    <fill>
      <patternFill patternType="gray125"/>
    </fill>
    <fill>
      <patternFill patternType="solid">
        <fgColor theme="0"/>
        <bgColor theme="0"/>
      </patternFill>
    </fill>
    <fill>
      <patternFill patternType="solid">
        <fgColor theme="0"/>
        <bgColor indexed="9"/>
      </patternFill>
    </fill>
    <fill>
      <patternFill patternType="solid">
        <fgColor theme="0"/>
        <bgColor indexed="64"/>
      </patternFill>
    </fill>
    <fill>
      <patternFill patternType="solid">
        <fgColor theme="6" tint="0.59999389629810485"/>
        <bgColor theme="0" tint="-0.24994659260841701"/>
      </patternFill>
    </fill>
    <fill>
      <patternFill patternType="solid">
        <fgColor theme="6" tint="0.59999389629810485"/>
        <bgColor indexed="64"/>
      </patternFill>
    </fill>
  </fills>
  <borders count="19">
    <border>
      <left/>
      <right/>
      <top/>
      <bottom/>
      <diagonal/>
    </border>
    <border>
      <left/>
      <right/>
      <top style="double">
        <color indexed="12"/>
      </top>
      <bottom/>
      <diagonal/>
    </border>
    <border>
      <left style="hair">
        <color indexed="64"/>
      </left>
      <right style="hair">
        <color indexed="64"/>
      </right>
      <top style="hair">
        <color indexed="64"/>
      </top>
      <bottom style="hair">
        <color indexed="64"/>
      </bottom>
      <diagonal/>
    </border>
    <border>
      <left style="thin">
        <color rgb="FF0000FF"/>
      </left>
      <right style="thin">
        <color rgb="FF0000FF"/>
      </right>
      <top/>
      <bottom style="thin">
        <color rgb="FF0000FF"/>
      </bottom>
      <diagonal/>
    </border>
    <border>
      <left style="thin">
        <color rgb="FF0000FF"/>
      </left>
      <right style="thin">
        <color rgb="FF0000FF"/>
      </right>
      <top style="thin">
        <color rgb="FF0000FF"/>
      </top>
      <bottom/>
      <diagonal/>
    </border>
    <border>
      <left style="thin">
        <color rgb="FF0000FF"/>
      </left>
      <right style="thin">
        <color rgb="FF0000FF"/>
      </right>
      <top/>
      <bottom/>
      <diagonal/>
    </border>
    <border>
      <left/>
      <right/>
      <top/>
      <bottom style="thin">
        <color rgb="FF0000FF"/>
      </bottom>
      <diagonal/>
    </border>
    <border>
      <left style="thin">
        <color rgb="FF0000FF"/>
      </left>
      <right/>
      <top/>
      <bottom/>
      <diagonal/>
    </border>
    <border>
      <left style="thin">
        <color rgb="FF0000FF"/>
      </left>
      <right/>
      <top/>
      <bottom style="thin">
        <color rgb="FF0000FF"/>
      </bottom>
      <diagonal/>
    </border>
    <border>
      <left/>
      <right style="thin">
        <color rgb="FF0000FF"/>
      </right>
      <top style="thin">
        <color rgb="FF0000FF"/>
      </top>
      <bottom style="thin">
        <color rgb="FF0000FF"/>
      </bottom>
      <diagonal/>
    </border>
    <border>
      <left/>
      <right style="thin">
        <color rgb="FF0000FF"/>
      </right>
      <top/>
      <bottom style="thin">
        <color rgb="FF0000FF"/>
      </bottom>
      <diagonal/>
    </border>
    <border>
      <left/>
      <right style="thin">
        <color rgb="FF0000FF"/>
      </right>
      <top/>
      <bottom/>
      <diagonal/>
    </border>
    <border>
      <left style="thin">
        <color rgb="FF0000FF"/>
      </left>
      <right style="thin">
        <color rgb="FF0000FF"/>
      </right>
      <top style="thin">
        <color rgb="FF0000FF"/>
      </top>
      <bottom style="thin">
        <color rgb="FF0000FF"/>
      </bottom>
      <diagonal/>
    </border>
    <border>
      <left/>
      <right/>
      <top style="thin">
        <color rgb="FF0000FF"/>
      </top>
      <bottom style="thin">
        <color rgb="FF0000FF"/>
      </bottom>
      <diagonal/>
    </border>
    <border>
      <left style="thin">
        <color rgb="FF0000FF"/>
      </left>
      <right/>
      <top style="thin">
        <color rgb="FF0000FF"/>
      </top>
      <bottom style="thin">
        <color rgb="FF0000FF"/>
      </bottom>
      <diagonal/>
    </border>
    <border>
      <left style="thin">
        <color rgb="FF0000FF"/>
      </left>
      <right/>
      <top style="thin">
        <color rgb="FF0000FF"/>
      </top>
      <bottom/>
      <diagonal/>
    </border>
    <border>
      <left/>
      <right/>
      <top style="thin">
        <color rgb="FF0000FF"/>
      </top>
      <bottom/>
      <diagonal/>
    </border>
    <border>
      <left/>
      <right style="thin">
        <color rgb="FF0000FF"/>
      </right>
      <top style="thin">
        <color rgb="FF0000FF"/>
      </top>
      <bottom/>
      <diagonal/>
    </border>
    <border>
      <left/>
      <right/>
      <top/>
      <bottom style="double">
        <color rgb="FF0000FF"/>
      </bottom>
      <diagonal/>
    </border>
  </borders>
  <cellStyleXfs count="11">
    <xf numFmtId="0" fontId="0" fillId="0" borderId="0"/>
    <xf numFmtId="164" fontId="9" fillId="0" borderId="0" applyFont="0" applyFill="0" applyBorder="0" applyAlignment="0" applyProtection="0"/>
    <xf numFmtId="0" fontId="25" fillId="0" borderId="0" applyNumberFormat="0" applyFill="0" applyBorder="0" applyAlignment="0" applyProtection="0">
      <alignment vertical="top"/>
      <protection locked="0"/>
    </xf>
    <xf numFmtId="0" fontId="24" fillId="0" borderId="0"/>
    <xf numFmtId="0" fontId="3" fillId="0" borderId="0"/>
    <xf numFmtId="0" fontId="6" fillId="0" borderId="0"/>
    <xf numFmtId="0" fontId="6" fillId="0" borderId="0"/>
    <xf numFmtId="0" fontId="3" fillId="0" borderId="0"/>
    <xf numFmtId="0" fontId="7" fillId="0" borderId="0"/>
    <xf numFmtId="0" fontId="1" fillId="0" borderId="0"/>
    <xf numFmtId="0" fontId="8" fillId="0" borderId="0"/>
  </cellStyleXfs>
  <cellXfs count="310">
    <xf numFmtId="0" fontId="0" fillId="0" borderId="0" xfId="0"/>
    <xf numFmtId="0" fontId="3" fillId="2" borderId="0" xfId="0" applyFont="1" applyFill="1"/>
    <xf numFmtId="0" fontId="26" fillId="2" borderId="0" xfId="2" applyNumberFormat="1" applyFont="1" applyFill="1" applyBorder="1" applyAlignment="1" applyProtection="1">
      <protection locked="0"/>
    </xf>
    <xf numFmtId="0" fontId="3" fillId="2" borderId="0" xfId="0" applyFont="1" applyFill="1" applyAlignment="1">
      <alignment horizontal="right"/>
    </xf>
    <xf numFmtId="0" fontId="27" fillId="2" borderId="0" xfId="0" applyFont="1" applyFill="1" applyAlignment="1">
      <alignment horizontal="left" vertical="top" wrapText="1"/>
    </xf>
    <xf numFmtId="0" fontId="11" fillId="2" borderId="0" xfId="4" applyFont="1" applyFill="1" applyAlignment="1">
      <alignment horizontal="center" vertical="center"/>
    </xf>
    <xf numFmtId="0" fontId="27" fillId="2" borderId="0" xfId="0" applyFont="1" applyFill="1" applyAlignment="1">
      <alignment horizontal="left" vertical="top"/>
    </xf>
    <xf numFmtId="0" fontId="14" fillId="2" borderId="0" xfId="0" applyFont="1" applyFill="1" applyAlignment="1">
      <alignment vertical="top"/>
    </xf>
    <xf numFmtId="0" fontId="3" fillId="2" borderId="0" xfId="0" applyFont="1" applyFill="1" applyAlignment="1">
      <alignment vertical="center"/>
    </xf>
    <xf numFmtId="0" fontId="14" fillId="2" borderId="0" xfId="0" applyFont="1" applyFill="1" applyAlignment="1">
      <alignment vertical="center"/>
    </xf>
    <xf numFmtId="0" fontId="12" fillId="2" borderId="0" xfId="0" applyFont="1" applyFill="1" applyAlignment="1">
      <alignment vertical="center"/>
    </xf>
    <xf numFmtId="0" fontId="3" fillId="2" borderId="0" xfId="0" applyFont="1" applyFill="1" applyAlignment="1">
      <alignment horizontal="justify" vertical="top"/>
    </xf>
    <xf numFmtId="0" fontId="3" fillId="2" borderId="0" xfId="0" applyFont="1" applyFill="1" applyAlignment="1">
      <alignment vertical="top"/>
    </xf>
    <xf numFmtId="0" fontId="3" fillId="2" borderId="0" xfId="0" applyFont="1" applyFill="1" applyAlignment="1">
      <alignment horizontal="justify" vertical="top" wrapText="1"/>
    </xf>
    <xf numFmtId="0" fontId="3" fillId="2" borderId="0" xfId="0" applyFont="1" applyFill="1" applyAlignment="1">
      <alignment horizontal="justify" vertical="center" wrapText="1"/>
    </xf>
    <xf numFmtId="0" fontId="28" fillId="2" borderId="0" xfId="0" applyFont="1" applyFill="1" applyAlignment="1">
      <alignment horizontal="left" vertical="center" wrapText="1"/>
    </xf>
    <xf numFmtId="0" fontId="3" fillId="2" borderId="0" xfId="0" applyFont="1" applyFill="1" applyAlignment="1">
      <alignment vertical="top" wrapText="1"/>
    </xf>
    <xf numFmtId="0" fontId="29" fillId="2" borderId="0" xfId="0" applyFont="1" applyFill="1" applyAlignment="1">
      <alignment horizontal="left" vertical="center"/>
    </xf>
    <xf numFmtId="0" fontId="30" fillId="2" borderId="0" xfId="0" applyFont="1" applyFill="1" applyAlignment="1">
      <alignment horizontal="left" vertical="center"/>
    </xf>
    <xf numFmtId="0" fontId="29" fillId="2" borderId="0" xfId="0" applyFont="1" applyFill="1"/>
    <xf numFmtId="0" fontId="10" fillId="2" borderId="0" xfId="9" applyFont="1" applyFill="1"/>
    <xf numFmtId="3" fontId="3" fillId="2" borderId="0" xfId="5" applyNumberFormat="1" applyFont="1" applyFill="1"/>
    <xf numFmtId="0" fontId="3" fillId="2" borderId="0" xfId="5" applyFont="1" applyFill="1"/>
    <xf numFmtId="0" fontId="3" fillId="3" borderId="0" xfId="0" applyFont="1" applyFill="1" applyAlignment="1">
      <alignment vertical="center"/>
    </xf>
    <xf numFmtId="0" fontId="10" fillId="3" borderId="1" xfId="3" applyFont="1" applyFill="1" applyBorder="1" applyAlignment="1">
      <alignment vertical="center"/>
    </xf>
    <xf numFmtId="0" fontId="3" fillId="3" borderId="1" xfId="0" applyFont="1" applyFill="1" applyBorder="1" applyAlignment="1">
      <alignment vertical="center"/>
    </xf>
    <xf numFmtId="0" fontId="15" fillId="3" borderId="0" xfId="3" applyFont="1" applyFill="1" applyAlignment="1">
      <alignment vertical="top"/>
    </xf>
    <xf numFmtId="3" fontId="17" fillId="2" borderId="0" xfId="5" applyNumberFormat="1" applyFont="1" applyFill="1"/>
    <xf numFmtId="0" fontId="16" fillId="2" borderId="0" xfId="5" applyFont="1" applyFill="1" applyAlignment="1" applyProtection="1">
      <alignment vertical="center" wrapText="1"/>
      <protection locked="0"/>
    </xf>
    <xf numFmtId="0" fontId="12" fillId="4" borderId="0" xfId="0" applyFont="1" applyFill="1"/>
    <xf numFmtId="0" fontId="3" fillId="4" borderId="0" xfId="0" applyFont="1" applyFill="1"/>
    <xf numFmtId="0" fontId="12" fillId="4" borderId="0" xfId="0" applyFont="1" applyFill="1" applyAlignment="1">
      <alignment horizontal="right"/>
    </xf>
    <xf numFmtId="3" fontId="3" fillId="4" borderId="0" xfId="0" applyNumberFormat="1" applyFont="1" applyFill="1"/>
    <xf numFmtId="3" fontId="3" fillId="4" borderId="0" xfId="0" applyNumberFormat="1" applyFont="1" applyFill="1" applyProtection="1">
      <protection locked="0"/>
    </xf>
    <xf numFmtId="0" fontId="12" fillId="4" borderId="0" xfId="0" applyFont="1" applyFill="1" applyAlignment="1" applyProtection="1">
      <alignment wrapText="1"/>
      <protection locked="0"/>
    </xf>
    <xf numFmtId="0" fontId="12" fillId="4" borderId="0" xfId="0" applyFont="1" applyFill="1" applyProtection="1">
      <protection locked="0"/>
    </xf>
    <xf numFmtId="0" fontId="3" fillId="4" borderId="3" xfId="0" applyFont="1" applyFill="1" applyBorder="1" applyAlignment="1" applyProtection="1">
      <alignment horizontal="left"/>
      <protection locked="0"/>
    </xf>
    <xf numFmtId="0" fontId="12" fillId="4" borderId="4" xfId="0" applyFont="1" applyFill="1" applyBorder="1" applyAlignment="1" applyProtection="1">
      <alignment horizontal="left" indent="1"/>
      <protection locked="0"/>
    </xf>
    <xf numFmtId="0" fontId="3" fillId="4" borderId="5" xfId="0" applyFont="1" applyFill="1" applyBorder="1" applyAlignment="1" applyProtection="1">
      <alignment horizontal="left" indent="1"/>
      <protection locked="0"/>
    </xf>
    <xf numFmtId="0" fontId="12" fillId="4" borderId="5" xfId="0" applyFont="1" applyFill="1" applyBorder="1" applyAlignment="1" applyProtection="1">
      <alignment horizontal="left" indent="1"/>
      <protection locked="0"/>
    </xf>
    <xf numFmtId="0" fontId="3" fillId="4" borderId="3" xfId="0" applyFont="1" applyFill="1" applyBorder="1" applyAlignment="1" applyProtection="1">
      <alignment horizontal="left" indent="1"/>
      <protection locked="0"/>
    </xf>
    <xf numFmtId="3" fontId="12" fillId="4" borderId="0" xfId="0" applyNumberFormat="1" applyFont="1" applyFill="1" applyAlignment="1">
      <alignment horizontal="right"/>
    </xf>
    <xf numFmtId="0" fontId="3" fillId="4" borderId="6" xfId="0" applyFont="1" applyFill="1" applyBorder="1" applyProtection="1">
      <protection locked="0"/>
    </xf>
    <xf numFmtId="0" fontId="12" fillId="4" borderId="6" xfId="0" applyFont="1" applyFill="1" applyBorder="1" applyAlignment="1" applyProtection="1">
      <alignment horizontal="center" vertical="center" wrapText="1"/>
      <protection locked="0"/>
    </xf>
    <xf numFmtId="3" fontId="3" fillId="4" borderId="7" xfId="0" applyNumberFormat="1" applyFont="1" applyFill="1" applyBorder="1" applyProtection="1">
      <protection locked="0"/>
    </xf>
    <xf numFmtId="3" fontId="12" fillId="4" borderId="0" xfId="0" applyNumberFormat="1" applyFont="1" applyFill="1" applyProtection="1">
      <protection locked="0"/>
    </xf>
    <xf numFmtId="3" fontId="12" fillId="4" borderId="7" xfId="0" applyNumberFormat="1" applyFont="1" applyFill="1" applyBorder="1" applyProtection="1">
      <protection locked="0"/>
    </xf>
    <xf numFmtId="3" fontId="12" fillId="4" borderId="0" xfId="0" applyNumberFormat="1" applyFont="1" applyFill="1"/>
    <xf numFmtId="3" fontId="3" fillId="4" borderId="0" xfId="0" applyNumberFormat="1" applyFont="1" applyFill="1" applyAlignment="1">
      <alignment horizontal="right"/>
    </xf>
    <xf numFmtId="165" fontId="12" fillId="4" borderId="0" xfId="0" applyNumberFormat="1" applyFont="1" applyFill="1" applyAlignment="1">
      <alignment horizontal="center"/>
    </xf>
    <xf numFmtId="165" fontId="3" fillId="4" borderId="6" xfId="0" applyNumberFormat="1" applyFont="1" applyFill="1" applyBorder="1" applyAlignment="1" applyProtection="1">
      <alignment horizontal="center"/>
      <protection locked="0"/>
    </xf>
    <xf numFmtId="165" fontId="3" fillId="4" borderId="8" xfId="0" applyNumberFormat="1" applyFont="1" applyFill="1" applyBorder="1" applyAlignment="1" applyProtection="1">
      <alignment horizontal="center"/>
      <protection locked="0"/>
    </xf>
    <xf numFmtId="0" fontId="12" fillId="4" borderId="9"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left" vertical="center" indent="1"/>
      <protection locked="0"/>
    </xf>
    <xf numFmtId="0" fontId="12" fillId="4" borderId="5" xfId="0" applyFont="1" applyFill="1" applyBorder="1" applyAlignment="1" applyProtection="1">
      <alignment horizontal="left" vertical="center" indent="1"/>
      <protection locked="0"/>
    </xf>
    <xf numFmtId="0" fontId="12" fillId="4" borderId="0" xfId="0" applyFont="1" applyFill="1" applyAlignment="1" applyProtection="1">
      <alignment horizontal="right" vertical="center" wrapText="1"/>
      <protection locked="0"/>
    </xf>
    <xf numFmtId="3" fontId="3" fillId="4" borderId="0" xfId="0" applyNumberFormat="1" applyFont="1" applyFill="1" applyAlignment="1" applyProtection="1">
      <alignment horizontal="right" vertical="center" wrapText="1"/>
      <protection locked="0"/>
    </xf>
    <xf numFmtId="165" fontId="3" fillId="4" borderId="0" xfId="0" applyNumberFormat="1" applyFont="1" applyFill="1" applyAlignment="1" applyProtection="1">
      <alignment horizontal="right" vertical="center" wrapText="1"/>
      <protection locked="0"/>
    </xf>
    <xf numFmtId="0" fontId="3" fillId="4" borderId="3" xfId="0" applyFont="1" applyFill="1" applyBorder="1" applyAlignment="1" applyProtection="1">
      <alignment horizontal="left" vertical="center" indent="1"/>
      <protection locked="0"/>
    </xf>
    <xf numFmtId="3" fontId="3" fillId="4" borderId="6" xfId="0" applyNumberFormat="1" applyFont="1" applyFill="1" applyBorder="1" applyAlignment="1" applyProtection="1">
      <alignment horizontal="right" vertical="center" wrapText="1"/>
      <protection locked="0"/>
    </xf>
    <xf numFmtId="0" fontId="12" fillId="2" borderId="0" xfId="5" applyFont="1" applyFill="1"/>
    <xf numFmtId="3" fontId="12" fillId="4" borderId="0" xfId="0" applyNumberFormat="1" applyFont="1" applyFill="1" applyAlignment="1" applyProtection="1">
      <alignment horizontal="right" vertical="center" wrapText="1"/>
      <protection locked="0"/>
    </xf>
    <xf numFmtId="3" fontId="3" fillId="4" borderId="0" xfId="0" applyNumberFormat="1" applyFont="1" applyFill="1" applyAlignment="1" applyProtection="1">
      <alignment horizontal="right" wrapText="1"/>
      <protection locked="0"/>
    </xf>
    <xf numFmtId="0" fontId="12" fillId="4" borderId="0" xfId="0" applyFont="1" applyFill="1" applyAlignment="1" applyProtection="1">
      <alignment horizontal="center" wrapText="1"/>
      <protection locked="0"/>
    </xf>
    <xf numFmtId="0" fontId="3" fillId="4" borderId="0" xfId="0" applyFont="1" applyFill="1" applyAlignment="1" applyProtection="1">
      <alignment horizontal="center" wrapText="1"/>
      <protection locked="0"/>
    </xf>
    <xf numFmtId="3" fontId="12" fillId="4" borderId="0" xfId="0" applyNumberFormat="1" applyFont="1" applyFill="1" applyAlignment="1" applyProtection="1">
      <alignment horizontal="right" wrapText="1"/>
      <protection locked="0"/>
    </xf>
    <xf numFmtId="0" fontId="3" fillId="4" borderId="5" xfId="0" applyFont="1" applyFill="1" applyBorder="1" applyAlignment="1" applyProtection="1">
      <alignment horizontal="left" indent="2"/>
      <protection locked="0"/>
    </xf>
    <xf numFmtId="3" fontId="3" fillId="4" borderId="0" xfId="0" applyNumberFormat="1" applyFont="1" applyFill="1" applyAlignment="1" applyProtection="1">
      <alignment horizontal="right"/>
      <protection locked="0"/>
    </xf>
    <xf numFmtId="0" fontId="12" fillId="4" borderId="10" xfId="0" applyFont="1" applyFill="1" applyBorder="1" applyAlignment="1" applyProtection="1">
      <alignment horizontal="center" vertical="center" wrapText="1"/>
      <protection locked="0"/>
    </xf>
    <xf numFmtId="3" fontId="12" fillId="4" borderId="0" xfId="0" applyNumberFormat="1" applyFont="1" applyFill="1" applyAlignment="1" applyProtection="1">
      <alignment horizontal="right"/>
      <protection locked="0"/>
    </xf>
    <xf numFmtId="0" fontId="12" fillId="4" borderId="11" xfId="0" applyFont="1" applyFill="1" applyBorder="1" applyAlignment="1" applyProtection="1">
      <alignment horizontal="center" vertical="center" wrapText="1"/>
      <protection locked="0"/>
    </xf>
    <xf numFmtId="0" fontId="12" fillId="4" borderId="11" xfId="0" applyFont="1" applyFill="1" applyBorder="1" applyAlignment="1" applyProtection="1">
      <alignment horizontal="center" wrapText="1"/>
      <protection locked="0"/>
    </xf>
    <xf numFmtId="0" fontId="3" fillId="4" borderId="11" xfId="0" applyFont="1" applyFill="1" applyBorder="1" applyAlignment="1" applyProtection="1">
      <alignment horizontal="center" wrapText="1"/>
      <protection locked="0"/>
    </xf>
    <xf numFmtId="0" fontId="3" fillId="4" borderId="5" xfId="0" applyFont="1" applyFill="1" applyBorder="1" applyAlignment="1" applyProtection="1">
      <alignment horizontal="left" indent="3"/>
      <protection locked="0"/>
    </xf>
    <xf numFmtId="3" fontId="3" fillId="2" borderId="0" xfId="0" applyNumberFormat="1" applyFont="1" applyFill="1" applyAlignment="1">
      <alignment horizontal="left"/>
    </xf>
    <xf numFmtId="3" fontId="3" fillId="2" borderId="0" xfId="0" applyNumberFormat="1" applyFont="1" applyFill="1" applyAlignment="1">
      <alignment horizontal="right"/>
    </xf>
    <xf numFmtId="3" fontId="3" fillId="3" borderId="0" xfId="0" applyNumberFormat="1" applyFont="1" applyFill="1" applyAlignment="1">
      <alignment vertical="center"/>
    </xf>
    <xf numFmtId="3" fontId="10" fillId="3" borderId="1" xfId="3" applyNumberFormat="1" applyFont="1" applyFill="1" applyBorder="1" applyAlignment="1">
      <alignment vertical="center"/>
    </xf>
    <xf numFmtId="3" fontId="15" fillId="3" borderId="0" xfId="3" applyNumberFormat="1" applyFont="1" applyFill="1" applyAlignment="1">
      <alignment vertical="top"/>
    </xf>
    <xf numFmtId="3" fontId="10" fillId="2" borderId="0" xfId="9" applyNumberFormat="1" applyFont="1" applyFill="1"/>
    <xf numFmtId="3" fontId="16" fillId="2" borderId="0" xfId="5" applyNumberFormat="1" applyFont="1" applyFill="1" applyAlignment="1" applyProtection="1">
      <alignment vertical="center" wrapText="1"/>
      <protection locked="0"/>
    </xf>
    <xf numFmtId="3" fontId="3" fillId="2" borderId="0" xfId="0" applyNumberFormat="1" applyFont="1" applyFill="1"/>
    <xf numFmtId="3" fontId="12" fillId="4" borderId="0" xfId="0" applyNumberFormat="1" applyFont="1" applyFill="1" applyAlignment="1" applyProtection="1">
      <alignment wrapText="1"/>
      <protection locked="0"/>
    </xf>
    <xf numFmtId="3" fontId="3" fillId="3" borderId="1" xfId="0" applyNumberFormat="1" applyFont="1" applyFill="1" applyBorder="1" applyAlignment="1">
      <alignment vertical="center"/>
    </xf>
    <xf numFmtId="0" fontId="12" fillId="4" borderId="0" xfId="0" applyFont="1" applyFill="1" applyAlignment="1" applyProtection="1">
      <alignment horizontal="right" wrapText="1"/>
      <protection locked="0"/>
    </xf>
    <xf numFmtId="3" fontId="3" fillId="4" borderId="0" xfId="0" applyNumberFormat="1" applyFont="1" applyFill="1" applyAlignment="1" applyProtection="1">
      <alignment horizontal="right" indent="1"/>
      <protection locked="0"/>
    </xf>
    <xf numFmtId="0" fontId="3" fillId="4" borderId="0" xfId="0" applyFont="1" applyFill="1" applyAlignment="1" applyProtection="1">
      <alignment horizontal="right" wrapText="1"/>
      <protection locked="0"/>
    </xf>
    <xf numFmtId="3" fontId="3" fillId="4" borderId="7" xfId="0" applyNumberFormat="1" applyFont="1" applyFill="1" applyBorder="1" applyAlignment="1" applyProtection="1">
      <alignment horizontal="right" indent="1"/>
      <protection locked="0"/>
    </xf>
    <xf numFmtId="3" fontId="3" fillId="4" borderId="0" xfId="0" applyNumberFormat="1" applyFont="1" applyFill="1" applyAlignment="1" applyProtection="1">
      <alignment wrapText="1"/>
      <protection locked="0"/>
    </xf>
    <xf numFmtId="3" fontId="3" fillId="4" borderId="7" xfId="0" applyNumberFormat="1" applyFont="1" applyFill="1" applyBorder="1" applyAlignment="1" applyProtection="1">
      <alignment horizontal="right"/>
      <protection locked="0"/>
    </xf>
    <xf numFmtId="0" fontId="12" fillId="4" borderId="12" xfId="0" applyFont="1" applyFill="1" applyBorder="1" applyAlignment="1" applyProtection="1">
      <alignment horizontal="left" vertical="center" indent="1"/>
      <protection locked="0"/>
    </xf>
    <xf numFmtId="3" fontId="12" fillId="4" borderId="13" xfId="0" applyNumberFormat="1" applyFont="1" applyFill="1" applyBorder="1" applyAlignment="1" applyProtection="1">
      <alignment horizontal="right" vertical="center" wrapText="1"/>
      <protection locked="0"/>
    </xf>
    <xf numFmtId="3" fontId="12" fillId="4" borderId="14" xfId="0" applyNumberFormat="1" applyFont="1" applyFill="1" applyBorder="1" applyAlignment="1" applyProtection="1">
      <alignment vertical="center"/>
      <protection locked="0"/>
    </xf>
    <xf numFmtId="3" fontId="12" fillId="4" borderId="13" xfId="0" applyNumberFormat="1" applyFont="1" applyFill="1" applyBorder="1" applyAlignment="1" applyProtection="1">
      <alignment vertical="center"/>
      <protection locked="0"/>
    </xf>
    <xf numFmtId="0" fontId="12" fillId="4" borderId="0" xfId="0" applyFont="1" applyFill="1" applyAlignment="1" applyProtection="1">
      <alignment horizontal="left" vertical="center" indent="1"/>
      <protection locked="0"/>
    </xf>
    <xf numFmtId="3" fontId="12" fillId="4" borderId="7" xfId="0" applyNumberFormat="1" applyFont="1" applyFill="1" applyBorder="1" applyAlignment="1" applyProtection="1">
      <alignment horizontal="right"/>
      <protection locked="0"/>
    </xf>
    <xf numFmtId="3" fontId="3" fillId="4" borderId="6" xfId="0" applyNumberFormat="1" applyFont="1" applyFill="1" applyBorder="1" applyAlignment="1" applyProtection="1">
      <alignment horizontal="right" indent="1"/>
      <protection locked="0"/>
    </xf>
    <xf numFmtId="3" fontId="3" fillId="4" borderId="6" xfId="0" applyNumberFormat="1" applyFont="1" applyFill="1" applyBorder="1" applyAlignment="1" applyProtection="1">
      <alignment horizontal="right" wrapText="1"/>
      <protection locked="0"/>
    </xf>
    <xf numFmtId="0" fontId="12" fillId="4" borderId="6" xfId="0" applyFont="1" applyFill="1" applyBorder="1" applyAlignment="1" applyProtection="1">
      <alignment horizontal="right" wrapText="1"/>
      <protection locked="0"/>
    </xf>
    <xf numFmtId="3" fontId="3" fillId="4" borderId="8" xfId="0" applyNumberFormat="1" applyFont="1" applyFill="1" applyBorder="1" applyAlignment="1" applyProtection="1">
      <alignment horizontal="right" indent="1"/>
      <protection locked="0"/>
    </xf>
    <xf numFmtId="4" fontId="3" fillId="4" borderId="0" xfId="0" applyNumberFormat="1" applyFont="1" applyFill="1" applyAlignment="1" applyProtection="1">
      <alignment horizontal="right"/>
      <protection locked="0"/>
    </xf>
    <xf numFmtId="4" fontId="3" fillId="4" borderId="0" xfId="0" applyNumberFormat="1" applyFont="1" applyFill="1" applyAlignment="1" applyProtection="1">
      <alignment horizontal="right" wrapText="1"/>
      <protection locked="0"/>
    </xf>
    <xf numFmtId="4" fontId="12" fillId="4" borderId="0" xfId="0" applyNumberFormat="1" applyFont="1" applyFill="1" applyAlignment="1" applyProtection="1">
      <alignment horizontal="right" wrapText="1"/>
      <protection locked="0"/>
    </xf>
    <xf numFmtId="4" fontId="12" fillId="4" borderId="0" xfId="0" applyNumberFormat="1" applyFont="1" applyFill="1" applyAlignment="1" applyProtection="1">
      <alignment horizontal="right"/>
      <protection locked="0"/>
    </xf>
    <xf numFmtId="0" fontId="12" fillId="4" borderId="0" xfId="0" applyFont="1" applyFill="1" applyAlignment="1" applyProtection="1">
      <alignment horizontal="center" vertical="center" wrapText="1"/>
      <protection locked="0"/>
    </xf>
    <xf numFmtId="165" fontId="3" fillId="4" borderId="0" xfId="0" applyNumberFormat="1" applyFont="1" applyFill="1" applyAlignment="1" applyProtection="1">
      <alignment horizontal="right" wrapText="1"/>
      <protection locked="0"/>
    </xf>
    <xf numFmtId="165" fontId="3" fillId="4" borderId="0" xfId="0" applyNumberFormat="1" applyFont="1" applyFill="1" applyAlignment="1" applyProtection="1">
      <alignment wrapText="1"/>
      <protection locked="0"/>
    </xf>
    <xf numFmtId="165" fontId="3" fillId="4" borderId="11" xfId="0" applyNumberFormat="1" applyFont="1" applyFill="1" applyBorder="1" applyAlignment="1" applyProtection="1">
      <alignment horizontal="center" wrapText="1"/>
      <protection locked="0"/>
    </xf>
    <xf numFmtId="165" fontId="3" fillId="4" borderId="0" xfId="0" applyNumberFormat="1" applyFont="1" applyFill="1" applyAlignment="1" applyProtection="1">
      <alignment horizontal="right"/>
      <protection locked="0"/>
    </xf>
    <xf numFmtId="0" fontId="20" fillId="4" borderId="5" xfId="0" applyFont="1" applyFill="1" applyBorder="1" applyAlignment="1" applyProtection="1">
      <alignment horizontal="left" indent="1"/>
      <protection locked="0"/>
    </xf>
    <xf numFmtId="3" fontId="12" fillId="4" borderId="14" xfId="0" applyNumberFormat="1" applyFont="1" applyFill="1" applyBorder="1" applyAlignment="1" applyProtection="1">
      <alignment horizontal="right" vertical="center"/>
      <protection locked="0"/>
    </xf>
    <xf numFmtId="1" fontId="12" fillId="4" borderId="3" xfId="0" applyNumberFormat="1" applyFont="1" applyFill="1" applyBorder="1" applyAlignment="1" applyProtection="1">
      <alignment horizontal="center" vertical="center" wrapText="1"/>
      <protection locked="0"/>
    </xf>
    <xf numFmtId="1" fontId="12" fillId="4" borderId="6" xfId="0" applyNumberFormat="1" applyFont="1" applyFill="1" applyBorder="1" applyAlignment="1" applyProtection="1">
      <alignment horizontal="center" vertical="center" wrapText="1"/>
      <protection locked="0"/>
    </xf>
    <xf numFmtId="3" fontId="12" fillId="4" borderId="0" xfId="0" applyNumberFormat="1" applyFont="1" applyFill="1" applyAlignment="1" applyProtection="1">
      <alignment horizontal="center" vertical="top" wrapText="1"/>
      <protection locked="0"/>
    </xf>
    <xf numFmtId="3" fontId="12" fillId="4" borderId="6" xfId="0" applyNumberFormat="1" applyFont="1" applyFill="1" applyBorder="1" applyAlignment="1" applyProtection="1">
      <alignment horizontal="center" vertical="top" wrapText="1"/>
      <protection locked="0"/>
    </xf>
    <xf numFmtId="0" fontId="3" fillId="4" borderId="5" xfId="0" applyFont="1" applyFill="1" applyBorder="1" applyAlignment="1" applyProtection="1">
      <alignment horizontal="left" wrapText="1" indent="1"/>
      <protection locked="0"/>
    </xf>
    <xf numFmtId="3" fontId="12" fillId="4" borderId="13" xfId="0" applyNumberFormat="1" applyFont="1" applyFill="1" applyBorder="1" applyAlignment="1" applyProtection="1">
      <alignment horizontal="right" vertical="center"/>
      <protection locked="0"/>
    </xf>
    <xf numFmtId="0" fontId="31" fillId="4" borderId="4" xfId="0" applyFont="1" applyFill="1" applyBorder="1" applyAlignment="1" applyProtection="1">
      <alignment horizontal="left" indent="1"/>
      <protection locked="0"/>
    </xf>
    <xf numFmtId="0" fontId="31" fillId="4" borderId="5" xfId="0" applyFont="1" applyFill="1" applyBorder="1" applyAlignment="1" applyProtection="1">
      <alignment horizontal="left" indent="1"/>
      <protection locked="0"/>
    </xf>
    <xf numFmtId="3" fontId="3" fillId="4" borderId="8" xfId="0" applyNumberFormat="1" applyFont="1" applyFill="1" applyBorder="1" applyAlignment="1" applyProtection="1">
      <alignment horizontal="right"/>
      <protection locked="0"/>
    </xf>
    <xf numFmtId="165" fontId="3" fillId="4" borderId="0" xfId="0" applyNumberFormat="1" applyFont="1" applyFill="1" applyAlignment="1" applyProtection="1">
      <alignment horizontal="right" wrapText="1" indent="2"/>
      <protection locked="0"/>
    </xf>
    <xf numFmtId="165" fontId="3" fillId="4" borderId="0" xfId="0" applyNumberFormat="1" applyFont="1" applyFill="1" applyAlignment="1" applyProtection="1">
      <alignment horizontal="right" wrapText="1" indent="3"/>
      <protection locked="0"/>
    </xf>
    <xf numFmtId="165" fontId="3" fillId="4" borderId="0" xfId="0" applyNumberFormat="1" applyFont="1" applyFill="1" applyAlignment="1" applyProtection="1">
      <alignment horizontal="right" wrapText="1" indent="5"/>
      <protection locked="0"/>
    </xf>
    <xf numFmtId="0" fontId="3" fillId="4" borderId="4" xfId="0" applyFont="1" applyFill="1" applyBorder="1" applyAlignment="1" applyProtection="1">
      <alignment horizontal="left" indent="1"/>
      <protection locked="0"/>
    </xf>
    <xf numFmtId="0" fontId="32" fillId="4" borderId="5" xfId="0" applyFont="1" applyFill="1" applyBorder="1" applyAlignment="1" applyProtection="1">
      <alignment horizontal="left" indent="1"/>
      <protection locked="0"/>
    </xf>
    <xf numFmtId="0" fontId="32" fillId="4" borderId="11" xfId="0" applyFont="1" applyFill="1" applyBorder="1" applyAlignment="1" applyProtection="1">
      <alignment horizontal="center" wrapText="1"/>
      <protection locked="0"/>
    </xf>
    <xf numFmtId="0" fontId="32" fillId="4" borderId="0" xfId="0" applyFont="1" applyFill="1"/>
    <xf numFmtId="165" fontId="12" fillId="4" borderId="0" xfId="0" applyNumberFormat="1" applyFont="1" applyFill="1" applyAlignment="1" applyProtection="1">
      <alignment horizontal="right" wrapText="1"/>
      <protection locked="0"/>
    </xf>
    <xf numFmtId="165" fontId="12" fillId="4" borderId="0" xfId="0" applyNumberFormat="1" applyFont="1" applyFill="1" applyAlignment="1" applyProtection="1">
      <alignment wrapText="1"/>
      <protection locked="0"/>
    </xf>
    <xf numFmtId="165" fontId="12" fillId="4" borderId="11" xfId="0" applyNumberFormat="1" applyFont="1" applyFill="1" applyBorder="1" applyAlignment="1" applyProtection="1">
      <alignment horizontal="center" wrapText="1"/>
      <protection locked="0"/>
    </xf>
    <xf numFmtId="0" fontId="3" fillId="5" borderId="0" xfId="0" applyFont="1" applyFill="1"/>
    <xf numFmtId="0" fontId="11" fillId="5" borderId="0" xfId="4" applyFont="1" applyFill="1" applyAlignment="1">
      <alignment horizontal="center" vertical="center"/>
    </xf>
    <xf numFmtId="0" fontId="13" fillId="5" borderId="0" xfId="0" applyFont="1" applyFill="1" applyAlignment="1">
      <alignment horizontal="center" vertical="center"/>
    </xf>
    <xf numFmtId="0" fontId="3" fillId="2" borderId="0" xfId="0" applyFont="1" applyFill="1" applyAlignment="1">
      <alignment vertical="center" wrapText="1"/>
    </xf>
    <xf numFmtId="0" fontId="14" fillId="2" borderId="0" xfId="0" applyFont="1" applyFill="1"/>
    <xf numFmtId="0" fontId="14" fillId="2" borderId="0" xfId="0" applyFont="1" applyFill="1" applyAlignment="1">
      <alignment vertical="top" wrapText="1"/>
    </xf>
    <xf numFmtId="0" fontId="14" fillId="2" borderId="0" xfId="0" applyFont="1" applyFill="1" applyAlignment="1">
      <alignment horizontal="justify" vertical="top" wrapText="1"/>
    </xf>
    <xf numFmtId="0" fontId="29" fillId="2" borderId="0" xfId="0" applyFont="1" applyFill="1" applyAlignment="1">
      <alignment horizontal="left" vertical="center" wrapText="1"/>
    </xf>
    <xf numFmtId="0" fontId="4" fillId="4" borderId="0" xfId="4" applyFont="1" applyFill="1" applyAlignment="1">
      <alignment horizontal="center" vertical="center"/>
    </xf>
    <xf numFmtId="0" fontId="33" fillId="4" borderId="0" xfId="0" applyFont="1" applyFill="1" applyAlignment="1">
      <alignment horizontal="left" vertical="top" wrapText="1"/>
    </xf>
    <xf numFmtId="0" fontId="33" fillId="4" borderId="0" xfId="0" applyFont="1" applyFill="1" applyAlignment="1">
      <alignment horizontal="left" vertical="top"/>
    </xf>
    <xf numFmtId="0" fontId="5" fillId="4" borderId="0" xfId="4" applyFont="1" applyFill="1" applyAlignment="1">
      <alignment horizontal="center" vertical="center"/>
    </xf>
    <xf numFmtId="0" fontId="34" fillId="4" borderId="2" xfId="0" applyFont="1" applyFill="1" applyBorder="1" applyAlignment="1">
      <alignment horizontal="left" vertical="center" wrapText="1" indent="1"/>
    </xf>
    <xf numFmtId="0" fontId="2" fillId="4" borderId="0" xfId="9" applyFont="1" applyFill="1" applyAlignment="1" applyProtection="1">
      <alignment horizontal="left"/>
      <protection locked="0"/>
    </xf>
    <xf numFmtId="0" fontId="35" fillId="4" borderId="0" xfId="4" applyFont="1" applyFill="1" applyAlignment="1">
      <alignment horizontal="center" vertical="center"/>
    </xf>
    <xf numFmtId="0" fontId="34" fillId="4" borderId="2" xfId="0" applyFont="1" applyFill="1" applyBorder="1" applyAlignment="1">
      <alignment horizontal="left" vertical="center" indent="1"/>
    </xf>
    <xf numFmtId="0" fontId="12" fillId="6" borderId="0" xfId="4" applyFont="1" applyFill="1" applyAlignment="1">
      <alignment horizontal="center" vertical="center"/>
    </xf>
    <xf numFmtId="0" fontId="12" fillId="6" borderId="0" xfId="4" applyFont="1" applyFill="1" applyAlignment="1">
      <alignment horizontal="center" vertical="center" wrapText="1"/>
    </xf>
    <xf numFmtId="0" fontId="34" fillId="4" borderId="0" xfId="0" applyFont="1" applyFill="1" applyAlignment="1">
      <alignment horizontal="left" vertical="center" indent="1"/>
    </xf>
    <xf numFmtId="0" fontId="0" fillId="0" borderId="0" xfId="0" applyAlignment="1">
      <alignment wrapText="1"/>
    </xf>
    <xf numFmtId="165" fontId="12" fillId="4" borderId="13" xfId="0" applyNumberFormat="1" applyFont="1" applyFill="1" applyBorder="1" applyAlignment="1" applyProtection="1">
      <alignment horizontal="right" vertical="center" wrapText="1"/>
      <protection locked="0"/>
    </xf>
    <xf numFmtId="3" fontId="12" fillId="4" borderId="0" xfId="0" applyNumberFormat="1" applyFont="1" applyFill="1" applyAlignment="1" applyProtection="1">
      <alignment horizontal="right" indent="1"/>
      <protection locked="0"/>
    </xf>
    <xf numFmtId="3" fontId="3" fillId="4" borderId="0" xfId="0" applyNumberFormat="1" applyFont="1" applyFill="1" applyAlignment="1" applyProtection="1">
      <alignment horizontal="right" wrapText="1" indent="1"/>
      <protection locked="0"/>
    </xf>
    <xf numFmtId="3" fontId="12" fillId="4" borderId="0" xfId="0" applyNumberFormat="1" applyFont="1" applyFill="1" applyAlignment="1" applyProtection="1">
      <alignment horizontal="right" wrapText="1" indent="1"/>
      <protection locked="0"/>
    </xf>
    <xf numFmtId="3" fontId="12" fillId="4" borderId="13" xfId="0" applyNumberFormat="1" applyFont="1" applyFill="1" applyBorder="1" applyAlignment="1" applyProtection="1">
      <alignment horizontal="right" vertical="center" wrapText="1" indent="1"/>
      <protection locked="0"/>
    </xf>
    <xf numFmtId="3" fontId="12" fillId="4" borderId="13" xfId="0" applyNumberFormat="1" applyFont="1" applyFill="1" applyBorder="1" applyAlignment="1" applyProtection="1">
      <alignment horizontal="right" vertical="center" indent="1"/>
      <protection locked="0"/>
    </xf>
    <xf numFmtId="3" fontId="3" fillId="4" borderId="6" xfId="0" applyNumberFormat="1" applyFont="1" applyFill="1" applyBorder="1" applyAlignment="1" applyProtection="1">
      <alignment horizontal="right" wrapText="1" indent="1"/>
      <protection locked="0"/>
    </xf>
    <xf numFmtId="165" fontId="12" fillId="4" borderId="0" xfId="0" applyNumberFormat="1" applyFont="1" applyFill="1" applyAlignment="1" applyProtection="1">
      <alignment horizontal="right" indent="2"/>
      <protection locked="0"/>
    </xf>
    <xf numFmtId="165" fontId="3" fillId="4" borderId="0" xfId="0" applyNumberFormat="1" applyFont="1" applyFill="1" applyAlignment="1" applyProtection="1">
      <alignment horizontal="right" indent="2"/>
      <protection locked="0"/>
    </xf>
    <xf numFmtId="0" fontId="36" fillId="4" borderId="11" xfId="0" applyFont="1" applyFill="1" applyBorder="1" applyAlignment="1" applyProtection="1">
      <alignment horizontal="center" wrapText="1"/>
      <protection locked="0"/>
    </xf>
    <xf numFmtId="0" fontId="36" fillId="4" borderId="0" xfId="0" applyFont="1" applyFill="1"/>
    <xf numFmtId="0" fontId="3" fillId="2" borderId="0" xfId="0" applyFont="1" applyFill="1" applyAlignment="1">
      <alignment horizontal="left"/>
    </xf>
    <xf numFmtId="166" fontId="3" fillId="4" borderId="0" xfId="0" applyNumberFormat="1" applyFont="1" applyFill="1"/>
    <xf numFmtId="0" fontId="14" fillId="4" borderId="4" xfId="0" applyFont="1" applyFill="1" applyBorder="1" applyAlignment="1" applyProtection="1">
      <alignment horizontal="left" indent="1"/>
      <protection locked="0"/>
    </xf>
    <xf numFmtId="3" fontId="14" fillId="4" borderId="0" xfId="0" applyNumberFormat="1" applyFont="1" applyFill="1" applyAlignment="1" applyProtection="1">
      <alignment horizontal="right" wrapText="1"/>
      <protection locked="0"/>
    </xf>
    <xf numFmtId="0" fontId="14" fillId="4" borderId="5" xfId="0" applyFont="1" applyFill="1" applyBorder="1" applyAlignment="1" applyProtection="1">
      <alignment horizontal="left" indent="1"/>
      <protection locked="0"/>
    </xf>
    <xf numFmtId="3" fontId="12" fillId="4" borderId="11" xfId="0" applyNumberFormat="1" applyFont="1" applyFill="1" applyBorder="1" applyAlignment="1" applyProtection="1">
      <alignment horizontal="center" vertical="top" wrapText="1"/>
      <protection locked="0"/>
    </xf>
    <xf numFmtId="3" fontId="12" fillId="4" borderId="10" xfId="0" applyNumberFormat="1" applyFont="1" applyFill="1" applyBorder="1" applyAlignment="1" applyProtection="1">
      <alignment horizontal="center" vertical="top" wrapText="1"/>
      <protection locked="0"/>
    </xf>
    <xf numFmtId="0" fontId="12" fillId="4" borderId="5" xfId="0" applyFont="1" applyFill="1" applyBorder="1" applyAlignment="1" applyProtection="1">
      <alignment horizontal="center"/>
      <protection locked="0"/>
    </xf>
    <xf numFmtId="0" fontId="3" fillId="4" borderId="5" xfId="0" applyFont="1" applyFill="1" applyBorder="1" applyAlignment="1" applyProtection="1">
      <alignment horizontal="center"/>
      <protection locked="0"/>
    </xf>
    <xf numFmtId="165" fontId="12" fillId="4" borderId="15" xfId="0" applyNumberFormat="1" applyFont="1" applyFill="1" applyBorder="1" applyAlignment="1" applyProtection="1">
      <alignment horizontal="right" indent="2"/>
      <protection locked="0"/>
    </xf>
    <xf numFmtId="165" fontId="12" fillId="4" borderId="16" xfId="0" applyNumberFormat="1" applyFont="1" applyFill="1" applyBorder="1" applyAlignment="1" applyProtection="1">
      <alignment wrapText="1"/>
      <protection locked="0"/>
    </xf>
    <xf numFmtId="165" fontId="12" fillId="4" borderId="17" xfId="0" applyNumberFormat="1" applyFont="1" applyFill="1" applyBorder="1" applyAlignment="1" applyProtection="1">
      <alignment horizontal="center" wrapText="1"/>
      <protection locked="0"/>
    </xf>
    <xf numFmtId="165" fontId="3" fillId="4" borderId="7" xfId="0" applyNumberFormat="1" applyFont="1" applyFill="1" applyBorder="1" applyAlignment="1" applyProtection="1">
      <alignment horizontal="right" indent="2"/>
      <protection locked="0"/>
    </xf>
    <xf numFmtId="165" fontId="12" fillId="4" borderId="7" xfId="0" applyNumberFormat="1" applyFont="1" applyFill="1" applyBorder="1" applyAlignment="1" applyProtection="1">
      <alignment horizontal="right" indent="2"/>
      <protection locked="0"/>
    </xf>
    <xf numFmtId="0" fontId="32" fillId="6" borderId="0" xfId="4" applyFont="1" applyFill="1" applyAlignment="1">
      <alignment horizontal="center" vertical="center"/>
    </xf>
    <xf numFmtId="0" fontId="37" fillId="4" borderId="2" xfId="2" applyFont="1" applyFill="1" applyBorder="1" applyAlignment="1" applyProtection="1">
      <alignment horizontal="center" vertical="center"/>
    </xf>
    <xf numFmtId="0" fontId="37" fillId="4" borderId="0" xfId="2" applyFont="1" applyFill="1" applyBorder="1" applyAlignment="1" applyProtection="1">
      <alignment horizontal="center" vertical="center"/>
    </xf>
    <xf numFmtId="0" fontId="38" fillId="3" borderId="0" xfId="0" applyFont="1" applyFill="1" applyAlignment="1">
      <alignment vertical="center"/>
    </xf>
    <xf numFmtId="0" fontId="38" fillId="3" borderId="1" xfId="0" applyFont="1" applyFill="1" applyBorder="1" applyAlignment="1">
      <alignment vertical="center"/>
    </xf>
    <xf numFmtId="0" fontId="32" fillId="4" borderId="0" xfId="4" applyFont="1" applyFill="1" applyAlignment="1">
      <alignment horizontal="center" vertical="center"/>
    </xf>
    <xf numFmtId="0" fontId="12" fillId="4" borderId="13" xfId="0" applyFont="1" applyFill="1" applyBorder="1" applyAlignment="1" applyProtection="1">
      <alignment horizontal="center" vertical="center" wrapText="1"/>
      <protection locked="0"/>
    </xf>
    <xf numFmtId="0" fontId="12" fillId="4" borderId="11" xfId="0" applyFont="1" applyFill="1" applyBorder="1" applyAlignment="1" applyProtection="1">
      <alignment horizontal="center" vertical="top" wrapText="1"/>
      <protection locked="0"/>
    </xf>
    <xf numFmtId="0" fontId="12" fillId="4" borderId="4" xfId="0" applyFont="1" applyFill="1" applyBorder="1" applyAlignment="1" applyProtection="1">
      <alignment horizontal="center" vertical="top" wrapText="1"/>
      <protection locked="0"/>
    </xf>
    <xf numFmtId="0" fontId="12" fillId="4" borderId="5" xfId="0" applyFont="1" applyFill="1" applyBorder="1" applyAlignment="1" applyProtection="1">
      <alignment horizontal="center" vertical="top" wrapText="1"/>
      <protection locked="0"/>
    </xf>
    <xf numFmtId="0" fontId="12" fillId="4" borderId="3" xfId="0" applyFont="1" applyFill="1" applyBorder="1" applyAlignment="1" applyProtection="1">
      <alignment horizontal="center" vertical="top" wrapText="1"/>
      <protection locked="0"/>
    </xf>
    <xf numFmtId="3" fontId="12" fillId="4" borderId="4" xfId="0" applyNumberFormat="1" applyFont="1" applyFill="1" applyBorder="1" applyAlignment="1" applyProtection="1">
      <alignment horizontal="center" vertical="top" wrapText="1"/>
      <protection locked="0"/>
    </xf>
    <xf numFmtId="3" fontId="12" fillId="4" borderId="3" xfId="0" applyNumberFormat="1" applyFont="1" applyFill="1" applyBorder="1" applyAlignment="1" applyProtection="1">
      <alignment horizontal="center" vertical="top" wrapText="1"/>
      <protection locked="0"/>
    </xf>
    <xf numFmtId="0" fontId="23" fillId="6" borderId="0" xfId="0" applyFont="1" applyFill="1" applyAlignment="1">
      <alignment horizontal="center" vertical="center"/>
    </xf>
    <xf numFmtId="0" fontId="10" fillId="3" borderId="0" xfId="3" applyFont="1" applyFill="1" applyAlignment="1">
      <alignment vertical="center"/>
    </xf>
    <xf numFmtId="0" fontId="23" fillId="5" borderId="0" xfId="0" applyFont="1" applyFill="1" applyAlignment="1">
      <alignment horizontal="center" vertical="center"/>
    </xf>
    <xf numFmtId="0" fontId="26" fillId="2" borderId="0" xfId="2" applyNumberFormat="1" applyFont="1" applyFill="1" applyBorder="1" applyAlignment="1" applyProtection="1">
      <alignment vertical="center"/>
      <protection locked="0"/>
    </xf>
    <xf numFmtId="0" fontId="12" fillId="4" borderId="18" xfId="0" applyFont="1" applyFill="1" applyBorder="1" applyProtection="1">
      <protection locked="0"/>
    </xf>
    <xf numFmtId="3" fontId="12" fillId="4" borderId="18" xfId="0" applyNumberFormat="1" applyFont="1" applyFill="1" applyBorder="1" applyProtection="1">
      <protection locked="0"/>
    </xf>
    <xf numFmtId="0" fontId="32" fillId="4" borderId="0" xfId="0" applyFont="1" applyFill="1" applyProtection="1">
      <protection locked="0"/>
    </xf>
    <xf numFmtId="0" fontId="32" fillId="4" borderId="18" xfId="0" applyFont="1" applyFill="1" applyBorder="1" applyProtection="1">
      <protection locked="0"/>
    </xf>
    <xf numFmtId="3" fontId="3" fillId="4" borderId="0" xfId="0" applyNumberFormat="1" applyFont="1" applyFill="1" applyAlignment="1" applyProtection="1">
      <alignment horizontal="right" indent="2"/>
      <protection locked="0"/>
    </xf>
    <xf numFmtId="3" fontId="10" fillId="3" borderId="0" xfId="3" applyNumberFormat="1" applyFont="1" applyFill="1" applyAlignment="1">
      <alignment vertical="center"/>
    </xf>
    <xf numFmtId="0" fontId="32" fillId="4" borderId="0" xfId="0" applyFont="1" applyFill="1" applyAlignment="1">
      <alignment vertical="top"/>
    </xf>
    <xf numFmtId="0" fontId="32" fillId="4" borderId="12" xfId="0" applyFont="1" applyFill="1" applyBorder="1" applyAlignment="1" applyProtection="1">
      <alignment horizontal="center" vertical="center"/>
      <protection locked="0"/>
    </xf>
    <xf numFmtId="0" fontId="32" fillId="4" borderId="13" xfId="0" applyFont="1" applyFill="1" applyBorder="1" applyAlignment="1" applyProtection="1">
      <alignment horizontal="center" vertical="center" wrapText="1"/>
      <protection locked="0"/>
    </xf>
    <xf numFmtId="0" fontId="12" fillId="4" borderId="5" xfId="0" applyFont="1" applyFill="1" applyBorder="1" applyAlignment="1" applyProtection="1">
      <alignment horizontal="left" wrapText="1" indent="1"/>
      <protection locked="0"/>
    </xf>
    <xf numFmtId="0" fontId="31" fillId="4" borderId="5" xfId="0" applyFont="1" applyFill="1" applyBorder="1" applyAlignment="1" applyProtection="1">
      <alignment horizontal="left" wrapText="1" indent="1"/>
      <protection locked="0"/>
    </xf>
    <xf numFmtId="0" fontId="26" fillId="4" borderId="2" xfId="2" applyFont="1" applyFill="1" applyBorder="1" applyAlignment="1" applyProtection="1">
      <alignment horizontal="center" vertical="center"/>
    </xf>
    <xf numFmtId="3" fontId="12" fillId="4" borderId="13" xfId="0" applyNumberFormat="1" applyFont="1" applyFill="1" applyBorder="1" applyAlignment="1" applyProtection="1">
      <alignment horizontal="center" vertical="top" wrapText="1"/>
      <protection locked="0"/>
    </xf>
    <xf numFmtId="0" fontId="12" fillId="4" borderId="13" xfId="0" applyFont="1" applyFill="1" applyBorder="1" applyAlignment="1" applyProtection="1">
      <alignment horizontal="center" vertical="top" wrapText="1"/>
      <protection locked="0"/>
    </xf>
    <xf numFmtId="3" fontId="12" fillId="4" borderId="13" xfId="0" applyNumberFormat="1" applyFont="1" applyFill="1" applyBorder="1" applyAlignment="1" applyProtection="1">
      <alignment horizontal="right" vertical="top" wrapText="1" indent="1"/>
      <protection locked="0"/>
    </xf>
    <xf numFmtId="0" fontId="12" fillId="4" borderId="9" xfId="0" applyFont="1" applyFill="1" applyBorder="1" applyAlignment="1" applyProtection="1">
      <alignment horizontal="center" vertical="top" wrapText="1"/>
      <protection locked="0"/>
    </xf>
    <xf numFmtId="165" fontId="12" fillId="4" borderId="7" xfId="0" applyNumberFormat="1" applyFont="1" applyFill="1" applyBorder="1" applyAlignment="1">
      <alignment horizontal="right"/>
    </xf>
    <xf numFmtId="165" fontId="3" fillId="4" borderId="7" xfId="0" applyNumberFormat="1" applyFont="1" applyFill="1" applyBorder="1" applyAlignment="1" applyProtection="1">
      <alignment horizontal="right"/>
      <protection locked="0"/>
    </xf>
    <xf numFmtId="165" fontId="12" fillId="4" borderId="7" xfId="0" applyNumberFormat="1" applyFont="1" applyFill="1" applyBorder="1" applyAlignment="1" applyProtection="1">
      <alignment horizontal="right"/>
      <protection locked="0"/>
    </xf>
    <xf numFmtId="165" fontId="3" fillId="4" borderId="7" xfId="0" applyNumberFormat="1" applyFont="1" applyFill="1" applyBorder="1" applyAlignment="1">
      <alignment horizontal="right"/>
    </xf>
    <xf numFmtId="165" fontId="12" fillId="4" borderId="0" xfId="0" applyNumberFormat="1" applyFont="1" applyFill="1" applyAlignment="1">
      <alignment horizontal="right"/>
    </xf>
    <xf numFmtId="165" fontId="12" fillId="4" borderId="0" xfId="0" applyNumberFormat="1" applyFont="1" applyFill="1" applyAlignment="1" applyProtection="1">
      <alignment horizontal="right"/>
      <protection locked="0"/>
    </xf>
    <xf numFmtId="165" fontId="3" fillId="4" borderId="0" xfId="0" applyNumberFormat="1" applyFont="1" applyFill="1" applyAlignment="1">
      <alignment horizontal="right"/>
    </xf>
    <xf numFmtId="4" fontId="3" fillId="0" borderId="0" xfId="0" applyNumberFormat="1" applyFont="1" applyAlignment="1" applyProtection="1">
      <alignment horizontal="right" wrapText="1"/>
      <protection locked="0"/>
    </xf>
    <xf numFmtId="0" fontId="25" fillId="4" borderId="2" xfId="2" applyFill="1" applyBorder="1" applyAlignment="1" applyProtection="1">
      <alignment horizontal="center" vertical="center"/>
    </xf>
    <xf numFmtId="0" fontId="39" fillId="0" borderId="0" xfId="0" applyFont="1"/>
    <xf numFmtId="1" fontId="3" fillId="4" borderId="0" xfId="0" applyNumberFormat="1" applyFont="1" applyFill="1"/>
    <xf numFmtId="1" fontId="12" fillId="4" borderId="0" xfId="0" applyNumberFormat="1" applyFont="1" applyFill="1"/>
    <xf numFmtId="0" fontId="0" fillId="3" borderId="0" xfId="0" applyFill="1" applyAlignment="1">
      <alignment vertical="center"/>
    </xf>
    <xf numFmtId="0" fontId="0" fillId="4" borderId="0" xfId="0" applyFill="1" applyAlignment="1">
      <alignment vertical="center"/>
    </xf>
    <xf numFmtId="0" fontId="12" fillId="4" borderId="13" xfId="0" applyFont="1" applyFill="1" applyBorder="1" applyAlignment="1" applyProtection="1">
      <alignment vertical="center" wrapText="1"/>
      <protection locked="0"/>
    </xf>
    <xf numFmtId="0" fontId="12" fillId="4" borderId="9" xfId="0" applyFont="1" applyFill="1" applyBorder="1" applyAlignment="1" applyProtection="1">
      <alignment vertical="center" wrapText="1"/>
      <protection locked="0"/>
    </xf>
    <xf numFmtId="3" fontId="12" fillId="4" borderId="11" xfId="0" applyNumberFormat="1" applyFont="1" applyFill="1" applyBorder="1" applyAlignment="1">
      <alignment horizontal="right"/>
    </xf>
    <xf numFmtId="3" fontId="3" fillId="4" borderId="11" xfId="0" applyNumberFormat="1" applyFont="1" applyFill="1" applyBorder="1" applyProtection="1">
      <protection locked="0"/>
    </xf>
    <xf numFmtId="3" fontId="12" fillId="4" borderId="11" xfId="0" applyNumberFormat="1" applyFont="1" applyFill="1" applyBorder="1" applyProtection="1">
      <protection locked="0"/>
    </xf>
    <xf numFmtId="3" fontId="3" fillId="4" borderId="11" xfId="0" applyNumberFormat="1" applyFont="1" applyFill="1" applyBorder="1" applyAlignment="1">
      <alignment horizontal="right"/>
    </xf>
    <xf numFmtId="0" fontId="3" fillId="4" borderId="10" xfId="0" applyFont="1" applyFill="1" applyBorder="1" applyProtection="1">
      <protection locked="0"/>
    </xf>
    <xf numFmtId="3" fontId="32" fillId="4" borderId="0" xfId="0" applyNumberFormat="1" applyFont="1" applyFill="1" applyAlignment="1" applyProtection="1">
      <alignment horizontal="right"/>
      <protection locked="0"/>
    </xf>
    <xf numFmtId="3" fontId="32" fillId="4" borderId="0" xfId="0" applyNumberFormat="1" applyFont="1" applyFill="1" applyProtection="1">
      <protection locked="0"/>
    </xf>
    <xf numFmtId="3" fontId="32" fillId="4" borderId="0" xfId="0" applyNumberFormat="1" applyFont="1" applyFill="1" applyAlignment="1" applyProtection="1">
      <alignment horizontal="right" wrapText="1"/>
      <protection locked="0"/>
    </xf>
    <xf numFmtId="3" fontId="32" fillId="4" borderId="0" xfId="0" applyNumberFormat="1" applyFont="1" applyFill="1" applyAlignment="1" applyProtection="1">
      <alignment wrapText="1"/>
      <protection locked="0"/>
    </xf>
    <xf numFmtId="3" fontId="17" fillId="2" borderId="0" xfId="5" applyNumberFormat="1" applyFont="1" applyFill="1" applyAlignment="1">
      <alignment wrapText="1"/>
    </xf>
    <xf numFmtId="3" fontId="20" fillId="4" borderId="0" xfId="0" applyNumberFormat="1" applyFont="1" applyFill="1" applyAlignment="1" applyProtection="1">
      <alignment wrapText="1"/>
      <protection locked="0"/>
    </xf>
    <xf numFmtId="0" fontId="3" fillId="0" borderId="0" xfId="0" applyFont="1" applyAlignment="1">
      <alignment horizontal="justify" vertical="top"/>
    </xf>
    <xf numFmtId="3" fontId="3" fillId="4" borderId="7" xfId="0" applyNumberFormat="1" applyFont="1" applyFill="1" applyBorder="1" applyAlignment="1" applyProtection="1">
      <alignment horizontal="right" indent="2"/>
      <protection locked="0"/>
    </xf>
    <xf numFmtId="3" fontId="12" fillId="4" borderId="14" xfId="0" applyNumberFormat="1" applyFont="1" applyFill="1" applyBorder="1" applyAlignment="1" applyProtection="1">
      <alignment horizontal="right" vertical="center" indent="2"/>
      <protection locked="0"/>
    </xf>
    <xf numFmtId="4" fontId="3" fillId="4" borderId="0" xfId="0" applyNumberFormat="1" applyFont="1" applyFill="1" applyAlignment="1" applyProtection="1">
      <alignment horizontal="right" indent="1"/>
      <protection locked="0"/>
    </xf>
    <xf numFmtId="4" fontId="3" fillId="4" borderId="0" xfId="0" applyNumberFormat="1" applyFont="1" applyFill="1" applyAlignment="1" applyProtection="1">
      <alignment horizontal="right" wrapText="1" indent="1"/>
      <protection locked="0"/>
    </xf>
    <xf numFmtId="3" fontId="12" fillId="4" borderId="0" xfId="0" applyNumberFormat="1" applyFont="1" applyFill="1" applyAlignment="1" applyProtection="1">
      <alignment horizontal="right" vertical="top" wrapText="1" indent="1"/>
      <protection locked="0"/>
    </xf>
    <xf numFmtId="165" fontId="3" fillId="4" borderId="0" xfId="0" applyNumberFormat="1" applyFont="1" applyFill="1"/>
    <xf numFmtId="165" fontId="12" fillId="4" borderId="0" xfId="0" applyNumberFormat="1" applyFont="1" applyFill="1"/>
    <xf numFmtId="165" fontId="3" fillId="3" borderId="0" xfId="0" applyNumberFormat="1" applyFont="1" applyFill="1" applyAlignment="1">
      <alignment vertical="center"/>
    </xf>
    <xf numFmtId="165" fontId="3" fillId="2" borderId="0" xfId="5" applyNumberFormat="1" applyFont="1" applyFill="1"/>
    <xf numFmtId="0" fontId="12" fillId="4" borderId="14" xfId="0" applyFont="1" applyFill="1" applyBorder="1" applyAlignment="1" applyProtection="1">
      <alignment vertical="center" wrapText="1"/>
      <protection locked="0"/>
    </xf>
    <xf numFmtId="165" fontId="3" fillId="2" borderId="0" xfId="0" applyNumberFormat="1" applyFont="1" applyFill="1"/>
    <xf numFmtId="3" fontId="3" fillId="0" borderId="0" xfId="0" applyNumberFormat="1" applyFont="1" applyAlignment="1" applyProtection="1">
      <alignment horizontal="right" wrapText="1"/>
      <protection locked="0"/>
    </xf>
    <xf numFmtId="165" fontId="3" fillId="3" borderId="0" xfId="0" applyNumberFormat="1" applyFont="1" applyFill="1"/>
    <xf numFmtId="0" fontId="15" fillId="0" borderId="0" xfId="3" applyFont="1" applyAlignment="1">
      <alignment vertical="top"/>
    </xf>
    <xf numFmtId="0" fontId="32" fillId="4" borderId="4" xfId="0" applyFont="1" applyFill="1" applyBorder="1" applyAlignment="1" applyProtection="1">
      <alignment horizontal="center" vertical="center"/>
      <protection locked="0"/>
    </xf>
    <xf numFmtId="0" fontId="32" fillId="4" borderId="3" xfId="0" applyFont="1" applyFill="1" applyBorder="1" applyAlignment="1" applyProtection="1">
      <alignment horizontal="center" vertical="center"/>
      <protection locked="0"/>
    </xf>
    <xf numFmtId="0" fontId="32" fillId="4" borderId="16" xfId="0" applyFont="1" applyFill="1" applyBorder="1" applyAlignment="1" applyProtection="1">
      <alignment horizontal="center" vertical="center" wrapText="1"/>
      <protection locked="0"/>
    </xf>
    <xf numFmtId="0" fontId="32" fillId="4" borderId="6" xfId="0" applyFont="1" applyFill="1" applyBorder="1" applyAlignment="1" applyProtection="1">
      <alignment horizontal="center" vertical="center" wrapText="1"/>
      <protection locked="0"/>
    </xf>
    <xf numFmtId="0" fontId="37" fillId="2" borderId="0" xfId="2" applyNumberFormat="1" applyFont="1" applyFill="1" applyBorder="1" applyAlignment="1" applyProtection="1">
      <alignment horizontal="left" vertical="center"/>
      <protection locked="0"/>
    </xf>
    <xf numFmtId="0" fontId="38" fillId="2" borderId="0" xfId="0" applyFont="1" applyFill="1" applyAlignment="1">
      <alignment horizontal="left" vertical="center"/>
    </xf>
    <xf numFmtId="0" fontId="32" fillId="4" borderId="14" xfId="0" applyFont="1" applyFill="1" applyBorder="1" applyAlignment="1" applyProtection="1">
      <alignment horizontal="center" vertical="center" wrapText="1"/>
      <protection locked="0"/>
    </xf>
    <xf numFmtId="0" fontId="32" fillId="4" borderId="13" xfId="0" applyFont="1" applyFill="1" applyBorder="1" applyAlignment="1" applyProtection="1">
      <alignment horizontal="center" vertical="center" wrapText="1"/>
      <protection locked="0"/>
    </xf>
    <xf numFmtId="0" fontId="32" fillId="4" borderId="9" xfId="0" applyFont="1" applyFill="1" applyBorder="1" applyAlignment="1" applyProtection="1">
      <alignment horizontal="center" vertical="center" wrapText="1"/>
      <protection locked="0"/>
    </xf>
    <xf numFmtId="0" fontId="32" fillId="4" borderId="15" xfId="0" applyFont="1" applyFill="1" applyBorder="1" applyAlignment="1" applyProtection="1">
      <alignment horizontal="center" vertical="top" wrapText="1"/>
      <protection locked="0"/>
    </xf>
    <xf numFmtId="0" fontId="0" fillId="4" borderId="17" xfId="0" applyFill="1" applyBorder="1"/>
    <xf numFmtId="0" fontId="0" fillId="4" borderId="7" xfId="0" applyFill="1" applyBorder="1"/>
    <xf numFmtId="0" fontId="0" fillId="4" borderId="11" xfId="0" applyFill="1" applyBorder="1"/>
    <xf numFmtId="0" fontId="32" fillId="4" borderId="7" xfId="0" applyFont="1" applyFill="1" applyBorder="1" applyAlignment="1" applyProtection="1">
      <alignment horizontal="center" vertical="center" wrapText="1"/>
      <protection locked="0"/>
    </xf>
    <xf numFmtId="0" fontId="0" fillId="4" borderId="8" xfId="0" applyFill="1" applyBorder="1"/>
    <xf numFmtId="0" fontId="0" fillId="4" borderId="10" xfId="0" applyFill="1" applyBorder="1"/>
    <xf numFmtId="0" fontId="32" fillId="4" borderId="4" xfId="0" applyFont="1" applyFill="1" applyBorder="1" applyAlignment="1" applyProtection="1">
      <alignment horizontal="center" vertical="top" wrapText="1"/>
      <protection locked="0"/>
    </xf>
    <xf numFmtId="0" fontId="32" fillId="4" borderId="5" xfId="0" applyFont="1" applyFill="1" applyBorder="1" applyAlignment="1" applyProtection="1">
      <alignment horizontal="center" vertical="top" wrapText="1"/>
      <protection locked="0"/>
    </xf>
    <xf numFmtId="0" fontId="32" fillId="4" borderId="3" xfId="0" applyFont="1" applyFill="1" applyBorder="1" applyAlignment="1" applyProtection="1">
      <alignment horizontal="center" vertical="top" wrapText="1"/>
      <protection locked="0"/>
    </xf>
    <xf numFmtId="0" fontId="32" fillId="4" borderId="7" xfId="0" applyFont="1" applyFill="1" applyBorder="1" applyAlignment="1" applyProtection="1">
      <alignment horizontal="center" vertical="top" wrapText="1"/>
      <protection locked="0"/>
    </xf>
    <xf numFmtId="0" fontId="32" fillId="4" borderId="8" xfId="0" applyFont="1" applyFill="1" applyBorder="1" applyAlignment="1" applyProtection="1">
      <alignment horizontal="center" vertical="top" wrapText="1"/>
      <protection locked="0"/>
    </xf>
    <xf numFmtId="0" fontId="37" fillId="2" borderId="0" xfId="2" applyNumberFormat="1" applyFont="1" applyFill="1" applyBorder="1" applyAlignment="1" applyProtection="1">
      <alignment horizontal="left"/>
      <protection locked="0"/>
    </xf>
    <xf numFmtId="0" fontId="32" fillId="4" borderId="5"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wrapText="1"/>
      <protection locked="0"/>
    </xf>
    <xf numFmtId="0" fontId="38" fillId="4" borderId="5" xfId="0" applyFont="1" applyFill="1" applyBorder="1"/>
    <xf numFmtId="0" fontId="38" fillId="4" borderId="3" xfId="0" applyFont="1" applyFill="1" applyBorder="1"/>
    <xf numFmtId="0" fontId="32" fillId="4" borderId="17" xfId="0" applyFont="1" applyFill="1" applyBorder="1" applyAlignment="1" applyProtection="1">
      <alignment horizontal="center" vertical="top" wrapText="1"/>
      <protection locked="0"/>
    </xf>
    <xf numFmtId="0" fontId="32" fillId="4" borderId="10" xfId="0" applyFont="1" applyFill="1" applyBorder="1" applyAlignment="1" applyProtection="1">
      <alignment horizontal="center" vertical="top" wrapText="1"/>
      <protection locked="0"/>
    </xf>
    <xf numFmtId="0" fontId="12" fillId="4" borderId="4" xfId="0" applyFont="1" applyFill="1" applyBorder="1" applyAlignment="1" applyProtection="1">
      <alignment horizontal="center" vertical="top" wrapText="1"/>
      <protection locked="0"/>
    </xf>
    <xf numFmtId="0" fontId="12" fillId="4" borderId="5" xfId="0" applyFont="1" applyFill="1" applyBorder="1" applyAlignment="1" applyProtection="1">
      <alignment horizontal="center" vertical="top" wrapText="1"/>
      <protection locked="0"/>
    </xf>
    <xf numFmtId="0" fontId="12" fillId="4" borderId="3" xfId="0" applyFont="1" applyFill="1" applyBorder="1" applyAlignment="1" applyProtection="1">
      <alignment horizontal="center" vertical="top" wrapText="1"/>
      <protection locked="0"/>
    </xf>
    <xf numFmtId="0" fontId="32" fillId="4" borderId="17" xfId="0" applyFont="1" applyFill="1" applyBorder="1" applyAlignment="1" applyProtection="1">
      <alignment horizontal="center" vertical="center" wrapText="1"/>
      <protection locked="0"/>
    </xf>
    <xf numFmtId="0" fontId="32" fillId="4" borderId="10" xfId="0" applyFont="1" applyFill="1" applyBorder="1" applyAlignment="1" applyProtection="1">
      <alignment horizontal="center" vertical="center" wrapText="1"/>
      <protection locked="0"/>
    </xf>
    <xf numFmtId="0" fontId="12" fillId="4" borderId="15" xfId="0" applyFont="1" applyFill="1" applyBorder="1" applyAlignment="1" applyProtection="1">
      <alignment horizontal="center" vertical="top" wrapText="1"/>
      <protection locked="0"/>
    </xf>
    <xf numFmtId="0" fontId="12" fillId="4" borderId="17" xfId="0" applyFont="1" applyFill="1" applyBorder="1" applyAlignment="1" applyProtection="1">
      <alignment horizontal="center" vertical="top" wrapText="1"/>
      <protection locked="0"/>
    </xf>
    <xf numFmtId="0" fontId="12" fillId="4" borderId="8" xfId="0" applyFont="1" applyFill="1" applyBorder="1" applyAlignment="1" applyProtection="1">
      <alignment horizontal="center" vertical="top" wrapText="1"/>
      <protection locked="0"/>
    </xf>
    <xf numFmtId="0" fontId="12" fillId="4" borderId="10" xfId="0" applyFont="1" applyFill="1" applyBorder="1" applyAlignment="1" applyProtection="1">
      <alignment horizontal="center" vertical="top" wrapText="1"/>
      <protection locked="0"/>
    </xf>
    <xf numFmtId="0" fontId="32" fillId="4" borderId="4" xfId="0" applyFont="1" applyFill="1" applyBorder="1" applyAlignment="1" applyProtection="1">
      <alignment horizontal="center" vertical="center" wrapText="1"/>
      <protection locked="0"/>
    </xf>
    <xf numFmtId="0" fontId="32" fillId="4" borderId="3" xfId="0" applyFont="1" applyFill="1" applyBorder="1" applyAlignment="1" applyProtection="1">
      <alignment horizontal="center" vertical="center" wrapText="1"/>
      <protection locked="0"/>
    </xf>
    <xf numFmtId="0" fontId="12" fillId="4" borderId="16" xfId="0" applyFont="1" applyFill="1" applyBorder="1" applyAlignment="1" applyProtection="1">
      <alignment horizontal="center" vertical="top" wrapText="1"/>
      <protection locked="0"/>
    </xf>
    <xf numFmtId="0" fontId="12" fillId="4" borderId="6" xfId="0" applyFont="1" applyFill="1" applyBorder="1" applyAlignment="1" applyProtection="1">
      <alignment horizontal="center" vertical="top" wrapText="1"/>
      <protection locked="0"/>
    </xf>
    <xf numFmtId="3" fontId="12" fillId="4" borderId="14" xfId="0" applyNumberFormat="1" applyFont="1" applyFill="1" applyBorder="1" applyAlignment="1" applyProtection="1">
      <alignment horizontal="center" vertical="top" wrapText="1"/>
      <protection locked="0"/>
    </xf>
    <xf numFmtId="3" fontId="12" fillId="4" borderId="9" xfId="0" applyNumberFormat="1" applyFont="1" applyFill="1" applyBorder="1" applyAlignment="1" applyProtection="1">
      <alignment horizontal="center" vertical="top" wrapText="1"/>
      <protection locked="0"/>
    </xf>
    <xf numFmtId="3" fontId="12" fillId="4" borderId="4" xfId="0" applyNumberFormat="1" applyFont="1" applyFill="1" applyBorder="1" applyAlignment="1" applyProtection="1">
      <alignment horizontal="center" vertical="top" wrapText="1"/>
      <protection locked="0"/>
    </xf>
    <xf numFmtId="3" fontId="12" fillId="4" borderId="5" xfId="0" applyNumberFormat="1" applyFont="1" applyFill="1" applyBorder="1" applyAlignment="1" applyProtection="1">
      <alignment horizontal="center" vertical="top" wrapText="1"/>
      <protection locked="0"/>
    </xf>
    <xf numFmtId="3" fontId="12" fillId="4" borderId="3" xfId="0" applyNumberFormat="1" applyFont="1" applyFill="1" applyBorder="1" applyAlignment="1" applyProtection="1">
      <alignment horizontal="center" vertical="top" wrapText="1"/>
      <protection locked="0"/>
    </xf>
    <xf numFmtId="0" fontId="37" fillId="2" borderId="0" xfId="2" applyNumberFormat="1" applyFont="1" applyFill="1" applyBorder="1" applyAlignment="1" applyProtection="1">
      <alignment horizontal="left" vertical="center" wrapText="1"/>
      <protection locked="0"/>
    </xf>
    <xf numFmtId="0" fontId="37" fillId="2" borderId="0" xfId="2" applyNumberFormat="1" applyFont="1" applyFill="1" applyBorder="1" applyAlignment="1" applyProtection="1">
      <alignment horizontal="left" wrapText="1"/>
      <protection locked="0"/>
    </xf>
    <xf numFmtId="0" fontId="32" fillId="4" borderId="16" xfId="0" applyFont="1" applyFill="1" applyBorder="1" applyAlignment="1" applyProtection="1">
      <alignment horizontal="center" vertical="top" wrapText="1"/>
      <protection locked="0"/>
    </xf>
    <xf numFmtId="0" fontId="32" fillId="4" borderId="6" xfId="0" applyFont="1" applyFill="1" applyBorder="1" applyAlignment="1" applyProtection="1">
      <alignment horizontal="center" vertical="top" wrapText="1"/>
      <protection locked="0"/>
    </xf>
    <xf numFmtId="0" fontId="12" fillId="4" borderId="7" xfId="0" applyFont="1" applyFill="1" applyBorder="1" applyAlignment="1" applyProtection="1">
      <alignment horizontal="center" vertical="top" wrapText="1"/>
      <protection locked="0"/>
    </xf>
    <xf numFmtId="0" fontId="12" fillId="4" borderId="0" xfId="0" applyFont="1" applyFill="1" applyAlignment="1" applyProtection="1">
      <alignment horizontal="center" vertical="top" wrapText="1"/>
      <protection locked="0"/>
    </xf>
    <xf numFmtId="0" fontId="32" fillId="4" borderId="15" xfId="0" applyFont="1" applyFill="1" applyBorder="1" applyAlignment="1" applyProtection="1">
      <alignment horizontal="center" vertical="center" wrapText="1"/>
      <protection locked="0"/>
    </xf>
    <xf numFmtId="0" fontId="32" fillId="4" borderId="8" xfId="0" applyFont="1" applyFill="1" applyBorder="1" applyAlignment="1" applyProtection="1">
      <alignment horizontal="center" vertical="center" wrapText="1"/>
      <protection locked="0"/>
    </xf>
    <xf numFmtId="0" fontId="12" fillId="4" borderId="15" xfId="0" applyFont="1" applyFill="1" applyBorder="1" applyAlignment="1" applyProtection="1">
      <alignment horizontal="center" vertical="center" wrapText="1"/>
      <protection locked="0"/>
    </xf>
    <xf numFmtId="0" fontId="12" fillId="4" borderId="16" xfId="0" applyFont="1" applyFill="1" applyBorder="1" applyAlignment="1" applyProtection="1">
      <alignment horizontal="center" vertical="center" wrapText="1"/>
      <protection locked="0"/>
    </xf>
    <xf numFmtId="0" fontId="12" fillId="4" borderId="17" xfId="0" applyFont="1" applyFill="1" applyBorder="1" applyAlignment="1" applyProtection="1">
      <alignment horizontal="center" vertical="center" wrapText="1"/>
      <protection locked="0"/>
    </xf>
    <xf numFmtId="0" fontId="12" fillId="4" borderId="8" xfId="0" applyFont="1" applyFill="1" applyBorder="1" applyAlignment="1" applyProtection="1">
      <alignment horizontal="center" vertical="center" wrapText="1"/>
      <protection locked="0"/>
    </xf>
    <xf numFmtId="0" fontId="12" fillId="4" borderId="6" xfId="0" applyFont="1" applyFill="1" applyBorder="1" applyAlignment="1" applyProtection="1">
      <alignment horizontal="center" vertical="center" wrapText="1"/>
      <protection locked="0"/>
    </xf>
    <xf numFmtId="0" fontId="12" fillId="4" borderId="10" xfId="0" applyFont="1" applyFill="1" applyBorder="1" applyAlignment="1" applyProtection="1">
      <alignment horizontal="center" vertical="center" wrapText="1"/>
      <protection locked="0"/>
    </xf>
  </cellXfs>
  <cellStyles count="11">
    <cellStyle name="Comma 2" xfId="1" xr:uid="{00000000-0005-0000-0000-000000000000}"/>
    <cellStyle name="Hyperlink" xfId="2" builtinId="8"/>
    <cellStyle name="Normal" xfId="0" builtinId="0"/>
    <cellStyle name="Normal 112" xfId="3" xr:uid="{00000000-0005-0000-0000-000003000000}"/>
    <cellStyle name="Normal 2" xfId="4" xr:uid="{00000000-0005-0000-0000-000004000000}"/>
    <cellStyle name="Normal 2 2" xfId="5" xr:uid="{00000000-0005-0000-0000-000005000000}"/>
    <cellStyle name="Normal 4" xfId="6" xr:uid="{00000000-0005-0000-0000-000006000000}"/>
    <cellStyle name="Normal 4 2" xfId="7" xr:uid="{00000000-0005-0000-0000-000007000000}"/>
    <cellStyle name="Normal 5" xfId="8" xr:uid="{00000000-0005-0000-0000-000008000000}"/>
    <cellStyle name="Normal 6" xfId="9" xr:uid="{00000000-0005-0000-0000-000009000000}"/>
    <cellStyle name="Normal 7" xfId="10" xr:uid="{00000000-0005-0000-0000-00000A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1657350</xdr:colOff>
      <xdr:row>1</xdr:row>
      <xdr:rowOff>0</xdr:rowOff>
    </xdr:from>
    <xdr:to>
      <xdr:col>9</xdr:col>
      <xdr:colOff>57150</xdr:colOff>
      <xdr:row>3</xdr:row>
      <xdr:rowOff>171450</xdr:rowOff>
    </xdr:to>
    <xdr:pic>
      <xdr:nvPicPr>
        <xdr:cNvPr id="30843" name="Picture 1" descr="StatlogoSm1">
          <a:extLst>
            <a:ext uri="{FF2B5EF4-FFF2-40B4-BE49-F238E27FC236}">
              <a16:creationId xmlns:a16="http://schemas.microsoft.com/office/drawing/2014/main" id="{00000000-0008-0000-0200-00007B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53450" y="190500"/>
          <a:ext cx="10287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1019175</xdr:colOff>
      <xdr:row>1</xdr:row>
      <xdr:rowOff>0</xdr:rowOff>
    </xdr:from>
    <xdr:to>
      <xdr:col>8</xdr:col>
      <xdr:colOff>1933575</xdr:colOff>
      <xdr:row>3</xdr:row>
      <xdr:rowOff>171450</xdr:rowOff>
    </xdr:to>
    <xdr:pic>
      <xdr:nvPicPr>
        <xdr:cNvPr id="12545" name="Picture 1" descr="StatlogoSm1">
          <a:extLst>
            <a:ext uri="{FF2B5EF4-FFF2-40B4-BE49-F238E27FC236}">
              <a16:creationId xmlns:a16="http://schemas.microsoft.com/office/drawing/2014/main" id="{00000000-0008-0000-0B00-0000013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62775" y="190500"/>
          <a:ext cx="914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8</xdr:col>
      <xdr:colOff>726281</xdr:colOff>
      <xdr:row>0</xdr:row>
      <xdr:rowOff>166687</xdr:rowOff>
    </xdr:from>
    <xdr:to>
      <xdr:col>8</xdr:col>
      <xdr:colOff>1624013</xdr:colOff>
      <xdr:row>2</xdr:row>
      <xdr:rowOff>71437</xdr:rowOff>
    </xdr:to>
    <xdr:pic>
      <xdr:nvPicPr>
        <xdr:cNvPr id="1281" name="Picture 1" descr="StatlogoSm1">
          <a:extLst>
            <a:ext uri="{FF2B5EF4-FFF2-40B4-BE49-F238E27FC236}">
              <a16:creationId xmlns:a16="http://schemas.microsoft.com/office/drawing/2014/main" id="{00000000-0008-0000-0C00-00000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8812" y="166687"/>
          <a:ext cx="897732" cy="26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6</xdr:col>
      <xdr:colOff>857250</xdr:colOff>
      <xdr:row>1</xdr:row>
      <xdr:rowOff>85725</xdr:rowOff>
    </xdr:from>
    <xdr:to>
      <xdr:col>6</xdr:col>
      <xdr:colOff>1885950</xdr:colOff>
      <xdr:row>3</xdr:row>
      <xdr:rowOff>171450</xdr:rowOff>
    </xdr:to>
    <xdr:pic>
      <xdr:nvPicPr>
        <xdr:cNvPr id="13569" name="Picture 1" descr="StatlogoSm1">
          <a:extLst>
            <a:ext uri="{FF2B5EF4-FFF2-40B4-BE49-F238E27FC236}">
              <a16:creationId xmlns:a16="http://schemas.microsoft.com/office/drawing/2014/main" id="{00000000-0008-0000-0D00-0000013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3525" y="276225"/>
          <a:ext cx="10287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1047750</xdr:colOff>
      <xdr:row>1</xdr:row>
      <xdr:rowOff>76200</xdr:rowOff>
    </xdr:from>
    <xdr:to>
      <xdr:col>6</xdr:col>
      <xdr:colOff>2076450</xdr:colOff>
      <xdr:row>3</xdr:row>
      <xdr:rowOff>152400</xdr:rowOff>
    </xdr:to>
    <xdr:pic>
      <xdr:nvPicPr>
        <xdr:cNvPr id="14593" name="Picture 1" descr="StatlogoSm1">
          <a:extLst>
            <a:ext uri="{FF2B5EF4-FFF2-40B4-BE49-F238E27FC236}">
              <a16:creationId xmlns:a16="http://schemas.microsoft.com/office/drawing/2014/main" id="{00000000-0008-0000-0E00-0000013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53150" y="266700"/>
          <a:ext cx="10287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7</xdr:col>
      <xdr:colOff>781050</xdr:colOff>
      <xdr:row>1</xdr:row>
      <xdr:rowOff>28575</xdr:rowOff>
    </xdr:from>
    <xdr:to>
      <xdr:col>7</xdr:col>
      <xdr:colOff>1809750</xdr:colOff>
      <xdr:row>4</xdr:row>
      <xdr:rowOff>9525</xdr:rowOff>
    </xdr:to>
    <xdr:pic>
      <xdr:nvPicPr>
        <xdr:cNvPr id="15617" name="Picture 1" descr="StatlogoSm1">
          <a:extLst>
            <a:ext uri="{FF2B5EF4-FFF2-40B4-BE49-F238E27FC236}">
              <a16:creationId xmlns:a16="http://schemas.microsoft.com/office/drawing/2014/main" id="{00000000-0008-0000-0F00-0000013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0" y="219075"/>
          <a:ext cx="10287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7</xdr:col>
      <xdr:colOff>723900</xdr:colOff>
      <xdr:row>0</xdr:row>
      <xdr:rowOff>180975</xdr:rowOff>
    </xdr:from>
    <xdr:to>
      <xdr:col>7</xdr:col>
      <xdr:colOff>1752600</xdr:colOff>
      <xdr:row>3</xdr:row>
      <xdr:rowOff>161925</xdr:rowOff>
    </xdr:to>
    <xdr:pic>
      <xdr:nvPicPr>
        <xdr:cNvPr id="16641" name="Picture 1" descr="StatlogoSm1">
          <a:extLst>
            <a:ext uri="{FF2B5EF4-FFF2-40B4-BE49-F238E27FC236}">
              <a16:creationId xmlns:a16="http://schemas.microsoft.com/office/drawing/2014/main" id="{00000000-0008-0000-1000-0000014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29375" y="180975"/>
          <a:ext cx="10287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790575</xdr:colOff>
      <xdr:row>0</xdr:row>
      <xdr:rowOff>171450</xdr:rowOff>
    </xdr:from>
    <xdr:to>
      <xdr:col>13</xdr:col>
      <xdr:colOff>1819275</xdr:colOff>
      <xdr:row>3</xdr:row>
      <xdr:rowOff>152400</xdr:rowOff>
    </xdr:to>
    <xdr:pic>
      <xdr:nvPicPr>
        <xdr:cNvPr id="17665" name="Picture 1" descr="StatlogoSm1">
          <a:extLst>
            <a:ext uri="{FF2B5EF4-FFF2-40B4-BE49-F238E27FC236}">
              <a16:creationId xmlns:a16="http://schemas.microsoft.com/office/drawing/2014/main" id="{00000000-0008-0000-1100-0000014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15600" y="171450"/>
          <a:ext cx="9810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6</xdr:col>
      <xdr:colOff>1438275</xdr:colOff>
      <xdr:row>1</xdr:row>
      <xdr:rowOff>19050</xdr:rowOff>
    </xdr:from>
    <xdr:to>
      <xdr:col>6</xdr:col>
      <xdr:colOff>2466975</xdr:colOff>
      <xdr:row>4</xdr:row>
      <xdr:rowOff>0</xdr:rowOff>
    </xdr:to>
    <xdr:pic>
      <xdr:nvPicPr>
        <xdr:cNvPr id="18689" name="Picture 1" descr="StatlogoSm1">
          <a:extLst>
            <a:ext uri="{FF2B5EF4-FFF2-40B4-BE49-F238E27FC236}">
              <a16:creationId xmlns:a16="http://schemas.microsoft.com/office/drawing/2014/main" id="{00000000-0008-0000-1200-0000014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2675" y="209550"/>
          <a:ext cx="10287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1362075</xdr:colOff>
      <xdr:row>1</xdr:row>
      <xdr:rowOff>9525</xdr:rowOff>
    </xdr:from>
    <xdr:to>
      <xdr:col>5</xdr:col>
      <xdr:colOff>2390775</xdr:colOff>
      <xdr:row>3</xdr:row>
      <xdr:rowOff>180975</xdr:rowOff>
    </xdr:to>
    <xdr:pic>
      <xdr:nvPicPr>
        <xdr:cNvPr id="19714" name="Picture 1" descr="StatlogoSm1">
          <a:extLst>
            <a:ext uri="{FF2B5EF4-FFF2-40B4-BE49-F238E27FC236}">
              <a16:creationId xmlns:a16="http://schemas.microsoft.com/office/drawing/2014/main" id="{00000000-0008-0000-1300-0000024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95975" y="200025"/>
          <a:ext cx="10287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1533525</xdr:colOff>
      <xdr:row>0</xdr:row>
      <xdr:rowOff>180975</xdr:rowOff>
    </xdr:from>
    <xdr:to>
      <xdr:col>5</xdr:col>
      <xdr:colOff>2400300</xdr:colOff>
      <xdr:row>3</xdr:row>
      <xdr:rowOff>161925</xdr:rowOff>
    </xdr:to>
    <xdr:pic>
      <xdr:nvPicPr>
        <xdr:cNvPr id="20737" name="Picture 1" descr="StatlogoSm1">
          <a:extLst>
            <a:ext uri="{FF2B5EF4-FFF2-40B4-BE49-F238E27FC236}">
              <a16:creationId xmlns:a16="http://schemas.microsoft.com/office/drawing/2014/main" id="{00000000-0008-0000-1400-0000015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8350" y="180975"/>
          <a:ext cx="8667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1669257</xdr:colOff>
      <xdr:row>1</xdr:row>
      <xdr:rowOff>23812</xdr:rowOff>
    </xdr:from>
    <xdr:to>
      <xdr:col>15</xdr:col>
      <xdr:colOff>0</xdr:colOff>
      <xdr:row>3</xdr:row>
      <xdr:rowOff>90487</xdr:rowOff>
    </xdr:to>
    <xdr:pic>
      <xdr:nvPicPr>
        <xdr:cNvPr id="28434" name="Picture 1" descr="StatlogoSm1">
          <a:extLst>
            <a:ext uri="{FF2B5EF4-FFF2-40B4-BE49-F238E27FC236}">
              <a16:creationId xmlns:a16="http://schemas.microsoft.com/office/drawing/2014/main" id="{00000000-0008-0000-0300-0000126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5538" y="214312"/>
          <a:ext cx="914400" cy="423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8</xdr:col>
      <xdr:colOff>1533525</xdr:colOff>
      <xdr:row>0</xdr:row>
      <xdr:rowOff>171450</xdr:rowOff>
    </xdr:from>
    <xdr:to>
      <xdr:col>8</xdr:col>
      <xdr:colOff>2457450</xdr:colOff>
      <xdr:row>3</xdr:row>
      <xdr:rowOff>152400</xdr:rowOff>
    </xdr:to>
    <xdr:pic>
      <xdr:nvPicPr>
        <xdr:cNvPr id="21761" name="Picture 1" descr="StatlogoSm1">
          <a:extLst>
            <a:ext uri="{FF2B5EF4-FFF2-40B4-BE49-F238E27FC236}">
              <a16:creationId xmlns:a16="http://schemas.microsoft.com/office/drawing/2014/main" id="{00000000-0008-0000-1500-0000015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86475" y="171450"/>
          <a:ext cx="9239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2000250</xdr:colOff>
      <xdr:row>1</xdr:row>
      <xdr:rowOff>0</xdr:rowOff>
    </xdr:from>
    <xdr:to>
      <xdr:col>13</xdr:col>
      <xdr:colOff>3028950</xdr:colOff>
      <xdr:row>3</xdr:row>
      <xdr:rowOff>171450</xdr:rowOff>
    </xdr:to>
    <xdr:pic>
      <xdr:nvPicPr>
        <xdr:cNvPr id="24065" name="Picture 1" descr="StatlogoSm1">
          <a:extLst>
            <a:ext uri="{FF2B5EF4-FFF2-40B4-BE49-F238E27FC236}">
              <a16:creationId xmlns:a16="http://schemas.microsoft.com/office/drawing/2014/main" id="{00000000-0008-0000-1600-0000015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82525" y="1905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1152525</xdr:colOff>
      <xdr:row>1</xdr:row>
      <xdr:rowOff>0</xdr:rowOff>
    </xdr:from>
    <xdr:to>
      <xdr:col>13</xdr:col>
      <xdr:colOff>1962150</xdr:colOff>
      <xdr:row>3</xdr:row>
      <xdr:rowOff>171450</xdr:rowOff>
    </xdr:to>
    <xdr:pic>
      <xdr:nvPicPr>
        <xdr:cNvPr id="24066" name="Picture 2" descr="StatlogoSm1">
          <a:extLst>
            <a:ext uri="{FF2B5EF4-FFF2-40B4-BE49-F238E27FC236}">
              <a16:creationId xmlns:a16="http://schemas.microsoft.com/office/drawing/2014/main" id="{00000000-0008-0000-1600-0000025E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34800" y="190500"/>
          <a:ext cx="8096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981075</xdr:colOff>
      <xdr:row>0</xdr:row>
      <xdr:rowOff>152400</xdr:rowOff>
    </xdr:from>
    <xdr:to>
      <xdr:col>11</xdr:col>
      <xdr:colOff>2009775</xdr:colOff>
      <xdr:row>3</xdr:row>
      <xdr:rowOff>133350</xdr:rowOff>
    </xdr:to>
    <xdr:pic>
      <xdr:nvPicPr>
        <xdr:cNvPr id="24833" name="Picture 1" descr="StatlogoSm1">
          <a:extLst>
            <a:ext uri="{FF2B5EF4-FFF2-40B4-BE49-F238E27FC236}">
              <a16:creationId xmlns:a16="http://schemas.microsoft.com/office/drawing/2014/main" id="{00000000-0008-0000-1700-0000016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6825" y="152400"/>
          <a:ext cx="9334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2047875</xdr:colOff>
      <xdr:row>0</xdr:row>
      <xdr:rowOff>180975</xdr:rowOff>
    </xdr:from>
    <xdr:to>
      <xdr:col>8</xdr:col>
      <xdr:colOff>2886075</xdr:colOff>
      <xdr:row>3</xdr:row>
      <xdr:rowOff>161925</xdr:rowOff>
    </xdr:to>
    <xdr:pic>
      <xdr:nvPicPr>
        <xdr:cNvPr id="28923" name="Picture 1" descr="StatlogoSm1">
          <a:extLst>
            <a:ext uri="{FF2B5EF4-FFF2-40B4-BE49-F238E27FC236}">
              <a16:creationId xmlns:a16="http://schemas.microsoft.com/office/drawing/2014/main" id="{00000000-0008-0000-0400-0000FB7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77275" y="180975"/>
          <a:ext cx="8382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666750</xdr:colOff>
      <xdr:row>0</xdr:row>
      <xdr:rowOff>171450</xdr:rowOff>
    </xdr:from>
    <xdr:to>
      <xdr:col>11</xdr:col>
      <xdr:colOff>9525</xdr:colOff>
      <xdr:row>3</xdr:row>
      <xdr:rowOff>152400</xdr:rowOff>
    </xdr:to>
    <xdr:pic>
      <xdr:nvPicPr>
        <xdr:cNvPr id="6911" name="Picture 1" descr="StatlogoSm1">
          <a:extLst>
            <a:ext uri="{FF2B5EF4-FFF2-40B4-BE49-F238E27FC236}">
              <a16:creationId xmlns:a16="http://schemas.microsoft.com/office/drawing/2014/main" id="{00000000-0008-0000-0500-0000FF1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5325" y="171450"/>
          <a:ext cx="10858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2295525</xdr:colOff>
      <xdr:row>0</xdr:row>
      <xdr:rowOff>171450</xdr:rowOff>
    </xdr:from>
    <xdr:to>
      <xdr:col>8</xdr:col>
      <xdr:colOff>3324225</xdr:colOff>
      <xdr:row>3</xdr:row>
      <xdr:rowOff>152400</xdr:rowOff>
    </xdr:to>
    <xdr:pic>
      <xdr:nvPicPr>
        <xdr:cNvPr id="29984" name="Picture 1" descr="StatlogoSm1">
          <a:extLst>
            <a:ext uri="{FF2B5EF4-FFF2-40B4-BE49-F238E27FC236}">
              <a16:creationId xmlns:a16="http://schemas.microsoft.com/office/drawing/2014/main" id="{00000000-0008-0000-0600-0000207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91625" y="171450"/>
          <a:ext cx="10287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2419350</xdr:colOff>
      <xdr:row>1</xdr:row>
      <xdr:rowOff>0</xdr:rowOff>
    </xdr:from>
    <xdr:to>
      <xdr:col>9</xdr:col>
      <xdr:colOff>28575</xdr:colOff>
      <xdr:row>3</xdr:row>
      <xdr:rowOff>171450</xdr:rowOff>
    </xdr:to>
    <xdr:pic>
      <xdr:nvPicPr>
        <xdr:cNvPr id="8449" name="Picture 1" descr="StatlogoSm1">
          <a:extLst>
            <a:ext uri="{FF2B5EF4-FFF2-40B4-BE49-F238E27FC236}">
              <a16:creationId xmlns:a16="http://schemas.microsoft.com/office/drawing/2014/main" id="{00000000-0008-0000-0700-000001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67825" y="190500"/>
          <a:ext cx="10287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1438275</xdr:colOff>
      <xdr:row>0</xdr:row>
      <xdr:rowOff>180975</xdr:rowOff>
    </xdr:from>
    <xdr:to>
      <xdr:col>8</xdr:col>
      <xdr:colOff>2466975</xdr:colOff>
      <xdr:row>3</xdr:row>
      <xdr:rowOff>161925</xdr:rowOff>
    </xdr:to>
    <xdr:pic>
      <xdr:nvPicPr>
        <xdr:cNvPr id="9560" name="Picture 1" descr="StatlogoSm1">
          <a:extLst>
            <a:ext uri="{FF2B5EF4-FFF2-40B4-BE49-F238E27FC236}">
              <a16:creationId xmlns:a16="http://schemas.microsoft.com/office/drawing/2014/main" id="{00000000-0008-0000-0800-0000582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8525" y="180975"/>
          <a:ext cx="10287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1514475</xdr:colOff>
      <xdr:row>0</xdr:row>
      <xdr:rowOff>161925</xdr:rowOff>
    </xdr:from>
    <xdr:to>
      <xdr:col>8</xdr:col>
      <xdr:colOff>0</xdr:colOff>
      <xdr:row>3</xdr:row>
      <xdr:rowOff>142875</xdr:rowOff>
    </xdr:to>
    <xdr:pic>
      <xdr:nvPicPr>
        <xdr:cNvPr id="10501" name="Picture 1" descr="StatlogoSm1">
          <a:extLst>
            <a:ext uri="{FF2B5EF4-FFF2-40B4-BE49-F238E27FC236}">
              <a16:creationId xmlns:a16="http://schemas.microsoft.com/office/drawing/2014/main" id="{00000000-0008-0000-0900-0000052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9525" y="161925"/>
          <a:ext cx="9048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13</xdr:col>
      <xdr:colOff>219075</xdr:colOff>
      <xdr:row>1</xdr:row>
      <xdr:rowOff>9525</xdr:rowOff>
    </xdr:from>
    <xdr:to>
      <xdr:col>13</xdr:col>
      <xdr:colOff>1247775</xdr:colOff>
      <xdr:row>3</xdr:row>
      <xdr:rowOff>180975</xdr:rowOff>
    </xdr:to>
    <xdr:pic>
      <xdr:nvPicPr>
        <xdr:cNvPr id="11523" name="Picture 1" descr="StatlogoSm1">
          <a:extLst>
            <a:ext uri="{FF2B5EF4-FFF2-40B4-BE49-F238E27FC236}">
              <a16:creationId xmlns:a16="http://schemas.microsoft.com/office/drawing/2014/main" id="{00000000-0008-0000-0A00-0000032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96375" y="200025"/>
          <a:ext cx="10287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E33"/>
  <sheetViews>
    <sheetView tabSelected="1" workbookViewId="0">
      <pane ySplit="2" topLeftCell="A3" activePane="bottomLeft" state="frozen"/>
      <selection pane="bottomLeft"/>
    </sheetView>
  </sheetViews>
  <sheetFormatPr defaultColWidth="9.140625" defaultRowHeight="12.75"/>
  <cols>
    <col min="1" max="1" width="1.28515625" style="138" customWidth="1"/>
    <col min="2" max="2" width="90.7109375" style="138" customWidth="1"/>
    <col min="3" max="3" width="9" style="180" customWidth="1"/>
    <col min="4" max="4" width="98.85546875" style="138" customWidth="1"/>
    <col min="5" max="16384" width="9.140625" style="138"/>
  </cols>
  <sheetData>
    <row r="1" spans="1:5" ht="30" customHeight="1">
      <c r="B1" s="188" t="s">
        <v>1069</v>
      </c>
      <c r="C1" s="175"/>
      <c r="D1" s="188" t="s">
        <v>1070</v>
      </c>
    </row>
    <row r="2" spans="1:5" s="140" customFormat="1" ht="30" customHeight="1">
      <c r="A2" s="139"/>
      <c r="B2" s="146" t="s">
        <v>5</v>
      </c>
      <c r="C2" s="147" t="s">
        <v>7</v>
      </c>
      <c r="D2" s="146" t="s">
        <v>6</v>
      </c>
    </row>
    <row r="3" spans="1:5" s="144" customFormat="1" ht="42" customHeight="1">
      <c r="A3" s="141"/>
      <c r="B3" s="142" t="s">
        <v>1072</v>
      </c>
      <c r="C3" s="176">
        <v>1</v>
      </c>
      <c r="D3" s="142" t="s">
        <v>1140</v>
      </c>
      <c r="E3" s="143"/>
    </row>
    <row r="4" spans="1:5" s="144" customFormat="1" ht="42" customHeight="1">
      <c r="A4" s="141"/>
      <c r="B4" s="142" t="s">
        <v>1071</v>
      </c>
      <c r="C4" s="176">
        <v>2</v>
      </c>
      <c r="D4" s="142" t="s">
        <v>1141</v>
      </c>
      <c r="E4" s="143"/>
    </row>
    <row r="5" spans="1:5" s="144" customFormat="1" ht="24.75" customHeight="1">
      <c r="A5" s="141"/>
      <c r="B5" s="145" t="s">
        <v>1073</v>
      </c>
      <c r="C5" s="176">
        <v>3</v>
      </c>
      <c r="D5" s="145" t="s">
        <v>1142</v>
      </c>
    </row>
    <row r="6" spans="1:5" s="144" customFormat="1" ht="24.75" customHeight="1">
      <c r="A6" s="141"/>
      <c r="B6" s="145" t="s">
        <v>1074</v>
      </c>
      <c r="C6" s="176">
        <v>4</v>
      </c>
      <c r="D6" s="145" t="s">
        <v>1143</v>
      </c>
    </row>
    <row r="7" spans="1:5" s="144" customFormat="1" ht="24.75" customHeight="1">
      <c r="A7" s="141"/>
      <c r="B7" s="145" t="s">
        <v>1075</v>
      </c>
      <c r="C7" s="176">
        <v>5</v>
      </c>
      <c r="D7" s="145" t="s">
        <v>1144</v>
      </c>
    </row>
    <row r="8" spans="1:5" s="144" customFormat="1" ht="24.75" customHeight="1">
      <c r="A8" s="141"/>
      <c r="B8" s="145" t="s">
        <v>1076</v>
      </c>
      <c r="C8" s="176">
        <v>6</v>
      </c>
      <c r="D8" s="145" t="s">
        <v>1145</v>
      </c>
    </row>
    <row r="9" spans="1:5" ht="24.75" customHeight="1">
      <c r="A9" s="141"/>
      <c r="B9" s="145" t="s">
        <v>1077</v>
      </c>
      <c r="C9" s="176">
        <v>7</v>
      </c>
      <c r="D9" s="145" t="s">
        <v>1146</v>
      </c>
    </row>
    <row r="10" spans="1:5" ht="24.75" customHeight="1">
      <c r="A10" s="141"/>
      <c r="B10" s="145" t="s">
        <v>1078</v>
      </c>
      <c r="C10" s="203">
        <v>8</v>
      </c>
      <c r="D10" s="145" t="s">
        <v>1147</v>
      </c>
    </row>
    <row r="11" spans="1:5" ht="24.75" customHeight="1">
      <c r="A11" s="141"/>
      <c r="B11" s="145" t="s">
        <v>1079</v>
      </c>
      <c r="C11" s="203">
        <v>9</v>
      </c>
      <c r="D11" s="145" t="s">
        <v>1148</v>
      </c>
    </row>
    <row r="12" spans="1:5" ht="24.75" customHeight="1">
      <c r="A12" s="141"/>
      <c r="B12" s="145" t="s">
        <v>1080</v>
      </c>
      <c r="C12" s="203">
        <v>10</v>
      </c>
      <c r="D12" s="142" t="s">
        <v>1149</v>
      </c>
    </row>
    <row r="13" spans="1:5" ht="24.75" customHeight="1">
      <c r="A13" s="141"/>
      <c r="B13" s="145" t="s">
        <v>1081</v>
      </c>
      <c r="C13" s="203">
        <v>11</v>
      </c>
      <c r="D13" s="145" t="s">
        <v>1150</v>
      </c>
    </row>
    <row r="14" spans="1:5" ht="24.75" customHeight="1">
      <c r="A14" s="141"/>
      <c r="B14" s="145" t="s">
        <v>1082</v>
      </c>
      <c r="C14" s="203">
        <v>12</v>
      </c>
      <c r="D14" s="145" t="s">
        <v>1151</v>
      </c>
    </row>
    <row r="15" spans="1:5" ht="24.75" customHeight="1">
      <c r="A15" s="141"/>
      <c r="B15" s="145" t="s">
        <v>1083</v>
      </c>
      <c r="C15" s="203">
        <v>13</v>
      </c>
      <c r="D15" s="145" t="s">
        <v>1152</v>
      </c>
    </row>
    <row r="16" spans="1:5" ht="24.75" customHeight="1">
      <c r="A16" s="141"/>
      <c r="B16" s="145" t="s">
        <v>1084</v>
      </c>
      <c r="C16" s="203">
        <v>14</v>
      </c>
      <c r="D16" s="145" t="s">
        <v>1153</v>
      </c>
    </row>
    <row r="17" spans="1:4" ht="24.75" customHeight="1">
      <c r="A17" s="141"/>
      <c r="B17" s="145" t="s">
        <v>1085</v>
      </c>
      <c r="C17" s="203">
        <v>15</v>
      </c>
      <c r="D17" s="145" t="s">
        <v>1154</v>
      </c>
    </row>
    <row r="18" spans="1:4" ht="24.75" customHeight="1">
      <c r="A18" s="141"/>
      <c r="B18" s="145" t="s">
        <v>1086</v>
      </c>
      <c r="C18" s="203">
        <v>16</v>
      </c>
      <c r="D18" s="145" t="s">
        <v>1155</v>
      </c>
    </row>
    <row r="19" spans="1:4" ht="24.75" customHeight="1">
      <c r="A19" s="141"/>
      <c r="B19" s="145" t="s">
        <v>1087</v>
      </c>
      <c r="C19" s="176">
        <v>17</v>
      </c>
      <c r="D19" s="145" t="s">
        <v>1156</v>
      </c>
    </row>
    <row r="20" spans="1:4" ht="24.75" customHeight="1">
      <c r="A20" s="141"/>
      <c r="B20" s="145" t="s">
        <v>1088</v>
      </c>
      <c r="C20" s="176">
        <v>18</v>
      </c>
      <c r="D20" s="145" t="s">
        <v>1157</v>
      </c>
    </row>
    <row r="21" spans="1:4" ht="24.75" customHeight="1">
      <c r="A21" s="141"/>
      <c r="B21" s="145" t="s">
        <v>1089</v>
      </c>
      <c r="C21" s="176">
        <v>19</v>
      </c>
      <c r="D21" s="145" t="s">
        <v>1158</v>
      </c>
    </row>
    <row r="22" spans="1:4" ht="24.75" customHeight="1">
      <c r="A22" s="141"/>
      <c r="B22" s="145" t="s">
        <v>1090</v>
      </c>
      <c r="C22" s="203">
        <v>20</v>
      </c>
      <c r="D22" s="145" t="s">
        <v>1159</v>
      </c>
    </row>
    <row r="23" spans="1:4" ht="24.75" customHeight="1">
      <c r="A23" s="141"/>
      <c r="B23" s="145" t="s">
        <v>1091</v>
      </c>
      <c r="C23" s="216">
        <v>21</v>
      </c>
      <c r="D23" s="145" t="s">
        <v>1160</v>
      </c>
    </row>
    <row r="24" spans="1:4" ht="24.75" customHeight="1">
      <c r="A24" s="141"/>
      <c r="B24" s="145" t="s">
        <v>1092</v>
      </c>
      <c r="C24" s="176">
        <v>22</v>
      </c>
      <c r="D24" s="145" t="s">
        <v>1161</v>
      </c>
    </row>
    <row r="25" spans="1:4" ht="24.75" customHeight="1">
      <c r="A25" s="141"/>
      <c r="B25" s="148"/>
      <c r="C25" s="177"/>
      <c r="D25" s="148"/>
    </row>
    <row r="26" spans="1:4" s="1" customFormat="1" ht="13.5" thickBot="1">
      <c r="A26" s="23"/>
      <c r="B26" s="23"/>
      <c r="C26" s="178"/>
      <c r="D26" s="23"/>
    </row>
    <row r="27" spans="1:4" s="23" customFormat="1" ht="16.5" customHeight="1" thickTop="1">
      <c r="B27" s="24" t="s">
        <v>1165</v>
      </c>
      <c r="C27" s="179"/>
      <c r="D27" s="25"/>
    </row>
    <row r="28" spans="1:4" s="23" customFormat="1" ht="4.5" customHeight="1">
      <c r="B28" s="189"/>
      <c r="C28" s="178"/>
    </row>
    <row r="29" spans="1:4" s="23" customFormat="1" ht="16.5" customHeight="1">
      <c r="B29" s="249" t="s">
        <v>1166</v>
      </c>
      <c r="C29" s="178"/>
    </row>
    <row r="30" spans="1:4" ht="14.25">
      <c r="A30" s="141"/>
    </row>
    <row r="31" spans="1:4" ht="14.25">
      <c r="A31" s="141"/>
    </row>
    <row r="32" spans="1:4" ht="14.25">
      <c r="A32" s="141"/>
    </row>
    <row r="33" spans="1:1" ht="14.25">
      <c r="A33" s="141"/>
    </row>
  </sheetData>
  <hyperlinks>
    <hyperlink ref="C3" location="'1'!A1" display="'1'!A1" xr:uid="{00000000-0004-0000-0000-000000000000}"/>
    <hyperlink ref="C4" location="'2'!A1" display="'2'!A1" xr:uid="{00000000-0004-0000-0000-000001000000}"/>
    <hyperlink ref="C5" location="'3'!A1" display="'3'!A1" xr:uid="{00000000-0004-0000-0000-000002000000}"/>
    <hyperlink ref="C7" location="'5'!A1" display="'5'!A1" xr:uid="{00000000-0004-0000-0000-000003000000}"/>
    <hyperlink ref="C6" location="'4'!A1" display="'4'!A1" xr:uid="{00000000-0004-0000-0000-000004000000}"/>
    <hyperlink ref="C8" location="'6'!A1" display="'6'!A1" xr:uid="{00000000-0004-0000-0000-000005000000}"/>
    <hyperlink ref="C9" location="'7'!A1" display="'7'!A1" xr:uid="{00000000-0004-0000-0000-000006000000}"/>
    <hyperlink ref="C10" location="'8'!A1" display="'8'!A1" xr:uid="{00000000-0004-0000-0000-000007000000}"/>
    <hyperlink ref="C11" location="'9'!A1" display="'9'!A1" xr:uid="{00000000-0004-0000-0000-000008000000}"/>
    <hyperlink ref="C14" location="'12'!A1" display="'12'!A1" xr:uid="{00000000-0004-0000-0000-000009000000}"/>
    <hyperlink ref="C15" location="'13'!A1" display="'13'!A1" xr:uid="{00000000-0004-0000-0000-00000A000000}"/>
    <hyperlink ref="C16" location="'14'!A1" display="'14'!A1" xr:uid="{00000000-0004-0000-0000-00000B000000}"/>
    <hyperlink ref="C17" location="'15'!A1" display="'15'!A1" xr:uid="{00000000-0004-0000-0000-00000C000000}"/>
    <hyperlink ref="C18" location="'16'!A1" display="'16'!A1" xr:uid="{00000000-0004-0000-0000-00000D000000}"/>
    <hyperlink ref="C19" location="'17'!A1" display="'17'!A1" xr:uid="{00000000-0004-0000-0000-00000E000000}"/>
    <hyperlink ref="C20" location="'18'!A1" display="'18'!A1" xr:uid="{00000000-0004-0000-0000-00000F000000}"/>
    <hyperlink ref="C21" location="'19'!A1" display="'19'!A1" xr:uid="{00000000-0004-0000-0000-000010000000}"/>
    <hyperlink ref="C22" location="'20'!A1" display="'20'!A1" xr:uid="{00000000-0004-0000-0000-000011000000}"/>
    <hyperlink ref="C23" location="'21'!A1" display="'21'!A1" xr:uid="{00000000-0004-0000-0000-000012000000}"/>
    <hyperlink ref="C24" location="'22'!A1" display="'22'!A1" xr:uid="{00000000-0004-0000-0000-000013000000}"/>
    <hyperlink ref="C13" location="'11'!A1" display="'11'!A1" xr:uid="{00000000-0004-0000-0000-000014000000}"/>
    <hyperlink ref="C12" location="'10'!A1" display="'10'!A1" xr:uid="{00000000-0004-0000-0000-000015000000}"/>
  </hyperlinks>
  <printOptions horizontalCentered="1"/>
  <pageMargins left="0.15748031496062992" right="0.15748031496062992" top="0.55000000000000004" bottom="0.54" header="0.31496062992125984" footer="0.31496062992125984"/>
  <pageSetup paperSize="9" scale="7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I109"/>
  <sheetViews>
    <sheetView zoomScaleNormal="100" zoomScaleSheetLayoutView="80" workbookViewId="0">
      <pane xSplit="2" ySplit="8" topLeftCell="C9" activePane="bottomRight" state="frozen"/>
      <selection pane="topRight" activeCell="C1" sqref="C1"/>
      <selection pane="bottomLeft" activeCell="A9" sqref="A9"/>
      <selection pane="bottomRight" sqref="A1:B1"/>
    </sheetView>
  </sheetViews>
  <sheetFormatPr defaultColWidth="9.28515625" defaultRowHeight="12.75"/>
  <cols>
    <col min="1" max="1" width="2.140625" style="22" customWidth="1"/>
    <col min="2" max="2" width="42.5703125" style="27" customWidth="1"/>
    <col min="3" max="3" width="10" style="27" customWidth="1"/>
    <col min="4" max="4" width="11.28515625" style="27" customWidth="1"/>
    <col min="5" max="6" width="12.42578125" style="21" customWidth="1"/>
    <col min="7" max="7" width="0.85546875" style="22" customWidth="1"/>
    <col min="8" max="8" width="36.28515625" style="22" bestFit="1" customWidth="1"/>
    <col min="9" max="9" width="2.140625" style="22" customWidth="1"/>
    <col min="10" max="16384" width="9.28515625" style="22"/>
  </cols>
  <sheetData>
    <row r="1" spans="1:9" s="1" customFormat="1" ht="15" customHeight="1">
      <c r="A1" s="254" t="s">
        <v>8</v>
      </c>
      <c r="B1" s="255"/>
      <c r="C1" s="74"/>
      <c r="D1" s="74"/>
      <c r="E1" s="81"/>
      <c r="F1" s="81"/>
    </row>
    <row r="2" spans="1:9" s="1" customFormat="1" ht="12.95" customHeight="1">
      <c r="B2" s="3"/>
      <c r="C2" s="75"/>
      <c r="D2" s="75"/>
      <c r="E2" s="81"/>
      <c r="F2" s="81"/>
    </row>
    <row r="3" spans="1:9" s="29" customFormat="1" ht="15" customHeight="1">
      <c r="B3" s="194" t="s">
        <v>1107</v>
      </c>
      <c r="C3" s="45"/>
      <c r="D3" s="45"/>
      <c r="E3" s="82"/>
      <c r="F3" s="82"/>
      <c r="G3" s="34"/>
      <c r="H3" s="34"/>
      <c r="I3" s="34"/>
    </row>
    <row r="4" spans="1:9" s="29" customFormat="1" ht="15" customHeight="1" thickBot="1">
      <c r="B4" s="195" t="s">
        <v>1108</v>
      </c>
      <c r="C4" s="193"/>
      <c r="D4" s="193"/>
      <c r="E4" s="193"/>
      <c r="F4" s="193"/>
      <c r="G4" s="192"/>
      <c r="H4" s="192"/>
      <c r="I4" s="35"/>
    </row>
    <row r="5" spans="1:9" s="30" customFormat="1" ht="12.75" customHeight="1" thickTop="1">
      <c r="C5" s="32"/>
      <c r="D5" s="32"/>
      <c r="E5" s="32"/>
      <c r="F5" s="32"/>
      <c r="H5" s="31"/>
    </row>
    <row r="6" spans="1:9" s="30" customFormat="1" ht="15.95" customHeight="1">
      <c r="B6" s="250" t="s">
        <v>498</v>
      </c>
      <c r="C6" s="256">
        <v>2023</v>
      </c>
      <c r="D6" s="257"/>
      <c r="E6" s="257"/>
      <c r="F6" s="257"/>
      <c r="G6" s="258"/>
      <c r="H6" s="250" t="s">
        <v>549</v>
      </c>
    </row>
    <row r="7" spans="1:9" s="30" customFormat="1" ht="45" customHeight="1">
      <c r="B7" s="272"/>
      <c r="C7" s="186" t="s">
        <v>263</v>
      </c>
      <c r="D7" s="113" t="s">
        <v>259</v>
      </c>
      <c r="E7" s="186" t="s">
        <v>260</v>
      </c>
      <c r="F7" s="283" t="s">
        <v>264</v>
      </c>
      <c r="G7" s="284"/>
      <c r="H7" s="272"/>
    </row>
    <row r="8" spans="1:9" s="30" customFormat="1" ht="45" customHeight="1">
      <c r="B8" s="251"/>
      <c r="C8" s="187" t="s">
        <v>261</v>
      </c>
      <c r="D8" s="114" t="s">
        <v>998</v>
      </c>
      <c r="E8" s="187" t="s">
        <v>999</v>
      </c>
      <c r="F8" s="285" t="s">
        <v>262</v>
      </c>
      <c r="G8" s="286"/>
      <c r="H8" s="251"/>
    </row>
    <row r="9" spans="1:9" s="29" customFormat="1" ht="17.100000000000001" customHeight="1">
      <c r="B9" s="39" t="s">
        <v>274</v>
      </c>
      <c r="C9" s="46">
        <f>+C10+C15+C23+C26</f>
        <v>80119.241337083484</v>
      </c>
      <c r="D9" s="69" t="s">
        <v>878</v>
      </c>
      <c r="E9" s="151" t="s">
        <v>878</v>
      </c>
      <c r="F9" s="82">
        <f>+F10+F15+F23+F26</f>
        <v>73653365.912020624</v>
      </c>
      <c r="G9" s="71"/>
      <c r="H9" s="39" t="s">
        <v>268</v>
      </c>
    </row>
    <row r="10" spans="1:9" s="30" customFormat="1" ht="12.95" customHeight="1">
      <c r="B10" s="38" t="s">
        <v>275</v>
      </c>
      <c r="C10" s="44">
        <f>SUM(C11:C14)</f>
        <v>24583.056483442353</v>
      </c>
      <c r="D10" s="33">
        <f>SUM(D11:D14)</f>
        <v>48528.713794893643</v>
      </c>
      <c r="E10" s="85">
        <f>+F10/D10</f>
        <v>309.24425702117782</v>
      </c>
      <c r="F10" s="88">
        <f>SUM(F11:F14)</f>
        <v>15007226.041695267</v>
      </c>
      <c r="G10" s="72"/>
      <c r="H10" s="38" t="s">
        <v>356</v>
      </c>
    </row>
    <row r="11" spans="1:9" s="30" customFormat="1" ht="12.95" customHeight="1">
      <c r="B11" s="66" t="s">
        <v>276</v>
      </c>
      <c r="C11" s="44">
        <v>14126.858450696323</v>
      </c>
      <c r="D11" s="33">
        <v>27386.50406074581</v>
      </c>
      <c r="E11" s="152">
        <v>324.4000905677932</v>
      </c>
      <c r="F11" s="88">
        <f>+E11*D11</f>
        <v>8884184.3976411764</v>
      </c>
      <c r="G11" s="72"/>
      <c r="H11" s="66" t="s">
        <v>357</v>
      </c>
    </row>
    <row r="12" spans="1:9" s="30" customFormat="1" ht="12.95" customHeight="1">
      <c r="B12" s="66" t="s">
        <v>106</v>
      </c>
      <c r="C12" s="44">
        <v>9494.1043990078797</v>
      </c>
      <c r="D12" s="33">
        <v>19337.06914212081</v>
      </c>
      <c r="E12" s="152">
        <v>279.97975952115473</v>
      </c>
      <c r="F12" s="88">
        <f t="shared" ref="F12:F28" si="0">+E12*D12</f>
        <v>5413987.9682549266</v>
      </c>
      <c r="G12" s="72"/>
      <c r="H12" s="66" t="s">
        <v>145</v>
      </c>
    </row>
    <row r="13" spans="1:9" s="30" customFormat="1" ht="12.95" customHeight="1">
      <c r="B13" s="66" t="s">
        <v>277</v>
      </c>
      <c r="C13" s="44">
        <v>335.38495911446131</v>
      </c>
      <c r="D13" s="33">
        <v>483.83525413642735</v>
      </c>
      <c r="E13" s="152">
        <v>417.30729039613254</v>
      </c>
      <c r="F13" s="88">
        <f t="shared" si="0"/>
        <v>201907.97890179668</v>
      </c>
      <c r="G13" s="72"/>
      <c r="H13" s="66" t="s">
        <v>358</v>
      </c>
    </row>
    <row r="14" spans="1:9" s="30" customFormat="1" ht="12.95" customHeight="1">
      <c r="B14" s="66" t="s">
        <v>278</v>
      </c>
      <c r="C14" s="44">
        <v>626.70867462368801</v>
      </c>
      <c r="D14" s="33">
        <v>1321.305337890587</v>
      </c>
      <c r="E14" s="152">
        <v>383.82172716187387</v>
      </c>
      <c r="F14" s="88">
        <f t="shared" si="0"/>
        <v>507145.69689736847</v>
      </c>
      <c r="G14" s="72"/>
      <c r="H14" s="66" t="s">
        <v>359</v>
      </c>
    </row>
    <row r="15" spans="1:9" s="30" customFormat="1" ht="12.95" customHeight="1">
      <c r="B15" s="38" t="s">
        <v>295</v>
      </c>
      <c r="C15" s="44">
        <f>SUM(C16:C22)</f>
        <v>418.28805380156672</v>
      </c>
      <c r="D15" s="33">
        <f>SUM(D16:D22)</f>
        <v>2239.6829107193657</v>
      </c>
      <c r="E15" s="85">
        <f>+F15/D15</f>
        <v>2080.116256344525</v>
      </c>
      <c r="F15" s="88">
        <f>SUM(F16:F22)</f>
        <v>4658800.8316443758</v>
      </c>
      <c r="G15" s="72"/>
      <c r="H15" s="38" t="s">
        <v>360</v>
      </c>
    </row>
    <row r="16" spans="1:9" s="30" customFormat="1" ht="12.95" customHeight="1">
      <c r="B16" s="66" t="s">
        <v>279</v>
      </c>
      <c r="C16" s="44">
        <v>28.496301761066142</v>
      </c>
      <c r="D16" s="33">
        <v>369.31635173726784</v>
      </c>
      <c r="E16" s="152">
        <v>1357.8508245025071</v>
      </c>
      <c r="F16" s="88">
        <f t="shared" si="0"/>
        <v>501476.51270870701</v>
      </c>
      <c r="G16" s="72"/>
      <c r="H16" s="66" t="s">
        <v>361</v>
      </c>
    </row>
    <row r="17" spans="2:8" s="30" customFormat="1" ht="12.95" customHeight="1">
      <c r="B17" s="66" t="s">
        <v>280</v>
      </c>
      <c r="C17" s="44">
        <v>36.811320754716988</v>
      </c>
      <c r="D17" s="33">
        <v>99.196377358490551</v>
      </c>
      <c r="E17" s="152">
        <v>1488.4147907774238</v>
      </c>
      <c r="F17" s="88">
        <f t="shared" si="0"/>
        <v>147645.3552519161</v>
      </c>
      <c r="G17" s="72"/>
      <c r="H17" s="66" t="s">
        <v>362</v>
      </c>
    </row>
    <row r="18" spans="2:8" s="30" customFormat="1" ht="12.95" customHeight="1">
      <c r="B18" s="66" t="s">
        <v>281</v>
      </c>
      <c r="C18" s="44">
        <v>126.59217515468826</v>
      </c>
      <c r="D18" s="33">
        <v>1495.8674583531667</v>
      </c>
      <c r="E18" s="152">
        <v>2158.8735982063949</v>
      </c>
      <c r="F18" s="88">
        <f t="shared" si="0"/>
        <v>3229388.7622547559</v>
      </c>
      <c r="G18" s="72"/>
      <c r="H18" s="66" t="s">
        <v>363</v>
      </c>
    </row>
    <row r="19" spans="2:8" s="30" customFormat="1" ht="12.95" customHeight="1">
      <c r="B19" s="66" t="s">
        <v>282</v>
      </c>
      <c r="C19" s="44">
        <v>131.02616352201252</v>
      </c>
      <c r="D19" s="33">
        <v>128.22772327044024</v>
      </c>
      <c r="E19" s="152">
        <v>4236.3657055894146</v>
      </c>
      <c r="F19" s="88">
        <f t="shared" si="0"/>
        <v>543219.52936870279</v>
      </c>
      <c r="G19" s="72"/>
      <c r="H19" s="66" t="s">
        <v>364</v>
      </c>
    </row>
    <row r="20" spans="2:8" s="30" customFormat="1" ht="12.95" customHeight="1">
      <c r="B20" s="66" t="s">
        <v>283</v>
      </c>
      <c r="C20" s="44">
        <v>34.81</v>
      </c>
      <c r="D20" s="33">
        <v>45.5</v>
      </c>
      <c r="E20" s="152">
        <v>2067.6652115008278</v>
      </c>
      <c r="F20" s="88">
        <f t="shared" si="0"/>
        <v>94078.76712328766</v>
      </c>
      <c r="G20" s="72"/>
      <c r="H20" s="66" t="s">
        <v>365</v>
      </c>
    </row>
    <row r="21" spans="2:8" s="30" customFormat="1" ht="12.95" customHeight="1">
      <c r="B21" s="66" t="s">
        <v>284</v>
      </c>
      <c r="C21" s="44">
        <v>4.5520926090828135</v>
      </c>
      <c r="D21" s="33">
        <v>7.65</v>
      </c>
      <c r="E21" s="152">
        <v>2227.8500880054689</v>
      </c>
      <c r="F21" s="88">
        <f t="shared" si="0"/>
        <v>17043.053173241839</v>
      </c>
      <c r="G21" s="72"/>
      <c r="H21" s="66" t="s">
        <v>366</v>
      </c>
    </row>
    <row r="22" spans="2:8" s="30" customFormat="1" ht="12.95" customHeight="1">
      <c r="B22" s="66" t="s">
        <v>285</v>
      </c>
      <c r="C22" s="44">
        <v>56</v>
      </c>
      <c r="D22" s="33">
        <v>93.924999999999997</v>
      </c>
      <c r="E22" s="152">
        <v>1340.9513097020479</v>
      </c>
      <c r="F22" s="88">
        <f t="shared" si="0"/>
        <v>125948.85176376485</v>
      </c>
      <c r="G22" s="72"/>
      <c r="H22" s="66" t="s">
        <v>367</v>
      </c>
    </row>
    <row r="23" spans="2:8" s="30" customFormat="1" ht="12.95" customHeight="1">
      <c r="B23" s="38" t="s">
        <v>286</v>
      </c>
      <c r="C23" s="44">
        <f>+C24+C25</f>
        <v>37</v>
      </c>
      <c r="D23" s="33">
        <f>+D24+D25</f>
        <v>312.89999999999998</v>
      </c>
      <c r="E23" s="85">
        <f>+F23/D23</f>
        <v>2051.9933859263961</v>
      </c>
      <c r="F23" s="88">
        <f>+F24+F25</f>
        <v>642068.73045636923</v>
      </c>
      <c r="G23" s="72"/>
      <c r="H23" s="38" t="s">
        <v>368</v>
      </c>
    </row>
    <row r="24" spans="2:8" s="30" customFormat="1" ht="12.95" customHeight="1">
      <c r="B24" s="66" t="s">
        <v>287</v>
      </c>
      <c r="C24" s="44">
        <v>2</v>
      </c>
      <c r="D24" s="33">
        <v>3.9</v>
      </c>
      <c r="E24" s="152">
        <v>2758.6206896551726</v>
      </c>
      <c r="F24" s="88">
        <f t="shared" si="0"/>
        <v>10758.620689655172</v>
      </c>
      <c r="G24" s="72"/>
      <c r="H24" s="66" t="s">
        <v>369</v>
      </c>
    </row>
    <row r="25" spans="2:8" s="30" customFormat="1" ht="12.95" customHeight="1">
      <c r="B25" s="66" t="s">
        <v>288</v>
      </c>
      <c r="C25" s="44">
        <v>35</v>
      </c>
      <c r="D25" s="33">
        <v>309</v>
      </c>
      <c r="E25" s="152">
        <v>2043.0747888890421</v>
      </c>
      <c r="F25" s="88">
        <f t="shared" si="0"/>
        <v>631310.10976671404</v>
      </c>
      <c r="G25" s="72"/>
      <c r="H25" s="66" t="s">
        <v>370</v>
      </c>
    </row>
    <row r="26" spans="2:8" s="30" customFormat="1" ht="12.95" customHeight="1">
      <c r="B26" s="38" t="s">
        <v>289</v>
      </c>
      <c r="C26" s="44">
        <f>SUM(C27:C29)</f>
        <v>55080.89679983956</v>
      </c>
      <c r="D26" s="67" t="s">
        <v>878</v>
      </c>
      <c r="E26" s="85" t="s">
        <v>878</v>
      </c>
      <c r="F26" s="88">
        <f>+F27+F28+F29+F32</f>
        <v>53345270.308224611</v>
      </c>
      <c r="G26" s="72"/>
      <c r="H26" s="38" t="s">
        <v>371</v>
      </c>
    </row>
    <row r="27" spans="2:8" s="30" customFormat="1" ht="12.95" customHeight="1">
      <c r="B27" s="66" t="s">
        <v>290</v>
      </c>
      <c r="C27" s="44">
        <v>176.40169141374932</v>
      </c>
      <c r="D27" s="33">
        <v>203.83388170903746</v>
      </c>
      <c r="E27" s="152">
        <v>617.18457629087595</v>
      </c>
      <c r="F27" s="88">
        <f t="shared" si="0"/>
        <v>125803.12791631681</v>
      </c>
      <c r="G27" s="72"/>
      <c r="H27" s="66" t="s">
        <v>372</v>
      </c>
    </row>
    <row r="28" spans="2:8" s="30" customFormat="1" ht="12.95" customHeight="1">
      <c r="B28" s="66" t="s">
        <v>987</v>
      </c>
      <c r="C28" s="44">
        <v>5.15</v>
      </c>
      <c r="D28" s="33">
        <v>8</v>
      </c>
      <c r="E28" s="152">
        <v>721.48095229625164</v>
      </c>
      <c r="F28" s="88">
        <f t="shared" si="0"/>
        <v>5771.8476183700132</v>
      </c>
      <c r="G28" s="72"/>
      <c r="H28" s="66" t="s">
        <v>986</v>
      </c>
    </row>
    <row r="29" spans="2:8" s="30" customFormat="1" ht="12.95" customHeight="1">
      <c r="B29" s="66" t="s">
        <v>108</v>
      </c>
      <c r="C29" s="44">
        <f>+C30+C31</f>
        <v>54899.345108425812</v>
      </c>
      <c r="D29" s="67" t="s">
        <v>878</v>
      </c>
      <c r="E29" s="85" t="s">
        <v>878</v>
      </c>
      <c r="F29" s="88">
        <f>+F30+F31</f>
        <v>50909505.063110054</v>
      </c>
      <c r="G29" s="72"/>
      <c r="H29" s="66" t="s">
        <v>373</v>
      </c>
    </row>
    <row r="30" spans="2:8" s="30" customFormat="1" ht="12.95" customHeight="1">
      <c r="B30" s="73" t="s">
        <v>291</v>
      </c>
      <c r="C30" s="44">
        <v>5589.9682353332428</v>
      </c>
      <c r="D30" s="67" t="s">
        <v>878</v>
      </c>
      <c r="E30" s="85" t="s">
        <v>878</v>
      </c>
      <c r="F30" s="88">
        <v>1546412.2911589805</v>
      </c>
      <c r="G30" s="72"/>
      <c r="H30" s="73" t="s">
        <v>374</v>
      </c>
    </row>
    <row r="31" spans="2:8" s="30" customFormat="1" ht="12.95" customHeight="1">
      <c r="B31" s="73" t="s">
        <v>292</v>
      </c>
      <c r="C31" s="44">
        <v>49309.376873092566</v>
      </c>
      <c r="D31" s="33">
        <v>370972.87910299166</v>
      </c>
      <c r="E31" s="85">
        <v>133.06388567086222</v>
      </c>
      <c r="F31" s="88">
        <f>+E31*D31</f>
        <v>49363092.771951072</v>
      </c>
      <c r="G31" s="72"/>
      <c r="H31" s="73" t="s">
        <v>375</v>
      </c>
    </row>
    <row r="32" spans="2:8" s="30" customFormat="1" ht="12.95" customHeight="1">
      <c r="B32" s="66" t="s">
        <v>185</v>
      </c>
      <c r="C32" s="89" t="s">
        <v>878</v>
      </c>
      <c r="D32" s="33">
        <v>37411.702196712977</v>
      </c>
      <c r="E32" s="85">
        <v>61.590094389832885</v>
      </c>
      <c r="F32" s="88">
        <f>+E32*D32</f>
        <v>2304190.2695798706</v>
      </c>
      <c r="G32" s="72"/>
      <c r="H32" s="66" t="s">
        <v>146</v>
      </c>
    </row>
    <row r="33" spans="2:8" s="29" customFormat="1" ht="17.100000000000001" customHeight="1">
      <c r="B33" s="39" t="s">
        <v>265</v>
      </c>
      <c r="C33" s="46">
        <f>+C34+C37+C59</f>
        <v>5759.0690361255856</v>
      </c>
      <c r="D33" s="69" t="s">
        <v>878</v>
      </c>
      <c r="E33" s="151" t="s">
        <v>878</v>
      </c>
      <c r="F33" s="82">
        <f>+F34+F37+F59</f>
        <v>95327743.104750946</v>
      </c>
      <c r="G33" s="71"/>
      <c r="H33" s="39" t="s">
        <v>269</v>
      </c>
    </row>
    <row r="34" spans="2:8" s="30" customFormat="1" ht="12.95" customHeight="1">
      <c r="B34" s="38" t="s">
        <v>293</v>
      </c>
      <c r="C34" s="44">
        <f>+C35+C36</f>
        <v>3315.3967519858825</v>
      </c>
      <c r="D34" s="33">
        <f>+D35+D36</f>
        <v>80145.512398311956</v>
      </c>
      <c r="E34" s="85">
        <f>+F34/D34</f>
        <v>457.26094073482074</v>
      </c>
      <c r="F34" s="33">
        <f>+F35+F36</f>
        <v>36647412.394926362</v>
      </c>
      <c r="G34" s="72"/>
      <c r="H34" s="38" t="s">
        <v>376</v>
      </c>
    </row>
    <row r="35" spans="2:8" s="30" customFormat="1" ht="12.95" customHeight="1">
      <c r="B35" s="66" t="s">
        <v>296</v>
      </c>
      <c r="C35" s="44">
        <v>3276.3967519858825</v>
      </c>
      <c r="D35" s="33">
        <v>79076.22939831196</v>
      </c>
      <c r="E35" s="152">
        <v>457.16096569088648</v>
      </c>
      <c r="F35" s="88">
        <f t="shared" ref="F35:F57" si="1">+E35*D35</f>
        <v>36150565.394926362</v>
      </c>
      <c r="G35" s="72"/>
      <c r="H35" s="66" t="s">
        <v>378</v>
      </c>
    </row>
    <row r="36" spans="2:8" s="30" customFormat="1" ht="12.95" customHeight="1">
      <c r="B36" s="66" t="s">
        <v>297</v>
      </c>
      <c r="C36" s="44">
        <v>39</v>
      </c>
      <c r="D36" s="33">
        <v>1069.2829999999999</v>
      </c>
      <c r="E36" s="152">
        <v>464.65435249601848</v>
      </c>
      <c r="F36" s="88">
        <f t="shared" si="1"/>
        <v>496847.00000000006</v>
      </c>
      <c r="G36" s="72"/>
      <c r="H36" s="66" t="s">
        <v>377</v>
      </c>
    </row>
    <row r="37" spans="2:8" s="30" customFormat="1" ht="12.95" customHeight="1">
      <c r="B37" s="38" t="s">
        <v>294</v>
      </c>
      <c r="C37" s="44">
        <f>SUM(C38:C58)</f>
        <v>1994.2558729069556</v>
      </c>
      <c r="D37" s="67" t="s">
        <v>878</v>
      </c>
      <c r="E37" s="85" t="s">
        <v>878</v>
      </c>
      <c r="F37" s="88">
        <f>SUM(F38:F58)</f>
        <v>50972832.210542142</v>
      </c>
      <c r="G37" s="72"/>
      <c r="H37" s="38" t="s">
        <v>379</v>
      </c>
    </row>
    <row r="38" spans="2:8" s="30" customFormat="1" ht="12.95" customHeight="1">
      <c r="B38" s="66" t="s">
        <v>298</v>
      </c>
      <c r="C38" s="44">
        <v>46.086078058067585</v>
      </c>
      <c r="D38" s="33">
        <v>2189.5962636839604</v>
      </c>
      <c r="E38" s="152">
        <v>495.43863167959989</v>
      </c>
      <c r="F38" s="88">
        <f t="shared" si="1"/>
        <v>1084810.5768103458</v>
      </c>
      <c r="G38" s="72"/>
      <c r="H38" s="66" t="s">
        <v>380</v>
      </c>
    </row>
    <row r="39" spans="2:8" s="30" customFormat="1" ht="12.95" customHeight="1">
      <c r="B39" s="66" t="s">
        <v>299</v>
      </c>
      <c r="C39" s="44">
        <v>264.87872441694424</v>
      </c>
      <c r="D39" s="33">
        <v>13857.264564493109</v>
      </c>
      <c r="E39" s="152">
        <v>1096.2687990121005</v>
      </c>
      <c r="F39" s="88">
        <f t="shared" si="1"/>
        <v>15191286.7817098</v>
      </c>
      <c r="G39" s="72"/>
      <c r="H39" s="66" t="s">
        <v>381</v>
      </c>
    </row>
    <row r="40" spans="2:8" s="30" customFormat="1" ht="12.95" customHeight="1">
      <c r="B40" s="66" t="s">
        <v>300</v>
      </c>
      <c r="C40" s="44">
        <v>59.389914326511146</v>
      </c>
      <c r="D40" s="33">
        <v>1818.0510258891254</v>
      </c>
      <c r="E40" s="152">
        <v>1156.3622365622114</v>
      </c>
      <c r="F40" s="88">
        <f t="shared" si="1"/>
        <v>2102325.550481372</v>
      </c>
      <c r="G40" s="72"/>
      <c r="H40" s="66" t="s">
        <v>382</v>
      </c>
    </row>
    <row r="41" spans="2:8" s="30" customFormat="1" ht="12.95" customHeight="1">
      <c r="B41" s="66" t="s">
        <v>301</v>
      </c>
      <c r="C41" s="44">
        <v>209.18035697287004</v>
      </c>
      <c r="D41" s="33">
        <v>7851.4241166111415</v>
      </c>
      <c r="E41" s="152">
        <v>825.14394492183101</v>
      </c>
      <c r="F41" s="88">
        <f t="shared" si="1"/>
        <v>6478555.0688349195</v>
      </c>
      <c r="G41" s="72"/>
      <c r="H41" s="66" t="s">
        <v>383</v>
      </c>
    </row>
    <row r="42" spans="2:8" s="30" customFormat="1" ht="12.95" customHeight="1">
      <c r="B42" s="66" t="s">
        <v>302</v>
      </c>
      <c r="C42" s="44">
        <v>57.320380771061345</v>
      </c>
      <c r="D42" s="33">
        <v>1490.9389100428377</v>
      </c>
      <c r="E42" s="152">
        <v>2170.4389264004476</v>
      </c>
      <c r="F42" s="88">
        <f t="shared" si="1"/>
        <v>3235991.8472420303</v>
      </c>
      <c r="G42" s="72"/>
      <c r="H42" s="66" t="s">
        <v>384</v>
      </c>
    </row>
    <row r="43" spans="2:8" s="30" customFormat="1" ht="12.95" customHeight="1">
      <c r="B43" s="66" t="s">
        <v>303</v>
      </c>
      <c r="C43" s="44">
        <v>19.529999999999994</v>
      </c>
      <c r="D43" s="33">
        <v>46.723421383647789</v>
      </c>
      <c r="E43" s="152">
        <v>2810.2280493973349</v>
      </c>
      <c r="F43" s="88">
        <f t="shared" si="1"/>
        <v>131303.46933613825</v>
      </c>
      <c r="G43" s="72"/>
      <c r="H43" s="66" t="s">
        <v>385</v>
      </c>
    </row>
    <row r="44" spans="2:8" s="30" customFormat="1" ht="12.95" customHeight="1">
      <c r="B44" s="66" t="s">
        <v>304</v>
      </c>
      <c r="C44" s="44">
        <v>102.93501665873384</v>
      </c>
      <c r="D44" s="33">
        <v>3377.1147882912919</v>
      </c>
      <c r="E44" s="152">
        <v>453.50148677803537</v>
      </c>
      <c r="F44" s="88">
        <f t="shared" si="1"/>
        <v>1531526.5775101911</v>
      </c>
      <c r="G44" s="72"/>
      <c r="H44" s="66" t="s">
        <v>386</v>
      </c>
    </row>
    <row r="45" spans="2:8" s="30" customFormat="1" ht="12.95" customHeight="1">
      <c r="B45" s="66" t="s">
        <v>305</v>
      </c>
      <c r="C45" s="44">
        <v>135.50625892432171</v>
      </c>
      <c r="D45" s="33">
        <v>3870.7601142313206</v>
      </c>
      <c r="E45" s="152">
        <v>431.04145940378226</v>
      </c>
      <c r="F45" s="88">
        <f t="shared" si="1"/>
        <v>1668458.0886402193</v>
      </c>
      <c r="G45" s="72"/>
      <c r="H45" s="66" t="s">
        <v>387</v>
      </c>
    </row>
    <row r="46" spans="2:8" s="30" customFormat="1" ht="12.95" customHeight="1">
      <c r="B46" s="66" t="s">
        <v>306</v>
      </c>
      <c r="C46" s="44">
        <v>12.132235294117647</v>
      </c>
      <c r="D46" s="33">
        <v>79.808500277195336</v>
      </c>
      <c r="E46" s="152">
        <v>2166.7031776421818</v>
      </c>
      <c r="F46" s="88">
        <f t="shared" si="1"/>
        <v>172921.33115345609</v>
      </c>
      <c r="G46" s="72"/>
      <c r="H46" s="66" t="s">
        <v>388</v>
      </c>
    </row>
    <row r="47" spans="2:8" s="30" customFormat="1" ht="12.95" customHeight="1">
      <c r="B47" s="66" t="s">
        <v>307</v>
      </c>
      <c r="C47" s="44">
        <v>60.661176470588238</v>
      </c>
      <c r="D47" s="33">
        <v>1313.76</v>
      </c>
      <c r="E47" s="152">
        <v>384.66815044371128</v>
      </c>
      <c r="F47" s="88">
        <f t="shared" si="1"/>
        <v>505361.62932693015</v>
      </c>
      <c r="G47" s="72"/>
      <c r="H47" s="66" t="s">
        <v>389</v>
      </c>
    </row>
    <row r="48" spans="2:8" s="30" customFormat="1" ht="12.95" customHeight="1">
      <c r="B48" s="66" t="s">
        <v>308</v>
      </c>
      <c r="C48" s="44">
        <v>53.716930033317453</v>
      </c>
      <c r="D48" s="33">
        <v>890.80683246073318</v>
      </c>
      <c r="E48" s="152">
        <v>703.42774672140945</v>
      </c>
      <c r="F48" s="88">
        <f t="shared" si="1"/>
        <v>626618.24292188964</v>
      </c>
      <c r="G48" s="72"/>
      <c r="H48" s="66" t="s">
        <v>390</v>
      </c>
    </row>
    <row r="49" spans="2:8" s="30" customFormat="1" ht="12.95" customHeight="1">
      <c r="B49" s="66" t="s">
        <v>980</v>
      </c>
      <c r="C49" s="44">
        <v>65.804574012375014</v>
      </c>
      <c r="D49" s="33">
        <v>1225.1898667301277</v>
      </c>
      <c r="E49" s="152">
        <v>848.91840540322039</v>
      </c>
      <c r="F49" s="88">
        <f t="shared" si="1"/>
        <v>1040086.2279807242</v>
      </c>
      <c r="G49" s="72"/>
      <c r="H49" s="66" t="s">
        <v>981</v>
      </c>
    </row>
    <row r="50" spans="2:8" s="30" customFormat="1" ht="12.95" customHeight="1">
      <c r="B50" s="66" t="s">
        <v>310</v>
      </c>
      <c r="C50" s="44">
        <v>117.41357210851977</v>
      </c>
      <c r="D50" s="33">
        <v>2546.1971156592126</v>
      </c>
      <c r="E50" s="152">
        <v>841.76307291988007</v>
      </c>
      <c r="F50" s="88">
        <f t="shared" si="1"/>
        <v>2143294.7083370341</v>
      </c>
      <c r="G50" s="72"/>
      <c r="H50" s="66" t="s">
        <v>392</v>
      </c>
    </row>
    <row r="51" spans="2:8" s="30" customFormat="1" ht="12.95" customHeight="1">
      <c r="B51" s="66" t="s">
        <v>311</v>
      </c>
      <c r="C51" s="44">
        <v>32.966725368871941</v>
      </c>
      <c r="D51" s="33">
        <v>1240.5456663493578</v>
      </c>
      <c r="E51" s="152">
        <v>717.87959967183099</v>
      </c>
      <c r="F51" s="88">
        <f t="shared" si="1"/>
        <v>890562.42633350182</v>
      </c>
      <c r="G51" s="72"/>
      <c r="H51" s="66" t="s">
        <v>393</v>
      </c>
    </row>
    <row r="52" spans="2:8" s="30" customFormat="1" ht="12.95" customHeight="1">
      <c r="B52" s="66" t="s">
        <v>312</v>
      </c>
      <c r="C52" s="44">
        <v>12.972060923369824</v>
      </c>
      <c r="D52" s="33">
        <v>466.9950509436602</v>
      </c>
      <c r="E52" s="152">
        <v>532.69587582316876</v>
      </c>
      <c r="F52" s="88">
        <f t="shared" si="1"/>
        <v>248766.33766751838</v>
      </c>
      <c r="G52" s="72"/>
      <c r="H52" s="66" t="s">
        <v>394</v>
      </c>
    </row>
    <row r="53" spans="2:8" s="30" customFormat="1" ht="12.95" customHeight="1">
      <c r="B53" s="66" t="s">
        <v>313</v>
      </c>
      <c r="C53" s="44">
        <v>36.822251308900526</v>
      </c>
      <c r="D53" s="33">
        <v>1172.3313041408853</v>
      </c>
      <c r="E53" s="152">
        <v>475.64495974265867</v>
      </c>
      <c r="F53" s="88">
        <f t="shared" si="1"/>
        <v>557613.47596314992</v>
      </c>
      <c r="G53" s="72"/>
      <c r="H53" s="66" t="s">
        <v>395</v>
      </c>
    </row>
    <row r="54" spans="2:8" s="30" customFormat="1" ht="12.95" customHeight="1">
      <c r="B54" s="66" t="s">
        <v>314</v>
      </c>
      <c r="C54" s="44">
        <v>20.003169919086151</v>
      </c>
      <c r="D54" s="33">
        <v>312.06956897740395</v>
      </c>
      <c r="E54" s="152">
        <v>1652.7612731780252</v>
      </c>
      <c r="F54" s="88">
        <f t="shared" si="1"/>
        <v>515776.49814321171</v>
      </c>
      <c r="G54" s="72"/>
      <c r="H54" s="66" t="s">
        <v>396</v>
      </c>
    </row>
    <row r="55" spans="2:8" s="30" customFormat="1" ht="12.95" customHeight="1">
      <c r="B55" s="66" t="s">
        <v>315</v>
      </c>
      <c r="C55" s="44">
        <v>39.352127558305554</v>
      </c>
      <c r="D55" s="33">
        <v>1093.4784531175628</v>
      </c>
      <c r="E55" s="152">
        <v>1227.1863618838681</v>
      </c>
      <c r="F55" s="88">
        <f t="shared" si="1"/>
        <v>1341901.8446797419</v>
      </c>
      <c r="G55" s="72"/>
      <c r="H55" s="66" t="s">
        <v>397</v>
      </c>
    </row>
    <row r="56" spans="2:8" s="30" customFormat="1" ht="12.95" customHeight="1">
      <c r="B56" s="66" t="s">
        <v>316</v>
      </c>
      <c r="C56" s="44">
        <v>29</v>
      </c>
      <c r="D56" s="33">
        <v>435</v>
      </c>
      <c r="E56" s="152">
        <v>1801.9902893483927</v>
      </c>
      <c r="F56" s="88">
        <f t="shared" si="1"/>
        <v>783865.77586655086</v>
      </c>
      <c r="G56" s="72"/>
      <c r="H56" s="66" t="s">
        <v>398</v>
      </c>
    </row>
    <row r="57" spans="2:8" s="30" customFormat="1" ht="12.95" customHeight="1">
      <c r="B57" s="66" t="s">
        <v>317</v>
      </c>
      <c r="C57" s="89" t="s">
        <v>878</v>
      </c>
      <c r="D57" s="33">
        <v>1224.373</v>
      </c>
      <c r="E57" s="152">
        <v>3293.1992652565841</v>
      </c>
      <c r="F57" s="88">
        <f t="shared" si="1"/>
        <v>4032104.264</v>
      </c>
      <c r="G57" s="72"/>
      <c r="H57" s="66" t="s">
        <v>399</v>
      </c>
    </row>
    <row r="58" spans="2:8" s="30" customFormat="1" ht="12.95" customHeight="1">
      <c r="B58" s="66" t="s">
        <v>318</v>
      </c>
      <c r="C58" s="44">
        <v>618.58431978099384</v>
      </c>
      <c r="D58" s="33">
        <v>35093.606835281258</v>
      </c>
      <c r="E58" s="85">
        <f>+F58/D58</f>
        <v>190.62450659468681</v>
      </c>
      <c r="F58" s="88">
        <v>6689701.4876034185</v>
      </c>
      <c r="G58" s="72"/>
      <c r="H58" s="66" t="s">
        <v>400</v>
      </c>
    </row>
    <row r="59" spans="2:8" s="30" customFormat="1" ht="12.95" customHeight="1">
      <c r="B59" s="38" t="s">
        <v>319</v>
      </c>
      <c r="C59" s="44">
        <f>+C60+C61</f>
        <v>449.41641123274724</v>
      </c>
      <c r="D59" s="33">
        <f>+D60+D61</f>
        <v>16374.90280342695</v>
      </c>
      <c r="E59" s="85">
        <f>+F59/D59</f>
        <v>470.68972511210296</v>
      </c>
      <c r="F59" s="33">
        <f>+F60+F61</f>
        <v>7707498.4992824355</v>
      </c>
      <c r="G59" s="72"/>
      <c r="H59" s="38" t="s">
        <v>401</v>
      </c>
    </row>
    <row r="60" spans="2:8" s="30" customFormat="1" ht="12.95" customHeight="1">
      <c r="B60" s="66" t="s">
        <v>320</v>
      </c>
      <c r="C60" s="44">
        <v>311.3654450261788</v>
      </c>
      <c r="D60" s="33">
        <v>11408.923474535944</v>
      </c>
      <c r="E60" s="152">
        <v>428.58697384190367</v>
      </c>
      <c r="F60" s="88">
        <f>+E60*D60</f>
        <v>4889715.9867452178</v>
      </c>
      <c r="G60" s="72"/>
      <c r="H60" s="66" t="s">
        <v>951</v>
      </c>
    </row>
    <row r="61" spans="2:8" s="30" customFormat="1" ht="12.95" customHeight="1">
      <c r="B61" s="66" t="s">
        <v>321</v>
      </c>
      <c r="C61" s="44">
        <v>138.0509662065684</v>
      </c>
      <c r="D61" s="33">
        <v>4965.9793288910068</v>
      </c>
      <c r="E61" s="152">
        <v>567.41728588034209</v>
      </c>
      <c r="F61" s="88">
        <f>+E61*D61</f>
        <v>2817782.5125372177</v>
      </c>
      <c r="G61" s="72"/>
      <c r="H61" s="66" t="s">
        <v>402</v>
      </c>
    </row>
    <row r="62" spans="2:8" s="29" customFormat="1" ht="17.100000000000001" customHeight="1">
      <c r="B62" s="39" t="s">
        <v>322</v>
      </c>
      <c r="C62" s="46">
        <f>+C63+C66+C71+C87+C92</f>
        <v>26961.9292395995</v>
      </c>
      <c r="D62" s="69">
        <f>+D63+D66+D71+D87+D92</f>
        <v>117653.19314640366</v>
      </c>
      <c r="E62" s="151">
        <f>+F62/D62</f>
        <v>707.71968124268005</v>
      </c>
      <c r="F62" s="82">
        <f>+F63+F66+F71+F87+F92</f>
        <v>83265480.350756273</v>
      </c>
      <c r="G62" s="71"/>
      <c r="H62" s="39" t="s">
        <v>270</v>
      </c>
    </row>
    <row r="63" spans="2:8" s="30" customFormat="1" ht="12.95" customHeight="1">
      <c r="B63" s="38" t="s">
        <v>323</v>
      </c>
      <c r="C63" s="44">
        <f>+C64+C65</f>
        <v>6191.5601882947994</v>
      </c>
      <c r="D63" s="33">
        <f>+D64+D65</f>
        <v>19440.840305493817</v>
      </c>
      <c r="E63" s="85">
        <f>+F63/D63</f>
        <v>502.04690187581934</v>
      </c>
      <c r="F63" s="33">
        <f>+F64+F65</f>
        <v>9760213.6452357285</v>
      </c>
      <c r="G63" s="72"/>
      <c r="H63" s="38" t="s">
        <v>403</v>
      </c>
    </row>
    <row r="64" spans="2:8" s="30" customFormat="1" ht="12.95" customHeight="1">
      <c r="B64" s="66" t="s">
        <v>324</v>
      </c>
      <c r="C64" s="44">
        <v>5769.5837425382661</v>
      </c>
      <c r="D64" s="33">
        <v>16500.075525169286</v>
      </c>
      <c r="E64" s="152">
        <v>401.52848189840603</v>
      </c>
      <c r="F64" s="88">
        <f t="shared" ref="F64:F86" si="2">+E64*D64</f>
        <v>6625250.2768302681</v>
      </c>
      <c r="G64" s="72"/>
      <c r="H64" s="66" t="s">
        <v>404</v>
      </c>
    </row>
    <row r="65" spans="2:8" s="30" customFormat="1" ht="12.95" customHeight="1">
      <c r="B65" s="66" t="s">
        <v>325</v>
      </c>
      <c r="C65" s="44">
        <v>421.97644575653339</v>
      </c>
      <c r="D65" s="33">
        <v>2940.76478032453</v>
      </c>
      <c r="E65" s="152">
        <v>1066.0367634229826</v>
      </c>
      <c r="F65" s="88">
        <f t="shared" si="2"/>
        <v>3134963.3684054604</v>
      </c>
      <c r="G65" s="72"/>
      <c r="H65" s="66" t="s">
        <v>405</v>
      </c>
    </row>
    <row r="66" spans="2:8" s="30" customFormat="1" ht="12.95" customHeight="1">
      <c r="B66" s="38" t="s">
        <v>326</v>
      </c>
      <c r="C66" s="44">
        <f>SUM(C67:C70)</f>
        <v>2802.7147946048194</v>
      </c>
      <c r="D66" s="33">
        <f>SUM(D67:D70)</f>
        <v>48339.825667626079</v>
      </c>
      <c r="E66" s="85">
        <f>+F66/D66</f>
        <v>309.78013025495295</v>
      </c>
      <c r="F66" s="33">
        <f>SUM(F67:F70)</f>
        <v>14974717.491818925</v>
      </c>
      <c r="G66" s="72"/>
      <c r="H66" s="38" t="s">
        <v>406</v>
      </c>
    </row>
    <row r="67" spans="2:8" s="30" customFormat="1" ht="12.95" customHeight="1">
      <c r="B67" s="66" t="s">
        <v>327</v>
      </c>
      <c r="C67" s="44">
        <v>1205.063497685715</v>
      </c>
      <c r="D67" s="33">
        <v>15265.282748326288</v>
      </c>
      <c r="E67" s="152">
        <v>290.10108781872202</v>
      </c>
      <c r="F67" s="88">
        <f t="shared" si="2"/>
        <v>4428475.1311498266</v>
      </c>
      <c r="G67" s="72"/>
      <c r="H67" s="66" t="s">
        <v>407</v>
      </c>
    </row>
    <row r="68" spans="2:8" s="30" customFormat="1" ht="12.95" customHeight="1">
      <c r="B68" s="66" t="s">
        <v>328</v>
      </c>
      <c r="C68" s="44">
        <v>382.47126308311448</v>
      </c>
      <c r="D68" s="33">
        <v>4604.0576723858685</v>
      </c>
      <c r="E68" s="152">
        <v>343.8954564816226</v>
      </c>
      <c r="F68" s="88">
        <f t="shared" si="2"/>
        <v>1583314.5149128551</v>
      </c>
      <c r="G68" s="72"/>
      <c r="H68" s="66" t="s">
        <v>408</v>
      </c>
    </row>
    <row r="69" spans="2:8" s="30" customFormat="1" ht="12.95" customHeight="1">
      <c r="B69" s="66" t="s">
        <v>330</v>
      </c>
      <c r="C69" s="44">
        <v>335.94191264086828</v>
      </c>
      <c r="D69" s="33">
        <v>12838.949088447871</v>
      </c>
      <c r="E69" s="152">
        <v>273.8206348785954</v>
      </c>
      <c r="F69" s="88">
        <f t="shared" si="2"/>
        <v>3515569.1905727596</v>
      </c>
      <c r="G69" s="72"/>
      <c r="H69" s="66" t="s">
        <v>409</v>
      </c>
    </row>
    <row r="70" spans="2:8" s="30" customFormat="1" ht="12.95" customHeight="1">
      <c r="B70" s="66" t="s">
        <v>329</v>
      </c>
      <c r="C70" s="44">
        <v>879.23812119512149</v>
      </c>
      <c r="D70" s="33">
        <v>15631.536158466053</v>
      </c>
      <c r="E70" s="152">
        <v>348.48517765371327</v>
      </c>
      <c r="F70" s="88">
        <f t="shared" si="2"/>
        <v>5447358.6551834848</v>
      </c>
      <c r="G70" s="72"/>
      <c r="H70" s="66" t="s">
        <v>410</v>
      </c>
    </row>
    <row r="71" spans="2:8" s="30" customFormat="1" ht="12.95" customHeight="1">
      <c r="B71" s="38" t="s">
        <v>331</v>
      </c>
      <c r="C71" s="44">
        <f>SUM(C72:C86)</f>
        <v>3122.8875491864083</v>
      </c>
      <c r="D71" s="67">
        <f>SUM(D72:D86)</f>
        <v>21652.045957845403</v>
      </c>
      <c r="E71" s="85">
        <f>+F71/D71</f>
        <v>1229.0922854052105</v>
      </c>
      <c r="F71" s="88">
        <f>SUM(F72:F86)</f>
        <v>26612362.650026858</v>
      </c>
      <c r="G71" s="72"/>
      <c r="H71" s="38" t="s">
        <v>411</v>
      </c>
    </row>
    <row r="72" spans="2:8" s="30" customFormat="1" ht="12.95" customHeight="1">
      <c r="B72" s="66" t="s">
        <v>332</v>
      </c>
      <c r="C72" s="44">
        <v>390.76602640101697</v>
      </c>
      <c r="D72" s="33">
        <v>2857.1840344053758</v>
      </c>
      <c r="E72" s="152">
        <v>993.86770660139848</v>
      </c>
      <c r="F72" s="88">
        <f t="shared" si="2"/>
        <v>2839662.9436126021</v>
      </c>
      <c r="G72" s="72"/>
      <c r="H72" s="66" t="s">
        <v>412</v>
      </c>
    </row>
    <row r="73" spans="2:8" s="30" customFormat="1" ht="12.95" customHeight="1">
      <c r="B73" s="66" t="s">
        <v>333</v>
      </c>
      <c r="C73" s="44">
        <v>75.40760386233228</v>
      </c>
      <c r="D73" s="33">
        <v>443.70108017521608</v>
      </c>
      <c r="E73" s="152">
        <v>1338.0626266807637</v>
      </c>
      <c r="F73" s="88">
        <f t="shared" si="2"/>
        <v>593699.83280034177</v>
      </c>
      <c r="G73" s="72"/>
      <c r="H73" s="66" t="s">
        <v>413</v>
      </c>
    </row>
    <row r="74" spans="2:8" s="30" customFormat="1" ht="12.95" customHeight="1">
      <c r="B74" s="66" t="s">
        <v>334</v>
      </c>
      <c r="C74" s="44">
        <v>9.5167324278238858</v>
      </c>
      <c r="D74" s="33">
        <v>42.084000000000003</v>
      </c>
      <c r="E74" s="152">
        <v>682.78599663700072</v>
      </c>
      <c r="F74" s="88">
        <f t="shared" si="2"/>
        <v>28734.365882471542</v>
      </c>
      <c r="G74" s="72"/>
      <c r="H74" s="66" t="s">
        <v>414</v>
      </c>
    </row>
    <row r="75" spans="2:8" s="30" customFormat="1" ht="12.95" customHeight="1">
      <c r="B75" s="66" t="s">
        <v>415</v>
      </c>
      <c r="C75" s="44">
        <v>401.89363577399502</v>
      </c>
      <c r="D75" s="33">
        <v>2766.6938154049412</v>
      </c>
      <c r="E75" s="152">
        <v>1339.1495277366166</v>
      </c>
      <c r="F75" s="88">
        <f t="shared" si="2"/>
        <v>3705016.7162913452</v>
      </c>
      <c r="G75" s="72"/>
      <c r="H75" s="66" t="s">
        <v>417</v>
      </c>
    </row>
    <row r="76" spans="2:8" s="30" customFormat="1" ht="12.95" customHeight="1">
      <c r="B76" s="66" t="s">
        <v>335</v>
      </c>
      <c r="C76" s="44">
        <v>212.10404760801765</v>
      </c>
      <c r="D76" s="33">
        <v>872.3160264114731</v>
      </c>
      <c r="E76" s="152">
        <v>1330.3938630408611</v>
      </c>
      <c r="F76" s="88">
        <f t="shared" si="2"/>
        <v>1160523.8881700134</v>
      </c>
      <c r="G76" s="72"/>
      <c r="H76" s="66" t="s">
        <v>416</v>
      </c>
    </row>
    <row r="77" spans="2:8" s="30" customFormat="1" ht="12.95" customHeight="1">
      <c r="B77" s="66" t="s">
        <v>336</v>
      </c>
      <c r="C77" s="44">
        <v>238.78614603078768</v>
      </c>
      <c r="D77" s="33">
        <v>438.51096576865012</v>
      </c>
      <c r="E77" s="152">
        <v>3503.6275685336841</v>
      </c>
      <c r="F77" s="88">
        <f t="shared" si="2"/>
        <v>1536379.1087713733</v>
      </c>
      <c r="G77" s="72"/>
      <c r="H77" s="66" t="s">
        <v>418</v>
      </c>
    </row>
    <row r="78" spans="2:8" s="30" customFormat="1" ht="12.95" customHeight="1">
      <c r="B78" s="66" t="s">
        <v>420</v>
      </c>
      <c r="C78" s="44">
        <v>383.62235758827325</v>
      </c>
      <c r="D78" s="33">
        <v>1538.4847778804751</v>
      </c>
      <c r="E78" s="152">
        <v>1348.9331516834384</v>
      </c>
      <c r="F78" s="88">
        <f t="shared" si="2"/>
        <v>2075313.1202433039</v>
      </c>
      <c r="G78" s="72"/>
      <c r="H78" s="66" t="s">
        <v>419</v>
      </c>
    </row>
    <row r="79" spans="2:8" s="30" customFormat="1" ht="12.95" customHeight="1">
      <c r="B79" s="66" t="s">
        <v>337</v>
      </c>
      <c r="C79" s="44">
        <v>416.57714636773818</v>
      </c>
      <c r="D79" s="33">
        <v>1121.0450308173822</v>
      </c>
      <c r="E79" s="152">
        <v>978.70556966777951</v>
      </c>
      <c r="F79" s="88">
        <f t="shared" si="2"/>
        <v>1097173.0155093595</v>
      </c>
      <c r="G79" s="72"/>
      <c r="H79" s="66" t="s">
        <v>421</v>
      </c>
    </row>
    <row r="80" spans="2:8" s="30" customFormat="1" ht="12.95" customHeight="1">
      <c r="B80" s="66" t="s">
        <v>338</v>
      </c>
      <c r="C80" s="44">
        <v>47.496549262256067</v>
      </c>
      <c r="D80" s="33">
        <v>1693.2172536887199</v>
      </c>
      <c r="E80" s="152">
        <v>2216.1577648720613</v>
      </c>
      <c r="F80" s="88">
        <f t="shared" si="2"/>
        <v>3752436.5643776036</v>
      </c>
      <c r="G80" s="72"/>
      <c r="H80" s="66" t="s">
        <v>422</v>
      </c>
    </row>
    <row r="81" spans="2:8" s="30" customFormat="1" ht="12.95" customHeight="1">
      <c r="B81" s="66" t="s">
        <v>339</v>
      </c>
      <c r="C81" s="44">
        <v>168.02739016078533</v>
      </c>
      <c r="D81" s="33">
        <v>881.6476885810481</v>
      </c>
      <c r="E81" s="152">
        <v>2523.5912120799362</v>
      </c>
      <c r="F81" s="88">
        <f t="shared" si="2"/>
        <v>2224918.3590537212</v>
      </c>
      <c r="G81" s="72"/>
      <c r="H81" s="66" t="s">
        <v>423</v>
      </c>
    </row>
    <row r="82" spans="2:8" s="30" customFormat="1" ht="12.95" customHeight="1">
      <c r="B82" s="66" t="s">
        <v>340</v>
      </c>
      <c r="C82" s="44">
        <v>233.35429024839405</v>
      </c>
      <c r="D82" s="33">
        <v>6526.8361477858816</v>
      </c>
      <c r="E82" s="152">
        <v>442.61934511139339</v>
      </c>
      <c r="F82" s="88">
        <f t="shared" si="2"/>
        <v>2888903.9413823565</v>
      </c>
      <c r="G82" s="72"/>
      <c r="H82" s="66" t="s">
        <v>424</v>
      </c>
    </row>
    <row r="83" spans="2:8" s="30" customFormat="1" ht="12.95" customHeight="1">
      <c r="B83" s="66" t="s">
        <v>341</v>
      </c>
      <c r="C83" s="44">
        <v>46.305689313815876</v>
      </c>
      <c r="D83" s="33">
        <v>300.1076290783646</v>
      </c>
      <c r="E83" s="152">
        <v>1994.0190793426627</v>
      </c>
      <c r="F83" s="88">
        <f t="shared" si="2"/>
        <v>598420.33823854988</v>
      </c>
      <c r="G83" s="72"/>
      <c r="H83" s="66" t="s">
        <v>425</v>
      </c>
    </row>
    <row r="84" spans="2:8" s="30" customFormat="1" ht="12.95" customHeight="1">
      <c r="B84" s="66" t="s">
        <v>342</v>
      </c>
      <c r="C84" s="44">
        <v>209.18921131417173</v>
      </c>
      <c r="D84" s="33">
        <v>1364.5375078478762</v>
      </c>
      <c r="E84" s="152">
        <v>2088.9173376627418</v>
      </c>
      <c r="F84" s="88">
        <f t="shared" si="2"/>
        <v>2850406.0580345383</v>
      </c>
      <c r="G84" s="72"/>
      <c r="H84" s="66" t="s">
        <v>426</v>
      </c>
    </row>
    <row r="85" spans="2:8" s="30" customFormat="1" ht="12.95" customHeight="1">
      <c r="B85" s="66" t="s">
        <v>343</v>
      </c>
      <c r="C85" s="44">
        <v>3.9570456053799035</v>
      </c>
      <c r="D85" s="33">
        <v>127.5</v>
      </c>
      <c r="E85" s="152">
        <v>1047.2506581858604</v>
      </c>
      <c r="F85" s="88">
        <f t="shared" si="2"/>
        <v>133524.4589186972</v>
      </c>
      <c r="G85" s="72"/>
      <c r="H85" s="66" t="s">
        <v>427</v>
      </c>
    </row>
    <row r="86" spans="2:8" s="30" customFormat="1" ht="12.95" customHeight="1">
      <c r="B86" s="66" t="s">
        <v>344</v>
      </c>
      <c r="C86" s="44">
        <v>285.88367722162064</v>
      </c>
      <c r="D86" s="33">
        <v>678.18</v>
      </c>
      <c r="E86" s="85">
        <v>1662.1692452454909</v>
      </c>
      <c r="F86" s="88">
        <f t="shared" si="2"/>
        <v>1127249.9387405869</v>
      </c>
      <c r="G86" s="72"/>
      <c r="H86" s="66" t="s">
        <v>428</v>
      </c>
    </row>
    <row r="87" spans="2:8" s="30" customFormat="1" ht="12.95" customHeight="1">
      <c r="B87" s="38" t="s">
        <v>345</v>
      </c>
      <c r="C87" s="44">
        <f>SUM(C88:C91)</f>
        <v>2249.4408868430874</v>
      </c>
      <c r="D87" s="33">
        <f>SUM(D88:D91)</f>
        <v>599.84676617059176</v>
      </c>
      <c r="E87" s="85">
        <f>+F87/D87</f>
        <v>2534.3128997361459</v>
      </c>
      <c r="F87" s="33">
        <f>SUM(F88:F91)</f>
        <v>1520199.3973711422</v>
      </c>
      <c r="G87" s="72"/>
      <c r="H87" s="38" t="s">
        <v>429</v>
      </c>
    </row>
    <row r="88" spans="2:8" s="30" customFormat="1" ht="12.95" customHeight="1">
      <c r="B88" s="66" t="s">
        <v>346</v>
      </c>
      <c r="C88" s="44">
        <v>1925.6903901849721</v>
      </c>
      <c r="D88" s="33">
        <v>384.14500001898057</v>
      </c>
      <c r="E88" s="152">
        <v>1206.6955329725633</v>
      </c>
      <c r="F88" s="88">
        <f>+E88*D88</f>
        <v>463546.05553664913</v>
      </c>
      <c r="G88" s="72"/>
      <c r="H88" s="66" t="s">
        <v>430</v>
      </c>
    </row>
    <row r="89" spans="2:8" s="30" customFormat="1" ht="12.95" customHeight="1">
      <c r="B89" s="66" t="s">
        <v>347</v>
      </c>
      <c r="C89" s="44">
        <v>243.52231365757899</v>
      </c>
      <c r="D89" s="33">
        <v>186.67210239513528</v>
      </c>
      <c r="E89" s="152">
        <v>4988.7326537305125</v>
      </c>
      <c r="F89" s="88">
        <f>+E89*D89</f>
        <v>931257.21275913715</v>
      </c>
      <c r="G89" s="72"/>
      <c r="H89" s="66" t="s">
        <v>431</v>
      </c>
    </row>
    <row r="90" spans="2:8" s="30" customFormat="1" ht="12.95" customHeight="1">
      <c r="B90" s="66" t="s">
        <v>348</v>
      </c>
      <c r="C90" s="44">
        <v>26.840844949763401</v>
      </c>
      <c r="D90" s="33">
        <v>19.704000000000001</v>
      </c>
      <c r="E90" s="152">
        <v>3625.5709500609014</v>
      </c>
      <c r="F90" s="88">
        <f>+E90*D90</f>
        <v>71438.25</v>
      </c>
      <c r="G90" s="72"/>
      <c r="H90" s="66" t="s">
        <v>432</v>
      </c>
    </row>
    <row r="91" spans="2:8" s="30" customFormat="1" ht="12.95" customHeight="1">
      <c r="B91" s="66" t="s">
        <v>349</v>
      </c>
      <c r="C91" s="44">
        <v>53.387338050773032</v>
      </c>
      <c r="D91" s="33">
        <v>9.3256637564759526</v>
      </c>
      <c r="E91" s="152">
        <v>5785.9558830744209</v>
      </c>
      <c r="F91" s="88">
        <f>+E91*D91</f>
        <v>53957.879075355944</v>
      </c>
      <c r="G91" s="72"/>
      <c r="H91" s="66" t="s">
        <v>433</v>
      </c>
    </row>
    <row r="92" spans="2:8" s="30" customFormat="1" ht="12.95" customHeight="1">
      <c r="B92" s="38" t="s">
        <v>350</v>
      </c>
      <c r="C92" s="44">
        <f>+C93+C94</f>
        <v>12595.325820670385</v>
      </c>
      <c r="D92" s="67">
        <f>+D93+D94</f>
        <v>27620.63444926776</v>
      </c>
      <c r="E92" s="85">
        <f>+F92/D92</f>
        <v>1100.5535452901045</v>
      </c>
      <c r="F92" s="88">
        <f>+F93+F94</f>
        <v>30397987.166303623</v>
      </c>
      <c r="G92" s="72"/>
      <c r="H92" s="38" t="s">
        <v>434</v>
      </c>
    </row>
    <row r="93" spans="2:8" s="30" customFormat="1" ht="12.95" customHeight="1">
      <c r="B93" s="66" t="s">
        <v>351</v>
      </c>
      <c r="C93" s="44">
        <v>11223.069212926104</v>
      </c>
      <c r="D93" s="33">
        <v>21292.297063975118</v>
      </c>
      <c r="E93" s="152">
        <v>1217.3749000006512</v>
      </c>
      <c r="F93" s="88">
        <f>+E93*D93</f>
        <v>25920708.00904087</v>
      </c>
      <c r="G93" s="72"/>
      <c r="H93" s="66" t="s">
        <v>435</v>
      </c>
    </row>
    <row r="94" spans="2:8" s="30" customFormat="1" ht="12.95" customHeight="1">
      <c r="B94" s="66" t="s">
        <v>352</v>
      </c>
      <c r="C94" s="44">
        <v>1372.2566077442802</v>
      </c>
      <c r="D94" s="33">
        <v>6328.3373852926406</v>
      </c>
      <c r="E94" s="152">
        <v>707.49691185368306</v>
      </c>
      <c r="F94" s="88">
        <f>+E94*D94</f>
        <v>4477279.1572627546</v>
      </c>
      <c r="G94" s="72"/>
      <c r="H94" s="66" t="s">
        <v>436</v>
      </c>
    </row>
    <row r="95" spans="2:8" s="29" customFormat="1" ht="17.100000000000001" customHeight="1">
      <c r="B95" s="39" t="s">
        <v>266</v>
      </c>
      <c r="C95" s="46">
        <f>+C96+C98</f>
        <v>149.5</v>
      </c>
      <c r="D95" s="69" t="s">
        <v>878</v>
      </c>
      <c r="E95" s="151" t="s">
        <v>878</v>
      </c>
      <c r="F95" s="82">
        <f>+F96+F98</f>
        <v>25251540.366867874</v>
      </c>
      <c r="G95" s="71"/>
      <c r="H95" s="39" t="s">
        <v>271</v>
      </c>
    </row>
    <row r="96" spans="2:8" s="30" customFormat="1" ht="12.95" customHeight="1">
      <c r="B96" s="38" t="s">
        <v>353</v>
      </c>
      <c r="C96" s="44">
        <v>57</v>
      </c>
      <c r="D96" s="67" t="s">
        <v>878</v>
      </c>
      <c r="E96" s="85" t="s">
        <v>878</v>
      </c>
      <c r="F96" s="88">
        <v>1829818.1513039977</v>
      </c>
      <c r="G96" s="72"/>
      <c r="H96" s="38" t="s">
        <v>272</v>
      </c>
    </row>
    <row r="97" spans="1:9" s="30" customFormat="1" ht="12.95" customHeight="1">
      <c r="B97" s="38" t="s">
        <v>267</v>
      </c>
      <c r="C97" s="44"/>
      <c r="D97" s="33"/>
      <c r="E97" s="85"/>
      <c r="F97" s="88"/>
      <c r="G97" s="72"/>
      <c r="H97" s="38" t="s">
        <v>273</v>
      </c>
    </row>
    <row r="98" spans="1:9" s="30" customFormat="1" ht="12.95" customHeight="1">
      <c r="B98" s="38" t="s">
        <v>354</v>
      </c>
      <c r="C98" s="44">
        <v>92.5</v>
      </c>
      <c r="D98" s="67" t="s">
        <v>878</v>
      </c>
      <c r="E98" s="85" t="s">
        <v>878</v>
      </c>
      <c r="F98" s="88">
        <v>23421722.215563875</v>
      </c>
      <c r="G98" s="72"/>
      <c r="H98" s="38" t="s">
        <v>355</v>
      </c>
    </row>
    <row r="99" spans="1:9" s="30" customFormat="1" ht="3" customHeight="1">
      <c r="B99" s="53"/>
      <c r="C99" s="87"/>
      <c r="D99" s="85"/>
      <c r="E99" s="152"/>
      <c r="F99" s="62"/>
      <c r="G99" s="70"/>
      <c r="H99" s="53"/>
      <c r="I99" s="22"/>
    </row>
    <row r="100" spans="1:9" s="29" customFormat="1" ht="32.1" customHeight="1">
      <c r="B100" s="90" t="s">
        <v>143</v>
      </c>
      <c r="C100" s="92">
        <f>+C9+C33+C62+C95</f>
        <v>112989.73961280857</v>
      </c>
      <c r="D100" s="116" t="s">
        <v>878</v>
      </c>
      <c r="E100" s="154" t="s">
        <v>878</v>
      </c>
      <c r="F100" s="93">
        <f>+F9+F33+F62+F95</f>
        <v>277498129.73439574</v>
      </c>
      <c r="G100" s="52"/>
      <c r="H100" s="90" t="s">
        <v>184</v>
      </c>
      <c r="I100" s="60"/>
    </row>
    <row r="101" spans="1:9" s="23" customFormat="1" ht="13.5" thickBot="1">
      <c r="C101" s="76"/>
      <c r="D101" s="76"/>
      <c r="E101" s="76"/>
      <c r="F101" s="76"/>
      <c r="I101" s="22"/>
    </row>
    <row r="102" spans="1:9" s="23" customFormat="1" ht="16.5" customHeight="1" thickTop="1">
      <c r="B102" s="24" t="str">
        <f>+'Περιεχόμενα-Contents'!B27</f>
        <v>(Τελευταία Ενημέρωση/Last update: 05/03/2026)</v>
      </c>
      <c r="C102" s="77"/>
      <c r="D102" s="77"/>
      <c r="E102" s="83"/>
      <c r="F102" s="83"/>
      <c r="G102" s="25"/>
      <c r="H102" s="25"/>
      <c r="I102" s="22"/>
    </row>
    <row r="103" spans="1:9" s="23" customFormat="1" ht="4.5" customHeight="1">
      <c r="B103" s="189"/>
      <c r="C103" s="197"/>
      <c r="D103" s="197"/>
      <c r="E103" s="76"/>
      <c r="F103" s="76"/>
      <c r="I103" s="22"/>
    </row>
    <row r="104" spans="1:9" s="23" customFormat="1" ht="16.5" customHeight="1">
      <c r="B104" s="26" t="str">
        <f>+'Περιεχόμενα-Contents'!B29</f>
        <v>COPYRIGHT © :2026, ΚΥΠΡΙΑΚΗ ΔΗΜΟΚΡΑΤΙΑ, ΣΤΑΤΙΣΤΙΚΗ ΥΠΗΡΕΣΙΑ/REPUBLIC OF CYPRUS, STATISTICAL SERVICE</v>
      </c>
      <c r="C104" s="78"/>
      <c r="D104" s="78"/>
      <c r="E104" s="76"/>
      <c r="F104" s="76"/>
      <c r="I104" s="22"/>
    </row>
    <row r="105" spans="1:9" s="1" customFormat="1">
      <c r="B105" s="20"/>
      <c r="C105" s="79"/>
      <c r="D105" s="79"/>
      <c r="E105" s="81"/>
      <c r="F105" s="81"/>
      <c r="I105" s="22"/>
    </row>
    <row r="109" spans="1:9" s="27" customFormat="1">
      <c r="A109" s="22"/>
      <c r="B109" s="28"/>
      <c r="C109" s="80"/>
      <c r="D109" s="80"/>
      <c r="I109" s="22"/>
    </row>
  </sheetData>
  <mergeCells count="6">
    <mergeCell ref="F7:G7"/>
    <mergeCell ref="F8:G8"/>
    <mergeCell ref="A1:B1"/>
    <mergeCell ref="B6:B8"/>
    <mergeCell ref="H6:H8"/>
    <mergeCell ref="C6:G6"/>
  </mergeCells>
  <hyperlinks>
    <hyperlink ref="A1" location="'Περιεχόμενα-Contents'!A1" display="Περιεχόμενα - Contents" xr:uid="{00000000-0004-0000-0900-000000000000}"/>
  </hyperlinks>
  <printOptions horizontalCentered="1"/>
  <pageMargins left="0.15748031496062992" right="0.15748031496062992" top="0.39370078740157483" bottom="0.19685039370078741" header="0.15748031496062992" footer="0.15748031496062992"/>
  <pageSetup paperSize="9" scale="75" orientation="portrait" r:id="rId1"/>
  <headerFooter alignWithMargins="0"/>
  <rowBreaks count="1" manualBreakCount="1">
    <brk id="70" max="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R28"/>
  <sheetViews>
    <sheetView zoomScaleNormal="100" zoomScaleSheetLayoutView="80" workbookViewId="0">
      <pane xSplit="2" topLeftCell="C1" activePane="topRight" state="frozen"/>
      <selection pane="topRight" sqref="A1:B1"/>
    </sheetView>
  </sheetViews>
  <sheetFormatPr defaultColWidth="9.28515625" defaultRowHeight="12.75"/>
  <cols>
    <col min="1" max="1" width="2.140625" style="22" customWidth="1"/>
    <col min="2" max="2" width="18.28515625" style="27" customWidth="1"/>
    <col min="3" max="3" width="9.85546875" style="22" customWidth="1"/>
    <col min="4" max="4" width="12.28515625" style="22" customWidth="1"/>
    <col min="5" max="5" width="9.85546875" style="22" customWidth="1"/>
    <col min="6" max="6" width="12.5703125" style="22" bestFit="1" customWidth="1"/>
    <col min="7" max="7" width="9.85546875" style="22" customWidth="1"/>
    <col min="8" max="8" width="13" style="22" customWidth="1"/>
    <col min="9" max="9" width="9.85546875" style="22" customWidth="1"/>
    <col min="10" max="10" width="12.85546875" style="22" customWidth="1"/>
    <col min="11" max="11" width="9.85546875" style="22" customWidth="1"/>
    <col min="12" max="12" width="11.85546875" style="22" customWidth="1"/>
    <col min="13" max="13" width="0.85546875" style="22" customWidth="1"/>
    <col min="14" max="14" width="18.85546875" style="22" customWidth="1"/>
    <col min="15" max="15" width="2.140625" style="22" customWidth="1"/>
    <col min="16" max="16384" width="9.28515625" style="22"/>
  </cols>
  <sheetData>
    <row r="1" spans="1:16" s="1" customFormat="1" ht="15" customHeight="1">
      <c r="A1" s="254" t="s">
        <v>8</v>
      </c>
      <c r="B1" s="255"/>
    </row>
    <row r="2" spans="1:16" s="1" customFormat="1" ht="12.95" customHeight="1">
      <c r="B2" s="3"/>
    </row>
    <row r="3" spans="1:16" s="29" customFormat="1" ht="15" customHeight="1">
      <c r="B3" s="194" t="s">
        <v>1109</v>
      </c>
      <c r="C3" s="34"/>
      <c r="D3" s="34"/>
      <c r="E3" s="34"/>
      <c r="F3" s="34"/>
      <c r="G3" s="34"/>
      <c r="H3" s="34"/>
      <c r="I3" s="34"/>
      <c r="J3" s="34"/>
      <c r="K3" s="34"/>
      <c r="L3" s="34"/>
      <c r="M3" s="34"/>
      <c r="N3" s="34"/>
      <c r="O3" s="34"/>
    </row>
    <row r="4" spans="1:16" s="29" customFormat="1" ht="15" customHeight="1" thickBot="1">
      <c r="B4" s="195" t="s">
        <v>1110</v>
      </c>
      <c r="C4" s="192"/>
      <c r="D4" s="192"/>
      <c r="E4" s="192"/>
      <c r="F4" s="192"/>
      <c r="G4" s="192"/>
      <c r="H4" s="192"/>
      <c r="I4" s="192"/>
      <c r="J4" s="192"/>
      <c r="K4" s="192"/>
      <c r="L4" s="192"/>
      <c r="M4" s="192"/>
      <c r="N4" s="192"/>
      <c r="O4" s="35"/>
    </row>
    <row r="5" spans="1:16" s="30" customFormat="1" ht="12.75" customHeight="1" thickTop="1">
      <c r="N5" s="31"/>
    </row>
    <row r="6" spans="1:16" s="30" customFormat="1" ht="15.95" customHeight="1">
      <c r="B6" s="250" t="s">
        <v>498</v>
      </c>
      <c r="C6" s="256">
        <v>2019</v>
      </c>
      <c r="D6" s="258"/>
      <c r="E6" s="256">
        <v>2020</v>
      </c>
      <c r="F6" s="258"/>
      <c r="G6" s="256">
        <v>2021</v>
      </c>
      <c r="H6" s="258"/>
      <c r="I6" s="256">
        <v>2022</v>
      </c>
      <c r="J6" s="258"/>
      <c r="K6" s="256">
        <v>2023</v>
      </c>
      <c r="L6" s="257"/>
      <c r="M6" s="258"/>
      <c r="N6" s="250" t="s">
        <v>549</v>
      </c>
    </row>
    <row r="7" spans="1:16" s="30" customFormat="1" ht="32.1" customHeight="1">
      <c r="B7" s="272"/>
      <c r="C7" s="184" t="s">
        <v>449</v>
      </c>
      <c r="D7" s="184" t="s">
        <v>756</v>
      </c>
      <c r="E7" s="184" t="s">
        <v>449</v>
      </c>
      <c r="F7" s="184" t="s">
        <v>756</v>
      </c>
      <c r="G7" s="184" t="s">
        <v>449</v>
      </c>
      <c r="H7" s="184" t="s">
        <v>756</v>
      </c>
      <c r="I7" s="184" t="s">
        <v>449</v>
      </c>
      <c r="J7" s="184" t="s">
        <v>756</v>
      </c>
      <c r="K7" s="184" t="s">
        <v>449</v>
      </c>
      <c r="L7" s="283" t="s">
        <v>756</v>
      </c>
      <c r="M7" s="284"/>
      <c r="N7" s="272"/>
    </row>
    <row r="8" spans="1:16" s="30" customFormat="1" ht="32.1" customHeight="1">
      <c r="B8" s="251"/>
      <c r="C8" s="185" t="s">
        <v>1000</v>
      </c>
      <c r="D8" s="185" t="s">
        <v>893</v>
      </c>
      <c r="E8" s="185" t="s">
        <v>1000</v>
      </c>
      <c r="F8" s="185" t="s">
        <v>893</v>
      </c>
      <c r="G8" s="185" t="s">
        <v>1000</v>
      </c>
      <c r="H8" s="185" t="s">
        <v>893</v>
      </c>
      <c r="I8" s="185" t="s">
        <v>1000</v>
      </c>
      <c r="J8" s="185" t="s">
        <v>893</v>
      </c>
      <c r="K8" s="185" t="s">
        <v>1000</v>
      </c>
      <c r="L8" s="285" t="s">
        <v>893</v>
      </c>
      <c r="M8" s="286"/>
      <c r="N8" s="251"/>
    </row>
    <row r="9" spans="1:16" s="30" customFormat="1" ht="20.100000000000001" customHeight="1">
      <c r="B9" s="123" t="s">
        <v>327</v>
      </c>
      <c r="C9" s="62">
        <v>4934.8909999999996</v>
      </c>
      <c r="D9" s="62">
        <v>2093.3960000000002</v>
      </c>
      <c r="E9" s="62">
        <v>7243.5049999999992</v>
      </c>
      <c r="F9" s="62">
        <v>4103.8360000000002</v>
      </c>
      <c r="G9" s="62">
        <v>4146.9539999999997</v>
      </c>
      <c r="H9" s="62">
        <v>1966.5630000000001</v>
      </c>
      <c r="I9" s="62">
        <v>3395.375</v>
      </c>
      <c r="J9" s="62">
        <v>1712.692</v>
      </c>
      <c r="K9" s="62">
        <v>4650.5990000000002</v>
      </c>
      <c r="L9" s="62">
        <v>2652.4780000000001</v>
      </c>
      <c r="M9" s="64"/>
      <c r="N9" s="38" t="s">
        <v>407</v>
      </c>
      <c r="P9" s="32"/>
    </row>
    <row r="10" spans="1:16" s="30" customFormat="1" ht="15" customHeight="1">
      <c r="B10" s="38" t="s">
        <v>328</v>
      </c>
      <c r="C10" s="62">
        <v>818.19200000000001</v>
      </c>
      <c r="D10" s="62">
        <v>525.70799999999997</v>
      </c>
      <c r="E10" s="62">
        <v>753.17</v>
      </c>
      <c r="F10" s="62">
        <v>440.69099999999997</v>
      </c>
      <c r="G10" s="62">
        <v>1166.31</v>
      </c>
      <c r="H10" s="62">
        <v>689.21</v>
      </c>
      <c r="I10" s="62">
        <v>1497.761</v>
      </c>
      <c r="J10" s="62">
        <v>1161.7449999999999</v>
      </c>
      <c r="K10" s="62">
        <v>1366.38</v>
      </c>
      <c r="L10" s="62">
        <v>996.34699999999998</v>
      </c>
      <c r="M10" s="64"/>
      <c r="N10" s="38" t="s">
        <v>408</v>
      </c>
    </row>
    <row r="11" spans="1:16" s="30" customFormat="1" ht="15" customHeight="1">
      <c r="B11" s="38" t="s">
        <v>330</v>
      </c>
      <c r="C11" s="62">
        <v>8291.2759999999998</v>
      </c>
      <c r="D11" s="62">
        <v>4711.7370000000001</v>
      </c>
      <c r="E11" s="62">
        <v>7473.4369999999999</v>
      </c>
      <c r="F11" s="62">
        <v>4174.8249999999998</v>
      </c>
      <c r="G11" s="62">
        <v>7553.5720000000001</v>
      </c>
      <c r="H11" s="62">
        <v>4423.3680000000004</v>
      </c>
      <c r="I11" s="62">
        <v>6211.2730000000001</v>
      </c>
      <c r="J11" s="62">
        <v>3838.3220000000001</v>
      </c>
      <c r="K11" s="62">
        <v>5985.5839999999998</v>
      </c>
      <c r="L11" s="62">
        <v>3910.98</v>
      </c>
      <c r="M11" s="64"/>
      <c r="N11" s="38" t="s">
        <v>409</v>
      </c>
    </row>
    <row r="12" spans="1:16" s="30" customFormat="1" ht="15" customHeight="1">
      <c r="B12" s="38" t="s">
        <v>329</v>
      </c>
      <c r="C12" s="62">
        <v>6781.3180000000002</v>
      </c>
      <c r="D12" s="62">
        <v>4222.7420000000002</v>
      </c>
      <c r="E12" s="62">
        <v>7220.1129999999994</v>
      </c>
      <c r="F12" s="62">
        <v>4700.0410000000002</v>
      </c>
      <c r="G12" s="62">
        <v>5207.9369999999999</v>
      </c>
      <c r="H12" s="62">
        <v>3441.8150000000001</v>
      </c>
      <c r="I12" s="62">
        <v>6535.8289999999997</v>
      </c>
      <c r="J12" s="62">
        <v>4229.6660000000002</v>
      </c>
      <c r="K12" s="62">
        <v>6826.1109999999999</v>
      </c>
      <c r="L12" s="62">
        <v>4848.3580000000002</v>
      </c>
      <c r="M12" s="64"/>
      <c r="N12" s="38" t="s">
        <v>758</v>
      </c>
    </row>
    <row r="13" spans="1:16" s="30" customFormat="1" ht="15" customHeight="1">
      <c r="B13" s="38" t="s">
        <v>323</v>
      </c>
      <c r="C13" s="62">
        <v>6.93</v>
      </c>
      <c r="D13" s="62">
        <v>9.7859999999999996</v>
      </c>
      <c r="E13" s="62">
        <v>158.09800000000001</v>
      </c>
      <c r="F13" s="62">
        <v>290.25700000000001</v>
      </c>
      <c r="G13" s="62">
        <v>233.357</v>
      </c>
      <c r="H13" s="62">
        <v>587.601</v>
      </c>
      <c r="I13" s="62">
        <v>277.87799999999999</v>
      </c>
      <c r="J13" s="62">
        <v>740.18499999999995</v>
      </c>
      <c r="K13" s="62">
        <v>248.19800000000001</v>
      </c>
      <c r="L13" s="62">
        <v>727.71</v>
      </c>
      <c r="M13" s="64"/>
      <c r="N13" s="38" t="s">
        <v>759</v>
      </c>
    </row>
    <row r="14" spans="1:16" s="30" customFormat="1" ht="15" customHeight="1">
      <c r="B14" s="38" t="s">
        <v>1060</v>
      </c>
      <c r="C14" s="62">
        <v>3161.99</v>
      </c>
      <c r="D14" s="62">
        <v>1916.4349999999999</v>
      </c>
      <c r="E14" s="62">
        <v>3179.4029999999998</v>
      </c>
      <c r="F14" s="62">
        <v>1709.1579999999999</v>
      </c>
      <c r="G14" s="62">
        <v>3268.4749999999999</v>
      </c>
      <c r="H14" s="62">
        <v>1796.7260000000001</v>
      </c>
      <c r="I14" s="62">
        <v>1379.03</v>
      </c>
      <c r="J14" s="62">
        <v>995.14200000000005</v>
      </c>
      <c r="K14" s="62">
        <v>2094.7539999999999</v>
      </c>
      <c r="L14" s="62">
        <v>1705.1880000000001</v>
      </c>
      <c r="M14" s="64"/>
      <c r="N14" s="38" t="s">
        <v>436</v>
      </c>
    </row>
    <row r="15" spans="1:16" s="30" customFormat="1" ht="15" customHeight="1">
      <c r="B15" s="38" t="s">
        <v>293</v>
      </c>
      <c r="C15" s="62">
        <v>71904.790999999997</v>
      </c>
      <c r="D15" s="62">
        <v>47298.731</v>
      </c>
      <c r="E15" s="62">
        <v>67942.655999999988</v>
      </c>
      <c r="F15" s="62">
        <v>36642.504999999997</v>
      </c>
      <c r="G15" s="62">
        <v>86469.046000000002</v>
      </c>
      <c r="H15" s="62">
        <v>42091.006999999998</v>
      </c>
      <c r="I15" s="62">
        <v>64047.262000000002</v>
      </c>
      <c r="J15" s="62">
        <v>43199.173000000003</v>
      </c>
      <c r="K15" s="62">
        <v>62908.063999999998</v>
      </c>
      <c r="L15" s="62">
        <v>45134.504000000001</v>
      </c>
      <c r="M15" s="64"/>
      <c r="N15" s="38" t="s">
        <v>376</v>
      </c>
    </row>
    <row r="16" spans="1:16" s="30" customFormat="1" ht="15" customHeight="1">
      <c r="B16" s="38" t="s">
        <v>757</v>
      </c>
      <c r="C16" s="67" t="s">
        <v>878</v>
      </c>
      <c r="D16" s="62">
        <v>1892</v>
      </c>
      <c r="E16" s="67" t="s">
        <v>878</v>
      </c>
      <c r="F16" s="62">
        <v>1249</v>
      </c>
      <c r="G16" s="67" t="s">
        <v>878</v>
      </c>
      <c r="H16" s="62">
        <v>913</v>
      </c>
      <c r="I16" s="67" t="s">
        <v>878</v>
      </c>
      <c r="J16" s="62">
        <v>1071.836</v>
      </c>
      <c r="K16" s="67" t="s">
        <v>878</v>
      </c>
      <c r="L16" s="62">
        <v>1199.1020000000001</v>
      </c>
      <c r="M16" s="64"/>
      <c r="N16" s="38" t="s">
        <v>760</v>
      </c>
    </row>
    <row r="17" spans="1:18" s="30" customFormat="1" ht="15" customHeight="1">
      <c r="B17" s="38" t="s">
        <v>706</v>
      </c>
      <c r="C17" s="67" t="s">
        <v>878</v>
      </c>
      <c r="D17" s="62">
        <v>33195.464999999997</v>
      </c>
      <c r="E17" s="67" t="s">
        <v>878</v>
      </c>
      <c r="F17" s="62">
        <v>26842.687000000005</v>
      </c>
      <c r="G17" s="67" t="s">
        <v>878</v>
      </c>
      <c r="H17" s="62">
        <v>29754.71</v>
      </c>
      <c r="I17" s="67" t="s">
        <v>878</v>
      </c>
      <c r="J17" s="62">
        <v>38206.632999999994</v>
      </c>
      <c r="K17" s="67" t="s">
        <v>878</v>
      </c>
      <c r="L17" s="62">
        <f>L19-SUM(L9:L16)</f>
        <v>25529.741999999998</v>
      </c>
      <c r="M17" s="64"/>
      <c r="N17" s="38" t="s">
        <v>707</v>
      </c>
    </row>
    <row r="18" spans="1:18" s="30" customFormat="1" ht="3" customHeight="1">
      <c r="B18" s="53"/>
      <c r="C18" s="56"/>
      <c r="D18" s="56"/>
      <c r="E18" s="56"/>
      <c r="F18" s="56"/>
      <c r="G18" s="56"/>
      <c r="H18" s="56"/>
      <c r="I18" s="56"/>
      <c r="J18" s="56"/>
      <c r="K18" s="56"/>
      <c r="L18" s="56"/>
      <c r="M18" s="104"/>
      <c r="N18" s="53"/>
      <c r="O18" s="22"/>
      <c r="P18" s="22"/>
      <c r="Q18" s="22"/>
      <c r="R18" s="22"/>
    </row>
    <row r="19" spans="1:18" s="29" customFormat="1" ht="32.1" customHeight="1">
      <c r="B19" s="90" t="s">
        <v>143</v>
      </c>
      <c r="C19" s="91" t="s">
        <v>878</v>
      </c>
      <c r="D19" s="91">
        <v>95866</v>
      </c>
      <c r="E19" s="91" t="s">
        <v>878</v>
      </c>
      <c r="F19" s="91">
        <v>80153</v>
      </c>
      <c r="G19" s="91" t="s">
        <v>878</v>
      </c>
      <c r="H19" s="91">
        <v>85664</v>
      </c>
      <c r="I19" s="91" t="s">
        <v>878</v>
      </c>
      <c r="J19" s="91">
        <v>95155.394</v>
      </c>
      <c r="K19" s="91" t="s">
        <v>878</v>
      </c>
      <c r="L19" s="91">
        <v>86704.409</v>
      </c>
      <c r="M19" s="181"/>
      <c r="N19" s="90" t="s">
        <v>184</v>
      </c>
      <c r="O19" s="22"/>
      <c r="P19" s="22"/>
      <c r="Q19" s="22"/>
      <c r="R19" s="22"/>
    </row>
    <row r="20" spans="1:18" s="23" customFormat="1" ht="13.5" thickBot="1">
      <c r="O20" s="22"/>
      <c r="P20" s="22"/>
      <c r="Q20" s="22"/>
      <c r="R20" s="22"/>
    </row>
    <row r="21" spans="1:18" s="23" customFormat="1" ht="16.5" customHeight="1" thickTop="1">
      <c r="B21" s="24" t="str">
        <f>+'Περιεχόμενα-Contents'!B27</f>
        <v>(Τελευταία Ενημέρωση/Last update: 05/03/2026)</v>
      </c>
      <c r="C21" s="25"/>
      <c r="D21" s="25"/>
      <c r="E21" s="25"/>
      <c r="F21" s="25"/>
      <c r="G21" s="25"/>
      <c r="H21" s="25"/>
      <c r="I21" s="25"/>
      <c r="J21" s="25"/>
      <c r="K21" s="25"/>
      <c r="L21" s="25"/>
      <c r="M21" s="25"/>
      <c r="N21" s="25"/>
      <c r="O21" s="22"/>
      <c r="P21" s="22"/>
      <c r="Q21" s="22"/>
      <c r="R21" s="22"/>
    </row>
    <row r="22" spans="1:18" s="23" customFormat="1" ht="4.5" customHeight="1">
      <c r="B22" s="189"/>
      <c r="O22" s="22"/>
      <c r="P22" s="22"/>
      <c r="Q22" s="22"/>
      <c r="R22" s="22"/>
    </row>
    <row r="23" spans="1:18" s="23" customFormat="1" ht="16.5" customHeight="1">
      <c r="B23" s="26" t="str">
        <f>+'Περιεχόμενα-Contents'!B29</f>
        <v>COPYRIGHT © :2026, ΚΥΠΡΙΑΚΗ ΔΗΜΟΚΡΑΤΙΑ, ΣΤΑΤΙΣΤΙΚΗ ΥΠΗΡΕΣΙΑ/REPUBLIC OF CYPRUS, STATISTICAL SERVICE</v>
      </c>
      <c r="O23" s="22"/>
      <c r="P23" s="22"/>
      <c r="Q23" s="22"/>
      <c r="R23" s="22"/>
    </row>
    <row r="24" spans="1:18" s="1" customFormat="1">
      <c r="B24" s="20"/>
      <c r="O24" s="22"/>
      <c r="P24" s="22"/>
      <c r="Q24" s="22"/>
      <c r="R24" s="22"/>
    </row>
    <row r="28" spans="1:18" s="27" customFormat="1">
      <c r="A28" s="22"/>
      <c r="B28" s="28"/>
      <c r="O28" s="22"/>
      <c r="P28" s="22"/>
      <c r="Q28" s="22"/>
      <c r="R28" s="22"/>
    </row>
  </sheetData>
  <mergeCells count="10">
    <mergeCell ref="A1:B1"/>
    <mergeCell ref="B6:B8"/>
    <mergeCell ref="N6:N8"/>
    <mergeCell ref="K6:M6"/>
    <mergeCell ref="C6:D6"/>
    <mergeCell ref="L7:M7"/>
    <mergeCell ref="L8:M8"/>
    <mergeCell ref="I6:J6"/>
    <mergeCell ref="G6:H6"/>
    <mergeCell ref="E6:F6"/>
  </mergeCells>
  <hyperlinks>
    <hyperlink ref="A1" location="'Περιεχόμενα-Contents'!A1" display="Περιεχόμενα - Contents" xr:uid="{00000000-0004-0000-0A00-000000000000}"/>
  </hyperlinks>
  <printOptions horizontalCentered="1"/>
  <pageMargins left="0.15748031496062992" right="0.15748031496062992" top="0.19685039370078741" bottom="0.19685039370078741" header="0.15748031496062992" footer="0.15748031496062992"/>
  <pageSetup paperSize="9" scale="93"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M43"/>
  <sheetViews>
    <sheetView zoomScaleNormal="100" zoomScaleSheetLayoutView="80" workbookViewId="0">
      <selection sqref="A1:B1"/>
    </sheetView>
  </sheetViews>
  <sheetFormatPr defaultColWidth="9.28515625" defaultRowHeight="12.75"/>
  <cols>
    <col min="1" max="1" width="2.28515625" style="22" customWidth="1"/>
    <col min="2" max="2" width="29.28515625" style="27" customWidth="1"/>
    <col min="3" max="3" width="9.140625" style="22" customWidth="1"/>
    <col min="4" max="7" width="9.5703125" style="22" customWidth="1"/>
    <col min="8" max="8" width="1" style="22" customWidth="1"/>
    <col min="9" max="9" width="29.7109375" style="22" customWidth="1"/>
    <col min="10" max="10" width="2.28515625" style="22" customWidth="1"/>
    <col min="11" max="16384" width="9.28515625" style="22"/>
  </cols>
  <sheetData>
    <row r="1" spans="1:10" s="1" customFormat="1" ht="15" customHeight="1">
      <c r="A1" s="254" t="s">
        <v>8</v>
      </c>
      <c r="B1" s="255"/>
    </row>
    <row r="2" spans="1:10" s="1" customFormat="1" ht="12.95" customHeight="1">
      <c r="B2" s="3"/>
    </row>
    <row r="3" spans="1:10" s="29" customFormat="1" ht="15" customHeight="1">
      <c r="B3" s="194" t="s">
        <v>1111</v>
      </c>
      <c r="C3" s="34"/>
      <c r="D3" s="34"/>
      <c r="E3" s="34"/>
      <c r="F3" s="34"/>
      <c r="G3" s="34"/>
      <c r="H3" s="34"/>
      <c r="I3" s="34"/>
      <c r="J3" s="34"/>
    </row>
    <row r="4" spans="1:10" s="29" customFormat="1" ht="15" customHeight="1" thickBot="1">
      <c r="B4" s="195" t="s">
        <v>1112</v>
      </c>
      <c r="C4" s="192"/>
      <c r="D4" s="192"/>
      <c r="E4" s="192"/>
      <c r="F4" s="192"/>
      <c r="G4" s="192"/>
      <c r="H4" s="192"/>
      <c r="I4" s="192"/>
      <c r="J4" s="35"/>
    </row>
    <row r="5" spans="1:10" s="29" customFormat="1" ht="12.75" customHeight="1" thickTop="1">
      <c r="B5" s="35"/>
      <c r="C5" s="35"/>
      <c r="D5" s="35"/>
      <c r="E5" s="35"/>
      <c r="F5" s="35"/>
      <c r="G5" s="35"/>
      <c r="H5" s="35"/>
      <c r="I5" s="35"/>
      <c r="J5" s="35"/>
    </row>
    <row r="6" spans="1:10" s="30" customFormat="1" ht="15" customHeight="1">
      <c r="B6" s="198" t="s">
        <v>891</v>
      </c>
      <c r="I6" s="31" t="s">
        <v>892</v>
      </c>
    </row>
    <row r="7" spans="1:10" s="30" customFormat="1" ht="15.95" customHeight="1">
      <c r="B7" s="287" t="s">
        <v>437</v>
      </c>
      <c r="C7" s="252">
        <v>2019</v>
      </c>
      <c r="D7" s="252">
        <v>2020</v>
      </c>
      <c r="E7" s="252">
        <v>2021</v>
      </c>
      <c r="F7" s="252">
        <v>2022</v>
      </c>
      <c r="G7" s="252">
        <v>2023</v>
      </c>
      <c r="H7" s="281"/>
      <c r="I7" s="250" t="s">
        <v>438</v>
      </c>
    </row>
    <row r="8" spans="1:10" s="30" customFormat="1" ht="15.95" customHeight="1">
      <c r="B8" s="251"/>
      <c r="C8" s="253"/>
      <c r="D8" s="253"/>
      <c r="E8" s="253"/>
      <c r="F8" s="253"/>
      <c r="G8" s="253"/>
      <c r="H8" s="282"/>
      <c r="I8" s="251"/>
    </row>
    <row r="9" spans="1:10" s="30" customFormat="1" ht="15" customHeight="1">
      <c r="B9" s="38" t="s">
        <v>446</v>
      </c>
      <c r="C9" s="33">
        <v>48843.199999999997</v>
      </c>
      <c r="D9" s="33">
        <v>40169.228999999999</v>
      </c>
      <c r="E9" s="33">
        <v>43097.976000000002</v>
      </c>
      <c r="F9" s="33">
        <v>45737.985000000001</v>
      </c>
      <c r="G9" s="33">
        <v>46217.828000000001</v>
      </c>
      <c r="H9" s="33"/>
      <c r="I9" s="38" t="s">
        <v>442</v>
      </c>
      <c r="J9" s="32"/>
    </row>
    <row r="10" spans="1:10" s="30" customFormat="1" ht="15" customHeight="1">
      <c r="B10" s="38" t="s">
        <v>1035</v>
      </c>
      <c r="C10" s="33">
        <v>15099.777</v>
      </c>
      <c r="D10" s="33">
        <v>12512.234</v>
      </c>
      <c r="E10" s="33">
        <v>12626.788</v>
      </c>
      <c r="F10" s="33">
        <v>13358.359</v>
      </c>
      <c r="G10" s="33">
        <v>14495.438</v>
      </c>
      <c r="H10" s="33"/>
      <c r="I10" s="38" t="s">
        <v>1034</v>
      </c>
      <c r="J10" s="32"/>
    </row>
    <row r="11" spans="1:10" s="30" customFormat="1" ht="15" customHeight="1">
      <c r="B11" s="38" t="s">
        <v>439</v>
      </c>
      <c r="C11" s="33">
        <v>28839.441999999999</v>
      </c>
      <c r="D11" s="33">
        <v>26240.694</v>
      </c>
      <c r="E11" s="33">
        <v>28782.778999999999</v>
      </c>
      <c r="F11" s="33">
        <v>35142.394999999997</v>
      </c>
      <c r="G11" s="33">
        <v>24496.559000000001</v>
      </c>
      <c r="H11" s="33"/>
      <c r="I11" s="38" t="s">
        <v>443</v>
      </c>
      <c r="J11" s="32"/>
    </row>
    <row r="12" spans="1:10" s="30" customFormat="1" ht="15" customHeight="1">
      <c r="B12" s="38" t="s">
        <v>940</v>
      </c>
      <c r="C12" s="33">
        <v>15.683</v>
      </c>
      <c r="D12" s="33">
        <v>342.286</v>
      </c>
      <c r="E12" s="33">
        <v>46.271999999999998</v>
      </c>
      <c r="F12" s="33">
        <v>108.43</v>
      </c>
      <c r="G12" s="33">
        <v>157.827</v>
      </c>
      <c r="H12" s="33"/>
      <c r="I12" s="38" t="s">
        <v>941</v>
      </c>
      <c r="J12" s="32"/>
    </row>
    <row r="13" spans="1:10" s="30" customFormat="1" ht="15" customHeight="1">
      <c r="B13" s="38" t="s">
        <v>440</v>
      </c>
      <c r="C13" s="33">
        <v>2577.3240000000001</v>
      </c>
      <c r="D13" s="33">
        <v>855.61199999999997</v>
      </c>
      <c r="E13" s="33">
        <v>1067.1980000000001</v>
      </c>
      <c r="F13" s="33">
        <v>805.74</v>
      </c>
      <c r="G13" s="33">
        <v>1090.085</v>
      </c>
      <c r="H13" s="33"/>
      <c r="I13" s="38" t="s">
        <v>444</v>
      </c>
      <c r="J13" s="32"/>
    </row>
    <row r="14" spans="1:10" s="30" customFormat="1" ht="15" customHeight="1">
      <c r="B14" s="38" t="s">
        <v>441</v>
      </c>
      <c r="C14" s="33">
        <v>490.572</v>
      </c>
      <c r="D14" s="33">
        <v>22.617000000000001</v>
      </c>
      <c r="E14" s="33">
        <v>43.442</v>
      </c>
      <c r="F14" s="33">
        <v>2.4849999999999999</v>
      </c>
      <c r="G14" s="33">
        <v>246.672</v>
      </c>
      <c r="H14" s="33"/>
      <c r="I14" s="38" t="s">
        <v>445</v>
      </c>
      <c r="J14" s="32"/>
    </row>
    <row r="15" spans="1:10" s="30" customFormat="1" ht="15" customHeight="1">
      <c r="B15" s="38" t="s">
        <v>1022</v>
      </c>
      <c r="C15" s="33">
        <v>0</v>
      </c>
      <c r="D15" s="33">
        <v>10.125</v>
      </c>
      <c r="E15" s="33">
        <v>0</v>
      </c>
      <c r="F15" s="33">
        <v>0</v>
      </c>
      <c r="G15" s="33">
        <v>0</v>
      </c>
      <c r="H15" s="33"/>
      <c r="I15" s="38" t="s">
        <v>1023</v>
      </c>
      <c r="J15" s="32"/>
    </row>
    <row r="16" spans="1:10" s="30" customFormat="1" ht="3" customHeight="1">
      <c r="B16" s="53"/>
      <c r="C16" s="56"/>
      <c r="D16" s="56"/>
      <c r="E16" s="56"/>
      <c r="F16" s="56"/>
      <c r="G16" s="56"/>
      <c r="H16" s="104"/>
      <c r="I16" s="53"/>
      <c r="J16" s="22"/>
    </row>
    <row r="17" spans="2:13" s="29" customFormat="1" ht="32.1" customHeight="1">
      <c r="B17" s="90" t="s">
        <v>143</v>
      </c>
      <c r="C17" s="91">
        <v>95865.997999999992</v>
      </c>
      <c r="D17" s="91">
        <v>80152.796999999991</v>
      </c>
      <c r="E17" s="91">
        <v>85664.455000000002</v>
      </c>
      <c r="F17" s="91">
        <v>95155.394</v>
      </c>
      <c r="G17" s="91">
        <f t="shared" ref="G17" si="0">SUM(G9:G16)</f>
        <v>86704.409000000029</v>
      </c>
      <c r="H17" s="181"/>
      <c r="I17" s="90" t="s">
        <v>184</v>
      </c>
      <c r="J17" s="60"/>
    </row>
    <row r="18" spans="2:13" s="29" customFormat="1" ht="32.1" customHeight="1">
      <c r="B18" s="94"/>
      <c r="C18" s="61"/>
      <c r="D18" s="61"/>
      <c r="E18" s="61"/>
      <c r="F18" s="61"/>
      <c r="G18" s="61"/>
      <c r="H18" s="104"/>
      <c r="I18" s="94"/>
      <c r="J18" s="60"/>
    </row>
    <row r="19" spans="2:13" s="30" customFormat="1" ht="15" customHeight="1">
      <c r="B19" s="198" t="s">
        <v>447</v>
      </c>
      <c r="I19" s="31" t="s">
        <v>448</v>
      </c>
    </row>
    <row r="20" spans="2:13" s="30" customFormat="1" ht="15.95" customHeight="1">
      <c r="B20" s="287" t="s">
        <v>437</v>
      </c>
      <c r="C20" s="252">
        <v>2019</v>
      </c>
      <c r="D20" s="252">
        <v>2020</v>
      </c>
      <c r="E20" s="252">
        <v>2021</v>
      </c>
      <c r="F20" s="252">
        <v>2022</v>
      </c>
      <c r="G20" s="252">
        <v>2023</v>
      </c>
      <c r="H20" s="281"/>
      <c r="I20" s="250" t="s">
        <v>438</v>
      </c>
    </row>
    <row r="21" spans="2:13" s="30" customFormat="1" ht="15.95" customHeight="1">
      <c r="B21" s="251"/>
      <c r="C21" s="253"/>
      <c r="D21" s="253"/>
      <c r="E21" s="253"/>
      <c r="F21" s="253"/>
      <c r="G21" s="253"/>
      <c r="H21" s="282"/>
      <c r="I21" s="251"/>
    </row>
    <row r="22" spans="2:13" s="30" customFormat="1" ht="15" customHeight="1">
      <c r="B22" s="38" t="s">
        <v>446</v>
      </c>
      <c r="C22" s="108">
        <v>50.1158169190278</v>
      </c>
      <c r="D22" s="108">
        <v>50.1158169190278</v>
      </c>
      <c r="E22" s="108">
        <v>48.066623527406129</v>
      </c>
      <c r="F22" s="108">
        <v>48.066623527406129</v>
      </c>
      <c r="G22" s="108">
        <f>+G9/$G$17*100</f>
        <v>53.305049342992447</v>
      </c>
      <c r="H22" s="33"/>
      <c r="I22" s="38" t="s">
        <v>442</v>
      </c>
      <c r="J22" s="32"/>
    </row>
    <row r="23" spans="2:13" s="30" customFormat="1" ht="15" customHeight="1">
      <c r="B23" s="38" t="s">
        <v>1035</v>
      </c>
      <c r="C23" s="108">
        <v>15.610477074181206</v>
      </c>
      <c r="D23" s="108">
        <v>15.610477074181206</v>
      </c>
      <c r="E23" s="108">
        <v>14.038467435697866</v>
      </c>
      <c r="F23" s="108">
        <v>14.038467435697866</v>
      </c>
      <c r="G23" s="108">
        <f t="shared" ref="G23:G28" si="1">+G10/$G$17*100</f>
        <v>16.718224790621658</v>
      </c>
      <c r="H23" s="33"/>
      <c r="I23" s="38" t="s">
        <v>1034</v>
      </c>
      <c r="J23" s="32"/>
    </row>
    <row r="24" spans="2:13" s="30" customFormat="1" ht="15" customHeight="1">
      <c r="B24" s="38" t="s">
        <v>439</v>
      </c>
      <c r="C24" s="108">
        <v>32.738338501150501</v>
      </c>
      <c r="D24" s="108">
        <v>32.738338501150501</v>
      </c>
      <c r="E24" s="108">
        <v>36.931584771747147</v>
      </c>
      <c r="F24" s="108">
        <v>36.931584771747147</v>
      </c>
      <c r="G24" s="108">
        <f t="shared" si="1"/>
        <v>28.252956548034359</v>
      </c>
      <c r="H24" s="33"/>
      <c r="I24" s="38" t="s">
        <v>443</v>
      </c>
      <c r="J24" s="32"/>
    </row>
    <row r="25" spans="2:13" s="30" customFormat="1" ht="15" customHeight="1">
      <c r="B25" s="38" t="s">
        <v>940</v>
      </c>
      <c r="C25" s="108">
        <v>0.42704186604991468</v>
      </c>
      <c r="D25" s="108">
        <v>0.42704186604991468</v>
      </c>
      <c r="E25" s="108">
        <v>0.11395045035492155</v>
      </c>
      <c r="F25" s="108">
        <v>0.11395045035492155</v>
      </c>
      <c r="G25" s="108">
        <f t="shared" si="1"/>
        <v>0.1820288054786233</v>
      </c>
      <c r="H25" s="33"/>
      <c r="I25" s="38" t="s">
        <v>941</v>
      </c>
      <c r="J25" s="32"/>
    </row>
    <row r="26" spans="2:13" s="30" customFormat="1" ht="15" customHeight="1">
      <c r="B26" s="38" t="s">
        <v>440</v>
      </c>
      <c r="C26" s="108">
        <v>1.0674761605636793</v>
      </c>
      <c r="D26" s="108">
        <v>1.0674761605636793</v>
      </c>
      <c r="E26" s="108">
        <v>0.84676229704855199</v>
      </c>
      <c r="F26" s="108">
        <v>0.84676229704855199</v>
      </c>
      <c r="G26" s="108">
        <f t="shared" si="1"/>
        <v>1.257242869852212</v>
      </c>
      <c r="H26" s="33"/>
      <c r="I26" s="38" t="s">
        <v>444</v>
      </c>
      <c r="J26" s="32"/>
    </row>
    <row r="27" spans="2:13" s="30" customFormat="1" ht="15" customHeight="1">
      <c r="B27" s="38" t="s">
        <v>441</v>
      </c>
      <c r="C27" s="108">
        <v>2.8217355908365868E-2</v>
      </c>
      <c r="D27" s="108">
        <v>2.8217355908365868E-2</v>
      </c>
      <c r="E27" s="108">
        <v>2.6115177453839345E-3</v>
      </c>
      <c r="F27" s="108">
        <v>2.6115177453839345E-3</v>
      </c>
      <c r="G27" s="108">
        <f t="shared" si="1"/>
        <v>0.28449764302066799</v>
      </c>
      <c r="H27" s="33"/>
      <c r="I27" s="38" t="s">
        <v>445</v>
      </c>
      <c r="J27" s="32"/>
    </row>
    <row r="28" spans="2:13" s="30" customFormat="1" ht="15" customHeight="1">
      <c r="B28" s="38" t="s">
        <v>1022</v>
      </c>
      <c r="C28" s="108">
        <v>1.2632123118548191E-2</v>
      </c>
      <c r="D28" s="108">
        <v>1.2632123118548191E-2</v>
      </c>
      <c r="E28" s="108">
        <v>0</v>
      </c>
      <c r="F28" s="108">
        <v>0</v>
      </c>
      <c r="G28" s="108">
        <f t="shared" si="1"/>
        <v>0</v>
      </c>
      <c r="H28" s="33"/>
      <c r="I28" s="38" t="s">
        <v>1023</v>
      </c>
      <c r="J28" s="32"/>
    </row>
    <row r="29" spans="2:13" s="30" customFormat="1" ht="3" customHeight="1">
      <c r="B29" s="53"/>
      <c r="C29" s="56"/>
      <c r="D29" s="56"/>
      <c r="E29" s="56"/>
      <c r="F29" s="56"/>
      <c r="G29" s="56"/>
      <c r="H29" s="104"/>
      <c r="I29" s="53"/>
      <c r="J29" s="22"/>
    </row>
    <row r="30" spans="2:13" s="29" customFormat="1" ht="32.1" customHeight="1">
      <c r="B30" s="90" t="s">
        <v>143</v>
      </c>
      <c r="C30" s="150">
        <v>100.00000000000003</v>
      </c>
      <c r="D30" s="150">
        <v>100.00000000000003</v>
      </c>
      <c r="E30" s="150">
        <v>100</v>
      </c>
      <c r="F30" s="150">
        <v>100</v>
      </c>
      <c r="G30" s="150">
        <f t="shared" ref="G30" si="2">SUM(G22:G29)</f>
        <v>99.999999999999972</v>
      </c>
      <c r="H30" s="181"/>
      <c r="I30" s="90" t="s">
        <v>184</v>
      </c>
      <c r="J30" s="60"/>
    </row>
    <row r="31" spans="2:13" ht="18.75" customHeight="1">
      <c r="B31" s="21" t="s">
        <v>1058</v>
      </c>
      <c r="C31" s="21"/>
      <c r="D31" s="21"/>
      <c r="E31" s="21"/>
      <c r="F31" s="21"/>
      <c r="G31" s="21"/>
      <c r="H31" s="21"/>
      <c r="M31" s="23"/>
    </row>
    <row r="32" spans="2:13" ht="12.75" customHeight="1">
      <c r="B32" s="21" t="s">
        <v>1059</v>
      </c>
      <c r="C32" s="21"/>
      <c r="D32" s="21"/>
      <c r="E32" s="21"/>
      <c r="F32" s="21"/>
      <c r="G32" s="21"/>
      <c r="H32" s="21"/>
      <c r="M32" s="23"/>
    </row>
    <row r="33" spans="1:13" ht="12.95" customHeight="1">
      <c r="B33" s="21" t="s">
        <v>1043</v>
      </c>
      <c r="C33" s="21"/>
      <c r="D33" s="21"/>
      <c r="E33" s="21"/>
      <c r="F33" s="21"/>
      <c r="G33" s="21"/>
      <c r="H33" s="21"/>
      <c r="M33" s="23"/>
    </row>
    <row r="34" spans="1:13" ht="12.95" customHeight="1">
      <c r="B34" s="21" t="s">
        <v>1044</v>
      </c>
      <c r="C34" s="21"/>
      <c r="D34" s="21"/>
      <c r="E34" s="21"/>
      <c r="F34" s="21"/>
      <c r="G34" s="21"/>
      <c r="H34" s="21"/>
      <c r="M34" s="23"/>
    </row>
    <row r="35" spans="1:13" s="23" customFormat="1" ht="13.5" thickBot="1"/>
    <row r="36" spans="1:13" s="23" customFormat="1" ht="16.5" customHeight="1" thickTop="1">
      <c r="B36" s="24" t="str">
        <f>+'Περιεχόμενα-Contents'!B27</f>
        <v>(Τελευταία Ενημέρωση/Last update: 05/03/2026)</v>
      </c>
      <c r="C36" s="25"/>
      <c r="D36" s="25"/>
      <c r="E36" s="25"/>
      <c r="F36" s="25"/>
      <c r="G36" s="25"/>
      <c r="H36" s="25"/>
      <c r="I36" s="25"/>
    </row>
    <row r="37" spans="1:13" s="23" customFormat="1" ht="4.5" customHeight="1">
      <c r="B37" s="189"/>
    </row>
    <row r="38" spans="1:13" s="23" customFormat="1" ht="16.5" customHeight="1">
      <c r="B38" s="26" t="str">
        <f>+'Περιεχόμενα-Contents'!B29</f>
        <v>COPYRIGHT © :2026, ΚΥΠΡΙΑΚΗ ΔΗΜΟΚΡΑΤΙΑ, ΣΤΑΤΙΣΤΙΚΗ ΥΠΗΡΕΣΙΑ/REPUBLIC OF CYPRUS, STATISTICAL SERVICE</v>
      </c>
      <c r="J38" s="1"/>
      <c r="K38" s="1"/>
      <c r="L38" s="1"/>
    </row>
    <row r="39" spans="1:13" s="1" customFormat="1">
      <c r="B39" s="20"/>
      <c r="J39" s="22"/>
      <c r="K39" s="22"/>
      <c r="L39" s="22"/>
    </row>
    <row r="41" spans="1:13">
      <c r="B41" s="233"/>
    </row>
    <row r="42" spans="1:13">
      <c r="J42" s="27"/>
      <c r="K42" s="27"/>
      <c r="L42" s="27"/>
    </row>
    <row r="43" spans="1:13" s="27" customFormat="1">
      <c r="A43" s="22"/>
      <c r="B43" s="28"/>
      <c r="J43" s="22"/>
      <c r="K43" s="22"/>
      <c r="L43" s="22"/>
    </row>
  </sheetData>
  <mergeCells count="15">
    <mergeCell ref="A1:B1"/>
    <mergeCell ref="B7:B8"/>
    <mergeCell ref="E7:E8"/>
    <mergeCell ref="E20:E21"/>
    <mergeCell ref="I7:I8"/>
    <mergeCell ref="B20:B21"/>
    <mergeCell ref="I20:I21"/>
    <mergeCell ref="G7:H8"/>
    <mergeCell ref="G20:H21"/>
    <mergeCell ref="F7:F8"/>
    <mergeCell ref="F20:F21"/>
    <mergeCell ref="C7:C8"/>
    <mergeCell ref="C20:C21"/>
    <mergeCell ref="D7:D8"/>
    <mergeCell ref="D20:D21"/>
  </mergeCells>
  <hyperlinks>
    <hyperlink ref="A1" location="'Περιεχόμενα-Contents'!A1" display="Περιεχόμενα - Contents" xr:uid="{00000000-0004-0000-0B00-000000000000}"/>
  </hyperlinks>
  <printOptions horizontalCentered="1"/>
  <pageMargins left="0.15748031496062992" right="0.15748031496062992" top="0.19685039370078741" bottom="0.19685039370078741" header="0.15748031496062992" footer="0.15748031496062992"/>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M69"/>
  <sheetViews>
    <sheetView zoomScaleNormal="100" zoomScaleSheetLayoutView="80" workbookViewId="0">
      <pane ySplit="8" topLeftCell="A9" activePane="bottomLeft" state="frozen"/>
      <selection pane="bottomLeft" sqref="A1:B1"/>
    </sheetView>
  </sheetViews>
  <sheetFormatPr defaultColWidth="9.28515625" defaultRowHeight="12.75"/>
  <cols>
    <col min="1" max="1" width="2.140625" style="22" customWidth="1"/>
    <col min="2" max="2" width="25.140625" style="27" customWidth="1"/>
    <col min="3" max="3" width="11.28515625" style="27" customWidth="1"/>
    <col min="4" max="4" width="11.7109375" style="21" customWidth="1"/>
    <col min="5" max="5" width="0.85546875" style="22" customWidth="1"/>
    <col min="6" max="6" width="11.28515625" style="27" customWidth="1"/>
    <col min="7" max="7" width="11.7109375" style="21" customWidth="1"/>
    <col min="8" max="8" width="0.85546875" style="22" customWidth="1"/>
    <col min="9" max="9" width="25.140625" style="22" customWidth="1"/>
    <col min="10" max="10" width="2.140625" style="22" customWidth="1"/>
    <col min="11" max="16384" width="9.28515625" style="22"/>
  </cols>
  <sheetData>
    <row r="1" spans="1:10" s="1" customFormat="1" ht="15" customHeight="1">
      <c r="A1" s="254" t="s">
        <v>8</v>
      </c>
      <c r="B1" s="255"/>
      <c r="C1" s="74"/>
      <c r="D1" s="81"/>
      <c r="F1" s="74"/>
      <c r="G1" s="81"/>
    </row>
    <row r="2" spans="1:10" s="1" customFormat="1" ht="12.95" customHeight="1">
      <c r="B2" s="3"/>
      <c r="C2" s="75"/>
      <c r="D2" s="81"/>
      <c r="F2" s="75"/>
      <c r="G2" s="81"/>
    </row>
    <row r="3" spans="1:10" s="29" customFormat="1" ht="15" customHeight="1">
      <c r="B3" s="194" t="s">
        <v>1113</v>
      </c>
      <c r="C3" s="45"/>
      <c r="D3" s="82"/>
      <c r="E3" s="34"/>
      <c r="F3" s="45"/>
      <c r="G3" s="82"/>
      <c r="H3" s="34"/>
      <c r="I3" s="34"/>
      <c r="J3" s="34"/>
    </row>
    <row r="4" spans="1:10" s="29" customFormat="1" ht="15" customHeight="1" thickBot="1">
      <c r="B4" s="195" t="s">
        <v>1114</v>
      </c>
      <c r="C4" s="193"/>
      <c r="D4" s="193"/>
      <c r="E4" s="192"/>
      <c r="F4" s="193"/>
      <c r="G4" s="193"/>
      <c r="H4" s="192"/>
      <c r="I4" s="192"/>
      <c r="J4" s="35"/>
    </row>
    <row r="5" spans="1:10" s="30" customFormat="1" ht="12.75" customHeight="1" thickTop="1">
      <c r="C5" s="32"/>
      <c r="D5" s="32"/>
      <c r="F5" s="32"/>
      <c r="G5" s="32"/>
      <c r="I5" s="31"/>
    </row>
    <row r="6" spans="1:10" s="30" customFormat="1" ht="15.95" customHeight="1">
      <c r="B6" s="287" t="s">
        <v>1002</v>
      </c>
      <c r="C6" s="257">
        <v>2022</v>
      </c>
      <c r="D6" s="257"/>
      <c r="E6" s="257"/>
      <c r="F6" s="256">
        <v>2023</v>
      </c>
      <c r="G6" s="257"/>
      <c r="H6" s="258"/>
      <c r="I6" s="287" t="s">
        <v>1001</v>
      </c>
    </row>
    <row r="7" spans="1:10" s="30" customFormat="1" ht="32.1" customHeight="1">
      <c r="B7" s="273"/>
      <c r="C7" s="186" t="s">
        <v>449</v>
      </c>
      <c r="D7" s="283" t="s">
        <v>1019</v>
      </c>
      <c r="E7" s="289"/>
      <c r="F7" s="186" t="s">
        <v>449</v>
      </c>
      <c r="G7" s="283" t="s">
        <v>1019</v>
      </c>
      <c r="H7" s="289"/>
      <c r="I7" s="273"/>
    </row>
    <row r="8" spans="1:10" s="30" customFormat="1" ht="32.1" customHeight="1">
      <c r="B8" s="288"/>
      <c r="C8" s="187" t="s">
        <v>1000</v>
      </c>
      <c r="D8" s="285" t="s">
        <v>893</v>
      </c>
      <c r="E8" s="290"/>
      <c r="F8" s="187" t="s">
        <v>1000</v>
      </c>
      <c r="G8" s="285" t="s">
        <v>893</v>
      </c>
      <c r="H8" s="290"/>
      <c r="I8" s="288"/>
    </row>
    <row r="9" spans="1:10" s="29" customFormat="1" ht="17.100000000000001" customHeight="1">
      <c r="B9" s="39" t="s">
        <v>450</v>
      </c>
      <c r="C9" s="95">
        <v>3395.375</v>
      </c>
      <c r="D9" s="82">
        <v>1712.692</v>
      </c>
      <c r="E9" s="84"/>
      <c r="F9" s="95">
        <v>4650.5990000000002</v>
      </c>
      <c r="G9" s="82">
        <v>2652.4780000000001</v>
      </c>
      <c r="H9" s="71"/>
      <c r="I9" s="39" t="s">
        <v>474</v>
      </c>
    </row>
    <row r="10" spans="1:10" s="30" customFormat="1" ht="12.95" customHeight="1">
      <c r="B10" s="38" t="s">
        <v>451</v>
      </c>
      <c r="C10" s="44">
        <v>1433.31</v>
      </c>
      <c r="D10" s="88">
        <v>745.33299999999997</v>
      </c>
      <c r="E10" s="86"/>
      <c r="F10" s="44">
        <v>1880.107</v>
      </c>
      <c r="G10" s="88">
        <v>1165.9880000000001</v>
      </c>
      <c r="H10" s="72"/>
      <c r="I10" s="38" t="s">
        <v>475</v>
      </c>
    </row>
    <row r="11" spans="1:10" s="30" customFormat="1" ht="12.95" customHeight="1">
      <c r="B11" s="38" t="s">
        <v>452</v>
      </c>
      <c r="C11" s="44">
        <v>40.56</v>
      </c>
      <c r="D11" s="88">
        <v>21.687999999999999</v>
      </c>
      <c r="E11" s="86"/>
      <c r="F11" s="44">
        <v>263.64</v>
      </c>
      <c r="G11" s="88">
        <v>140.364</v>
      </c>
      <c r="H11" s="72"/>
      <c r="I11" s="38" t="s">
        <v>476</v>
      </c>
    </row>
    <row r="12" spans="1:10" s="30" customFormat="1" ht="12.95" customHeight="1">
      <c r="B12" s="38" t="s">
        <v>453</v>
      </c>
      <c r="C12" s="44">
        <v>484.065</v>
      </c>
      <c r="D12" s="88">
        <v>230.64699999999999</v>
      </c>
      <c r="E12" s="86"/>
      <c r="F12" s="44">
        <v>1008.385</v>
      </c>
      <c r="G12" s="88">
        <v>521.31299999999999</v>
      </c>
      <c r="H12" s="72"/>
      <c r="I12" s="38" t="s">
        <v>477</v>
      </c>
    </row>
    <row r="13" spans="1:10" s="30" customFormat="1" ht="12.95" customHeight="1">
      <c r="B13" s="38" t="s">
        <v>455</v>
      </c>
      <c r="C13" s="44">
        <v>892.9</v>
      </c>
      <c r="D13" s="88">
        <v>303.42500000000001</v>
      </c>
      <c r="E13" s="86"/>
      <c r="F13" s="44">
        <v>900</v>
      </c>
      <c r="G13" s="88">
        <v>328.33800000000002</v>
      </c>
      <c r="H13" s="72"/>
      <c r="I13" s="38" t="s">
        <v>479</v>
      </c>
    </row>
    <row r="14" spans="1:10" s="30" customFormat="1" ht="12.95" customHeight="1">
      <c r="B14" s="38" t="s">
        <v>456</v>
      </c>
      <c r="C14" s="44">
        <v>0</v>
      </c>
      <c r="D14" s="88">
        <v>0</v>
      </c>
      <c r="E14" s="86"/>
      <c r="F14" s="44">
        <v>20.367000000000001</v>
      </c>
      <c r="G14" s="88">
        <v>10.228</v>
      </c>
      <c r="H14" s="72"/>
      <c r="I14" s="38" t="s">
        <v>480</v>
      </c>
    </row>
    <row r="15" spans="1:10" s="30" customFormat="1" ht="12.95" customHeight="1">
      <c r="B15" s="38" t="s">
        <v>457</v>
      </c>
      <c r="C15" s="44">
        <f>C9-SUM(C10:C14)</f>
        <v>544.54</v>
      </c>
      <c r="D15" s="88">
        <f>D9-SUM(D10:D14)</f>
        <v>411.59900000000016</v>
      </c>
      <c r="E15" s="86"/>
      <c r="F15" s="44">
        <f>F9-SUM(F10:F14)</f>
        <v>578.10000000000036</v>
      </c>
      <c r="G15" s="88">
        <f>G9-SUM(G10:G14)</f>
        <v>486.24699999999984</v>
      </c>
      <c r="H15" s="72"/>
      <c r="I15" s="38" t="s">
        <v>481</v>
      </c>
    </row>
    <row r="16" spans="1:10" s="29" customFormat="1" ht="17.100000000000001" customHeight="1">
      <c r="B16" s="39" t="s">
        <v>458</v>
      </c>
      <c r="C16" s="46">
        <v>1497.761</v>
      </c>
      <c r="D16" s="82">
        <v>1161.7449999999999</v>
      </c>
      <c r="E16" s="84"/>
      <c r="F16" s="46">
        <v>1366.38</v>
      </c>
      <c r="G16" s="82">
        <v>996.34699999999998</v>
      </c>
      <c r="H16" s="71"/>
      <c r="I16" s="39" t="s">
        <v>482</v>
      </c>
    </row>
    <row r="17" spans="2:9" s="30" customFormat="1" ht="12.95" customHeight="1">
      <c r="B17" s="38" t="s">
        <v>451</v>
      </c>
      <c r="C17" s="44">
        <v>367.51799999999997</v>
      </c>
      <c r="D17" s="88">
        <v>354.75700000000001</v>
      </c>
      <c r="E17" s="86"/>
      <c r="F17" s="44">
        <v>368.47</v>
      </c>
      <c r="G17" s="88">
        <v>264.65600000000001</v>
      </c>
      <c r="H17" s="72"/>
      <c r="I17" s="38" t="s">
        <v>475</v>
      </c>
    </row>
    <row r="18" spans="2:9" s="30" customFormat="1" ht="12.95" customHeight="1">
      <c r="B18" s="38" t="s">
        <v>459</v>
      </c>
      <c r="C18" s="44">
        <v>161.1</v>
      </c>
      <c r="D18" s="88">
        <v>104.045</v>
      </c>
      <c r="E18" s="86"/>
      <c r="F18" s="44">
        <v>239.7</v>
      </c>
      <c r="G18" s="88">
        <v>154.57499999999999</v>
      </c>
      <c r="H18" s="72"/>
      <c r="I18" s="38" t="s">
        <v>483</v>
      </c>
    </row>
    <row r="19" spans="2:9" s="30" customFormat="1" ht="12.95" customHeight="1">
      <c r="B19" s="38" t="s">
        <v>460</v>
      </c>
      <c r="C19" s="44">
        <v>192</v>
      </c>
      <c r="D19" s="88">
        <v>179.702</v>
      </c>
      <c r="E19" s="86"/>
      <c r="F19" s="44">
        <v>279.5</v>
      </c>
      <c r="G19" s="88">
        <v>276.29599999999999</v>
      </c>
      <c r="H19" s="72"/>
      <c r="I19" s="38" t="s">
        <v>484</v>
      </c>
    </row>
    <row r="20" spans="2:9" s="30" customFormat="1" ht="12.95" customHeight="1">
      <c r="B20" s="38" t="s">
        <v>1164</v>
      </c>
      <c r="C20" s="44">
        <v>168.57</v>
      </c>
      <c r="D20" s="88">
        <v>112.92100000000001</v>
      </c>
      <c r="E20" s="86"/>
      <c r="F20" s="44">
        <v>179.93</v>
      </c>
      <c r="G20" s="88">
        <v>101.08499999999999</v>
      </c>
      <c r="H20" s="72"/>
      <c r="I20" s="38" t="s">
        <v>1163</v>
      </c>
    </row>
    <row r="21" spans="2:9" s="30" customFormat="1" ht="12.95" customHeight="1">
      <c r="B21" s="38" t="s">
        <v>453</v>
      </c>
      <c r="C21" s="44">
        <v>141.55500000000001</v>
      </c>
      <c r="D21" s="88">
        <v>88.676000000000002</v>
      </c>
      <c r="E21" s="86"/>
      <c r="F21" s="44">
        <v>175.60499999999999</v>
      </c>
      <c r="G21" s="88">
        <v>126.85299999999999</v>
      </c>
      <c r="H21" s="72"/>
      <c r="I21" s="38" t="s">
        <v>477</v>
      </c>
    </row>
    <row r="22" spans="2:9" s="30" customFormat="1" ht="12.95" customHeight="1">
      <c r="B22" s="38" t="s">
        <v>457</v>
      </c>
      <c r="C22" s="44">
        <f>C16-SUM(C17:C21)</f>
        <v>467.01800000000003</v>
      </c>
      <c r="D22" s="88">
        <f>D16-SUM(D17:D21)</f>
        <v>321.64399999999978</v>
      </c>
      <c r="E22" s="86"/>
      <c r="F22" s="44">
        <f>F16-SUM(F17:F21)</f>
        <v>123.17499999999995</v>
      </c>
      <c r="G22" s="88">
        <f>G16-SUM(G17:G21)</f>
        <v>72.881999999999948</v>
      </c>
      <c r="H22" s="72"/>
      <c r="I22" s="38" t="s">
        <v>481</v>
      </c>
    </row>
    <row r="23" spans="2:9" s="29" customFormat="1" ht="17.100000000000001" customHeight="1">
      <c r="B23" s="39" t="s">
        <v>497</v>
      </c>
      <c r="C23" s="46">
        <v>6211.2730000000001</v>
      </c>
      <c r="D23" s="82">
        <v>3838.3220000000001</v>
      </c>
      <c r="E23" s="84"/>
      <c r="F23" s="46">
        <v>5985.5839999999998</v>
      </c>
      <c r="G23" s="82">
        <v>3910.98</v>
      </c>
      <c r="H23" s="71"/>
      <c r="I23" s="39" t="s">
        <v>485</v>
      </c>
    </row>
    <row r="24" spans="2:9" s="30" customFormat="1" ht="12.95" customHeight="1">
      <c r="B24" s="38" t="s">
        <v>451</v>
      </c>
      <c r="C24" s="44">
        <v>1154.5260000000001</v>
      </c>
      <c r="D24" s="88">
        <v>797.05100000000004</v>
      </c>
      <c r="E24" s="86"/>
      <c r="F24" s="44">
        <v>1246.951</v>
      </c>
      <c r="G24" s="88">
        <v>948.86500000000001</v>
      </c>
      <c r="H24" s="72"/>
      <c r="I24" s="38" t="s">
        <v>475</v>
      </c>
    </row>
    <row r="25" spans="2:9" s="30" customFormat="1" ht="12.95" customHeight="1">
      <c r="B25" s="38" t="s">
        <v>456</v>
      </c>
      <c r="C25" s="89">
        <v>189.517</v>
      </c>
      <c r="D25" s="88">
        <v>137.88300000000001</v>
      </c>
      <c r="E25" s="86"/>
      <c r="F25" s="89">
        <v>135.208</v>
      </c>
      <c r="G25" s="88">
        <v>90.16</v>
      </c>
      <c r="H25" s="72"/>
      <c r="I25" s="38" t="s">
        <v>480</v>
      </c>
    </row>
    <row r="26" spans="2:9" s="30" customFormat="1" ht="12.95" customHeight="1">
      <c r="B26" s="38" t="s">
        <v>463</v>
      </c>
      <c r="C26" s="89">
        <v>3979.2150000000001</v>
      </c>
      <c r="D26" s="88">
        <v>2349.9760000000001</v>
      </c>
      <c r="E26" s="86"/>
      <c r="F26" s="89">
        <v>3725.87</v>
      </c>
      <c r="G26" s="88">
        <v>2292.2069999999999</v>
      </c>
      <c r="H26" s="72"/>
      <c r="I26" s="38" t="s">
        <v>477</v>
      </c>
    </row>
    <row r="27" spans="2:9" s="30" customFormat="1" ht="12.95" customHeight="1">
      <c r="B27" s="38" t="s">
        <v>452</v>
      </c>
      <c r="C27" s="44">
        <v>241.39500000000001</v>
      </c>
      <c r="D27" s="88">
        <v>154.096</v>
      </c>
      <c r="E27" s="86"/>
      <c r="F27" s="44">
        <v>171.94499999999999</v>
      </c>
      <c r="G27" s="88">
        <v>118.69</v>
      </c>
      <c r="H27" s="72"/>
      <c r="I27" s="38" t="s">
        <v>476</v>
      </c>
    </row>
    <row r="28" spans="2:9" s="30" customFormat="1" ht="12.95" customHeight="1">
      <c r="B28" s="38" t="s">
        <v>459</v>
      </c>
      <c r="C28" s="44">
        <v>68.099999999999994</v>
      </c>
      <c r="D28" s="88">
        <v>46.773000000000003</v>
      </c>
      <c r="E28" s="86"/>
      <c r="F28" s="44">
        <v>39.799999999999997</v>
      </c>
      <c r="G28" s="88">
        <v>25.875</v>
      </c>
      <c r="H28" s="72"/>
      <c r="I28" s="38" t="s">
        <v>483</v>
      </c>
    </row>
    <row r="29" spans="2:9" s="30" customFormat="1" ht="12.95" customHeight="1">
      <c r="B29" s="38" t="s">
        <v>454</v>
      </c>
      <c r="C29" s="44">
        <v>194.28</v>
      </c>
      <c r="D29" s="88">
        <v>120.139</v>
      </c>
      <c r="E29" s="86"/>
      <c r="F29" s="44">
        <v>234.78</v>
      </c>
      <c r="G29" s="88">
        <v>147.363</v>
      </c>
      <c r="H29" s="72"/>
      <c r="I29" s="38" t="s">
        <v>478</v>
      </c>
    </row>
    <row r="30" spans="2:9" s="30" customFormat="1" ht="12.95" customHeight="1">
      <c r="B30" s="38" t="s">
        <v>465</v>
      </c>
      <c r="C30" s="44">
        <v>180.28</v>
      </c>
      <c r="D30" s="88">
        <v>71.536000000000001</v>
      </c>
      <c r="E30" s="86"/>
      <c r="F30" s="44">
        <v>205.67</v>
      </c>
      <c r="G30" s="88">
        <v>103.202</v>
      </c>
      <c r="H30" s="72"/>
      <c r="I30" s="38" t="s">
        <v>489</v>
      </c>
    </row>
    <row r="31" spans="2:9" s="30" customFormat="1" ht="12.95" customHeight="1">
      <c r="B31" s="38" t="s">
        <v>466</v>
      </c>
      <c r="C31" s="89">
        <v>59.8</v>
      </c>
      <c r="D31" s="88">
        <v>57.097000000000001</v>
      </c>
      <c r="E31" s="86"/>
      <c r="F31" s="89">
        <v>79.900000000000006</v>
      </c>
      <c r="G31" s="88">
        <v>81.266000000000005</v>
      </c>
      <c r="H31" s="72"/>
      <c r="I31" s="38" t="s">
        <v>484</v>
      </c>
    </row>
    <row r="32" spans="2:9" s="30" customFormat="1" ht="12.95" customHeight="1">
      <c r="B32" s="38" t="s">
        <v>457</v>
      </c>
      <c r="C32" s="44">
        <f>C23-SUM(C24:C31)</f>
        <v>144.15999999999985</v>
      </c>
      <c r="D32" s="88">
        <f>D23-SUM(D24:D31)</f>
        <v>103.77099999999928</v>
      </c>
      <c r="E32" s="86"/>
      <c r="F32" s="44">
        <f>F23-SUM(F24:F31)</f>
        <v>145.46000000000004</v>
      </c>
      <c r="G32" s="88">
        <f>G23-SUM(G24:G31)</f>
        <v>103.35199999999986</v>
      </c>
      <c r="H32" s="72"/>
      <c r="I32" s="38" t="s">
        <v>481</v>
      </c>
    </row>
    <row r="33" spans="2:9" s="29" customFormat="1" ht="17.100000000000001" customHeight="1">
      <c r="B33" s="39" t="s">
        <v>467</v>
      </c>
      <c r="C33" s="46">
        <v>6535.8289999999997</v>
      </c>
      <c r="D33" s="82">
        <v>4229.6660000000002</v>
      </c>
      <c r="E33" s="84"/>
      <c r="F33" s="46">
        <v>6826.1109999999999</v>
      </c>
      <c r="G33" s="82">
        <v>4848.3580000000002</v>
      </c>
      <c r="H33" s="71"/>
      <c r="I33" s="39" t="s">
        <v>490</v>
      </c>
    </row>
    <row r="34" spans="2:9" s="30" customFormat="1" ht="12.95" customHeight="1">
      <c r="B34" s="38" t="s">
        <v>984</v>
      </c>
      <c r="C34" s="44">
        <v>118.8</v>
      </c>
      <c r="D34" s="88">
        <v>83.238</v>
      </c>
      <c r="E34" s="86"/>
      <c r="F34" s="44">
        <v>99.6</v>
      </c>
      <c r="G34" s="88">
        <v>109.971</v>
      </c>
      <c r="H34" s="72"/>
      <c r="I34" s="38" t="s">
        <v>983</v>
      </c>
    </row>
    <row r="35" spans="2:9" s="30" customFormat="1" ht="12.95" customHeight="1">
      <c r="B35" s="38" t="s">
        <v>468</v>
      </c>
      <c r="C35" s="44">
        <v>2025.6510000000001</v>
      </c>
      <c r="D35" s="88">
        <v>1323.769</v>
      </c>
      <c r="E35" s="86"/>
      <c r="F35" s="44">
        <v>2183.4650000000001</v>
      </c>
      <c r="G35" s="88">
        <v>1486.626</v>
      </c>
      <c r="H35" s="72"/>
      <c r="I35" s="38" t="s">
        <v>475</v>
      </c>
    </row>
    <row r="36" spans="2:9" s="30" customFormat="1" ht="12.95" customHeight="1">
      <c r="B36" s="38" t="s">
        <v>463</v>
      </c>
      <c r="C36" s="44">
        <v>1780.74</v>
      </c>
      <c r="D36" s="88">
        <v>977.98599999999999</v>
      </c>
      <c r="E36" s="86"/>
      <c r="F36" s="44">
        <v>1625.97</v>
      </c>
      <c r="G36" s="88">
        <v>982.75300000000004</v>
      </c>
      <c r="H36" s="72"/>
      <c r="I36" s="38" t="s">
        <v>477</v>
      </c>
    </row>
    <row r="37" spans="2:9" s="30" customFormat="1" ht="12.95" customHeight="1">
      <c r="B37" s="38" t="s">
        <v>466</v>
      </c>
      <c r="C37" s="44">
        <v>402.3</v>
      </c>
      <c r="D37" s="88">
        <v>385.81799999999998</v>
      </c>
      <c r="E37" s="86"/>
      <c r="F37" s="44">
        <v>347.3</v>
      </c>
      <c r="G37" s="88">
        <v>378.61900000000003</v>
      </c>
      <c r="H37" s="72"/>
      <c r="I37" s="38" t="s">
        <v>484</v>
      </c>
    </row>
    <row r="38" spans="2:9" s="30" customFormat="1" ht="12.95" customHeight="1">
      <c r="B38" s="38" t="s">
        <v>457</v>
      </c>
      <c r="C38" s="44">
        <f>C33-SUM(C34:C37)</f>
        <v>2208.3379999999997</v>
      </c>
      <c r="D38" s="88">
        <f>D33-SUM(D34:D37)</f>
        <v>1458.8550000000005</v>
      </c>
      <c r="E38" s="86"/>
      <c r="F38" s="44">
        <f>F33-SUM(F34:F37)</f>
        <v>2569.7759999999998</v>
      </c>
      <c r="G38" s="88">
        <f>G33-SUM(G34:G37)</f>
        <v>1890.3890000000001</v>
      </c>
      <c r="H38" s="72"/>
      <c r="I38" s="38" t="s">
        <v>481</v>
      </c>
    </row>
    <row r="39" spans="2:9" s="29" customFormat="1" ht="17.100000000000001" customHeight="1">
      <c r="B39" s="39" t="s">
        <v>469</v>
      </c>
      <c r="C39" s="95">
        <v>64047.262000000002</v>
      </c>
      <c r="D39" s="65">
        <v>43199.173000000003</v>
      </c>
      <c r="E39" s="84"/>
      <c r="F39" s="95">
        <v>62908.063999999998</v>
      </c>
      <c r="G39" s="65">
        <v>45134.504000000001</v>
      </c>
      <c r="H39" s="71"/>
      <c r="I39" s="39" t="s">
        <v>491</v>
      </c>
    </row>
    <row r="40" spans="2:9" s="30" customFormat="1" ht="12.95" customHeight="1">
      <c r="B40" s="38" t="s">
        <v>451</v>
      </c>
      <c r="C40" s="89">
        <v>9170.01</v>
      </c>
      <c r="D40" s="62">
        <v>7534.9110000000001</v>
      </c>
      <c r="E40" s="86"/>
      <c r="F40" s="89">
        <v>10164.040000000001</v>
      </c>
      <c r="G40" s="62">
        <v>8517.2559999999994</v>
      </c>
      <c r="H40" s="72"/>
      <c r="I40" s="38" t="s">
        <v>475</v>
      </c>
    </row>
    <row r="41" spans="2:9" s="30" customFormat="1" ht="12.95" customHeight="1">
      <c r="B41" s="38" t="s">
        <v>462</v>
      </c>
      <c r="C41" s="89">
        <v>12566.682000000001</v>
      </c>
      <c r="D41" s="62">
        <v>8195.9240000000009</v>
      </c>
      <c r="E41" s="86"/>
      <c r="F41" s="89">
        <v>11618.352999999999</v>
      </c>
      <c r="G41" s="62">
        <v>8969.4989999999998</v>
      </c>
      <c r="H41" s="72"/>
      <c r="I41" s="38" t="s">
        <v>487</v>
      </c>
    </row>
    <row r="42" spans="2:9" s="30" customFormat="1" ht="12.95" customHeight="1">
      <c r="B42" s="38" t="s">
        <v>470</v>
      </c>
      <c r="C42" s="89">
        <v>591.00400000000002</v>
      </c>
      <c r="D42" s="62">
        <v>398.34500000000003</v>
      </c>
      <c r="E42" s="86"/>
      <c r="F42" s="89">
        <v>271.2</v>
      </c>
      <c r="G42" s="62">
        <v>140.77000000000001</v>
      </c>
      <c r="H42" s="72"/>
      <c r="I42" s="38" t="s">
        <v>492</v>
      </c>
    </row>
    <row r="43" spans="2:9" s="30" customFormat="1" ht="12.95" customHeight="1">
      <c r="B43" s="38" t="s">
        <v>471</v>
      </c>
      <c r="C43" s="89">
        <v>499.28</v>
      </c>
      <c r="D43" s="62">
        <v>355.60399999999998</v>
      </c>
      <c r="E43" s="86"/>
      <c r="F43" s="89">
        <v>168</v>
      </c>
      <c r="G43" s="62">
        <v>125.6</v>
      </c>
      <c r="H43" s="72"/>
      <c r="I43" s="38" t="s">
        <v>493</v>
      </c>
    </row>
    <row r="44" spans="2:9" s="30" customFormat="1" ht="12.95" customHeight="1">
      <c r="B44" s="38" t="s">
        <v>455</v>
      </c>
      <c r="C44" s="89">
        <v>362.73</v>
      </c>
      <c r="D44" s="62">
        <v>294.70499999999998</v>
      </c>
      <c r="E44" s="86"/>
      <c r="F44" s="89">
        <v>477.101</v>
      </c>
      <c r="G44" s="62">
        <v>393.36</v>
      </c>
      <c r="H44" s="72"/>
      <c r="I44" s="38" t="s">
        <v>479</v>
      </c>
    </row>
    <row r="45" spans="2:9" s="30" customFormat="1" ht="12.95" customHeight="1">
      <c r="B45" s="38" t="s">
        <v>452</v>
      </c>
      <c r="C45" s="89">
        <v>105.425</v>
      </c>
      <c r="D45" s="62">
        <v>74.305999999999997</v>
      </c>
      <c r="E45" s="86"/>
      <c r="F45" s="89">
        <v>123.85</v>
      </c>
      <c r="G45" s="62">
        <v>84.664000000000001</v>
      </c>
      <c r="H45" s="72"/>
      <c r="I45" s="38" t="s">
        <v>476</v>
      </c>
    </row>
    <row r="46" spans="2:9" s="30" customFormat="1" ht="12.95" customHeight="1">
      <c r="B46" s="38" t="s">
        <v>466</v>
      </c>
      <c r="C46" s="89">
        <v>3385.68</v>
      </c>
      <c r="D46" s="62">
        <v>2160.864</v>
      </c>
      <c r="E46" s="86"/>
      <c r="F46" s="89">
        <v>2644.35</v>
      </c>
      <c r="G46" s="62">
        <v>2008.838</v>
      </c>
      <c r="H46" s="72"/>
      <c r="I46" s="38" t="s">
        <v>494</v>
      </c>
    </row>
    <row r="47" spans="2:9" s="30" customFormat="1" ht="12.95" customHeight="1">
      <c r="B47" s="38" t="s">
        <v>465</v>
      </c>
      <c r="C47" s="89">
        <v>1341.9</v>
      </c>
      <c r="D47" s="62">
        <v>860.452</v>
      </c>
      <c r="E47" s="86"/>
      <c r="F47" s="89">
        <v>375.99</v>
      </c>
      <c r="G47" s="62">
        <v>225.298</v>
      </c>
      <c r="H47" s="72"/>
      <c r="I47" s="38" t="s">
        <v>489</v>
      </c>
    </row>
    <row r="48" spans="2:9" s="30" customFormat="1" ht="12.95" customHeight="1">
      <c r="B48" s="38" t="s">
        <v>459</v>
      </c>
      <c r="C48" s="89">
        <v>5211.7709999999997</v>
      </c>
      <c r="D48" s="62">
        <v>2399.77</v>
      </c>
      <c r="E48" s="86"/>
      <c r="F48" s="89">
        <v>5999.09</v>
      </c>
      <c r="G48" s="62">
        <v>2844.4920000000002</v>
      </c>
      <c r="H48" s="72"/>
      <c r="I48" s="38" t="s">
        <v>483</v>
      </c>
    </row>
    <row r="49" spans="2:13" s="30" customFormat="1" ht="12.95" customHeight="1">
      <c r="B49" s="38" t="s">
        <v>464</v>
      </c>
      <c r="C49" s="89">
        <v>1233.5</v>
      </c>
      <c r="D49" s="62">
        <v>780.10799999999995</v>
      </c>
      <c r="E49" s="86"/>
      <c r="F49" s="89">
        <v>1907.2</v>
      </c>
      <c r="G49" s="62">
        <v>1222.3599999999999</v>
      </c>
      <c r="H49" s="72"/>
      <c r="I49" s="38" t="s">
        <v>488</v>
      </c>
    </row>
    <row r="50" spans="2:13" s="30" customFormat="1" ht="12.95" customHeight="1">
      <c r="B50" s="38" t="s">
        <v>472</v>
      </c>
      <c r="C50" s="89">
        <v>758.4</v>
      </c>
      <c r="D50" s="62">
        <v>523.55999999999995</v>
      </c>
      <c r="E50" s="86"/>
      <c r="F50" s="89">
        <v>2484.5239999999999</v>
      </c>
      <c r="G50" s="62">
        <v>1797.086</v>
      </c>
      <c r="H50" s="72"/>
      <c r="I50" s="38" t="s">
        <v>495</v>
      </c>
    </row>
    <row r="51" spans="2:13" s="30" customFormat="1" ht="12.95" customHeight="1">
      <c r="B51" s="38" t="s">
        <v>463</v>
      </c>
      <c r="C51" s="89">
        <v>360.8</v>
      </c>
      <c r="D51" s="62">
        <v>166.96199999999999</v>
      </c>
      <c r="E51" s="86"/>
      <c r="F51" s="89">
        <v>484.30399999999997</v>
      </c>
      <c r="G51" s="62">
        <v>261.08600000000001</v>
      </c>
      <c r="H51" s="72"/>
      <c r="I51" s="38" t="s">
        <v>477</v>
      </c>
    </row>
    <row r="52" spans="2:13" s="30" customFormat="1" ht="12.95" customHeight="1">
      <c r="B52" s="38" t="s">
        <v>456</v>
      </c>
      <c r="C52" s="89">
        <v>26811.685000000001</v>
      </c>
      <c r="D52" s="62">
        <v>18559.262999999999</v>
      </c>
      <c r="E52" s="86"/>
      <c r="F52" s="89">
        <v>25530.862000000001</v>
      </c>
      <c r="G52" s="62">
        <v>18059.599999999999</v>
      </c>
      <c r="H52" s="72"/>
      <c r="I52" s="38" t="s">
        <v>480</v>
      </c>
    </row>
    <row r="53" spans="2:13" s="30" customFormat="1" ht="12.95" customHeight="1">
      <c r="B53" s="38" t="s">
        <v>457</v>
      </c>
      <c r="C53" s="89">
        <f>C39-SUM(C40:C52)</f>
        <v>1648.3949999999895</v>
      </c>
      <c r="D53" s="62">
        <f>D39-SUM(D40:D52)</f>
        <v>894.39899999999761</v>
      </c>
      <c r="E53" s="86"/>
      <c r="F53" s="89">
        <f>F39-SUM(F40:F52)</f>
        <v>659.20000000000437</v>
      </c>
      <c r="G53" s="62">
        <f>G39-SUM(G40:G52)</f>
        <v>484.59500000000844</v>
      </c>
      <c r="H53" s="72"/>
      <c r="I53" s="38" t="s">
        <v>481</v>
      </c>
    </row>
    <row r="54" spans="2:13" s="29" customFormat="1" ht="17.100000000000001" customHeight="1">
      <c r="B54" s="39" t="s">
        <v>473</v>
      </c>
      <c r="C54" s="95" t="s">
        <v>878</v>
      </c>
      <c r="D54" s="65">
        <v>1071.836</v>
      </c>
      <c r="E54" s="84"/>
      <c r="F54" s="95" t="s">
        <v>878</v>
      </c>
      <c r="G54" s="65">
        <v>1199.1020000000001</v>
      </c>
      <c r="H54" s="71"/>
      <c r="I54" s="39" t="s">
        <v>496</v>
      </c>
    </row>
    <row r="55" spans="2:13" s="30" customFormat="1" ht="12.95" customHeight="1">
      <c r="B55" s="38" t="s">
        <v>451</v>
      </c>
      <c r="C55" s="89" t="s">
        <v>878</v>
      </c>
      <c r="D55" s="62">
        <v>704.50699999999995</v>
      </c>
      <c r="E55" s="86"/>
      <c r="F55" s="89" t="s">
        <v>878</v>
      </c>
      <c r="G55" s="62">
        <v>898.30600000000004</v>
      </c>
      <c r="H55" s="72"/>
      <c r="I55" s="38" t="s">
        <v>475</v>
      </c>
    </row>
    <row r="56" spans="2:13" s="30" customFormat="1" ht="12.95" customHeight="1">
      <c r="B56" s="38" t="s">
        <v>471</v>
      </c>
      <c r="C56" s="89" t="s">
        <v>878</v>
      </c>
      <c r="D56" s="62">
        <v>60.649000000000001</v>
      </c>
      <c r="E56" s="86"/>
      <c r="F56" s="89" t="s">
        <v>878</v>
      </c>
      <c r="G56" s="62">
        <v>74.28</v>
      </c>
      <c r="H56" s="72"/>
      <c r="I56" s="38" t="s">
        <v>493</v>
      </c>
    </row>
    <row r="57" spans="2:13" s="30" customFormat="1" ht="12.95" customHeight="1">
      <c r="B57" s="38" t="s">
        <v>455</v>
      </c>
      <c r="C57" s="89" t="s">
        <v>878</v>
      </c>
      <c r="D57" s="62">
        <v>55.606000000000002</v>
      </c>
      <c r="E57" s="86"/>
      <c r="F57" s="89" t="s">
        <v>878</v>
      </c>
      <c r="G57" s="62">
        <v>33.265999999999998</v>
      </c>
      <c r="H57" s="72"/>
      <c r="I57" s="38" t="s">
        <v>479</v>
      </c>
    </row>
    <row r="58" spans="2:13" s="30" customFormat="1" ht="12.95" customHeight="1">
      <c r="B58" s="38" t="s">
        <v>461</v>
      </c>
      <c r="C58" s="89" t="s">
        <v>878</v>
      </c>
      <c r="D58" s="62">
        <v>53.874000000000002</v>
      </c>
      <c r="E58" s="86"/>
      <c r="F58" s="89" t="s">
        <v>878</v>
      </c>
      <c r="G58" s="62">
        <v>73.863</v>
      </c>
      <c r="H58" s="72"/>
      <c r="I58" s="38" t="s">
        <v>486</v>
      </c>
    </row>
    <row r="59" spans="2:13" s="30" customFormat="1" ht="12.95" customHeight="1">
      <c r="B59" s="38" t="s">
        <v>457</v>
      </c>
      <c r="C59" s="89" t="s">
        <v>878</v>
      </c>
      <c r="D59" s="62">
        <f>D54-SUM(D55:D58)</f>
        <v>197.20000000000005</v>
      </c>
      <c r="E59" s="86"/>
      <c r="F59" s="89" t="s">
        <v>878</v>
      </c>
      <c r="G59" s="62">
        <f>G54-SUM(G55:G58)</f>
        <v>119.38700000000017</v>
      </c>
      <c r="H59" s="72"/>
      <c r="I59" s="38" t="s">
        <v>481</v>
      </c>
    </row>
    <row r="60" spans="2:13" s="30" customFormat="1" ht="3" customHeight="1">
      <c r="B60" s="58"/>
      <c r="C60" s="99"/>
      <c r="D60" s="97"/>
      <c r="E60" s="98"/>
      <c r="F60" s="99"/>
      <c r="G60" s="97"/>
      <c r="H60" s="68"/>
      <c r="I60" s="58"/>
      <c r="J60" s="22"/>
      <c r="K60" s="22"/>
    </row>
    <row r="61" spans="2:13" s="23" customFormat="1" ht="13.5" thickBot="1">
      <c r="C61" s="76"/>
      <c r="D61" s="76"/>
      <c r="F61" s="76"/>
      <c r="G61" s="76"/>
      <c r="J61" s="22"/>
      <c r="K61" s="22"/>
    </row>
    <row r="62" spans="2:13" s="23" customFormat="1" ht="16.5" customHeight="1" thickTop="1">
      <c r="B62" s="24" t="str">
        <f>+'Περιεχόμενα-Contents'!B27</f>
        <v>(Τελευταία Ενημέρωση/Last update: 05/03/2026)</v>
      </c>
      <c r="C62" s="77"/>
      <c r="D62" s="83"/>
      <c r="E62" s="25"/>
      <c r="F62" s="77"/>
      <c r="G62" s="83"/>
      <c r="H62" s="25"/>
      <c r="I62" s="25"/>
      <c r="J62" s="22"/>
      <c r="K62" s="22"/>
    </row>
    <row r="63" spans="2:13" s="23" customFormat="1" ht="4.5" customHeight="1">
      <c r="B63" s="189"/>
      <c r="C63" s="197"/>
      <c r="D63" s="76"/>
      <c r="F63" s="197"/>
      <c r="G63" s="76"/>
      <c r="J63" s="22"/>
      <c r="K63" s="22"/>
    </row>
    <row r="64" spans="2:13" s="23" customFormat="1" ht="16.5" customHeight="1">
      <c r="B64" s="26" t="str">
        <f>+'Περιεχόμενα-Contents'!B29</f>
        <v>COPYRIGHT © :2026, ΚΥΠΡΙΑΚΗ ΔΗΜΟΚΡΑΤΙΑ, ΣΤΑΤΙΣΤΙΚΗ ΥΠΗΡΕΣΙΑ/REPUBLIC OF CYPRUS, STATISTICAL SERVICE</v>
      </c>
      <c r="C64" s="78"/>
      <c r="D64" s="76"/>
      <c r="F64" s="78"/>
      <c r="G64" s="76"/>
      <c r="J64" s="22"/>
      <c r="K64" s="22"/>
      <c r="L64" s="1"/>
      <c r="M64" s="1"/>
    </row>
    <row r="65" spans="1:13" s="1" customFormat="1">
      <c r="B65" s="20"/>
      <c r="C65" s="79"/>
      <c r="D65" s="81"/>
      <c r="F65" s="79"/>
      <c r="G65" s="81"/>
      <c r="J65" s="22"/>
      <c r="K65" s="22"/>
      <c r="L65" s="22"/>
      <c r="M65" s="22"/>
    </row>
    <row r="68" spans="1:13">
      <c r="L68" s="27"/>
      <c r="M68" s="27"/>
    </row>
    <row r="69" spans="1:13" s="27" customFormat="1">
      <c r="A69" s="22"/>
      <c r="B69" s="28"/>
      <c r="C69" s="80"/>
      <c r="F69" s="80"/>
      <c r="J69" s="22"/>
      <c r="K69" s="22"/>
      <c r="L69" s="22"/>
      <c r="M69" s="22"/>
    </row>
  </sheetData>
  <mergeCells count="9">
    <mergeCell ref="A1:B1"/>
    <mergeCell ref="B6:B8"/>
    <mergeCell ref="C6:E6"/>
    <mergeCell ref="F6:H6"/>
    <mergeCell ref="I6:I8"/>
    <mergeCell ref="D7:E7"/>
    <mergeCell ref="G7:H7"/>
    <mergeCell ref="D8:E8"/>
    <mergeCell ref="G8:H8"/>
  </mergeCells>
  <hyperlinks>
    <hyperlink ref="A1" location="'Περιεχόμενα-Contents'!A1" display="Περιεχόμενα - Contents" xr:uid="{00000000-0004-0000-0C00-000000000000}"/>
  </hyperlinks>
  <printOptions horizontalCentered="1"/>
  <pageMargins left="0.15748031496062992" right="0.15748031496062992" top="0.39370078740157483" bottom="0.19685039370078741" header="0.15748031496062992" footer="0.15748031496062992"/>
  <pageSetup paperSize="9" scale="9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N61"/>
  <sheetViews>
    <sheetView zoomScaleNormal="100" zoomScaleSheetLayoutView="80" workbookViewId="0">
      <pane ySplit="8" topLeftCell="A9" activePane="bottomLeft" state="frozen"/>
      <selection pane="bottomLeft" sqref="A1:B1"/>
    </sheetView>
  </sheetViews>
  <sheetFormatPr defaultColWidth="9.28515625" defaultRowHeight="12.75"/>
  <cols>
    <col min="1" max="1" width="2.140625" style="22" customWidth="1"/>
    <col min="2" max="2" width="28.7109375" style="27" customWidth="1"/>
    <col min="3" max="3" width="11.85546875" style="27" customWidth="1"/>
    <col min="4" max="5" width="11.85546875" style="21" customWidth="1"/>
    <col min="6" max="6" width="0.85546875" style="22" customWidth="1"/>
    <col min="7" max="7" width="28.42578125" style="22" customWidth="1"/>
    <col min="8" max="8" width="2.140625" style="22" customWidth="1"/>
    <col min="9" max="16384" width="9.28515625" style="22"/>
  </cols>
  <sheetData>
    <row r="1" spans="1:12" s="1" customFormat="1" ht="15" customHeight="1">
      <c r="A1" s="254" t="s">
        <v>8</v>
      </c>
      <c r="B1" s="255"/>
      <c r="C1" s="74"/>
      <c r="D1" s="81"/>
      <c r="E1" s="81"/>
    </row>
    <row r="2" spans="1:12" s="1" customFormat="1" ht="12.95" customHeight="1">
      <c r="B2" s="3"/>
      <c r="C2" s="75"/>
      <c r="D2" s="81"/>
      <c r="E2" s="81"/>
    </row>
    <row r="3" spans="1:12" s="29" customFormat="1" ht="15" customHeight="1">
      <c r="B3" s="194" t="s">
        <v>1115</v>
      </c>
      <c r="C3" s="45"/>
      <c r="D3" s="82"/>
      <c r="E3" s="82"/>
      <c r="F3" s="34"/>
      <c r="G3" s="34"/>
      <c r="H3" s="34"/>
    </row>
    <row r="4" spans="1:12" s="29" customFormat="1" ht="15" customHeight="1" thickBot="1">
      <c r="B4" s="195" t="s">
        <v>1116</v>
      </c>
      <c r="C4" s="193"/>
      <c r="D4" s="193"/>
      <c r="E4" s="193"/>
      <c r="F4" s="192"/>
      <c r="G4" s="192"/>
      <c r="H4" s="35"/>
    </row>
    <row r="5" spans="1:12" s="30" customFormat="1" ht="12.75" customHeight="1" thickTop="1">
      <c r="C5" s="32"/>
      <c r="D5" s="32"/>
      <c r="E5" s="32"/>
      <c r="G5" s="31"/>
    </row>
    <row r="6" spans="1:12" s="30" customFormat="1" ht="15.95" customHeight="1">
      <c r="B6" s="250" t="s">
        <v>498</v>
      </c>
      <c r="C6" s="257">
        <v>2023</v>
      </c>
      <c r="D6" s="257"/>
      <c r="E6" s="257"/>
      <c r="F6" s="258"/>
      <c r="G6" s="250" t="s">
        <v>549</v>
      </c>
    </row>
    <row r="7" spans="1:12" s="30" customFormat="1" ht="48" customHeight="1">
      <c r="B7" s="272"/>
      <c r="C7" s="113" t="s">
        <v>499</v>
      </c>
      <c r="D7" s="186" t="s">
        <v>500</v>
      </c>
      <c r="E7" s="283" t="s">
        <v>503</v>
      </c>
      <c r="F7" s="284"/>
      <c r="G7" s="272"/>
    </row>
    <row r="8" spans="1:12" s="30" customFormat="1" ht="48" customHeight="1">
      <c r="B8" s="251"/>
      <c r="C8" s="114" t="s">
        <v>530</v>
      </c>
      <c r="D8" s="187" t="s">
        <v>501</v>
      </c>
      <c r="E8" s="285" t="s">
        <v>502</v>
      </c>
      <c r="F8" s="286"/>
      <c r="G8" s="251"/>
    </row>
    <row r="9" spans="1:12" s="29" customFormat="1" ht="17.100000000000001" customHeight="1">
      <c r="B9" s="39" t="s">
        <v>504</v>
      </c>
      <c r="C9" s="69"/>
      <c r="D9" s="69"/>
      <c r="E9" s="69"/>
      <c r="F9" s="71"/>
      <c r="G9" s="39" t="s">
        <v>517</v>
      </c>
    </row>
    <row r="10" spans="1:12" s="30" customFormat="1" ht="12.95" customHeight="1">
      <c r="B10" s="38" t="s">
        <v>276</v>
      </c>
      <c r="C10" s="67">
        <v>8185887.40138146</v>
      </c>
      <c r="D10" s="100">
        <v>0.55491962272292905</v>
      </c>
      <c r="E10" s="62">
        <f>+D10*C10</f>
        <v>4542509.5484269783</v>
      </c>
      <c r="F10" s="72"/>
      <c r="G10" s="38" t="s">
        <v>357</v>
      </c>
      <c r="L10" s="32"/>
    </row>
    <row r="11" spans="1:12" s="30" customFormat="1" ht="12.95" customHeight="1">
      <c r="B11" s="38" t="s">
        <v>106</v>
      </c>
      <c r="C11" s="67">
        <v>8229957.7369404202</v>
      </c>
      <c r="D11" s="101">
        <v>0.45011983073654699</v>
      </c>
      <c r="E11" s="62">
        <f t="shared" ref="E11:E30" si="0">+D11*C11</f>
        <v>3704467.1835205574</v>
      </c>
      <c r="F11" s="72"/>
      <c r="G11" s="38" t="s">
        <v>145</v>
      </c>
      <c r="L11" s="32"/>
    </row>
    <row r="12" spans="1:12" s="30" customFormat="1" ht="12.95" customHeight="1">
      <c r="B12" s="38" t="s">
        <v>277</v>
      </c>
      <c r="C12" s="67">
        <v>1069679.3589274001</v>
      </c>
      <c r="D12" s="101">
        <v>0.62857172644252302</v>
      </c>
      <c r="E12" s="62">
        <f t="shared" si="0"/>
        <v>672370.20138092712</v>
      </c>
      <c r="F12" s="72"/>
      <c r="G12" s="38" t="s">
        <v>358</v>
      </c>
      <c r="L12" s="32"/>
    </row>
    <row r="13" spans="1:12" s="30" customFormat="1" ht="12.95" customHeight="1">
      <c r="B13" s="38" t="s">
        <v>278</v>
      </c>
      <c r="C13" s="67">
        <v>2506185.8192640501</v>
      </c>
      <c r="D13" s="101">
        <v>0.584902965251759</v>
      </c>
      <c r="E13" s="62">
        <f t="shared" si="0"/>
        <v>1465875.517159452</v>
      </c>
      <c r="F13" s="72"/>
      <c r="G13" s="38" t="s">
        <v>359</v>
      </c>
      <c r="I13" s="29"/>
      <c r="J13" s="29"/>
      <c r="L13" s="32"/>
    </row>
    <row r="14" spans="1:12" s="29" customFormat="1" ht="17.100000000000001" customHeight="1">
      <c r="B14" s="39" t="s">
        <v>505</v>
      </c>
      <c r="C14" s="65"/>
      <c r="D14" s="102"/>
      <c r="E14" s="65"/>
      <c r="F14" s="71"/>
      <c r="G14" s="39" t="s">
        <v>518</v>
      </c>
      <c r="I14" s="30"/>
      <c r="J14" s="30"/>
      <c r="K14" s="30"/>
      <c r="L14" s="32"/>
    </row>
    <row r="15" spans="1:12" s="30" customFormat="1" ht="12.95" customHeight="1">
      <c r="B15" s="38" t="s">
        <v>506</v>
      </c>
      <c r="C15" s="67">
        <v>13061.524503156625</v>
      </c>
      <c r="D15" s="100">
        <v>1.1471590909090901</v>
      </c>
      <c r="E15" s="62">
        <f t="shared" si="0"/>
        <v>14983.646574927958</v>
      </c>
      <c r="F15" s="72"/>
      <c r="G15" s="38" t="s">
        <v>519</v>
      </c>
      <c r="L15" s="32"/>
    </row>
    <row r="16" spans="1:12" s="30" customFormat="1" ht="12.95" customHeight="1">
      <c r="B16" s="38" t="s">
        <v>507</v>
      </c>
      <c r="C16" s="67">
        <v>9789.4968697146287</v>
      </c>
      <c r="D16" s="101">
        <v>4.2041945288753899</v>
      </c>
      <c r="E16" s="62">
        <f t="shared" si="0"/>
        <v>41156.949180096999</v>
      </c>
      <c r="F16" s="72"/>
      <c r="G16" s="38" t="s">
        <v>520</v>
      </c>
      <c r="L16" s="32"/>
    </row>
    <row r="17" spans="2:13" s="30" customFormat="1" ht="12.95" customHeight="1">
      <c r="B17" s="38" t="s">
        <v>283</v>
      </c>
      <c r="C17" s="67">
        <v>4016.5384615384619</v>
      </c>
      <c r="D17" s="101">
        <v>1.2</v>
      </c>
      <c r="E17" s="62">
        <f t="shared" si="0"/>
        <v>4819.8461538461543</v>
      </c>
      <c r="F17" s="72"/>
      <c r="G17" s="38" t="s">
        <v>365</v>
      </c>
      <c r="L17" s="32"/>
    </row>
    <row r="18" spans="2:13" s="30" customFormat="1" ht="12.95" customHeight="1">
      <c r="B18" s="38" t="s">
        <v>284</v>
      </c>
      <c r="C18" s="67">
        <v>210.09658195766832</v>
      </c>
      <c r="D18" s="101">
        <v>2</v>
      </c>
      <c r="E18" s="62">
        <f t="shared" si="0"/>
        <v>420.19316391533664</v>
      </c>
      <c r="F18" s="72"/>
      <c r="G18" s="38" t="s">
        <v>366</v>
      </c>
      <c r="L18" s="32"/>
    </row>
    <row r="19" spans="2:13" s="30" customFormat="1" ht="12.95" customHeight="1">
      <c r="B19" s="38" t="s">
        <v>285</v>
      </c>
      <c r="C19" s="67">
        <v>2584.6153846153848</v>
      </c>
      <c r="D19" s="215">
        <v>3.9852631578947402</v>
      </c>
      <c r="E19" s="62">
        <f t="shared" si="0"/>
        <v>10300.372469635637</v>
      </c>
      <c r="F19" s="72"/>
      <c r="G19" s="38" t="s">
        <v>367</v>
      </c>
      <c r="I19" s="29"/>
      <c r="J19" s="29"/>
      <c r="L19" s="32"/>
    </row>
    <row r="20" spans="2:13" s="29" customFormat="1" ht="17.100000000000001" customHeight="1">
      <c r="B20" s="39" t="s">
        <v>508</v>
      </c>
      <c r="C20" s="69"/>
      <c r="D20" s="102"/>
      <c r="E20" s="69"/>
      <c r="F20" s="71"/>
      <c r="G20" s="39" t="s">
        <v>521</v>
      </c>
      <c r="I20" s="30"/>
      <c r="J20" s="30"/>
      <c r="K20" s="30"/>
      <c r="L20" s="32"/>
    </row>
    <row r="21" spans="2:13" s="30" customFormat="1" ht="12.95" customHeight="1">
      <c r="B21" s="38" t="s">
        <v>287</v>
      </c>
      <c r="C21" s="67">
        <v>26.153846153846153</v>
      </c>
      <c r="D21" s="101">
        <v>2.7586206896551699</v>
      </c>
      <c r="E21" s="62">
        <f t="shared" si="0"/>
        <v>72.14854111405829</v>
      </c>
      <c r="F21" s="72"/>
      <c r="G21" s="38" t="s">
        <v>369</v>
      </c>
      <c r="L21" s="32"/>
    </row>
    <row r="22" spans="2:13" s="30" customFormat="1" ht="12.95" customHeight="1">
      <c r="B22" s="38" t="s">
        <v>288</v>
      </c>
      <c r="C22" s="67">
        <v>8615.3846153846152</v>
      </c>
      <c r="D22" s="101">
        <v>3.08058669268534</v>
      </c>
      <c r="E22" s="62">
        <f t="shared" si="0"/>
        <v>26540.439198519853</v>
      </c>
      <c r="F22" s="72"/>
      <c r="G22" s="38" t="s">
        <v>370</v>
      </c>
      <c r="I22" s="29"/>
      <c r="J22" s="29"/>
      <c r="L22" s="32"/>
    </row>
    <row r="23" spans="2:13" s="29" customFormat="1" ht="17.100000000000001" customHeight="1">
      <c r="B23" s="39" t="s">
        <v>509</v>
      </c>
      <c r="C23" s="69"/>
      <c r="D23" s="103"/>
      <c r="E23" s="69"/>
      <c r="F23" s="71"/>
      <c r="G23" s="39" t="s">
        <v>522</v>
      </c>
      <c r="I23" s="30"/>
      <c r="J23" s="30"/>
      <c r="K23" s="30"/>
      <c r="L23" s="32"/>
    </row>
    <row r="24" spans="2:13" s="30" customFormat="1" ht="12.95" customHeight="1">
      <c r="B24" s="38" t="s">
        <v>290</v>
      </c>
      <c r="C24" s="67">
        <v>470220.02918042638</v>
      </c>
      <c r="D24" s="101">
        <v>0.85829342243430495</v>
      </c>
      <c r="E24" s="62">
        <f t="shared" si="0"/>
        <v>403586.7581424269</v>
      </c>
      <c r="F24" s="72"/>
      <c r="G24" s="38" t="s">
        <v>372</v>
      </c>
      <c r="L24" s="32"/>
    </row>
    <row r="25" spans="2:13" s="30" customFormat="1" ht="12.95" customHeight="1">
      <c r="B25" s="38" t="s">
        <v>510</v>
      </c>
      <c r="C25" s="67">
        <v>48577.193159019364</v>
      </c>
      <c r="D25" s="101">
        <v>9.1396380912235404</v>
      </c>
      <c r="E25" s="62">
        <f t="shared" si="0"/>
        <v>443977.96496089693</v>
      </c>
      <c r="F25" s="72"/>
      <c r="G25" s="38" t="s">
        <v>523</v>
      </c>
      <c r="I25" s="29"/>
      <c r="J25" s="29"/>
      <c r="L25" s="32"/>
    </row>
    <row r="26" spans="2:13" s="30" customFormat="1" ht="12.95" customHeight="1">
      <c r="B26" s="38" t="s">
        <v>107</v>
      </c>
      <c r="C26" s="67">
        <v>994.36048403602013</v>
      </c>
      <c r="D26" s="101">
        <v>4.4447128138190699</v>
      </c>
      <c r="E26" s="62">
        <f>+D26*C26</f>
        <v>4419.6467849502314</v>
      </c>
      <c r="F26" s="72"/>
      <c r="G26" s="38" t="s">
        <v>147</v>
      </c>
      <c r="L26" s="32"/>
    </row>
    <row r="27" spans="2:13" s="30" customFormat="1" ht="12.95" customHeight="1">
      <c r="B27" s="38" t="s">
        <v>987</v>
      </c>
      <c r="C27" s="67">
        <v>1277.6098540906219</v>
      </c>
      <c r="D27" s="101">
        <v>0.61677951968994005</v>
      </c>
      <c r="E27" s="62">
        <f>+D27*C27</f>
        <v>788.00359215714809</v>
      </c>
      <c r="F27" s="72"/>
      <c r="G27" s="38" t="s">
        <v>986</v>
      </c>
      <c r="L27" s="32"/>
    </row>
    <row r="28" spans="2:13" s="29" customFormat="1" ht="17.100000000000001" customHeight="1">
      <c r="B28" s="39" t="s">
        <v>511</v>
      </c>
      <c r="C28" s="69"/>
      <c r="D28" s="102"/>
      <c r="E28" s="65"/>
      <c r="F28" s="71"/>
      <c r="G28" s="39" t="s">
        <v>524</v>
      </c>
      <c r="I28" s="30"/>
      <c r="J28" s="30"/>
      <c r="K28" s="30"/>
      <c r="L28" s="32"/>
      <c r="M28" s="30"/>
    </row>
    <row r="29" spans="2:13" s="30" customFormat="1" ht="12.95" customHeight="1">
      <c r="B29" s="38" t="s">
        <v>293</v>
      </c>
      <c r="C29" s="89">
        <v>1283375</v>
      </c>
      <c r="D29" s="100">
        <v>0.16</v>
      </c>
      <c r="E29" s="62">
        <f t="shared" si="0"/>
        <v>205340</v>
      </c>
      <c r="F29" s="72"/>
      <c r="G29" s="38" t="s">
        <v>376</v>
      </c>
      <c r="L29" s="32"/>
    </row>
    <row r="30" spans="2:13" s="30" customFormat="1" ht="12.95" customHeight="1">
      <c r="B30" s="38" t="s">
        <v>300</v>
      </c>
      <c r="C30" s="89">
        <v>178169.74297953301</v>
      </c>
      <c r="D30" s="100">
        <v>1.9949481143083301</v>
      </c>
      <c r="E30" s="62">
        <f t="shared" si="0"/>
        <v>355439.39278381923</v>
      </c>
      <c r="F30" s="72"/>
      <c r="G30" s="38" t="s">
        <v>382</v>
      </c>
      <c r="I30" s="29"/>
      <c r="J30" s="29"/>
      <c r="L30" s="32"/>
    </row>
    <row r="31" spans="2:13" s="30" customFormat="1" ht="12.95" customHeight="1">
      <c r="B31" s="38" t="s">
        <v>298</v>
      </c>
      <c r="C31" s="89">
        <v>52077.268205616398</v>
      </c>
      <c r="D31" s="100">
        <v>0.84979495900722501</v>
      </c>
      <c r="E31" s="62">
        <f>+D31*C31</f>
        <v>44255.000000000051</v>
      </c>
      <c r="F31" s="72"/>
      <c r="G31" s="38" t="s">
        <v>380</v>
      </c>
      <c r="L31" s="32"/>
    </row>
    <row r="32" spans="2:13" s="30" customFormat="1" ht="12.95" customHeight="1">
      <c r="B32" s="38" t="s">
        <v>299</v>
      </c>
      <c r="C32" s="89" t="s">
        <v>878</v>
      </c>
      <c r="D32" s="67" t="s">
        <v>878</v>
      </c>
      <c r="E32" s="62">
        <v>1200000</v>
      </c>
      <c r="F32" s="72"/>
      <c r="G32" s="38" t="s">
        <v>381</v>
      </c>
      <c r="I32" s="29"/>
      <c r="J32" s="29"/>
      <c r="L32" s="32"/>
      <c r="M32" s="29"/>
    </row>
    <row r="33" spans="2:14" s="29" customFormat="1" ht="12.95" customHeight="1">
      <c r="B33" s="38" t="s">
        <v>301</v>
      </c>
      <c r="C33" s="89" t="s">
        <v>878</v>
      </c>
      <c r="D33" s="67" t="s">
        <v>878</v>
      </c>
      <c r="E33" s="62">
        <v>226575.35507903481</v>
      </c>
      <c r="F33" s="71"/>
      <c r="G33" s="38" t="s">
        <v>383</v>
      </c>
      <c r="I33" s="30"/>
      <c r="J33" s="30"/>
      <c r="K33" s="30"/>
      <c r="L33" s="32"/>
    </row>
    <row r="34" spans="2:14" s="30" customFormat="1" ht="12.95" customHeight="1">
      <c r="B34" s="38" t="s">
        <v>320</v>
      </c>
      <c r="C34" s="89" t="s">
        <v>878</v>
      </c>
      <c r="D34" s="67" t="s">
        <v>878</v>
      </c>
      <c r="E34" s="62">
        <v>72018</v>
      </c>
      <c r="F34" s="72"/>
      <c r="G34" s="38" t="s">
        <v>951</v>
      </c>
      <c r="I34" s="29"/>
      <c r="J34" s="29"/>
      <c r="L34" s="32"/>
      <c r="N34" s="29"/>
    </row>
    <row r="35" spans="2:14" s="30" customFormat="1" ht="12.95" customHeight="1">
      <c r="B35" s="38" t="s">
        <v>321</v>
      </c>
      <c r="C35" s="89" t="s">
        <v>878</v>
      </c>
      <c r="D35" s="67" t="s">
        <v>878</v>
      </c>
      <c r="E35" s="62">
        <v>33756</v>
      </c>
      <c r="F35" s="72"/>
      <c r="G35" s="38" t="s">
        <v>402</v>
      </c>
      <c r="I35" s="23"/>
      <c r="J35" s="23"/>
      <c r="L35" s="32"/>
      <c r="M35" s="29"/>
    </row>
    <row r="36" spans="2:14" s="30" customFormat="1" ht="12.95" customHeight="1">
      <c r="B36" s="38" t="s">
        <v>512</v>
      </c>
      <c r="C36" s="89" t="s">
        <v>878</v>
      </c>
      <c r="D36" s="67" t="s">
        <v>878</v>
      </c>
      <c r="E36" s="62">
        <v>78706</v>
      </c>
      <c r="F36" s="72"/>
      <c r="G36" s="38" t="s">
        <v>525</v>
      </c>
      <c r="I36" s="23"/>
      <c r="J36" s="23"/>
      <c r="L36" s="32"/>
      <c r="M36" s="23"/>
      <c r="N36" s="29"/>
    </row>
    <row r="37" spans="2:14" s="30" customFormat="1" ht="12.95" customHeight="1">
      <c r="B37" s="38" t="s">
        <v>304</v>
      </c>
      <c r="C37" s="89" t="s">
        <v>878</v>
      </c>
      <c r="D37" s="67" t="s">
        <v>878</v>
      </c>
      <c r="E37" s="62">
        <v>211820.7661378372</v>
      </c>
      <c r="F37" s="72"/>
      <c r="G37" s="38" t="s">
        <v>386</v>
      </c>
      <c r="I37" s="23"/>
      <c r="J37" s="23"/>
      <c r="L37" s="32"/>
      <c r="M37" s="23"/>
      <c r="N37" s="23"/>
    </row>
    <row r="38" spans="2:14" s="30" customFormat="1" ht="12.95" customHeight="1">
      <c r="B38" s="38" t="s">
        <v>513</v>
      </c>
      <c r="C38" s="89" t="s">
        <v>878</v>
      </c>
      <c r="D38" s="67" t="s">
        <v>878</v>
      </c>
      <c r="E38" s="62">
        <v>1261929.2944313742</v>
      </c>
      <c r="F38" s="72"/>
      <c r="G38" s="38" t="s">
        <v>387</v>
      </c>
      <c r="I38" s="23"/>
      <c r="J38" s="23"/>
      <c r="L38" s="32"/>
      <c r="M38" s="23"/>
      <c r="N38" s="29"/>
    </row>
    <row r="39" spans="2:14" s="30" customFormat="1" ht="12.95" customHeight="1">
      <c r="B39" s="38" t="s">
        <v>309</v>
      </c>
      <c r="C39" s="89" t="s">
        <v>878</v>
      </c>
      <c r="D39" s="67" t="s">
        <v>878</v>
      </c>
      <c r="E39" s="62">
        <v>74532.338565595375</v>
      </c>
      <c r="F39" s="72"/>
      <c r="G39" s="38" t="s">
        <v>391</v>
      </c>
      <c r="I39" s="1"/>
      <c r="J39" s="1"/>
      <c r="L39" s="23"/>
      <c r="M39" s="23"/>
      <c r="N39" s="29"/>
    </row>
    <row r="40" spans="2:14" s="30" customFormat="1" ht="12.95" customHeight="1">
      <c r="B40" s="38" t="s">
        <v>310</v>
      </c>
      <c r="C40" s="89" t="s">
        <v>878</v>
      </c>
      <c r="D40" s="67" t="s">
        <v>878</v>
      </c>
      <c r="E40" s="62">
        <v>79106.500000000015</v>
      </c>
      <c r="F40" s="72"/>
      <c r="G40" s="38" t="s">
        <v>392</v>
      </c>
      <c r="I40" s="22"/>
      <c r="J40" s="22"/>
      <c r="L40" s="1"/>
      <c r="M40" s="1"/>
      <c r="N40" s="23"/>
    </row>
    <row r="41" spans="2:14" s="30" customFormat="1" ht="12.95" customHeight="1">
      <c r="B41" s="38" t="s">
        <v>311</v>
      </c>
      <c r="C41" s="89" t="s">
        <v>878</v>
      </c>
      <c r="D41" s="67" t="s">
        <v>878</v>
      </c>
      <c r="E41" s="62">
        <v>11592.9</v>
      </c>
      <c r="F41" s="72"/>
      <c r="G41" s="38" t="s">
        <v>393</v>
      </c>
      <c r="I41" s="22"/>
      <c r="J41" s="22"/>
      <c r="L41" s="22"/>
      <c r="M41" s="22"/>
      <c r="N41" s="1"/>
    </row>
    <row r="42" spans="2:14" s="30" customFormat="1" ht="12.95" customHeight="1">
      <c r="B42" s="38" t="s">
        <v>312</v>
      </c>
      <c r="C42" s="89" t="s">
        <v>878</v>
      </c>
      <c r="D42" s="67" t="s">
        <v>878</v>
      </c>
      <c r="E42" s="62">
        <v>7682.0051222546399</v>
      </c>
      <c r="F42" s="72"/>
      <c r="G42" s="38" t="s">
        <v>394</v>
      </c>
      <c r="I42" s="22"/>
      <c r="J42" s="22"/>
      <c r="L42" s="22"/>
      <c r="M42" s="22"/>
      <c r="N42" s="22"/>
    </row>
    <row r="43" spans="2:14" s="30" customFormat="1" ht="12.95" customHeight="1">
      <c r="B43" s="38" t="s">
        <v>514</v>
      </c>
      <c r="C43" s="89" t="s">
        <v>878</v>
      </c>
      <c r="D43" s="67" t="s">
        <v>878</v>
      </c>
      <c r="E43" s="62">
        <v>26108.500000000004</v>
      </c>
      <c r="F43" s="72"/>
      <c r="G43" s="38" t="s">
        <v>526</v>
      </c>
      <c r="I43" s="27"/>
      <c r="J43" s="27"/>
      <c r="L43" s="22"/>
      <c r="M43" s="22"/>
      <c r="N43" s="22"/>
    </row>
    <row r="44" spans="2:14" s="30" customFormat="1" ht="12.95" customHeight="1">
      <c r="B44" s="38" t="s">
        <v>314</v>
      </c>
      <c r="C44" s="89" t="s">
        <v>878</v>
      </c>
      <c r="D44" s="67" t="s">
        <v>878</v>
      </c>
      <c r="E44" s="62">
        <v>5850.927201332699</v>
      </c>
      <c r="F44" s="72"/>
      <c r="G44" s="38" t="s">
        <v>527</v>
      </c>
      <c r="I44" s="22"/>
      <c r="J44" s="22"/>
      <c r="L44" s="27"/>
      <c r="M44" s="27"/>
      <c r="N44" s="22"/>
    </row>
    <row r="45" spans="2:14" s="30" customFormat="1" ht="12.95" customHeight="1">
      <c r="B45" s="38" t="s">
        <v>315</v>
      </c>
      <c r="C45" s="89" t="s">
        <v>878</v>
      </c>
      <c r="D45" s="67" t="s">
        <v>878</v>
      </c>
      <c r="E45" s="62">
        <v>51902.400000000001</v>
      </c>
      <c r="F45" s="72"/>
      <c r="G45" s="38" t="s">
        <v>397</v>
      </c>
      <c r="I45" s="22"/>
      <c r="J45" s="22"/>
      <c r="L45" s="22"/>
      <c r="M45" s="22"/>
      <c r="N45" s="27"/>
    </row>
    <row r="46" spans="2:14" s="30" customFormat="1" ht="12.95" customHeight="1">
      <c r="B46" s="38" t="s">
        <v>316</v>
      </c>
      <c r="C46" s="89" t="s">
        <v>878</v>
      </c>
      <c r="D46" s="67" t="s">
        <v>878</v>
      </c>
      <c r="E46" s="62">
        <v>7294</v>
      </c>
      <c r="F46" s="72"/>
      <c r="G46" s="38" t="s">
        <v>398</v>
      </c>
      <c r="I46" s="22"/>
      <c r="J46" s="22"/>
      <c r="L46" s="22"/>
      <c r="M46" s="22"/>
      <c r="N46" s="22"/>
    </row>
    <row r="47" spans="2:14" s="30" customFormat="1" ht="12.95" customHeight="1">
      <c r="B47" s="38" t="s">
        <v>317</v>
      </c>
      <c r="C47" s="89" t="s">
        <v>878</v>
      </c>
      <c r="D47" s="67" t="s">
        <v>878</v>
      </c>
      <c r="E47" s="62">
        <v>17272.135776373343</v>
      </c>
      <c r="F47" s="72"/>
      <c r="G47" s="38" t="s">
        <v>399</v>
      </c>
      <c r="I47" s="22"/>
      <c r="J47" s="22"/>
      <c r="L47" s="22"/>
      <c r="M47" s="22"/>
      <c r="N47" s="22"/>
    </row>
    <row r="48" spans="2:14" s="30" customFormat="1" ht="12.95" customHeight="1">
      <c r="B48" s="38" t="s">
        <v>294</v>
      </c>
      <c r="C48" s="89" t="s">
        <v>878</v>
      </c>
      <c r="D48" s="67" t="s">
        <v>878</v>
      </c>
      <c r="E48" s="62">
        <v>95353.49595853193</v>
      </c>
      <c r="F48" s="72"/>
      <c r="G48" s="38" t="s">
        <v>379</v>
      </c>
      <c r="I48" s="22"/>
      <c r="J48" s="22"/>
      <c r="L48" s="22"/>
      <c r="M48" s="22"/>
      <c r="N48" s="22"/>
    </row>
    <row r="49" spans="1:14" s="29" customFormat="1" ht="17.100000000000001" customHeight="1">
      <c r="B49" s="39" t="s">
        <v>515</v>
      </c>
      <c r="C49" s="95" t="s">
        <v>878</v>
      </c>
      <c r="D49" s="69" t="s">
        <v>878</v>
      </c>
      <c r="E49" s="65">
        <v>45847</v>
      </c>
      <c r="F49" s="71"/>
      <c r="G49" s="39" t="s">
        <v>528</v>
      </c>
      <c r="I49" s="22"/>
      <c r="J49" s="22"/>
      <c r="K49" s="30"/>
      <c r="L49" s="22"/>
      <c r="M49" s="22"/>
      <c r="N49" s="22"/>
    </row>
    <row r="50" spans="1:14" s="29" customFormat="1" ht="17.100000000000001" customHeight="1">
      <c r="B50" s="39" t="s">
        <v>516</v>
      </c>
      <c r="C50" s="95" t="s">
        <v>878</v>
      </c>
      <c r="D50" s="69" t="s">
        <v>878</v>
      </c>
      <c r="E50" s="65">
        <v>7135430.8862255514</v>
      </c>
      <c r="F50" s="71"/>
      <c r="G50" s="39" t="s">
        <v>529</v>
      </c>
      <c r="I50" s="22"/>
      <c r="J50" s="22"/>
      <c r="K50" s="30"/>
      <c r="L50" s="22"/>
      <c r="M50" s="22"/>
      <c r="N50" s="22"/>
    </row>
    <row r="51" spans="1:14" s="30" customFormat="1" ht="3" customHeight="1">
      <c r="B51" s="53"/>
      <c r="C51" s="89"/>
      <c r="D51" s="62"/>
      <c r="E51" s="62"/>
      <c r="F51" s="70"/>
      <c r="G51" s="53"/>
      <c r="H51" s="22"/>
      <c r="I51" s="22"/>
      <c r="J51" s="22"/>
      <c r="L51" s="22"/>
      <c r="M51" s="22"/>
      <c r="N51" s="22"/>
    </row>
    <row r="52" spans="1:14" s="29" customFormat="1" ht="32.1" customHeight="1">
      <c r="B52" s="90" t="s">
        <v>143</v>
      </c>
      <c r="C52" s="110" t="s">
        <v>878</v>
      </c>
      <c r="D52" s="116" t="s">
        <v>878</v>
      </c>
      <c r="E52" s="93">
        <f>SUM(E10:E50)</f>
        <v>22584101.316532105</v>
      </c>
      <c r="F52" s="52"/>
      <c r="G52" s="90" t="s">
        <v>184</v>
      </c>
      <c r="H52" s="60"/>
      <c r="I52" s="22"/>
      <c r="J52" s="22"/>
      <c r="K52" s="30"/>
      <c r="L52" s="22"/>
      <c r="M52" s="22"/>
      <c r="N52" s="22"/>
    </row>
    <row r="53" spans="1:14" s="23" customFormat="1" ht="13.5" thickBot="1">
      <c r="C53" s="76"/>
      <c r="D53" s="76"/>
      <c r="E53" s="76"/>
      <c r="H53" s="22"/>
      <c r="I53" s="22"/>
      <c r="J53" s="22"/>
      <c r="K53" s="30"/>
      <c r="L53" s="22"/>
      <c r="M53" s="22"/>
      <c r="N53" s="22"/>
    </row>
    <row r="54" spans="1:14" s="23" customFormat="1" ht="16.5" customHeight="1" thickTop="1">
      <c r="B54" s="24" t="str">
        <f>+'Περιεχόμενα-Contents'!B27</f>
        <v>(Τελευταία Ενημέρωση/Last update: 05/03/2026)</v>
      </c>
      <c r="C54" s="77"/>
      <c r="D54" s="83"/>
      <c r="E54" s="83"/>
      <c r="F54" s="25"/>
      <c r="G54" s="25"/>
      <c r="H54" s="22"/>
      <c r="I54" s="22"/>
      <c r="J54" s="22"/>
      <c r="K54" s="22"/>
      <c r="L54" s="22"/>
      <c r="M54" s="22"/>
      <c r="N54" s="22"/>
    </row>
    <row r="55" spans="1:14" s="23" customFormat="1" ht="4.5" customHeight="1">
      <c r="B55" s="189"/>
      <c r="C55" s="197"/>
      <c r="D55" s="76"/>
      <c r="E55" s="76"/>
      <c r="H55" s="22"/>
      <c r="I55" s="22"/>
      <c r="J55" s="22"/>
      <c r="K55" s="22"/>
      <c r="L55" s="22"/>
      <c r="M55" s="22"/>
      <c r="N55" s="22"/>
    </row>
    <row r="56" spans="1:14" s="23" customFormat="1" ht="16.5" customHeight="1">
      <c r="B56" s="26" t="str">
        <f>+'Περιεχόμενα-Contents'!B29</f>
        <v>COPYRIGHT © :2026, ΚΥΠΡΙΑΚΗ ΔΗΜΟΚΡΑΤΙΑ, ΣΤΑΤΙΣΤΙΚΗ ΥΠΗΡΕΣΙΑ/REPUBLIC OF CYPRUS, STATISTICAL SERVICE</v>
      </c>
      <c r="C56" s="78"/>
      <c r="D56" s="76"/>
      <c r="E56" s="76"/>
      <c r="H56" s="22"/>
      <c r="I56" s="22"/>
      <c r="J56" s="22"/>
      <c r="K56" s="22"/>
      <c r="L56" s="22"/>
      <c r="M56" s="22"/>
      <c r="N56" s="22"/>
    </row>
    <row r="57" spans="1:14" s="1" customFormat="1">
      <c r="B57" s="20"/>
      <c r="C57" s="79"/>
      <c r="D57" s="81"/>
      <c r="E57" s="81"/>
      <c r="H57" s="22"/>
      <c r="I57" s="22"/>
      <c r="J57" s="22"/>
      <c r="K57" s="22"/>
      <c r="L57" s="22"/>
      <c r="M57" s="22"/>
      <c r="N57" s="22"/>
    </row>
    <row r="61" spans="1:14" s="27" customFormat="1">
      <c r="A61" s="22"/>
      <c r="B61" s="28"/>
      <c r="C61" s="80"/>
      <c r="H61" s="22"/>
      <c r="I61" s="22"/>
      <c r="J61" s="22"/>
      <c r="K61" s="22"/>
      <c r="L61" s="22"/>
      <c r="M61" s="22"/>
      <c r="N61" s="22"/>
    </row>
  </sheetData>
  <mergeCells count="6">
    <mergeCell ref="A1:B1"/>
    <mergeCell ref="B6:B8"/>
    <mergeCell ref="C6:F6"/>
    <mergeCell ref="G6:G8"/>
    <mergeCell ref="E7:F7"/>
    <mergeCell ref="E8:F8"/>
  </mergeCells>
  <hyperlinks>
    <hyperlink ref="A1" location="'Περιεχόμενα-Contents'!A1" display="Περιεχόμενα - Contents" xr:uid="{00000000-0004-0000-0D00-000000000000}"/>
  </hyperlinks>
  <printOptions horizontalCentered="1"/>
  <pageMargins left="0.15748031496062992" right="0.15748031496062992" top="0.39370078740157483" bottom="0.19685039370078741" header="0.15748031496062992" footer="0.15748031496062992"/>
  <pageSetup paperSize="9" scale="90"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O34"/>
  <sheetViews>
    <sheetView zoomScaleNormal="100" zoomScaleSheetLayoutView="80" workbookViewId="0">
      <selection sqref="A1:B1"/>
    </sheetView>
  </sheetViews>
  <sheetFormatPr defaultColWidth="9.28515625" defaultRowHeight="12.75"/>
  <cols>
    <col min="1" max="1" width="2.140625" style="22" customWidth="1"/>
    <col min="2" max="2" width="34.7109375" style="27" customWidth="1"/>
    <col min="3" max="3" width="17" style="27" bestFit="1" customWidth="1"/>
    <col min="4" max="4" width="9.85546875" style="21" customWidth="1"/>
    <col min="5" max="5" width="12" style="21" customWidth="1"/>
    <col min="6" max="6" width="0.85546875" style="22" customWidth="1"/>
    <col min="7" max="7" width="32.28515625" style="22" customWidth="1"/>
    <col min="8" max="8" width="2.140625" style="22" customWidth="1"/>
    <col min="9" max="16384" width="9.28515625" style="22"/>
  </cols>
  <sheetData>
    <row r="1" spans="1:15" s="1" customFormat="1" ht="15" customHeight="1">
      <c r="A1" s="254" t="s">
        <v>8</v>
      </c>
      <c r="B1" s="255"/>
      <c r="C1" s="74"/>
      <c r="D1" s="81"/>
      <c r="E1" s="81"/>
    </row>
    <row r="2" spans="1:15" s="1" customFormat="1" ht="12.95" customHeight="1">
      <c r="B2" s="3"/>
      <c r="C2" s="75"/>
      <c r="D2" s="81"/>
      <c r="E2" s="81"/>
    </row>
    <row r="3" spans="1:15" s="29" customFormat="1" ht="15" customHeight="1">
      <c r="B3" s="194" t="s">
        <v>1117</v>
      </c>
      <c r="C3" s="45"/>
      <c r="D3" s="82"/>
      <c r="E3" s="82"/>
      <c r="F3" s="34"/>
      <c r="G3" s="34"/>
      <c r="H3" s="34"/>
    </row>
    <row r="4" spans="1:15" s="29" customFormat="1" ht="15" customHeight="1" thickBot="1">
      <c r="B4" s="195" t="s">
        <v>1118</v>
      </c>
      <c r="C4" s="193"/>
      <c r="D4" s="193"/>
      <c r="E4" s="193"/>
      <c r="F4" s="192"/>
      <c r="G4" s="192"/>
      <c r="H4" s="35"/>
    </row>
    <row r="5" spans="1:15" s="30" customFormat="1" ht="12.75" customHeight="1" thickTop="1">
      <c r="C5" s="32"/>
      <c r="D5" s="32"/>
      <c r="E5" s="32"/>
      <c r="G5" s="31"/>
    </row>
    <row r="6" spans="1:15" s="30" customFormat="1" ht="15.95" customHeight="1">
      <c r="B6" s="250" t="s">
        <v>904</v>
      </c>
      <c r="C6" s="257">
        <v>2023</v>
      </c>
      <c r="D6" s="257"/>
      <c r="E6" s="257"/>
      <c r="F6" s="258"/>
      <c r="G6" s="250" t="s">
        <v>905</v>
      </c>
    </row>
    <row r="7" spans="1:15" s="30" customFormat="1" ht="48" customHeight="1">
      <c r="B7" s="272"/>
      <c r="C7" s="113" t="s">
        <v>978</v>
      </c>
      <c r="D7" s="186" t="s">
        <v>531</v>
      </c>
      <c r="E7" s="283" t="s">
        <v>533</v>
      </c>
      <c r="F7" s="284"/>
      <c r="G7" s="272"/>
    </row>
    <row r="8" spans="1:15" s="30" customFormat="1" ht="48" customHeight="1">
      <c r="B8" s="251"/>
      <c r="C8" s="114" t="s">
        <v>979</v>
      </c>
      <c r="D8" s="187" t="s">
        <v>532</v>
      </c>
      <c r="E8" s="285" t="s">
        <v>534</v>
      </c>
      <c r="F8" s="286"/>
      <c r="G8" s="251"/>
    </row>
    <row r="9" spans="1:15" s="30" customFormat="1" ht="15" customHeight="1">
      <c r="B9" s="38" t="s">
        <v>206</v>
      </c>
      <c r="C9" s="196">
        <v>14243.230000000003</v>
      </c>
      <c r="D9" s="238">
        <v>30.907581215777594</v>
      </c>
      <c r="E9" s="62">
        <f>+D9*C9</f>
        <v>440223.788</v>
      </c>
      <c r="F9" s="72"/>
      <c r="G9" s="38" t="s">
        <v>207</v>
      </c>
    </row>
    <row r="10" spans="1:15" s="30" customFormat="1" ht="15" customHeight="1">
      <c r="B10" s="38" t="s">
        <v>205</v>
      </c>
      <c r="C10" s="196">
        <v>6607.7</v>
      </c>
      <c r="D10" s="239">
        <v>38.458467651376424</v>
      </c>
      <c r="E10" s="62">
        <f t="shared" ref="E10:E19" si="0">+D10*C10</f>
        <v>254122.01669999998</v>
      </c>
      <c r="F10" s="72"/>
      <c r="G10" s="38" t="s">
        <v>208</v>
      </c>
    </row>
    <row r="11" spans="1:15" s="30" customFormat="1" ht="15" customHeight="1">
      <c r="B11" s="38" t="s">
        <v>204</v>
      </c>
      <c r="C11" s="196">
        <v>3186</v>
      </c>
      <c r="D11" s="239">
        <v>43.699260043942246</v>
      </c>
      <c r="E11" s="62">
        <f t="shared" si="0"/>
        <v>139225.8425</v>
      </c>
      <c r="F11" s="72"/>
      <c r="G11" s="38" t="s">
        <v>209</v>
      </c>
    </row>
    <row r="12" spans="1:15" s="30" customFormat="1" ht="15" customHeight="1">
      <c r="B12" s="38" t="s">
        <v>546</v>
      </c>
      <c r="C12" s="196">
        <v>18705.93</v>
      </c>
      <c r="D12" s="239">
        <v>41.579592845691181</v>
      </c>
      <c r="E12" s="62">
        <f t="shared" si="0"/>
        <v>777784.95319999999</v>
      </c>
      <c r="F12" s="72"/>
      <c r="G12" s="38" t="s">
        <v>547</v>
      </c>
    </row>
    <row r="13" spans="1:15" s="30" customFormat="1" ht="15" customHeight="1">
      <c r="B13" s="38" t="s">
        <v>1062</v>
      </c>
      <c r="C13" s="196">
        <v>2570.3199999999997</v>
      </c>
      <c r="D13" s="239">
        <v>45.837775063027181</v>
      </c>
      <c r="E13" s="62">
        <f t="shared" si="0"/>
        <v>117817.75000000001</v>
      </c>
      <c r="F13" s="72"/>
      <c r="G13" s="38" t="s">
        <v>213</v>
      </c>
      <c r="J13" s="29"/>
      <c r="K13" s="29"/>
      <c r="L13" s="29"/>
      <c r="M13" s="29"/>
      <c r="N13" s="29"/>
      <c r="O13" s="29"/>
    </row>
    <row r="14" spans="1:15" s="30" customFormat="1" ht="15" customHeight="1">
      <c r="B14" s="38" t="s">
        <v>1003</v>
      </c>
      <c r="C14" s="196">
        <v>919.72999999999979</v>
      </c>
      <c r="D14" s="239">
        <v>57.177241146858329</v>
      </c>
      <c r="E14" s="62">
        <f t="shared" si="0"/>
        <v>52587.623999999996</v>
      </c>
      <c r="F14" s="72"/>
      <c r="G14" s="38" t="s">
        <v>214</v>
      </c>
    </row>
    <row r="15" spans="1:15" s="30" customFormat="1" ht="15" customHeight="1">
      <c r="B15" s="38" t="s">
        <v>112</v>
      </c>
      <c r="C15" s="196"/>
      <c r="D15" s="238"/>
      <c r="E15" s="62"/>
      <c r="F15" s="72"/>
      <c r="G15" s="38" t="s">
        <v>153</v>
      </c>
    </row>
    <row r="16" spans="1:15" s="30" customFormat="1" ht="15" customHeight="1">
      <c r="B16" s="38" t="s">
        <v>535</v>
      </c>
      <c r="C16" s="196">
        <v>9687.619999999999</v>
      </c>
      <c r="D16" s="239">
        <v>72.08089086896473</v>
      </c>
      <c r="E16" s="62">
        <f t="shared" si="0"/>
        <v>698292.28</v>
      </c>
      <c r="F16" s="72"/>
      <c r="G16" s="38" t="s">
        <v>535</v>
      </c>
    </row>
    <row r="17" spans="2:15" s="30" customFormat="1" ht="15" customHeight="1">
      <c r="B17" s="38" t="s">
        <v>536</v>
      </c>
      <c r="C17" s="196">
        <v>55427.099999999991</v>
      </c>
      <c r="D17" s="239">
        <v>32.93254611191999</v>
      </c>
      <c r="E17" s="62">
        <f t="shared" si="0"/>
        <v>1825355.5266000002</v>
      </c>
      <c r="F17" s="72"/>
      <c r="G17" s="38" t="s">
        <v>536</v>
      </c>
      <c r="J17" s="29"/>
      <c r="K17" s="29"/>
      <c r="L17" s="29"/>
      <c r="M17" s="29"/>
      <c r="N17" s="29"/>
    </row>
    <row r="18" spans="2:15" s="30" customFormat="1" ht="15" customHeight="1">
      <c r="B18" s="38" t="s">
        <v>537</v>
      </c>
      <c r="C18" s="196">
        <v>21975.438000000002</v>
      </c>
      <c r="D18" s="239">
        <v>40.560679950952505</v>
      </c>
      <c r="E18" s="62">
        <f t="shared" si="0"/>
        <v>891338.7074999999</v>
      </c>
      <c r="F18" s="72"/>
      <c r="G18" s="38" t="s">
        <v>537</v>
      </c>
      <c r="J18" s="23"/>
      <c r="K18" s="23"/>
      <c r="L18" s="23"/>
      <c r="M18" s="23"/>
      <c r="N18" s="23"/>
    </row>
    <row r="19" spans="2:15" s="30" customFormat="1" ht="15" customHeight="1">
      <c r="B19" s="38" t="s">
        <v>538</v>
      </c>
      <c r="C19" s="236">
        <v>26458.780000000002</v>
      </c>
      <c r="D19" s="238">
        <v>42.655394164054421</v>
      </c>
      <c r="E19" s="62">
        <f t="shared" si="0"/>
        <v>1128609.69</v>
      </c>
      <c r="F19" s="72"/>
      <c r="G19" s="38" t="s">
        <v>538</v>
      </c>
      <c r="J19" s="23"/>
      <c r="K19" s="23"/>
      <c r="L19" s="23"/>
      <c r="M19" s="23"/>
      <c r="N19" s="23"/>
      <c r="O19" s="23"/>
    </row>
    <row r="20" spans="2:15" s="30" customFormat="1" ht="15" customHeight="1">
      <c r="B20" s="38" t="s">
        <v>548</v>
      </c>
      <c r="C20" s="236" t="s">
        <v>878</v>
      </c>
      <c r="D20" s="85" t="s">
        <v>878</v>
      </c>
      <c r="E20" s="62">
        <v>10205702.073800003</v>
      </c>
      <c r="F20" s="72"/>
      <c r="G20" s="38" t="s">
        <v>542</v>
      </c>
      <c r="J20" s="23"/>
      <c r="K20" s="23"/>
      <c r="L20" s="23"/>
      <c r="M20" s="23"/>
      <c r="N20" s="23"/>
      <c r="O20" s="23"/>
    </row>
    <row r="21" spans="2:15" s="29" customFormat="1" ht="15" customHeight="1">
      <c r="B21" s="38" t="s">
        <v>539</v>
      </c>
      <c r="C21" s="236" t="s">
        <v>878</v>
      </c>
      <c r="D21" s="85" t="s">
        <v>878</v>
      </c>
      <c r="E21" s="62">
        <v>3273765.9701</v>
      </c>
      <c r="F21" s="71"/>
      <c r="G21" s="38" t="s">
        <v>543</v>
      </c>
      <c r="J21" s="23"/>
      <c r="K21" s="23"/>
      <c r="L21" s="23"/>
      <c r="M21" s="23"/>
      <c r="N21" s="23"/>
      <c r="O21" s="23"/>
    </row>
    <row r="22" spans="2:15" s="30" customFormat="1" ht="15" customHeight="1">
      <c r="B22" s="38" t="s">
        <v>540</v>
      </c>
      <c r="C22" s="236" t="s">
        <v>878</v>
      </c>
      <c r="D22" s="85" t="s">
        <v>878</v>
      </c>
      <c r="E22" s="62">
        <v>764165.73710000003</v>
      </c>
      <c r="F22" s="72"/>
      <c r="G22" s="38" t="s">
        <v>544</v>
      </c>
      <c r="J22" s="1"/>
      <c r="K22" s="1"/>
      <c r="L22" s="1"/>
      <c r="M22" s="1"/>
      <c r="N22" s="1"/>
      <c r="O22" s="1"/>
    </row>
    <row r="23" spans="2:15" s="30" customFormat="1" ht="15" customHeight="1">
      <c r="B23" s="38" t="s">
        <v>541</v>
      </c>
      <c r="C23" s="236" t="s">
        <v>878</v>
      </c>
      <c r="D23" s="85" t="s">
        <v>878</v>
      </c>
      <c r="E23" s="62">
        <v>1364575.7418</v>
      </c>
      <c r="F23" s="72"/>
      <c r="G23" s="38" t="s">
        <v>545</v>
      </c>
      <c r="J23" s="22"/>
      <c r="K23" s="22"/>
      <c r="L23" s="22"/>
      <c r="M23" s="22"/>
      <c r="N23" s="22"/>
      <c r="O23" s="22"/>
    </row>
    <row r="24" spans="2:15" s="30" customFormat="1" ht="3" customHeight="1">
      <c r="B24" s="53"/>
      <c r="C24" s="89"/>
      <c r="D24" s="152"/>
      <c r="E24" s="62"/>
      <c r="F24" s="70"/>
      <c r="G24" s="53"/>
      <c r="H24" s="22"/>
      <c r="J24" s="22"/>
      <c r="K24" s="22"/>
      <c r="L24" s="22"/>
      <c r="M24" s="22"/>
      <c r="N24" s="22"/>
      <c r="O24" s="22"/>
    </row>
    <row r="25" spans="2:15" s="29" customFormat="1" ht="32.1" customHeight="1">
      <c r="B25" s="90" t="s">
        <v>143</v>
      </c>
      <c r="C25" s="237" t="s">
        <v>878</v>
      </c>
      <c r="D25" s="155" t="s">
        <v>878</v>
      </c>
      <c r="E25" s="93">
        <f>SUM(E9:E23)</f>
        <v>21933567.701300003</v>
      </c>
      <c r="F25" s="52"/>
      <c r="G25" s="90" t="s">
        <v>184</v>
      </c>
      <c r="H25" s="60"/>
      <c r="J25" s="22"/>
      <c r="K25" s="22"/>
      <c r="L25" s="22"/>
      <c r="M25" s="22"/>
      <c r="N25" s="22"/>
      <c r="O25" s="22"/>
    </row>
    <row r="26" spans="2:15" s="23" customFormat="1" ht="13.5" thickBot="1">
      <c r="C26" s="76"/>
      <c r="D26" s="76"/>
      <c r="E26" s="76"/>
      <c r="H26" s="22"/>
      <c r="J26" s="27"/>
      <c r="K26" s="27"/>
      <c r="L26" s="27"/>
      <c r="M26" s="27"/>
      <c r="N26" s="27"/>
      <c r="O26" s="27"/>
    </row>
    <row r="27" spans="2:15" s="23" customFormat="1" ht="16.5" customHeight="1" thickTop="1">
      <c r="B27" s="24" t="str">
        <f>+'Περιεχόμενα-Contents'!B27</f>
        <v>(Τελευταία Ενημέρωση/Last update: 05/03/2026)</v>
      </c>
      <c r="C27" s="77"/>
      <c r="D27" s="83"/>
      <c r="E27" s="83"/>
      <c r="F27" s="25"/>
      <c r="G27" s="25"/>
      <c r="H27" s="22"/>
      <c r="J27" s="22"/>
      <c r="K27" s="22"/>
      <c r="L27" s="22"/>
      <c r="M27" s="22"/>
      <c r="N27" s="22"/>
      <c r="O27" s="22"/>
    </row>
    <row r="28" spans="2:15" s="23" customFormat="1" ht="4.5" customHeight="1">
      <c r="B28" s="189"/>
      <c r="C28" s="197"/>
      <c r="D28" s="76"/>
      <c r="E28" s="76"/>
      <c r="H28" s="22"/>
      <c r="J28" s="22"/>
      <c r="K28" s="22"/>
      <c r="L28" s="22"/>
      <c r="M28" s="22"/>
      <c r="N28" s="22"/>
      <c r="O28" s="22"/>
    </row>
    <row r="29" spans="2:15" s="23" customFormat="1" ht="16.5" customHeight="1">
      <c r="B29" s="26" t="str">
        <f>+'Περιεχόμενα-Contents'!B29</f>
        <v>COPYRIGHT © :2026, ΚΥΠΡΙΑΚΗ ΔΗΜΟΚΡΑΤΙΑ, ΣΤΑΤΙΣΤΙΚΗ ΥΠΗΡΕΣΙΑ/REPUBLIC OF CYPRUS, STATISTICAL SERVICE</v>
      </c>
      <c r="C29" s="78"/>
      <c r="D29" s="76"/>
      <c r="E29" s="76"/>
      <c r="H29" s="22"/>
      <c r="J29" s="22"/>
      <c r="K29" s="22"/>
      <c r="L29" s="22"/>
      <c r="M29" s="22"/>
      <c r="N29" s="22"/>
      <c r="O29" s="22"/>
    </row>
    <row r="30" spans="2:15" s="1" customFormat="1">
      <c r="B30" s="20"/>
      <c r="C30" s="79"/>
      <c r="D30" s="81"/>
      <c r="E30" s="81"/>
      <c r="H30" s="22"/>
      <c r="J30" s="22"/>
      <c r="K30" s="22"/>
      <c r="L30" s="22"/>
      <c r="M30" s="22"/>
      <c r="N30" s="22"/>
      <c r="O30" s="22"/>
    </row>
    <row r="34" spans="1:15" s="27" customFormat="1">
      <c r="A34" s="22"/>
      <c r="B34" s="28"/>
      <c r="C34" s="80"/>
      <c r="H34" s="22"/>
      <c r="J34" s="22"/>
      <c r="K34" s="22"/>
      <c r="L34" s="22"/>
      <c r="M34" s="22"/>
      <c r="N34" s="22"/>
      <c r="O34" s="22"/>
    </row>
  </sheetData>
  <mergeCells count="6">
    <mergeCell ref="A1:B1"/>
    <mergeCell ref="B6:B8"/>
    <mergeCell ref="C6:F6"/>
    <mergeCell ref="G6:G8"/>
    <mergeCell ref="E7:F7"/>
    <mergeCell ref="E8:F8"/>
  </mergeCells>
  <hyperlinks>
    <hyperlink ref="A1" location="'Περιεχόμενα-Contents'!A1" display="Περιεχόμενα - Contents" xr:uid="{00000000-0004-0000-0E00-000000000000}"/>
  </hyperlinks>
  <printOptions horizontalCentered="1"/>
  <pageMargins left="0.15748031496062992" right="0.15748031496062992" top="0.39370078740157483" bottom="0.19685039370078741" header="0.15748031496062992" footer="0.15748031496062992"/>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K48"/>
  <sheetViews>
    <sheetView zoomScaleNormal="100" zoomScaleSheetLayoutView="80" workbookViewId="0">
      <pane xSplit="2" ySplit="8" topLeftCell="C9" activePane="bottomRight" state="frozen"/>
      <selection pane="topRight" activeCell="C1" sqref="C1"/>
      <selection pane="bottomLeft" activeCell="A9" sqref="A9"/>
      <selection pane="bottomRight" sqref="A1:B1"/>
    </sheetView>
  </sheetViews>
  <sheetFormatPr defaultColWidth="9.28515625" defaultRowHeight="12.75"/>
  <cols>
    <col min="1" max="1" width="2.140625" style="22" customWidth="1"/>
    <col min="2" max="2" width="29.85546875" style="27" customWidth="1"/>
    <col min="3" max="3" width="12.7109375" style="27" customWidth="1"/>
    <col min="4" max="4" width="9.85546875" style="27" bestFit="1" customWidth="1"/>
    <col min="5" max="5" width="12.42578125" style="21" customWidth="1"/>
    <col min="6" max="6" width="11" style="21" customWidth="1"/>
    <col min="7" max="7" width="0.85546875" style="22" customWidth="1"/>
    <col min="8" max="8" width="27.5703125" style="22" customWidth="1"/>
    <col min="9" max="9" width="2.140625" style="22" customWidth="1"/>
    <col min="10" max="16384" width="9.28515625" style="22"/>
  </cols>
  <sheetData>
    <row r="1" spans="1:9" s="1" customFormat="1" ht="15" customHeight="1">
      <c r="A1" s="254" t="s">
        <v>8</v>
      </c>
      <c r="B1" s="255"/>
      <c r="C1" s="74"/>
      <c r="D1" s="74"/>
      <c r="E1" s="81"/>
      <c r="F1" s="81"/>
    </row>
    <row r="2" spans="1:9" s="1" customFormat="1" ht="12.95" customHeight="1">
      <c r="B2" s="3"/>
      <c r="C2" s="75"/>
      <c r="D2" s="75"/>
      <c r="E2" s="81"/>
      <c r="F2" s="81"/>
    </row>
    <row r="3" spans="1:9" s="29" customFormat="1" ht="15" customHeight="1">
      <c r="B3" s="194" t="s">
        <v>1119</v>
      </c>
      <c r="C3" s="45"/>
      <c r="D3" s="45"/>
      <c r="E3" s="82"/>
      <c r="F3" s="82"/>
      <c r="G3" s="34"/>
      <c r="H3" s="34"/>
      <c r="I3" s="34"/>
    </row>
    <row r="4" spans="1:9" s="29" customFormat="1" ht="15" customHeight="1" thickBot="1">
      <c r="B4" s="195" t="s">
        <v>1120</v>
      </c>
      <c r="C4" s="193"/>
      <c r="D4" s="193"/>
      <c r="E4" s="193"/>
      <c r="F4" s="193"/>
      <c r="G4" s="192"/>
      <c r="H4" s="192"/>
      <c r="I4" s="35"/>
    </row>
    <row r="5" spans="1:9" s="30" customFormat="1" ht="12.75" customHeight="1" thickTop="1">
      <c r="C5" s="32"/>
      <c r="D5" s="32"/>
      <c r="E5" s="32"/>
      <c r="F5" s="32"/>
      <c r="H5" s="31"/>
    </row>
    <row r="6" spans="1:9" s="30" customFormat="1" ht="15.95" customHeight="1">
      <c r="B6" s="250" t="s">
        <v>104</v>
      </c>
      <c r="C6" s="256">
        <v>2023</v>
      </c>
      <c r="D6" s="257"/>
      <c r="E6" s="257"/>
      <c r="F6" s="257"/>
      <c r="G6" s="258"/>
      <c r="H6" s="250" t="s">
        <v>103</v>
      </c>
    </row>
    <row r="7" spans="1:9" s="30" customFormat="1" ht="48" customHeight="1">
      <c r="B7" s="272"/>
      <c r="C7" s="186" t="s">
        <v>571</v>
      </c>
      <c r="D7" s="113" t="s">
        <v>449</v>
      </c>
      <c r="E7" s="186" t="s">
        <v>260</v>
      </c>
      <c r="F7" s="283" t="s">
        <v>264</v>
      </c>
      <c r="G7" s="284"/>
      <c r="H7" s="272"/>
    </row>
    <row r="8" spans="1:9" s="30" customFormat="1" ht="48" customHeight="1">
      <c r="B8" s="251"/>
      <c r="C8" s="187" t="s">
        <v>572</v>
      </c>
      <c r="D8" s="114" t="s">
        <v>1000</v>
      </c>
      <c r="E8" s="187" t="s">
        <v>999</v>
      </c>
      <c r="F8" s="285" t="s">
        <v>262</v>
      </c>
      <c r="G8" s="286"/>
      <c r="H8" s="251"/>
    </row>
    <row r="9" spans="1:9" s="29" customFormat="1" ht="17.100000000000001" customHeight="1">
      <c r="B9" s="39" t="s">
        <v>573</v>
      </c>
      <c r="C9" s="46"/>
      <c r="D9" s="69"/>
      <c r="E9" s="69"/>
      <c r="F9" s="82"/>
      <c r="G9" s="71"/>
      <c r="H9" s="39" t="s">
        <v>588</v>
      </c>
    </row>
    <row r="10" spans="1:9" s="30" customFormat="1" ht="12.95" customHeight="1">
      <c r="B10" s="109" t="s">
        <v>574</v>
      </c>
      <c r="C10" s="89" t="s">
        <v>878</v>
      </c>
      <c r="D10" s="88">
        <f>SUM(D11:D19)</f>
        <v>75396.086979002852</v>
      </c>
      <c r="E10" s="152" t="s">
        <v>878</v>
      </c>
      <c r="F10" s="234">
        <f>SUM(F11:F19)</f>
        <v>209150640.45515385</v>
      </c>
      <c r="G10" s="72"/>
      <c r="H10" s="109" t="s">
        <v>589</v>
      </c>
    </row>
    <row r="11" spans="1:9" s="30" customFormat="1" ht="12.95" customHeight="1">
      <c r="B11" s="66" t="s">
        <v>575</v>
      </c>
      <c r="C11" s="44">
        <v>18941</v>
      </c>
      <c r="D11" s="88">
        <v>5049.5532531800009</v>
      </c>
      <c r="E11" s="152">
        <v>2874.4750767266582</v>
      </c>
      <c r="F11" s="88">
        <f>+E11*D11</f>
        <v>14514814.974869929</v>
      </c>
      <c r="G11" s="72"/>
      <c r="H11" s="66" t="s">
        <v>590</v>
      </c>
    </row>
    <row r="12" spans="1:9" s="30" customFormat="1" ht="12.95" customHeight="1">
      <c r="B12" s="66" t="s">
        <v>576</v>
      </c>
      <c r="C12" s="44">
        <v>26619</v>
      </c>
      <c r="D12" s="88">
        <v>762.6434978100001</v>
      </c>
      <c r="E12" s="152">
        <v>3985.7692307692309</v>
      </c>
      <c r="F12" s="88">
        <f t="shared" ref="F12:F18" si="0">+E12*D12</f>
        <v>3039720.9876173199</v>
      </c>
      <c r="G12" s="72"/>
      <c r="H12" s="66" t="s">
        <v>591</v>
      </c>
    </row>
    <row r="13" spans="1:9" s="30" customFormat="1" ht="12.95" customHeight="1">
      <c r="B13" s="66" t="s">
        <v>577</v>
      </c>
      <c r="C13" s="44">
        <v>148196</v>
      </c>
      <c r="D13" s="88">
        <v>1848.4146496399999</v>
      </c>
      <c r="E13" s="152">
        <v>7361.7307692307695</v>
      </c>
      <c r="F13" s="88">
        <f t="shared" si="0"/>
        <v>13607531.000551699</v>
      </c>
      <c r="G13" s="72"/>
      <c r="H13" s="66" t="s">
        <v>592</v>
      </c>
    </row>
    <row r="14" spans="1:9" s="30" customFormat="1" ht="12.95" customHeight="1">
      <c r="B14" s="66" t="s">
        <v>578</v>
      </c>
      <c r="C14" s="44">
        <v>19816</v>
      </c>
      <c r="D14" s="88">
        <v>561.76340620000008</v>
      </c>
      <c r="E14" s="152">
        <v>3978.2692307692309</v>
      </c>
      <c r="F14" s="88">
        <f t="shared" si="0"/>
        <v>2234846.0738575775</v>
      </c>
      <c r="G14" s="72"/>
      <c r="H14" s="66" t="s">
        <v>593</v>
      </c>
    </row>
    <row r="15" spans="1:9" s="30" customFormat="1" ht="12.95" customHeight="1">
      <c r="B15" s="66" t="s">
        <v>579</v>
      </c>
      <c r="C15" s="44">
        <v>86691</v>
      </c>
      <c r="D15" s="88">
        <v>1518.9319972999999</v>
      </c>
      <c r="E15" s="152">
        <v>7366.7307692307695</v>
      </c>
      <c r="F15" s="88">
        <f t="shared" si="0"/>
        <v>11189563.080879057</v>
      </c>
      <c r="G15" s="72"/>
      <c r="H15" s="66" t="s">
        <v>594</v>
      </c>
    </row>
    <row r="16" spans="1:9" s="30" customFormat="1" ht="12.95" customHeight="1">
      <c r="B16" s="66" t="s">
        <v>580</v>
      </c>
      <c r="C16" s="44">
        <v>516390</v>
      </c>
      <c r="D16" s="33">
        <v>37305.000694751005</v>
      </c>
      <c r="E16" s="152">
        <v>2481.2288461538456</v>
      </c>
      <c r="F16" s="88">
        <f t="shared" si="0"/>
        <v>92562243.829605445</v>
      </c>
      <c r="G16" s="72"/>
      <c r="H16" s="66" t="s">
        <v>595</v>
      </c>
    </row>
    <row r="17" spans="2:11" s="30" customFormat="1" ht="12.95" customHeight="1">
      <c r="B17" s="66" t="s">
        <v>581</v>
      </c>
      <c r="C17" s="44">
        <v>308123.136</v>
      </c>
      <c r="D17" s="33">
        <v>450.8457725952</v>
      </c>
      <c r="E17" s="152">
        <v>7580</v>
      </c>
      <c r="F17" s="88">
        <f t="shared" si="0"/>
        <v>3417410.9562716158</v>
      </c>
      <c r="G17" s="72"/>
      <c r="H17" s="66" t="s">
        <v>596</v>
      </c>
    </row>
    <row r="18" spans="2:11" s="30" customFormat="1" ht="14.1" customHeight="1">
      <c r="B18" s="66" t="s">
        <v>605</v>
      </c>
      <c r="C18" s="44">
        <v>13856070.914673001</v>
      </c>
      <c r="D18" s="33">
        <v>27772.009000000002</v>
      </c>
      <c r="E18" s="152">
        <v>2446.357692307693</v>
      </c>
      <c r="F18" s="88">
        <f t="shared" si="0"/>
        <v>67940267.847988486</v>
      </c>
      <c r="G18" s="72"/>
      <c r="H18" s="66" t="s">
        <v>607</v>
      </c>
      <c r="J18" s="29"/>
    </row>
    <row r="19" spans="2:11" s="30" customFormat="1" ht="14.1" customHeight="1">
      <c r="B19" s="66" t="s">
        <v>606</v>
      </c>
      <c r="C19" s="44">
        <v>439500.26773187995</v>
      </c>
      <c r="D19" s="33">
        <v>126.92470752664822</v>
      </c>
      <c r="E19" s="152" t="s">
        <v>878</v>
      </c>
      <c r="F19" s="88">
        <v>644241.70351271983</v>
      </c>
      <c r="G19" s="72"/>
      <c r="H19" s="66" t="s">
        <v>608</v>
      </c>
    </row>
    <row r="20" spans="2:11" s="30" customFormat="1" ht="12.95" customHeight="1">
      <c r="B20" s="109" t="s">
        <v>582</v>
      </c>
      <c r="C20" s="89" t="s">
        <v>878</v>
      </c>
      <c r="D20" s="62" t="s">
        <v>878</v>
      </c>
      <c r="E20" s="152" t="s">
        <v>878</v>
      </c>
      <c r="F20" s="234">
        <f>+F21+F22+F23</f>
        <v>1718880</v>
      </c>
      <c r="G20" s="72"/>
      <c r="H20" s="109" t="s">
        <v>597</v>
      </c>
    </row>
    <row r="21" spans="2:11" s="30" customFormat="1" ht="12.95" customHeight="1">
      <c r="B21" s="66" t="s">
        <v>1046</v>
      </c>
      <c r="C21" s="44">
        <v>2090</v>
      </c>
      <c r="D21" s="33">
        <v>472.1</v>
      </c>
      <c r="E21" s="152">
        <v>841.34717220927769</v>
      </c>
      <c r="F21" s="88">
        <f>+E21*D21</f>
        <v>397200</v>
      </c>
      <c r="G21" s="72"/>
      <c r="H21" s="66" t="s">
        <v>1047</v>
      </c>
    </row>
    <row r="22" spans="2:11" s="30" customFormat="1" ht="12.95" customHeight="1">
      <c r="B22" s="66" t="s">
        <v>982</v>
      </c>
      <c r="C22" s="44">
        <v>990</v>
      </c>
      <c r="D22" s="33">
        <v>248.3</v>
      </c>
      <c r="E22" s="152">
        <v>1422.7950060410792</v>
      </c>
      <c r="F22" s="88">
        <f>+E22*D22</f>
        <v>353280</v>
      </c>
      <c r="G22" s="72"/>
      <c r="H22" s="66" t="s">
        <v>600</v>
      </c>
      <c r="J22" s="22"/>
    </row>
    <row r="23" spans="2:11" s="30" customFormat="1" ht="12.95" customHeight="1">
      <c r="B23" s="66" t="s">
        <v>1048</v>
      </c>
      <c r="C23" s="44">
        <v>1920</v>
      </c>
      <c r="D23" s="33">
        <v>84</v>
      </c>
      <c r="E23" s="152">
        <v>11528.571428571429</v>
      </c>
      <c r="F23" s="88">
        <f>+E23*D23</f>
        <v>968400.00000000012</v>
      </c>
      <c r="G23" s="72"/>
      <c r="H23" s="66" t="s">
        <v>593</v>
      </c>
      <c r="J23" s="22"/>
      <c r="K23" s="29"/>
    </row>
    <row r="24" spans="2:11" s="29" customFormat="1" ht="17.100000000000001" customHeight="1">
      <c r="B24" s="39" t="s">
        <v>584</v>
      </c>
      <c r="C24" s="46"/>
      <c r="D24" s="45">
        <f>+D25+D26+D27</f>
        <v>390807.64936899999</v>
      </c>
      <c r="E24" s="153" t="s">
        <v>878</v>
      </c>
      <c r="F24" s="45">
        <f>+F25+F26+F27</f>
        <v>294482306.25496662</v>
      </c>
      <c r="G24" s="71"/>
      <c r="H24" s="39" t="s">
        <v>598</v>
      </c>
      <c r="J24" s="22"/>
      <c r="K24" s="30"/>
    </row>
    <row r="25" spans="2:11" s="30" customFormat="1" ht="12.95" customHeight="1">
      <c r="B25" s="66" t="s">
        <v>585</v>
      </c>
      <c r="C25" s="44"/>
      <c r="D25" s="33">
        <v>303910.83519899996</v>
      </c>
      <c r="E25" s="152">
        <v>641.54594020685056</v>
      </c>
      <c r="F25" s="88">
        <f>+E25*D25</f>
        <v>194972762.50679165</v>
      </c>
      <c r="G25" s="72"/>
      <c r="H25" s="66" t="s">
        <v>599</v>
      </c>
      <c r="J25" s="22"/>
    </row>
    <row r="26" spans="2:11" s="30" customFormat="1" ht="12.95" customHeight="1">
      <c r="B26" s="66" t="s">
        <v>576</v>
      </c>
      <c r="C26" s="44"/>
      <c r="D26" s="33">
        <v>49619.531060000001</v>
      </c>
      <c r="E26" s="152">
        <v>1365</v>
      </c>
      <c r="F26" s="88">
        <f>+E26*D26</f>
        <v>67730659.896899998</v>
      </c>
      <c r="G26" s="72"/>
      <c r="H26" s="66" t="s">
        <v>600</v>
      </c>
      <c r="J26" s="22"/>
      <c r="K26" s="29"/>
    </row>
    <row r="27" spans="2:11" s="30" customFormat="1" ht="12.95" customHeight="1">
      <c r="B27" s="66" t="s">
        <v>578</v>
      </c>
      <c r="C27" s="44"/>
      <c r="D27" s="33">
        <v>37277.283109999997</v>
      </c>
      <c r="E27" s="85">
        <v>852.5</v>
      </c>
      <c r="F27" s="88">
        <f>+E27*D27</f>
        <v>31778883.851274997</v>
      </c>
      <c r="G27" s="72"/>
      <c r="H27" s="66" t="s">
        <v>593</v>
      </c>
      <c r="J27" s="22"/>
      <c r="K27" s="22"/>
    </row>
    <row r="28" spans="2:11" s="29" customFormat="1" ht="17.100000000000001" customHeight="1">
      <c r="B28" s="39" t="s">
        <v>586</v>
      </c>
      <c r="C28" s="46"/>
      <c r="D28" s="45">
        <v>9583.4806830000016</v>
      </c>
      <c r="E28" s="153">
        <v>1729.0057692307701</v>
      </c>
      <c r="F28" s="82">
        <f>+E28*D28</f>
        <v>16569893.390218643</v>
      </c>
      <c r="G28" s="71"/>
      <c r="H28" s="39" t="s">
        <v>601</v>
      </c>
      <c r="J28" s="27"/>
      <c r="K28" s="22"/>
    </row>
    <row r="29" spans="2:11" s="29" customFormat="1" ht="17.100000000000001" customHeight="1">
      <c r="B29" s="39" t="s">
        <v>515</v>
      </c>
      <c r="C29" s="46"/>
      <c r="D29" s="45"/>
      <c r="E29" s="153"/>
      <c r="F29" s="65">
        <f>+F30+F31+F32</f>
        <v>5067960.0979675688</v>
      </c>
      <c r="G29" s="71"/>
      <c r="H29" s="39" t="s">
        <v>602</v>
      </c>
      <c r="J29" s="22"/>
      <c r="K29" s="22"/>
    </row>
    <row r="30" spans="2:11" s="30" customFormat="1" ht="12.95" customHeight="1">
      <c r="B30" s="66" t="s">
        <v>587</v>
      </c>
      <c r="C30" s="44"/>
      <c r="D30" s="67">
        <v>528.84100000000001</v>
      </c>
      <c r="E30" s="85">
        <v>6106.9999999999991</v>
      </c>
      <c r="F30" s="88">
        <f>+E30*D30</f>
        <v>3229631.9869999997</v>
      </c>
      <c r="G30" s="72"/>
      <c r="H30" s="66" t="s">
        <v>603</v>
      </c>
      <c r="J30" s="22"/>
      <c r="K30" s="22"/>
    </row>
    <row r="31" spans="2:11" s="30" customFormat="1" ht="12.95" customHeight="1">
      <c r="B31" s="66" t="s">
        <v>217</v>
      </c>
      <c r="C31" s="44"/>
      <c r="D31" s="62" t="s">
        <v>878</v>
      </c>
      <c r="E31" s="152" t="s">
        <v>878</v>
      </c>
      <c r="F31" s="88">
        <v>1491938.2009675687</v>
      </c>
      <c r="G31" s="72"/>
      <c r="H31" s="66" t="s">
        <v>604</v>
      </c>
      <c r="J31" s="22"/>
      <c r="K31" s="22"/>
    </row>
    <row r="32" spans="2:11" s="30" customFormat="1" ht="12.95" customHeight="1">
      <c r="B32" s="66" t="s">
        <v>988</v>
      </c>
      <c r="C32" s="44"/>
      <c r="D32" s="62" t="s">
        <v>878</v>
      </c>
      <c r="E32" s="152" t="s">
        <v>878</v>
      </c>
      <c r="F32" s="88">
        <v>346389.91000000009</v>
      </c>
      <c r="G32" s="72"/>
      <c r="H32" s="66" t="s">
        <v>989</v>
      </c>
      <c r="I32" s="22"/>
      <c r="J32" s="22"/>
      <c r="K32" s="23"/>
    </row>
    <row r="33" spans="1:11" s="30" customFormat="1" ht="3" customHeight="1">
      <c r="B33" s="53"/>
      <c r="C33" s="87"/>
      <c r="D33" s="85"/>
      <c r="E33" s="62"/>
      <c r="F33" s="62"/>
      <c r="G33" s="70"/>
      <c r="H33" s="53"/>
      <c r="I33" s="60"/>
      <c r="J33" s="22"/>
      <c r="K33" s="23"/>
    </row>
    <row r="34" spans="1:11" s="29" customFormat="1" ht="32.1" customHeight="1">
      <c r="B34" s="90" t="s">
        <v>143</v>
      </c>
      <c r="C34" s="110" t="s">
        <v>878</v>
      </c>
      <c r="D34" s="116" t="s">
        <v>878</v>
      </c>
      <c r="E34" s="155" t="s">
        <v>878</v>
      </c>
      <c r="F34" s="93">
        <f>+F29+F28+F24+F20+F10</f>
        <v>526989680.19830668</v>
      </c>
      <c r="G34" s="52"/>
      <c r="H34" s="90" t="s">
        <v>184</v>
      </c>
      <c r="I34" s="22"/>
      <c r="J34" s="22"/>
      <c r="K34" s="23"/>
    </row>
    <row r="35" spans="1:11" ht="4.5" customHeight="1">
      <c r="B35" s="21"/>
      <c r="D35" s="23"/>
      <c r="E35" s="23"/>
      <c r="F35" s="22"/>
      <c r="K35" s="23"/>
    </row>
    <row r="36" spans="1:11" ht="14.1" customHeight="1">
      <c r="B36" s="21" t="s">
        <v>943</v>
      </c>
      <c r="D36" s="23"/>
      <c r="E36" s="23"/>
      <c r="F36" s="22"/>
      <c r="K36" s="1"/>
    </row>
    <row r="37" spans="1:11" ht="14.1" customHeight="1">
      <c r="B37" s="21" t="s">
        <v>942</v>
      </c>
      <c r="D37" s="23"/>
      <c r="E37" s="23"/>
      <c r="F37" s="22"/>
    </row>
    <row r="38" spans="1:11" ht="14.1" customHeight="1">
      <c r="B38" s="21" t="s">
        <v>609</v>
      </c>
      <c r="D38" s="23"/>
      <c r="E38" s="23"/>
      <c r="F38" s="22"/>
    </row>
    <row r="39" spans="1:11" ht="14.1" customHeight="1">
      <c r="B39" s="21" t="s">
        <v>610</v>
      </c>
      <c r="D39" s="23"/>
      <c r="E39" s="23"/>
      <c r="F39" s="22"/>
    </row>
    <row r="40" spans="1:11" s="23" customFormat="1" ht="13.5" thickBot="1">
      <c r="C40" s="76"/>
      <c r="D40" s="76"/>
      <c r="E40" s="76"/>
      <c r="F40" s="76"/>
      <c r="I40" s="22"/>
      <c r="J40" s="22"/>
      <c r="K40" s="27"/>
    </row>
    <row r="41" spans="1:11" s="23" customFormat="1" ht="16.5" customHeight="1" thickTop="1">
      <c r="B41" s="24" t="str">
        <f>+'Περιεχόμενα-Contents'!B27</f>
        <v>(Τελευταία Ενημέρωση/Last update: 05/03/2026)</v>
      </c>
      <c r="C41" s="77"/>
      <c r="D41" s="77"/>
      <c r="E41" s="83"/>
      <c r="F41" s="83"/>
      <c r="G41" s="25"/>
      <c r="H41" s="25"/>
      <c r="I41" s="22"/>
      <c r="J41" s="22"/>
      <c r="K41" s="22"/>
    </row>
    <row r="42" spans="1:11" s="23" customFormat="1" ht="4.5" customHeight="1">
      <c r="B42" s="189"/>
      <c r="C42" s="197"/>
      <c r="D42" s="197"/>
      <c r="E42" s="76"/>
      <c r="F42" s="76"/>
      <c r="I42" s="22"/>
      <c r="J42" s="22"/>
      <c r="K42" s="22"/>
    </row>
    <row r="43" spans="1:11" s="23" customFormat="1" ht="16.5" customHeight="1">
      <c r="B43" s="26" t="str">
        <f>+'Περιεχόμενα-Contents'!B29</f>
        <v>COPYRIGHT © :2026, ΚΥΠΡΙΑΚΗ ΔΗΜΟΚΡΑΤΙΑ, ΣΤΑΤΙΣΤΙΚΗ ΥΠΗΡΕΣΙΑ/REPUBLIC OF CYPRUS, STATISTICAL SERVICE</v>
      </c>
      <c r="C43" s="78"/>
      <c r="D43" s="78"/>
      <c r="E43" s="76"/>
      <c r="F43" s="76"/>
      <c r="I43" s="22"/>
      <c r="J43" s="22"/>
      <c r="K43" s="22"/>
    </row>
    <row r="44" spans="1:11" s="1" customFormat="1">
      <c r="B44" s="20"/>
      <c r="C44" s="79"/>
      <c r="D44" s="79"/>
      <c r="E44" s="81"/>
      <c r="F44" s="81"/>
      <c r="I44" s="22"/>
      <c r="J44" s="22"/>
      <c r="K44" s="22"/>
    </row>
    <row r="48" spans="1:11" s="27" customFormat="1">
      <c r="A48" s="22"/>
      <c r="B48" s="28"/>
      <c r="C48" s="80"/>
      <c r="D48" s="80"/>
      <c r="I48" s="22"/>
      <c r="J48" s="22"/>
      <c r="K48" s="22"/>
    </row>
  </sheetData>
  <mergeCells count="6">
    <mergeCell ref="A1:B1"/>
    <mergeCell ref="B6:B8"/>
    <mergeCell ref="C6:G6"/>
    <mergeCell ref="H6:H8"/>
    <mergeCell ref="F7:G7"/>
    <mergeCell ref="F8:G8"/>
  </mergeCells>
  <hyperlinks>
    <hyperlink ref="A1" location="'Περιεχόμενα-Contents'!A1" display="Περιεχόμενα - Contents" xr:uid="{00000000-0004-0000-0F00-000000000000}"/>
  </hyperlinks>
  <printOptions horizontalCentered="1"/>
  <pageMargins left="0.15748031496062992" right="0.15748031496062992" top="0.19685039370078741" bottom="0.19685039370078741" header="0.15748031496062992" footer="0.15748031496062992"/>
  <pageSetup paperSize="9" scale="9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M44"/>
  <sheetViews>
    <sheetView zoomScaleNormal="100" zoomScaleSheetLayoutView="80" workbookViewId="0">
      <pane xSplit="2" ySplit="8" topLeftCell="C9" activePane="bottomRight" state="frozen"/>
      <selection pane="topRight" activeCell="C1" sqref="C1"/>
      <selection pane="bottomLeft" activeCell="A9" sqref="A9"/>
      <selection pane="bottomRight" sqref="A1:B1"/>
    </sheetView>
  </sheetViews>
  <sheetFormatPr defaultColWidth="9.28515625" defaultRowHeight="12.75"/>
  <cols>
    <col min="1" max="1" width="2.140625" style="22" customWidth="1"/>
    <col min="2" max="2" width="29.85546875" style="27" customWidth="1"/>
    <col min="3" max="4" width="11.28515625" style="27" customWidth="1"/>
    <col min="5" max="5" width="13.7109375" style="21" customWidth="1"/>
    <col min="6" max="6" width="16.42578125" style="21" customWidth="1"/>
    <col min="7" max="7" width="0.85546875" style="22" customWidth="1"/>
    <col min="8" max="8" width="27.5703125" style="22" customWidth="1"/>
    <col min="9" max="9" width="2.140625" style="22" customWidth="1"/>
    <col min="10" max="10" width="17.140625" style="22" customWidth="1"/>
    <col min="11" max="16384" width="9.28515625" style="22"/>
  </cols>
  <sheetData>
    <row r="1" spans="1:13" s="1" customFormat="1" ht="15" customHeight="1">
      <c r="A1" s="254" t="s">
        <v>8</v>
      </c>
      <c r="B1" s="255"/>
      <c r="C1" s="74"/>
      <c r="D1" s="74"/>
      <c r="E1" s="81"/>
      <c r="F1" s="81"/>
    </row>
    <row r="2" spans="1:13" s="1" customFormat="1" ht="12.95" customHeight="1">
      <c r="B2" s="3"/>
      <c r="C2" s="75"/>
      <c r="D2" s="75"/>
      <c r="E2" s="81"/>
      <c r="F2" s="81"/>
    </row>
    <row r="3" spans="1:13" s="29" customFormat="1" ht="15" customHeight="1">
      <c r="B3" s="194" t="s">
        <v>1121</v>
      </c>
      <c r="C3" s="45"/>
      <c r="D3" s="45"/>
      <c r="E3" s="82"/>
      <c r="F3" s="82"/>
      <c r="G3" s="34"/>
      <c r="H3" s="34"/>
      <c r="I3" s="34"/>
    </row>
    <row r="4" spans="1:13" s="29" customFormat="1" ht="15" customHeight="1" thickBot="1">
      <c r="B4" s="195" t="s">
        <v>1122</v>
      </c>
      <c r="C4" s="193"/>
      <c r="D4" s="193"/>
      <c r="E4" s="193"/>
      <c r="F4" s="193"/>
      <c r="G4" s="192"/>
      <c r="H4" s="192"/>
      <c r="I4" s="35"/>
    </row>
    <row r="5" spans="1:13" s="30" customFormat="1" ht="12.75" customHeight="1" thickTop="1">
      <c r="C5" s="32"/>
      <c r="D5" s="32"/>
      <c r="E5" s="32"/>
      <c r="F5" s="32"/>
      <c r="H5" s="31"/>
    </row>
    <row r="6" spans="1:13" s="30" customFormat="1" ht="15.95" customHeight="1">
      <c r="B6" s="250" t="s">
        <v>612</v>
      </c>
      <c r="C6" s="256">
        <v>2023</v>
      </c>
      <c r="D6" s="257"/>
      <c r="E6" s="257"/>
      <c r="F6" s="257"/>
      <c r="G6" s="258"/>
      <c r="H6" s="250" t="s">
        <v>611</v>
      </c>
    </row>
    <row r="7" spans="1:13" s="30" customFormat="1" ht="54" customHeight="1">
      <c r="B7" s="272"/>
      <c r="C7" s="291" t="s">
        <v>635</v>
      </c>
      <c r="D7" s="292"/>
      <c r="E7" s="186" t="s">
        <v>636</v>
      </c>
      <c r="F7" s="283" t="s">
        <v>638</v>
      </c>
      <c r="G7" s="289"/>
      <c r="H7" s="272"/>
    </row>
    <row r="8" spans="1:13" s="30" customFormat="1" ht="48" customHeight="1">
      <c r="B8" s="251"/>
      <c r="C8" s="111">
        <v>2022</v>
      </c>
      <c r="D8" s="112">
        <v>2023</v>
      </c>
      <c r="E8" s="187" t="s">
        <v>637</v>
      </c>
      <c r="F8" s="285" t="s">
        <v>639</v>
      </c>
      <c r="G8" s="290"/>
      <c r="H8" s="251"/>
    </row>
    <row r="9" spans="1:13" s="29" customFormat="1" ht="17.100000000000001" customHeight="1">
      <c r="B9" s="39" t="s">
        <v>613</v>
      </c>
      <c r="C9" s="69">
        <v>81444</v>
      </c>
      <c r="D9" s="69">
        <f>SUM(D11:D15)</f>
        <v>82270</v>
      </c>
      <c r="E9" s="153">
        <f>SUM(E11:E15)</f>
        <v>826</v>
      </c>
      <c r="F9" s="153">
        <f>SUM(F11:F15)</f>
        <v>887721.26308333396</v>
      </c>
      <c r="G9" s="71"/>
      <c r="H9" s="39" t="s">
        <v>624</v>
      </c>
      <c r="J9" s="22"/>
      <c r="K9" s="22"/>
      <c r="L9" s="22"/>
      <c r="M9" s="22"/>
    </row>
    <row r="10" spans="1:13" s="30" customFormat="1" ht="12.95" customHeight="1">
      <c r="B10" s="38" t="s">
        <v>614</v>
      </c>
      <c r="C10" s="33"/>
      <c r="D10" s="33"/>
      <c r="E10" s="85"/>
      <c r="F10" s="152"/>
      <c r="G10" s="72"/>
      <c r="H10" s="38" t="s">
        <v>625</v>
      </c>
      <c r="J10" s="22"/>
      <c r="K10" s="22"/>
      <c r="L10" s="22"/>
      <c r="M10" s="22"/>
    </row>
    <row r="11" spans="1:13" s="30" customFormat="1" ht="12.95" customHeight="1">
      <c r="B11" s="66" t="s">
        <v>583</v>
      </c>
      <c r="C11" s="33">
        <v>38223</v>
      </c>
      <c r="D11" s="33">
        <v>38663</v>
      </c>
      <c r="E11" s="152">
        <f>+D11-C11</f>
        <v>440</v>
      </c>
      <c r="F11" s="152">
        <v>817148.50565605075</v>
      </c>
      <c r="G11" s="72"/>
      <c r="H11" s="66" t="s">
        <v>599</v>
      </c>
      <c r="J11" s="22"/>
      <c r="K11" s="22"/>
      <c r="L11" s="22"/>
      <c r="M11" s="23"/>
    </row>
    <row r="12" spans="1:13" s="30" customFormat="1" ht="12.95" customHeight="1">
      <c r="B12" s="66" t="s">
        <v>640</v>
      </c>
      <c r="C12" s="33">
        <v>17239</v>
      </c>
      <c r="D12" s="33">
        <v>17120</v>
      </c>
      <c r="E12" s="152">
        <f>+D12-C12</f>
        <v>-119</v>
      </c>
      <c r="F12" s="152">
        <v>-153964.76054454973</v>
      </c>
      <c r="G12" s="72"/>
      <c r="H12" s="66" t="s">
        <v>650</v>
      </c>
      <c r="J12" s="22"/>
      <c r="K12" s="22"/>
      <c r="L12" s="22"/>
      <c r="M12" s="23"/>
    </row>
    <row r="13" spans="1:13" s="30" customFormat="1" ht="12.95" customHeight="1">
      <c r="B13" s="66" t="s">
        <v>641</v>
      </c>
      <c r="C13" s="33">
        <v>1028</v>
      </c>
      <c r="D13" s="33">
        <v>1656</v>
      </c>
      <c r="E13" s="152">
        <f>+D13-C13</f>
        <v>628</v>
      </c>
      <c r="F13" s="152">
        <v>279053.84166099853</v>
      </c>
      <c r="G13" s="72"/>
      <c r="H13" s="66" t="s">
        <v>651</v>
      </c>
      <c r="J13" s="22"/>
      <c r="K13" s="22"/>
      <c r="L13" s="22"/>
      <c r="M13" s="23"/>
    </row>
    <row r="14" spans="1:13" s="30" customFormat="1" ht="12.95" customHeight="1">
      <c r="B14" s="66" t="s">
        <v>642</v>
      </c>
      <c r="C14" s="33">
        <v>24900</v>
      </c>
      <c r="D14" s="33">
        <v>24732</v>
      </c>
      <c r="E14" s="152">
        <f>+D14-C14</f>
        <v>-168</v>
      </c>
      <c r="F14" s="152">
        <v>-67792.287624301156</v>
      </c>
      <c r="G14" s="72"/>
      <c r="H14" s="66" t="s">
        <v>652</v>
      </c>
      <c r="J14" s="22"/>
      <c r="K14" s="22"/>
      <c r="L14" s="22"/>
      <c r="M14" s="23"/>
    </row>
    <row r="15" spans="1:13" s="30" customFormat="1" ht="12.95" customHeight="1">
      <c r="B15" s="38" t="s">
        <v>615</v>
      </c>
      <c r="C15" s="33">
        <v>54</v>
      </c>
      <c r="D15" s="33">
        <v>99</v>
      </c>
      <c r="E15" s="152">
        <f>+D15-C15</f>
        <v>45</v>
      </c>
      <c r="F15" s="152">
        <v>13275.963935135478</v>
      </c>
      <c r="G15" s="72"/>
      <c r="H15" s="38" t="s">
        <v>1004</v>
      </c>
      <c r="J15" s="22"/>
      <c r="K15" s="22"/>
      <c r="L15" s="22"/>
      <c r="M15" s="1"/>
    </row>
    <row r="16" spans="1:13" s="29" customFormat="1" ht="17.100000000000001" customHeight="1">
      <c r="B16" s="39" t="s">
        <v>616</v>
      </c>
      <c r="C16" s="45">
        <v>330866</v>
      </c>
      <c r="D16" s="45">
        <f>SUM(D17:D25)</f>
        <v>309608</v>
      </c>
      <c r="E16" s="153">
        <f>SUM(E17:E25)</f>
        <v>-21258</v>
      </c>
      <c r="F16" s="153">
        <f>SUM(F17:F25)</f>
        <v>-3008779.476085627</v>
      </c>
      <c r="G16" s="71"/>
      <c r="H16" s="39" t="s">
        <v>626</v>
      </c>
      <c r="J16" s="22"/>
      <c r="K16" s="22"/>
      <c r="L16" s="22"/>
      <c r="M16" s="22"/>
    </row>
    <row r="17" spans="2:13" s="30" customFormat="1" ht="12.95" customHeight="1">
      <c r="B17" s="38" t="s">
        <v>617</v>
      </c>
      <c r="C17" s="33">
        <v>26925</v>
      </c>
      <c r="D17" s="33">
        <v>26281</v>
      </c>
      <c r="E17" s="152">
        <f t="shared" ref="E17:E25" si="0">+D17-C17</f>
        <v>-644</v>
      </c>
      <c r="F17" s="152">
        <v>-200236.58139727573</v>
      </c>
      <c r="G17" s="72"/>
      <c r="H17" s="38" t="s">
        <v>627</v>
      </c>
      <c r="J17" s="22"/>
      <c r="K17" s="22"/>
      <c r="L17" s="22"/>
      <c r="M17" s="22"/>
    </row>
    <row r="18" spans="2:13" s="30" customFormat="1" ht="12.95" customHeight="1">
      <c r="B18" s="38" t="s">
        <v>618</v>
      </c>
      <c r="C18" s="33">
        <v>254</v>
      </c>
      <c r="D18" s="33">
        <v>383</v>
      </c>
      <c r="E18" s="152">
        <f t="shared" si="0"/>
        <v>129</v>
      </c>
      <c r="F18" s="152">
        <v>41637.190535006965</v>
      </c>
      <c r="G18" s="72"/>
      <c r="H18" s="38" t="s">
        <v>628</v>
      </c>
      <c r="J18" s="22"/>
      <c r="K18" s="22"/>
      <c r="L18" s="22"/>
      <c r="M18" s="22"/>
    </row>
    <row r="19" spans="2:13" s="30" customFormat="1" ht="12.95" customHeight="1">
      <c r="B19" s="38" t="s">
        <v>619</v>
      </c>
      <c r="C19" s="33"/>
      <c r="D19" s="33"/>
      <c r="E19" s="152"/>
      <c r="F19" s="152"/>
      <c r="G19" s="72"/>
      <c r="H19" s="38" t="s">
        <v>629</v>
      </c>
      <c r="J19" s="22"/>
      <c r="K19" s="22"/>
      <c r="L19" s="22"/>
      <c r="M19" s="27"/>
    </row>
    <row r="20" spans="2:13" s="30" customFormat="1" ht="12.95" customHeight="1">
      <c r="B20" s="66" t="s">
        <v>643</v>
      </c>
      <c r="C20" s="33">
        <v>52515</v>
      </c>
      <c r="D20" s="33">
        <v>53177</v>
      </c>
      <c r="E20" s="152">
        <f t="shared" si="0"/>
        <v>662</v>
      </c>
      <c r="F20" s="152">
        <v>36921.441698193317</v>
      </c>
      <c r="G20" s="72"/>
      <c r="H20" s="66" t="s">
        <v>653</v>
      </c>
      <c r="J20" s="22"/>
      <c r="K20" s="22"/>
      <c r="L20" s="22"/>
      <c r="M20" s="22"/>
    </row>
    <row r="21" spans="2:13" s="30" customFormat="1" ht="12.95" customHeight="1">
      <c r="B21" s="66" t="s">
        <v>644</v>
      </c>
      <c r="C21" s="33">
        <v>63144</v>
      </c>
      <c r="D21" s="33">
        <v>58420</v>
      </c>
      <c r="E21" s="152">
        <f t="shared" si="0"/>
        <v>-4724</v>
      </c>
      <c r="F21" s="152">
        <v>-358767.14653419598</v>
      </c>
      <c r="G21" s="72"/>
      <c r="H21" s="66" t="s">
        <v>1005</v>
      </c>
      <c r="J21" s="22"/>
      <c r="K21" s="22"/>
      <c r="L21" s="22"/>
      <c r="M21" s="22"/>
    </row>
    <row r="22" spans="2:13" s="30" customFormat="1" ht="12.95" customHeight="1">
      <c r="B22" s="66" t="s">
        <v>645</v>
      </c>
      <c r="C22" s="33">
        <v>66480</v>
      </c>
      <c r="D22" s="33">
        <v>60959</v>
      </c>
      <c r="E22" s="152">
        <f t="shared" si="0"/>
        <v>-5521</v>
      </c>
      <c r="F22" s="152">
        <v>-668252.70041794621</v>
      </c>
      <c r="G22" s="72"/>
      <c r="H22" s="66" t="s">
        <v>654</v>
      </c>
      <c r="J22" s="22"/>
      <c r="K22" s="22"/>
      <c r="L22" s="22"/>
      <c r="M22" s="22"/>
    </row>
    <row r="23" spans="2:13" s="29" customFormat="1" ht="12.95" customHeight="1">
      <c r="B23" s="66" t="s">
        <v>646</v>
      </c>
      <c r="C23" s="33">
        <v>62389</v>
      </c>
      <c r="D23" s="33">
        <v>58219</v>
      </c>
      <c r="E23" s="152">
        <f t="shared" si="0"/>
        <v>-4170</v>
      </c>
      <c r="F23" s="152">
        <v>-598748.21101939317</v>
      </c>
      <c r="G23" s="71"/>
      <c r="H23" s="66" t="s">
        <v>655</v>
      </c>
      <c r="J23" s="22"/>
      <c r="K23" s="22"/>
      <c r="L23" s="22"/>
      <c r="M23" s="22"/>
    </row>
    <row r="24" spans="2:13" s="30" customFormat="1" ht="12.95" customHeight="1">
      <c r="B24" s="66" t="s">
        <v>647</v>
      </c>
      <c r="C24" s="33">
        <v>56560</v>
      </c>
      <c r="D24" s="33">
        <v>51174</v>
      </c>
      <c r="E24" s="152">
        <f t="shared" si="0"/>
        <v>-5386</v>
      </c>
      <c r="F24" s="152">
        <v>-958694.88808801118</v>
      </c>
      <c r="G24" s="72"/>
      <c r="H24" s="66" t="s">
        <v>656</v>
      </c>
      <c r="J24" s="22"/>
      <c r="K24" s="22"/>
      <c r="L24" s="22"/>
      <c r="M24" s="22"/>
    </row>
    <row r="25" spans="2:13" s="30" customFormat="1" ht="12.95" customHeight="1">
      <c r="B25" s="66" t="s">
        <v>648</v>
      </c>
      <c r="C25" s="33">
        <v>2599</v>
      </c>
      <c r="D25" s="33">
        <v>995</v>
      </c>
      <c r="E25" s="152">
        <f t="shared" si="0"/>
        <v>-1604</v>
      </c>
      <c r="F25" s="152">
        <v>-302638.58086200518</v>
      </c>
      <c r="G25" s="72"/>
      <c r="H25" s="66" t="s">
        <v>657</v>
      </c>
      <c r="J25" s="22"/>
      <c r="K25" s="22"/>
      <c r="L25" s="22"/>
      <c r="M25" s="22"/>
    </row>
    <row r="26" spans="2:13" s="29" customFormat="1" ht="17.100000000000001" customHeight="1">
      <c r="B26" s="39" t="s">
        <v>620</v>
      </c>
      <c r="C26" s="45">
        <v>343633</v>
      </c>
      <c r="D26" s="45">
        <f>+D27+D28</f>
        <v>353531</v>
      </c>
      <c r="E26" s="153">
        <f>+E27+E28</f>
        <v>9898</v>
      </c>
      <c r="F26" s="153">
        <f>+F27+F28</f>
        <v>-331578.05043453968</v>
      </c>
      <c r="G26" s="71"/>
      <c r="H26" s="39" t="s">
        <v>630</v>
      </c>
      <c r="J26" s="22"/>
      <c r="K26" s="22"/>
      <c r="L26" s="22"/>
      <c r="M26" s="22"/>
    </row>
    <row r="27" spans="2:13" s="29" customFormat="1" ht="12.95" customHeight="1">
      <c r="B27" s="38" t="s">
        <v>621</v>
      </c>
      <c r="C27" s="33">
        <v>84720</v>
      </c>
      <c r="D27" s="33">
        <v>98717</v>
      </c>
      <c r="E27" s="152">
        <f>+D27-C27</f>
        <v>13997</v>
      </c>
      <c r="F27" s="152">
        <v>572556.6505528274</v>
      </c>
      <c r="G27" s="71"/>
      <c r="H27" s="38" t="s">
        <v>631</v>
      </c>
      <c r="J27" s="22"/>
      <c r="K27" s="22"/>
      <c r="L27" s="22"/>
      <c r="M27" s="22"/>
    </row>
    <row r="28" spans="2:13" s="29" customFormat="1" ht="12.95" customHeight="1">
      <c r="B28" s="38" t="s">
        <v>649</v>
      </c>
      <c r="C28" s="33">
        <v>258913</v>
      </c>
      <c r="D28" s="33">
        <v>254814</v>
      </c>
      <c r="E28" s="152">
        <f>+D28-C28</f>
        <v>-4099</v>
      </c>
      <c r="F28" s="152">
        <v>-904134.70098736708</v>
      </c>
      <c r="G28" s="71"/>
      <c r="H28" s="38" t="s">
        <v>632</v>
      </c>
      <c r="J28" s="22"/>
      <c r="K28" s="22"/>
      <c r="L28" s="22"/>
      <c r="M28" s="22"/>
    </row>
    <row r="29" spans="2:13" s="29" customFormat="1" ht="17.100000000000001" customHeight="1">
      <c r="B29" s="39" t="s">
        <v>622</v>
      </c>
      <c r="C29" s="45">
        <v>254179</v>
      </c>
      <c r="D29" s="45">
        <f>+D30+D31</f>
        <v>233921</v>
      </c>
      <c r="E29" s="153">
        <f>+E30+E31</f>
        <v>-20258</v>
      </c>
      <c r="F29" s="153">
        <f>+F30+F31</f>
        <v>-4073332.2629883732</v>
      </c>
      <c r="G29" s="71"/>
      <c r="H29" s="39" t="s">
        <v>633</v>
      </c>
      <c r="J29" s="22"/>
      <c r="K29" s="22"/>
      <c r="L29" s="22"/>
      <c r="M29" s="22"/>
    </row>
    <row r="30" spans="2:13" s="30" customFormat="1" ht="12.95" customHeight="1">
      <c r="B30" s="38" t="s">
        <v>621</v>
      </c>
      <c r="C30" s="67">
        <v>70475</v>
      </c>
      <c r="D30" s="67">
        <v>66985</v>
      </c>
      <c r="E30" s="152">
        <f>+D30-C30</f>
        <v>-3490</v>
      </c>
      <c r="F30" s="152">
        <v>-181580.06665128528</v>
      </c>
      <c r="G30" s="72"/>
      <c r="H30" s="38" t="s">
        <v>631</v>
      </c>
      <c r="J30" s="22"/>
      <c r="K30" s="22"/>
      <c r="L30" s="22"/>
      <c r="M30" s="22"/>
    </row>
    <row r="31" spans="2:13" s="30" customFormat="1" ht="12.95" customHeight="1">
      <c r="B31" s="38" t="s">
        <v>649</v>
      </c>
      <c r="C31" s="67">
        <v>183704</v>
      </c>
      <c r="D31" s="67">
        <v>166936</v>
      </c>
      <c r="E31" s="152">
        <f>+D31-C31</f>
        <v>-16768</v>
      </c>
      <c r="F31" s="152">
        <v>-3891752.196337088</v>
      </c>
      <c r="G31" s="72"/>
      <c r="H31" s="38" t="s">
        <v>632</v>
      </c>
      <c r="J31" s="22"/>
      <c r="K31" s="22"/>
      <c r="L31" s="22"/>
      <c r="M31" s="22"/>
    </row>
    <row r="32" spans="2:13" s="29" customFormat="1" ht="17.100000000000001" customHeight="1">
      <c r="B32" s="39" t="s">
        <v>623</v>
      </c>
      <c r="C32" s="69">
        <v>3022238.2512500002</v>
      </c>
      <c r="D32" s="69">
        <v>2938448.7066874998</v>
      </c>
      <c r="E32" s="151">
        <f>+D32-C32</f>
        <v>-83789.544562500436</v>
      </c>
      <c r="F32" s="153">
        <v>-126087.18962354212</v>
      </c>
      <c r="G32" s="71"/>
      <c r="H32" s="39" t="s">
        <v>634</v>
      </c>
      <c r="J32" s="22"/>
      <c r="K32" s="22"/>
      <c r="L32" s="22"/>
      <c r="M32" s="22"/>
    </row>
    <row r="33" spans="1:13" s="30" customFormat="1" ht="3" customHeight="1">
      <c r="B33" s="53"/>
      <c r="C33" s="87"/>
      <c r="D33" s="85"/>
      <c r="E33" s="152"/>
      <c r="F33" s="152"/>
      <c r="G33" s="70"/>
      <c r="H33" s="53"/>
      <c r="I33" s="22"/>
      <c r="J33" s="22"/>
      <c r="K33" s="22"/>
      <c r="L33" s="22"/>
      <c r="M33" s="22"/>
    </row>
    <row r="34" spans="1:13" s="29" customFormat="1" ht="32.1" customHeight="1">
      <c r="B34" s="90" t="s">
        <v>143</v>
      </c>
      <c r="C34" s="110" t="s">
        <v>878</v>
      </c>
      <c r="D34" s="91" t="s">
        <v>878</v>
      </c>
      <c r="E34" s="155" t="s">
        <v>878</v>
      </c>
      <c r="F34" s="155">
        <f>+F9+F16+F26+F29+F32</f>
        <v>-6652055.7160487473</v>
      </c>
      <c r="G34" s="52"/>
      <c r="H34" s="90" t="s">
        <v>184</v>
      </c>
      <c r="I34" s="60"/>
      <c r="J34" s="22"/>
      <c r="K34" s="22"/>
      <c r="L34" s="22"/>
      <c r="M34" s="22"/>
    </row>
    <row r="35" spans="1:13" ht="4.5" customHeight="1">
      <c r="B35" s="21"/>
      <c r="D35" s="23"/>
      <c r="E35" s="23"/>
      <c r="F35" s="22"/>
    </row>
    <row r="36" spans="1:13" s="23" customFormat="1" ht="13.5" thickBot="1">
      <c r="C36" s="76"/>
      <c r="D36" s="76"/>
      <c r="E36" s="76"/>
      <c r="F36" s="76"/>
      <c r="I36" s="22"/>
      <c r="J36" s="22"/>
      <c r="K36" s="22"/>
      <c r="L36" s="22"/>
      <c r="M36" s="22"/>
    </row>
    <row r="37" spans="1:13" s="23" customFormat="1" ht="16.5" customHeight="1" thickTop="1">
      <c r="B37" s="24" t="str">
        <f>+'Περιεχόμενα-Contents'!B27</f>
        <v>(Τελευταία Ενημέρωση/Last update: 05/03/2026)</v>
      </c>
      <c r="C37" s="77"/>
      <c r="D37" s="77"/>
      <c r="E37" s="83"/>
      <c r="F37" s="83"/>
      <c r="G37" s="25"/>
      <c r="H37" s="25"/>
      <c r="I37" s="22"/>
      <c r="J37" s="22"/>
      <c r="K37" s="22"/>
      <c r="L37" s="22"/>
      <c r="M37" s="22"/>
    </row>
    <row r="38" spans="1:13" s="23" customFormat="1" ht="4.5" customHeight="1">
      <c r="B38" s="189"/>
      <c r="C38" s="197"/>
      <c r="D38" s="197"/>
      <c r="E38" s="76"/>
      <c r="F38" s="76"/>
      <c r="I38" s="22"/>
      <c r="J38" s="22"/>
      <c r="K38" s="22"/>
      <c r="L38" s="22"/>
      <c r="M38" s="22"/>
    </row>
    <row r="39" spans="1:13" s="23" customFormat="1" ht="16.5" customHeight="1">
      <c r="B39" s="26" t="str">
        <f>+'Περιεχόμενα-Contents'!B29</f>
        <v>COPYRIGHT © :2026, ΚΥΠΡΙΑΚΗ ΔΗΜΟΚΡΑΤΙΑ, ΣΤΑΤΙΣΤΙΚΗ ΥΠΗΡΕΣΙΑ/REPUBLIC OF CYPRUS, STATISTICAL SERVICE</v>
      </c>
      <c r="C39" s="78"/>
      <c r="D39" s="78"/>
      <c r="E39" s="76"/>
      <c r="F39" s="76"/>
      <c r="I39" s="22"/>
      <c r="J39" s="22"/>
      <c r="K39" s="22"/>
      <c r="L39" s="22"/>
      <c r="M39" s="22"/>
    </row>
    <row r="40" spans="1:13" s="1" customFormat="1">
      <c r="B40" s="20"/>
      <c r="C40" s="79"/>
      <c r="D40" s="79"/>
      <c r="E40" s="81"/>
      <c r="F40" s="81"/>
      <c r="I40" s="22"/>
      <c r="J40" s="22"/>
      <c r="K40" s="22"/>
      <c r="L40" s="22"/>
      <c r="M40" s="22"/>
    </row>
    <row r="44" spans="1:13" s="27" customFormat="1">
      <c r="A44" s="22"/>
      <c r="B44" s="28"/>
      <c r="C44" s="80"/>
      <c r="D44" s="80"/>
      <c r="I44" s="22"/>
      <c r="J44" s="22"/>
      <c r="K44" s="22"/>
      <c r="L44" s="22"/>
      <c r="M44" s="22"/>
    </row>
  </sheetData>
  <mergeCells count="7">
    <mergeCell ref="H6:H8"/>
    <mergeCell ref="F7:G7"/>
    <mergeCell ref="F8:G8"/>
    <mergeCell ref="C7:D7"/>
    <mergeCell ref="A1:B1"/>
    <mergeCell ref="B6:B8"/>
    <mergeCell ref="C6:G6"/>
  </mergeCells>
  <hyperlinks>
    <hyperlink ref="A1" location="'Περιεχόμενα-Contents'!A1" display="Περιεχόμενα - Contents" xr:uid="{00000000-0004-0000-1000-000000000000}"/>
  </hyperlinks>
  <printOptions horizontalCentered="1"/>
  <pageMargins left="0.15748031496062992" right="0.15748031496062992" top="0.27559055118110237" bottom="0.19685039370078741" header="0.15748031496062992" footer="0.15748031496062992"/>
  <pageSetup paperSize="9" scale="95"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S39"/>
  <sheetViews>
    <sheetView zoomScaleNormal="100" zoomScaleSheetLayoutView="80" workbookViewId="0">
      <pane xSplit="3" ySplit="10" topLeftCell="D11" activePane="bottomRight" state="frozen"/>
      <selection pane="topRight" activeCell="E1" sqref="E1"/>
      <selection pane="bottomLeft" activeCell="A11" sqref="A11"/>
      <selection pane="bottomRight" sqref="A1:C1"/>
    </sheetView>
  </sheetViews>
  <sheetFormatPr defaultColWidth="9.28515625" defaultRowHeight="12.75"/>
  <cols>
    <col min="1" max="1" width="2.140625" style="22" customWidth="1"/>
    <col min="2" max="2" width="1.28515625" style="22" customWidth="1"/>
    <col min="3" max="3" width="35.28515625" style="27" customWidth="1"/>
    <col min="4" max="4" width="10" style="27" customWidth="1"/>
    <col min="5" max="5" width="12" style="27" customWidth="1"/>
    <col min="6" max="6" width="12.42578125" style="21" customWidth="1"/>
    <col min="7" max="7" width="11" style="21" customWidth="1"/>
    <col min="8" max="8" width="11.28515625" style="27" customWidth="1"/>
    <col min="9" max="9" width="14" style="27" customWidth="1"/>
    <col min="10" max="10" width="11.28515625" style="27" customWidth="1"/>
    <col min="11" max="12" width="12.140625" style="21" customWidth="1"/>
    <col min="13" max="13" width="0.85546875" style="22" customWidth="1"/>
    <col min="14" max="14" width="26.5703125" style="22" customWidth="1"/>
    <col min="15" max="15" width="2.5703125" style="22" customWidth="1"/>
    <col min="16" max="17" width="9.28515625" style="22"/>
    <col min="18" max="18" width="17.140625" style="22" customWidth="1"/>
    <col min="19" max="16384" width="9.28515625" style="22"/>
  </cols>
  <sheetData>
    <row r="1" spans="1:19" s="1" customFormat="1" ht="15" customHeight="1">
      <c r="A1" s="296" t="s">
        <v>8</v>
      </c>
      <c r="B1" s="296"/>
      <c r="C1" s="297"/>
      <c r="D1" s="74"/>
      <c r="E1" s="74"/>
      <c r="F1" s="81"/>
      <c r="G1" s="81"/>
      <c r="H1" s="74"/>
      <c r="I1" s="74"/>
      <c r="J1" s="74"/>
      <c r="K1" s="81"/>
      <c r="L1" s="81"/>
    </row>
    <row r="2" spans="1:19" s="1" customFormat="1" ht="12.95" customHeight="1">
      <c r="C2" s="3"/>
      <c r="D2" s="75"/>
      <c r="E2" s="75"/>
      <c r="F2" s="81"/>
      <c r="G2" s="81"/>
      <c r="H2" s="75"/>
      <c r="I2" s="75"/>
      <c r="J2" s="75"/>
      <c r="K2" s="81"/>
      <c r="L2" s="81"/>
    </row>
    <row r="3" spans="1:19" s="29" customFormat="1" ht="15" customHeight="1">
      <c r="B3" s="194" t="s">
        <v>1123</v>
      </c>
      <c r="C3" s="35"/>
      <c r="D3" s="45"/>
      <c r="E3" s="45"/>
      <c r="F3" s="82"/>
      <c r="G3" s="82"/>
      <c r="H3" s="45"/>
      <c r="I3" s="45"/>
      <c r="J3" s="45"/>
      <c r="K3" s="82"/>
      <c r="L3" s="82"/>
      <c r="M3" s="34"/>
      <c r="N3" s="34"/>
      <c r="O3" s="34"/>
    </row>
    <row r="4" spans="1:19" s="29" customFormat="1" ht="15" customHeight="1" thickBot="1">
      <c r="B4" s="195" t="s">
        <v>1124</v>
      </c>
      <c r="C4" s="192"/>
      <c r="D4" s="193"/>
      <c r="E4" s="193"/>
      <c r="F4" s="193"/>
      <c r="G4" s="193"/>
      <c r="H4" s="193"/>
      <c r="I4" s="193"/>
      <c r="J4" s="193"/>
      <c r="K4" s="193"/>
      <c r="L4" s="193"/>
      <c r="M4" s="192"/>
      <c r="N4" s="192"/>
      <c r="O4" s="35"/>
    </row>
    <row r="5" spans="1:19" s="30" customFormat="1" ht="12.75" customHeight="1" thickTop="1">
      <c r="D5" s="32"/>
      <c r="E5" s="32"/>
      <c r="F5" s="32"/>
      <c r="G5" s="32"/>
      <c r="H5" s="32"/>
      <c r="I5" s="32"/>
      <c r="J5" s="32"/>
      <c r="K5" s="32"/>
      <c r="L5" s="32"/>
      <c r="N5" s="31"/>
    </row>
    <row r="6" spans="1:19" s="30" customFormat="1" ht="32.1" customHeight="1">
      <c r="C6" s="287" t="s">
        <v>104</v>
      </c>
      <c r="D6" s="256" t="s">
        <v>990</v>
      </c>
      <c r="E6" s="258"/>
      <c r="F6" s="266" t="s">
        <v>965</v>
      </c>
      <c r="G6" s="266" t="s">
        <v>966</v>
      </c>
      <c r="H6" s="266" t="s">
        <v>967</v>
      </c>
      <c r="I6" s="266" t="s">
        <v>968</v>
      </c>
      <c r="J6" s="252" t="s">
        <v>969</v>
      </c>
      <c r="K6" s="252"/>
      <c r="L6" s="252"/>
      <c r="M6" s="281"/>
      <c r="N6" s="287" t="s">
        <v>103</v>
      </c>
    </row>
    <row r="7" spans="1:19" s="30" customFormat="1" ht="32.1" customHeight="1">
      <c r="C7" s="272"/>
      <c r="D7" s="293" t="s">
        <v>449</v>
      </c>
      <c r="E7" s="278" t="s">
        <v>662</v>
      </c>
      <c r="F7" s="267"/>
      <c r="G7" s="267"/>
      <c r="H7" s="267"/>
      <c r="I7" s="267"/>
      <c r="J7" s="293" t="s">
        <v>449</v>
      </c>
      <c r="K7" s="293" t="s">
        <v>664</v>
      </c>
      <c r="L7" s="278" t="s">
        <v>665</v>
      </c>
      <c r="M7" s="278"/>
      <c r="N7" s="272"/>
    </row>
    <row r="8" spans="1:19" s="30" customFormat="1" ht="15.95" customHeight="1">
      <c r="C8" s="272"/>
      <c r="D8" s="294"/>
      <c r="E8" s="279"/>
      <c r="F8" s="267" t="s">
        <v>1006</v>
      </c>
      <c r="G8" s="267" t="s">
        <v>1007</v>
      </c>
      <c r="H8" s="267" t="s">
        <v>1008</v>
      </c>
      <c r="I8" s="267" t="s">
        <v>1009</v>
      </c>
      <c r="J8" s="294"/>
      <c r="K8" s="294"/>
      <c r="L8" s="279"/>
      <c r="M8" s="279"/>
      <c r="N8" s="272"/>
    </row>
    <row r="9" spans="1:19" s="30" customFormat="1" ht="15.95" customHeight="1">
      <c r="C9" s="272"/>
      <c r="D9" s="294" t="s">
        <v>1000</v>
      </c>
      <c r="E9" s="294" t="s">
        <v>663</v>
      </c>
      <c r="F9" s="267"/>
      <c r="G9" s="267"/>
      <c r="H9" s="267"/>
      <c r="I9" s="267"/>
      <c r="J9" s="294" t="s">
        <v>1000</v>
      </c>
      <c r="K9" s="294" t="s">
        <v>1010</v>
      </c>
      <c r="L9" s="279" t="s">
        <v>666</v>
      </c>
      <c r="M9" s="279"/>
      <c r="N9" s="272"/>
    </row>
    <row r="10" spans="1:19" s="30" customFormat="1" ht="32.1" customHeight="1">
      <c r="C10" s="251"/>
      <c r="D10" s="295"/>
      <c r="E10" s="295"/>
      <c r="F10" s="268"/>
      <c r="G10" s="268"/>
      <c r="H10" s="268"/>
      <c r="I10" s="268"/>
      <c r="J10" s="295"/>
      <c r="K10" s="295"/>
      <c r="L10" s="280"/>
      <c r="M10" s="280"/>
      <c r="N10" s="251"/>
    </row>
    <row r="11" spans="1:19" s="29" customFormat="1" ht="15" customHeight="1">
      <c r="C11" s="38" t="s">
        <v>106</v>
      </c>
      <c r="D11" s="33">
        <v>19337.06914212081</v>
      </c>
      <c r="E11" s="67">
        <v>5413987.9682549266</v>
      </c>
      <c r="F11" s="67">
        <v>186848.64000000001</v>
      </c>
      <c r="G11" s="152">
        <v>0</v>
      </c>
      <c r="H11" s="85">
        <v>3309.924777467917</v>
      </c>
      <c r="I11" s="67">
        <v>41925.269999999997</v>
      </c>
      <c r="J11" s="67">
        <f>+D11+F11-H11-G11-I11</f>
        <v>160950.51436465292</v>
      </c>
      <c r="K11" s="85">
        <v>271.60461854296665</v>
      </c>
      <c r="L11" s="88">
        <f>+K11*J11</f>
        <v>43714903.05830583</v>
      </c>
      <c r="M11" s="71"/>
      <c r="N11" s="38" t="s">
        <v>145</v>
      </c>
      <c r="P11" s="30"/>
      <c r="Q11" s="32"/>
      <c r="R11" s="30"/>
      <c r="S11" s="30"/>
    </row>
    <row r="12" spans="1:19" s="30" customFormat="1" ht="15" customHeight="1">
      <c r="C12" s="38" t="s">
        <v>276</v>
      </c>
      <c r="D12" s="33">
        <v>27386.50406074581</v>
      </c>
      <c r="E12" s="33">
        <v>8884184.3976411764</v>
      </c>
      <c r="F12" s="67">
        <v>50289.074999999997</v>
      </c>
      <c r="G12" s="152">
        <v>1.75</v>
      </c>
      <c r="H12" s="85">
        <v>3629.6135482771301</v>
      </c>
      <c r="I12" s="33">
        <v>4394.9799999999996</v>
      </c>
      <c r="J12" s="33">
        <v>1530.1225900209699</v>
      </c>
      <c r="K12" s="85">
        <v>268.30323536296294</v>
      </c>
      <c r="L12" s="88">
        <f>+K12*J12</f>
        <v>410536.84140458272</v>
      </c>
      <c r="M12" s="72"/>
      <c r="N12" s="38" t="s">
        <v>357</v>
      </c>
      <c r="Q12" s="32"/>
    </row>
    <row r="13" spans="1:19" s="30" customFormat="1" ht="15" customHeight="1">
      <c r="C13" s="38" t="s">
        <v>185</v>
      </c>
      <c r="D13" s="33">
        <v>37411.702196712977</v>
      </c>
      <c r="E13" s="33">
        <v>2304190.2695798706</v>
      </c>
      <c r="F13" s="62">
        <v>0</v>
      </c>
      <c r="G13" s="152">
        <v>0</v>
      </c>
      <c r="H13" s="85">
        <v>0</v>
      </c>
      <c r="I13" s="33">
        <v>0</v>
      </c>
      <c r="J13" s="33">
        <f>+D13</f>
        <v>37411.702196712977</v>
      </c>
      <c r="K13" s="85" t="s">
        <v>878</v>
      </c>
      <c r="L13" s="88">
        <f>+E13</f>
        <v>2304190.2695798706</v>
      </c>
      <c r="M13" s="72"/>
      <c r="N13" s="38" t="s">
        <v>146</v>
      </c>
      <c r="P13" s="23"/>
      <c r="Q13" s="32"/>
      <c r="R13" s="23"/>
      <c r="S13" s="23"/>
    </row>
    <row r="14" spans="1:19" s="30" customFormat="1" ht="15" customHeight="1">
      <c r="C14" s="38" t="s">
        <v>107</v>
      </c>
      <c r="D14" s="33">
        <v>0</v>
      </c>
      <c r="E14" s="33">
        <v>0</v>
      </c>
      <c r="F14" s="62">
        <v>305019.25400000002</v>
      </c>
      <c r="G14" s="152">
        <v>0.83299999999999996</v>
      </c>
      <c r="H14" s="85">
        <v>0</v>
      </c>
      <c r="I14" s="33">
        <v>43179.384999999995</v>
      </c>
      <c r="J14" s="67">
        <f>+D14+F14-H14-G14-I14</f>
        <v>261839.03600000002</v>
      </c>
      <c r="K14" s="152">
        <f>+L14/J14</f>
        <v>269.6792581210251</v>
      </c>
      <c r="L14" s="88">
        <v>70612556.975604385</v>
      </c>
      <c r="M14" s="72"/>
      <c r="N14" s="38" t="s">
        <v>147</v>
      </c>
      <c r="P14" s="23"/>
      <c r="Q14" s="32"/>
      <c r="R14" s="23"/>
      <c r="S14" s="23"/>
    </row>
    <row r="15" spans="1:19" s="30" customFormat="1" ht="15" customHeight="1">
      <c r="C15" s="38" t="s">
        <v>277</v>
      </c>
      <c r="D15" s="33">
        <v>483.83525413642735</v>
      </c>
      <c r="E15" s="33">
        <v>201907.97890179668</v>
      </c>
      <c r="F15" s="62">
        <v>215.45499999999998</v>
      </c>
      <c r="G15" s="152">
        <v>0</v>
      </c>
      <c r="H15" s="85">
        <v>226.66881528457486</v>
      </c>
      <c r="I15" s="33">
        <v>0</v>
      </c>
      <c r="J15" s="67">
        <f>+D15+F15-H15-G15-I15</f>
        <v>472.62143885185253</v>
      </c>
      <c r="K15" s="152">
        <v>306</v>
      </c>
      <c r="L15" s="88">
        <f>+K15*J15</f>
        <v>144622.16028866687</v>
      </c>
      <c r="M15" s="72"/>
      <c r="N15" s="38" t="s">
        <v>358</v>
      </c>
      <c r="P15" s="23"/>
      <c r="Q15" s="32"/>
      <c r="R15" s="23"/>
      <c r="S15" s="23"/>
    </row>
    <row r="16" spans="1:19" s="30" customFormat="1" ht="15" customHeight="1">
      <c r="C16" s="38" t="s">
        <v>658</v>
      </c>
      <c r="D16" s="33">
        <v>20543</v>
      </c>
      <c r="E16" s="67" t="s">
        <v>878</v>
      </c>
      <c r="F16" s="62">
        <v>9191.5110000000004</v>
      </c>
      <c r="G16" s="152">
        <v>0</v>
      </c>
      <c r="H16" s="85">
        <v>0</v>
      </c>
      <c r="I16" s="33">
        <v>8752.1</v>
      </c>
      <c r="J16" s="67">
        <f>+D16+F16-H16-G16-I16</f>
        <v>20982.411</v>
      </c>
      <c r="K16" s="152">
        <v>278.19893251754797</v>
      </c>
      <c r="L16" s="88">
        <f>+K16*J16</f>
        <v>5837284.3418444563</v>
      </c>
      <c r="M16" s="72"/>
      <c r="N16" s="38" t="s">
        <v>659</v>
      </c>
      <c r="P16" s="23"/>
      <c r="Q16" s="32"/>
      <c r="R16" s="23"/>
      <c r="S16" s="23"/>
    </row>
    <row r="17" spans="2:19" s="30" customFormat="1" ht="15" customHeight="1">
      <c r="C17" s="38" t="s">
        <v>352</v>
      </c>
      <c r="D17" s="33">
        <v>6328.3373852926406</v>
      </c>
      <c r="E17" s="33">
        <v>4477279.1572627546</v>
      </c>
      <c r="F17" s="67">
        <v>100</v>
      </c>
      <c r="G17" s="152">
        <v>2094.7539999999999</v>
      </c>
      <c r="H17" s="85">
        <v>0</v>
      </c>
      <c r="I17" s="33">
        <v>240.55</v>
      </c>
      <c r="J17" s="67">
        <f>+D17+F17-H17-G17-I17</f>
        <v>4093.0333852926406</v>
      </c>
      <c r="K17" s="85">
        <v>325.86752798323232</v>
      </c>
      <c r="L17" s="88">
        <f>+K17*J17</f>
        <v>1333786.6712181536</v>
      </c>
      <c r="M17" s="72"/>
      <c r="N17" s="38" t="s">
        <v>436</v>
      </c>
      <c r="P17" s="1"/>
      <c r="Q17" s="32"/>
      <c r="R17" s="1"/>
      <c r="S17" s="1"/>
    </row>
    <row r="18" spans="2:19" s="30" customFormat="1" ht="15" customHeight="1">
      <c r="C18" s="38" t="s">
        <v>186</v>
      </c>
      <c r="D18" s="33">
        <v>0</v>
      </c>
      <c r="E18" s="33">
        <v>0</v>
      </c>
      <c r="F18" s="62">
        <v>159628.92199999999</v>
      </c>
      <c r="G18" s="152">
        <v>0</v>
      </c>
      <c r="H18" s="85">
        <v>0</v>
      </c>
      <c r="I18" s="33">
        <v>39137.904999999999</v>
      </c>
      <c r="J18" s="67">
        <f>+D18+F18-H18-G18-I18</f>
        <v>120491.01699999999</v>
      </c>
      <c r="K18" s="152">
        <v>511.83775349944381</v>
      </c>
      <c r="L18" s="88">
        <f>+K18*J18</f>
        <v>61671851.458143286</v>
      </c>
      <c r="M18" s="72"/>
      <c r="N18" s="38" t="s">
        <v>667</v>
      </c>
      <c r="P18" s="22"/>
      <c r="Q18" s="22"/>
      <c r="R18" s="22"/>
      <c r="S18" s="22"/>
    </row>
    <row r="19" spans="2:19" s="30" customFormat="1" ht="15" customHeight="1">
      <c r="C19" s="38" t="s">
        <v>668</v>
      </c>
      <c r="D19" s="33"/>
      <c r="E19" s="33"/>
      <c r="F19" s="62"/>
      <c r="G19" s="152"/>
      <c r="H19" s="85"/>
      <c r="I19" s="33"/>
      <c r="J19" s="33"/>
      <c r="K19" s="152"/>
      <c r="L19" s="88"/>
      <c r="M19" s="72"/>
      <c r="N19" s="38" t="s">
        <v>672</v>
      </c>
      <c r="P19" s="22"/>
      <c r="Q19" s="22"/>
      <c r="R19" s="22"/>
      <c r="S19" s="22"/>
    </row>
    <row r="20" spans="2:19" s="30" customFormat="1" ht="12" customHeight="1">
      <c r="C20" s="115" t="s">
        <v>669</v>
      </c>
      <c r="D20" s="33">
        <v>0</v>
      </c>
      <c r="E20" s="33">
        <v>0</v>
      </c>
      <c r="F20" s="62">
        <v>22860.695</v>
      </c>
      <c r="G20" s="152">
        <v>3368.5</v>
      </c>
      <c r="H20" s="85">
        <v>0</v>
      </c>
      <c r="I20" s="33">
        <v>15617.060000000001</v>
      </c>
      <c r="J20" s="67">
        <f>+D20+F20-H20-G20-I20</f>
        <v>3875.1349999999984</v>
      </c>
      <c r="K20" s="152">
        <v>344.15945792281588</v>
      </c>
      <c r="L20" s="88">
        <f>+K20*J20</f>
        <v>1333664.3609777305</v>
      </c>
      <c r="M20" s="72"/>
      <c r="N20" s="38" t="s">
        <v>673</v>
      </c>
      <c r="P20" s="22"/>
      <c r="Q20" s="22"/>
      <c r="R20" s="22"/>
      <c r="S20" s="22"/>
    </row>
    <row r="21" spans="2:19" s="30" customFormat="1" ht="15" customHeight="1">
      <c r="C21" s="38" t="s">
        <v>108</v>
      </c>
      <c r="D21" s="67" t="s">
        <v>878</v>
      </c>
      <c r="E21" s="33">
        <v>49363092.771951072</v>
      </c>
      <c r="F21" s="62">
        <v>0</v>
      </c>
      <c r="G21" s="152">
        <v>0</v>
      </c>
      <c r="H21" s="85">
        <v>0</v>
      </c>
      <c r="I21" s="33">
        <v>0</v>
      </c>
      <c r="J21" s="67" t="s">
        <v>878</v>
      </c>
      <c r="K21" s="85" t="s">
        <v>878</v>
      </c>
      <c r="L21" s="88">
        <f>+E21</f>
        <v>49363092.771951072</v>
      </c>
      <c r="M21" s="72"/>
      <c r="N21" s="38" t="s">
        <v>660</v>
      </c>
      <c r="P21" s="27"/>
      <c r="Q21" s="27"/>
      <c r="R21" s="27"/>
      <c r="S21" s="27"/>
    </row>
    <row r="22" spans="2:19" s="30" customFormat="1" ht="15" customHeight="1">
      <c r="C22" s="38" t="s">
        <v>670</v>
      </c>
      <c r="D22" s="67"/>
      <c r="E22" s="33"/>
      <c r="F22" s="62"/>
      <c r="G22" s="152"/>
      <c r="H22" s="85"/>
      <c r="I22" s="33"/>
      <c r="J22" s="67"/>
      <c r="K22" s="85"/>
      <c r="L22" s="88"/>
      <c r="M22" s="72"/>
      <c r="N22" s="38" t="s">
        <v>1016</v>
      </c>
      <c r="P22" s="22"/>
      <c r="Q22" s="22"/>
      <c r="R22" s="22"/>
      <c r="S22" s="22"/>
    </row>
    <row r="23" spans="2:19" s="30" customFormat="1" ht="12" customHeight="1">
      <c r="C23" s="38" t="s">
        <v>671</v>
      </c>
      <c r="D23" s="67" t="s">
        <v>878</v>
      </c>
      <c r="E23" s="33">
        <v>58848290.881428599</v>
      </c>
      <c r="F23" s="62">
        <v>0</v>
      </c>
      <c r="G23" s="152">
        <v>0</v>
      </c>
      <c r="H23" s="85">
        <v>0</v>
      </c>
      <c r="I23" s="33">
        <v>0</v>
      </c>
      <c r="J23" s="67" t="s">
        <v>878</v>
      </c>
      <c r="K23" s="85" t="s">
        <v>878</v>
      </c>
      <c r="L23" s="88">
        <f>+E23</f>
        <v>58848290.881428599</v>
      </c>
      <c r="M23" s="72"/>
      <c r="N23" s="38" t="s">
        <v>1017</v>
      </c>
      <c r="P23" s="22"/>
      <c r="Q23" s="22"/>
      <c r="R23" s="22"/>
      <c r="S23" s="22"/>
    </row>
    <row r="24" spans="2:19" s="30" customFormat="1" ht="15" customHeight="1">
      <c r="C24" s="38" t="s">
        <v>190</v>
      </c>
      <c r="D24" s="67" t="s">
        <v>878</v>
      </c>
      <c r="E24" s="67" t="s">
        <v>878</v>
      </c>
      <c r="F24" s="67" t="s">
        <v>878</v>
      </c>
      <c r="G24" s="85" t="s">
        <v>878</v>
      </c>
      <c r="H24" s="85" t="s">
        <v>878</v>
      </c>
      <c r="I24" s="67" t="s">
        <v>878</v>
      </c>
      <c r="J24" s="67" t="s">
        <v>878</v>
      </c>
      <c r="K24" s="85" t="s">
        <v>878</v>
      </c>
      <c r="L24" s="88">
        <v>703826.11200000008</v>
      </c>
      <c r="M24" s="72"/>
      <c r="N24" s="38" t="s">
        <v>661</v>
      </c>
      <c r="P24" s="27"/>
      <c r="Q24" s="27"/>
      <c r="R24" s="27"/>
      <c r="S24" s="27"/>
    </row>
    <row r="25" spans="2:19" s="30" customFormat="1" ht="3" customHeight="1">
      <c r="C25" s="58"/>
      <c r="D25" s="96"/>
      <c r="E25" s="96"/>
      <c r="F25" s="97"/>
      <c r="G25" s="156"/>
      <c r="H25" s="96"/>
      <c r="I25" s="96"/>
      <c r="J25" s="96"/>
      <c r="K25" s="156"/>
      <c r="L25" s="97"/>
      <c r="M25" s="68"/>
      <c r="N25" s="58"/>
      <c r="O25" s="22"/>
      <c r="P25" s="27"/>
      <c r="Q25" s="27"/>
      <c r="R25" s="27"/>
      <c r="S25" s="27"/>
    </row>
    <row r="26" spans="2:19" s="30" customFormat="1" ht="27" customHeight="1">
      <c r="C26" s="90" t="s">
        <v>143</v>
      </c>
      <c r="D26" s="204"/>
      <c r="E26" s="204"/>
      <c r="F26" s="205"/>
      <c r="G26" s="205"/>
      <c r="H26" s="205"/>
      <c r="I26" s="205"/>
      <c r="J26" s="204"/>
      <c r="K26" s="206"/>
      <c r="L26" s="93">
        <f>SUM(L11:L24)</f>
        <v>296278605.90274662</v>
      </c>
      <c r="M26" s="207"/>
      <c r="N26" s="90" t="s">
        <v>184</v>
      </c>
      <c r="P26" s="22"/>
      <c r="Q26" s="22"/>
      <c r="R26" s="22"/>
      <c r="S26" s="22"/>
    </row>
    <row r="27" spans="2:19" s="23" customFormat="1" ht="13.5" thickBot="1">
      <c r="D27" s="76"/>
      <c r="E27" s="76"/>
      <c r="F27" s="76"/>
      <c r="G27" s="76"/>
      <c r="H27" s="76"/>
      <c r="I27" s="76"/>
      <c r="J27" s="76"/>
      <c r="K27" s="76"/>
      <c r="L27" s="76"/>
      <c r="O27" s="22"/>
      <c r="P27" s="22"/>
      <c r="Q27" s="22"/>
      <c r="R27" s="22"/>
      <c r="S27" s="22"/>
    </row>
    <row r="28" spans="2:19" s="23" customFormat="1" ht="16.5" customHeight="1" thickTop="1">
      <c r="B28" s="24" t="str">
        <f>+'Περιεχόμενα-Contents'!B27</f>
        <v>(Τελευταία Ενημέρωση/Last update: 05/03/2026)</v>
      </c>
      <c r="C28" s="77"/>
      <c r="D28" s="77"/>
      <c r="E28" s="83"/>
      <c r="F28" s="83"/>
      <c r="G28" s="25"/>
      <c r="H28" s="25"/>
      <c r="I28" s="25"/>
      <c r="J28" s="25"/>
      <c r="K28" s="25"/>
      <c r="L28" s="25"/>
      <c r="M28" s="25"/>
      <c r="N28" s="25"/>
      <c r="O28" s="22"/>
      <c r="P28" s="22"/>
      <c r="Q28" s="22"/>
      <c r="R28" s="22"/>
      <c r="S28" s="22"/>
    </row>
    <row r="29" spans="2:19" s="23" customFormat="1" ht="4.5" customHeight="1">
      <c r="B29" s="189"/>
      <c r="C29" s="197"/>
      <c r="D29" s="197"/>
      <c r="E29" s="76"/>
      <c r="F29" s="76"/>
      <c r="H29" s="22"/>
      <c r="I29" s="22"/>
      <c r="P29" s="22"/>
      <c r="Q29" s="22"/>
      <c r="R29" s="22"/>
      <c r="S29" s="22"/>
    </row>
    <row r="30" spans="2:19" s="23" customFormat="1" ht="16.5" customHeight="1">
      <c r="B30" s="26" t="str">
        <f>+'Περιεχόμενα-Contents'!B29</f>
        <v>COPYRIGHT © :2026, ΚΥΠΡΙΑΚΗ ΔΗΜΟΚΡΑΤΙΑ, ΣΤΑΤΙΣΤΙΚΗ ΥΠΗΡΕΣΙΑ/REPUBLIC OF CYPRUS, STATISTICAL SERVICE</v>
      </c>
      <c r="C30" s="78"/>
      <c r="D30" s="78"/>
      <c r="E30" s="76"/>
      <c r="F30" s="76"/>
      <c r="H30" s="22"/>
      <c r="I30" s="22"/>
      <c r="J30" s="1"/>
      <c r="K30" s="1"/>
      <c r="P30" s="22"/>
      <c r="Q30" s="22"/>
      <c r="R30" s="22"/>
      <c r="S30" s="22"/>
    </row>
    <row r="31" spans="2:19" s="1" customFormat="1">
      <c r="C31" s="20"/>
      <c r="D31" s="79"/>
      <c r="E31" s="79"/>
      <c r="F31" s="81"/>
      <c r="G31" s="81"/>
      <c r="H31" s="79"/>
      <c r="I31" s="79"/>
      <c r="J31" s="79"/>
      <c r="K31" s="81"/>
      <c r="L31" s="81"/>
      <c r="O31" s="22"/>
      <c r="P31" s="22"/>
      <c r="Q31" s="22"/>
      <c r="R31" s="22"/>
      <c r="S31" s="22"/>
    </row>
    <row r="35" spans="1:19" s="27" customFormat="1">
      <c r="A35" s="22"/>
      <c r="B35" s="22"/>
      <c r="C35" s="28"/>
      <c r="D35" s="80"/>
      <c r="E35" s="80"/>
      <c r="H35" s="80"/>
      <c r="I35" s="80"/>
      <c r="J35" s="80"/>
      <c r="O35" s="22"/>
      <c r="P35" s="22"/>
      <c r="Q35" s="22"/>
      <c r="R35" s="22"/>
      <c r="S35" s="22"/>
    </row>
    <row r="38" spans="1:19" s="27" customFormat="1">
      <c r="A38" s="22"/>
      <c r="B38" s="22"/>
      <c r="F38" s="21"/>
      <c r="G38" s="21"/>
      <c r="K38" s="21"/>
      <c r="L38" s="21"/>
      <c r="M38" s="22"/>
      <c r="N38" s="22"/>
      <c r="O38" s="22"/>
      <c r="P38" s="22"/>
      <c r="Q38" s="22"/>
      <c r="R38" s="22"/>
      <c r="S38" s="22"/>
    </row>
    <row r="39" spans="1:19" s="27" customFormat="1">
      <c r="A39" s="22"/>
      <c r="B39" s="22"/>
      <c r="F39" s="21"/>
      <c r="G39" s="21"/>
      <c r="K39" s="21"/>
      <c r="L39" s="21"/>
      <c r="M39" s="22"/>
      <c r="N39" s="22"/>
      <c r="O39" s="22"/>
      <c r="P39" s="22"/>
      <c r="Q39" s="22"/>
      <c r="R39" s="22"/>
      <c r="S39" s="22"/>
    </row>
  </sheetData>
  <mergeCells count="23">
    <mergeCell ref="A1:C1"/>
    <mergeCell ref="H8:H10"/>
    <mergeCell ref="D9:D10"/>
    <mergeCell ref="E9:E10"/>
    <mergeCell ref="E7:E8"/>
    <mergeCell ref="H6:H7"/>
    <mergeCell ref="C6:C10"/>
    <mergeCell ref="F6:F7"/>
    <mergeCell ref="G6:G7"/>
    <mergeCell ref="D7:D8"/>
    <mergeCell ref="F8:F10"/>
    <mergeCell ref="G8:G10"/>
    <mergeCell ref="D6:E6"/>
    <mergeCell ref="N6:N10"/>
    <mergeCell ref="I8:I10"/>
    <mergeCell ref="J7:J8"/>
    <mergeCell ref="J6:M6"/>
    <mergeCell ref="K7:K8"/>
    <mergeCell ref="L7:M8"/>
    <mergeCell ref="I6:I7"/>
    <mergeCell ref="L9:M10"/>
    <mergeCell ref="J9:J10"/>
    <mergeCell ref="K9:K10"/>
  </mergeCells>
  <hyperlinks>
    <hyperlink ref="A1" location="'Περιεχόμενα-Contents'!A1" display="Περιεχόμενα - Contents" xr:uid="{00000000-0004-0000-1100-000000000000}"/>
  </hyperlinks>
  <printOptions horizontalCentered="1"/>
  <pageMargins left="0.15748031496062992" right="0.15748031496062992" top="0.39370078740157483" bottom="0.19685039370078741" header="0.15748031496062992" footer="0.15748031496062992"/>
  <pageSetup paperSize="9" scale="83"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H35"/>
  <sheetViews>
    <sheetView zoomScaleNormal="100" zoomScaleSheetLayoutView="80" workbookViewId="0">
      <selection sqref="A1:B1"/>
    </sheetView>
  </sheetViews>
  <sheetFormatPr defaultColWidth="9.28515625" defaultRowHeight="12.75"/>
  <cols>
    <col min="1" max="1" width="2.140625" style="22" customWidth="1"/>
    <col min="2" max="2" width="34" style="27" customWidth="1"/>
    <col min="3" max="3" width="9.85546875" style="27" customWidth="1"/>
    <col min="4" max="4" width="12.42578125" style="21" customWidth="1"/>
    <col min="5" max="5" width="11.5703125" style="21" customWidth="1"/>
    <col min="6" max="6" width="0.85546875" style="22" customWidth="1"/>
    <col min="7" max="7" width="37.42578125" style="22" customWidth="1"/>
    <col min="8" max="8" width="2.140625" style="22" customWidth="1"/>
    <col min="9" max="16384" width="9.28515625" style="22"/>
  </cols>
  <sheetData>
    <row r="1" spans="1:8" s="1" customFormat="1" ht="15" customHeight="1">
      <c r="A1" s="254" t="s">
        <v>8</v>
      </c>
      <c r="B1" s="255"/>
      <c r="C1" s="74"/>
      <c r="D1" s="81"/>
      <c r="E1" s="81"/>
    </row>
    <row r="2" spans="1:8" s="1" customFormat="1" ht="12.95" customHeight="1">
      <c r="B2" s="3"/>
      <c r="C2" s="75"/>
      <c r="D2" s="81"/>
      <c r="E2" s="81"/>
    </row>
    <row r="3" spans="1:8" s="29" customFormat="1" ht="15" customHeight="1">
      <c r="B3" s="194" t="s">
        <v>1125</v>
      </c>
      <c r="C3" s="45"/>
      <c r="D3" s="82"/>
      <c r="E3" s="82"/>
      <c r="F3" s="34"/>
      <c r="G3" s="34"/>
      <c r="H3" s="34"/>
    </row>
    <row r="4" spans="1:8" s="29" customFormat="1" ht="15" customHeight="1" thickBot="1">
      <c r="B4" s="195" t="s">
        <v>1126</v>
      </c>
      <c r="C4" s="193"/>
      <c r="D4" s="193"/>
      <c r="E4" s="193"/>
      <c r="F4" s="192"/>
      <c r="G4" s="192"/>
      <c r="H4" s="35"/>
    </row>
    <row r="5" spans="1:8" s="29" customFormat="1" ht="12.95" customHeight="1" thickTop="1">
      <c r="B5" s="35"/>
      <c r="C5" s="35"/>
    </row>
    <row r="6" spans="1:8" s="30" customFormat="1" ht="15.95" customHeight="1">
      <c r="B6" s="250" t="s">
        <v>498</v>
      </c>
      <c r="C6" s="257">
        <v>2023</v>
      </c>
      <c r="D6" s="257"/>
      <c r="E6" s="257"/>
      <c r="F6" s="258"/>
      <c r="G6" s="250" t="s">
        <v>549</v>
      </c>
    </row>
    <row r="7" spans="1:8" s="30" customFormat="1" ht="48" customHeight="1">
      <c r="B7" s="272"/>
      <c r="C7" s="113" t="s">
        <v>449</v>
      </c>
      <c r="D7" s="186" t="s">
        <v>685</v>
      </c>
      <c r="E7" s="283" t="s">
        <v>264</v>
      </c>
      <c r="F7" s="284"/>
      <c r="G7" s="272"/>
    </row>
    <row r="8" spans="1:8" s="30" customFormat="1" ht="48" customHeight="1">
      <c r="B8" s="251"/>
      <c r="C8" s="114" t="s">
        <v>1000</v>
      </c>
      <c r="D8" s="187" t="s">
        <v>1011</v>
      </c>
      <c r="E8" s="285" t="s">
        <v>262</v>
      </c>
      <c r="F8" s="286"/>
      <c r="G8" s="251"/>
    </row>
    <row r="9" spans="1:8" s="30" customFormat="1" ht="24.95" customHeight="1">
      <c r="B9" s="163" t="s">
        <v>15</v>
      </c>
      <c r="C9" s="113"/>
      <c r="D9" s="113"/>
      <c r="E9" s="164">
        <f>+E10+E14</f>
        <v>20165420.038666341</v>
      </c>
      <c r="F9" s="182"/>
      <c r="G9" s="165" t="s">
        <v>16</v>
      </c>
    </row>
    <row r="10" spans="1:8" s="29" customFormat="1" ht="20.100000000000001" customHeight="1">
      <c r="B10" s="39" t="s">
        <v>686</v>
      </c>
      <c r="C10" s="69"/>
      <c r="D10" s="69"/>
      <c r="E10" s="82">
        <f>SUM(E11:E13)</f>
        <v>7563487.5393454293</v>
      </c>
      <c r="F10" s="71"/>
      <c r="G10" s="39" t="s">
        <v>693</v>
      </c>
    </row>
    <row r="11" spans="1:8" s="30" customFormat="1" ht="15" customHeight="1">
      <c r="B11" s="66" t="s">
        <v>687</v>
      </c>
      <c r="C11" s="67">
        <v>51.245739299262908</v>
      </c>
      <c r="D11" s="62">
        <v>3782.3408624229978</v>
      </c>
      <c r="E11" s="62">
        <f>+D11*C11</f>
        <v>193828.85377667818</v>
      </c>
      <c r="F11" s="72"/>
      <c r="G11" s="66" t="s">
        <v>694</v>
      </c>
    </row>
    <row r="12" spans="1:8" s="30" customFormat="1" ht="15" customHeight="1">
      <c r="B12" s="66" t="s">
        <v>688</v>
      </c>
      <c r="C12" s="67">
        <v>147.82665780363888</v>
      </c>
      <c r="D12" s="62">
        <v>4593.0727362691741</v>
      </c>
      <c r="E12" s="62">
        <f>+D12*C12</f>
        <v>678978.59165168647</v>
      </c>
      <c r="F12" s="72"/>
      <c r="G12" s="66" t="s">
        <v>695</v>
      </c>
    </row>
    <row r="13" spans="1:8" s="30" customFormat="1" ht="15" customHeight="1">
      <c r="B13" s="66" t="s">
        <v>689</v>
      </c>
      <c r="C13" s="67">
        <v>1774.4035973540065</v>
      </c>
      <c r="D13" s="62">
        <v>3770.6641847966366</v>
      </c>
      <c r="E13" s="62">
        <f>+D13*C13</f>
        <v>6690680.0939170644</v>
      </c>
      <c r="F13" s="72"/>
      <c r="G13" s="66" t="s">
        <v>696</v>
      </c>
    </row>
    <row r="14" spans="1:8" s="29" customFormat="1" ht="20.100000000000001" customHeight="1">
      <c r="B14" s="39" t="s">
        <v>704</v>
      </c>
      <c r="C14" s="69"/>
      <c r="D14" s="62"/>
      <c r="E14" s="82">
        <f>SUM(E15:E17)</f>
        <v>12601932.499320913</v>
      </c>
      <c r="F14" s="71"/>
      <c r="G14" s="39" t="s">
        <v>705</v>
      </c>
    </row>
    <row r="15" spans="1:8" s="30" customFormat="1" ht="15" customHeight="1">
      <c r="B15" s="66" t="s">
        <v>690</v>
      </c>
      <c r="C15" s="67">
        <v>808.15210292255438</v>
      </c>
      <c r="D15" s="62">
        <v>13274.89588</v>
      </c>
      <c r="E15" s="62">
        <f>+D15*C15</f>
        <v>10728135.021499952</v>
      </c>
      <c r="F15" s="72"/>
      <c r="G15" s="66" t="s">
        <v>697</v>
      </c>
    </row>
    <row r="16" spans="1:8" s="30" customFormat="1" ht="15" customHeight="1">
      <c r="B16" s="66" t="s">
        <v>691</v>
      </c>
      <c r="C16" s="67">
        <v>283.93750999178644</v>
      </c>
      <c r="D16" s="62">
        <v>3363.7155899999989</v>
      </c>
      <c r="E16" s="62">
        <f>+D16*C16</f>
        <v>955085.02894515253</v>
      </c>
      <c r="F16" s="72"/>
      <c r="G16" s="66" t="s">
        <v>698</v>
      </c>
    </row>
    <row r="17" spans="2:8" s="30" customFormat="1" ht="15" customHeight="1">
      <c r="B17" s="66" t="s">
        <v>692</v>
      </c>
      <c r="C17" s="67" t="s">
        <v>878</v>
      </c>
      <c r="D17" s="67" t="s">
        <v>878</v>
      </c>
      <c r="E17" s="62">
        <v>918712.44887580886</v>
      </c>
      <c r="F17" s="72"/>
      <c r="G17" s="66" t="s">
        <v>699</v>
      </c>
    </row>
    <row r="18" spans="2:8" s="30" customFormat="1" ht="24.95" customHeight="1">
      <c r="B18" s="165" t="s">
        <v>33</v>
      </c>
      <c r="C18" s="113"/>
      <c r="D18" s="62"/>
      <c r="E18" s="164">
        <f>SUM(E20:E25)</f>
        <v>7989131.6426055226</v>
      </c>
      <c r="F18" s="182"/>
      <c r="G18" s="165" t="s">
        <v>34</v>
      </c>
    </row>
    <row r="19" spans="2:8" s="29" customFormat="1" ht="15" customHeight="1">
      <c r="B19" s="38" t="s">
        <v>700</v>
      </c>
      <c r="C19" s="69"/>
      <c r="D19" s="62"/>
      <c r="E19" s="65"/>
      <c r="F19" s="71"/>
      <c r="G19" s="38" t="s">
        <v>702</v>
      </c>
    </row>
    <row r="20" spans="2:8" s="30" customFormat="1" ht="15" customHeight="1">
      <c r="B20" s="66" t="s">
        <v>687</v>
      </c>
      <c r="C20" s="89">
        <v>179.90473213138571</v>
      </c>
      <c r="D20" s="62">
        <v>280.32570470501935</v>
      </c>
      <c r="E20" s="62">
        <f>+D20*C20</f>
        <v>50431.920814498437</v>
      </c>
      <c r="F20" s="72"/>
      <c r="G20" s="66" t="s">
        <v>694</v>
      </c>
    </row>
    <row r="21" spans="2:8" s="30" customFormat="1" ht="15" customHeight="1">
      <c r="B21" s="66" t="s">
        <v>688</v>
      </c>
      <c r="C21" s="89">
        <v>147.82665780363888</v>
      </c>
      <c r="D21" s="62">
        <v>89.922902298850587</v>
      </c>
      <c r="E21" s="62">
        <f>+D21*C21</f>
        <v>13293.002106842237</v>
      </c>
      <c r="F21" s="72"/>
      <c r="G21" s="66" t="s">
        <v>695</v>
      </c>
    </row>
    <row r="22" spans="2:8" s="30" customFormat="1" ht="15" customHeight="1">
      <c r="B22" s="66" t="s">
        <v>706</v>
      </c>
      <c r="C22" s="89">
        <v>2788.3147641186838</v>
      </c>
      <c r="D22" s="62">
        <v>259.62947867439902</v>
      </c>
      <c r="E22" s="62">
        <f>+D22*C22</f>
        <v>723928.70858826372</v>
      </c>
      <c r="F22" s="72"/>
      <c r="G22" s="66" t="s">
        <v>707</v>
      </c>
    </row>
    <row r="23" spans="2:8" s="29" customFormat="1" ht="15" customHeight="1">
      <c r="B23" s="38" t="s">
        <v>903</v>
      </c>
      <c r="C23" s="89"/>
      <c r="D23" s="62"/>
      <c r="E23" s="62"/>
      <c r="F23" s="71"/>
      <c r="G23" s="38"/>
    </row>
    <row r="24" spans="2:8" s="30" customFormat="1" ht="12.75" customHeight="1">
      <c r="B24" s="38" t="s">
        <v>902</v>
      </c>
      <c r="C24" s="89">
        <v>6350.2874313989996</v>
      </c>
      <c r="D24" s="62">
        <v>1080.6746088525169</v>
      </c>
      <c r="E24" s="62">
        <f>+D24*C24</f>
        <v>6862594.3860281687</v>
      </c>
      <c r="F24" s="72"/>
      <c r="G24" s="38" t="s">
        <v>703</v>
      </c>
    </row>
    <row r="25" spans="2:8" s="30" customFormat="1" ht="15" customHeight="1">
      <c r="B25" s="38" t="s">
        <v>701</v>
      </c>
      <c r="C25" s="89" t="s">
        <v>878</v>
      </c>
      <c r="D25" s="67" t="s">
        <v>878</v>
      </c>
      <c r="E25" s="62">
        <v>338883.62506774993</v>
      </c>
      <c r="F25" s="72"/>
      <c r="G25" s="38" t="s">
        <v>708</v>
      </c>
    </row>
    <row r="26" spans="2:8" s="30" customFormat="1" ht="3" customHeight="1">
      <c r="B26" s="58"/>
      <c r="C26" s="119"/>
      <c r="D26" s="97"/>
      <c r="E26" s="97"/>
      <c r="F26" s="68"/>
      <c r="G26" s="58"/>
      <c r="H26" s="22"/>
    </row>
    <row r="27" spans="2:8" s="23" customFormat="1" ht="13.5" thickBot="1">
      <c r="C27" s="76"/>
      <c r="D27" s="76"/>
      <c r="E27" s="76"/>
      <c r="H27" s="22"/>
    </row>
    <row r="28" spans="2:8" s="23" customFormat="1" ht="16.5" customHeight="1" thickTop="1">
      <c r="B28" s="24" t="str">
        <f>+'Περιεχόμενα-Contents'!B27</f>
        <v>(Τελευταία Ενημέρωση/Last update: 05/03/2026)</v>
      </c>
      <c r="C28" s="77"/>
      <c r="D28" s="83"/>
      <c r="E28" s="83"/>
      <c r="F28" s="25"/>
      <c r="G28" s="25"/>
      <c r="H28" s="22"/>
    </row>
    <row r="29" spans="2:8" s="23" customFormat="1" ht="4.5" customHeight="1">
      <c r="B29" s="189"/>
      <c r="C29" s="197"/>
      <c r="D29" s="76"/>
      <c r="E29" s="76"/>
      <c r="H29" s="22"/>
    </row>
    <row r="30" spans="2:8" s="23" customFormat="1" ht="16.5" customHeight="1">
      <c r="B30" s="26" t="str">
        <f>+'Περιεχόμενα-Contents'!B29</f>
        <v>COPYRIGHT © :2026, ΚΥΠΡΙΑΚΗ ΔΗΜΟΚΡΑΤΙΑ, ΣΤΑΤΙΣΤΙΚΗ ΥΠΗΡΕΣΙΑ/REPUBLIC OF CYPRUS, STATISTICAL SERVICE</v>
      </c>
      <c r="C30" s="78"/>
      <c r="D30" s="76"/>
      <c r="E30" s="76"/>
      <c r="H30" s="22"/>
    </row>
    <row r="31" spans="2:8" s="1" customFormat="1">
      <c r="B31" s="20"/>
      <c r="C31" s="79"/>
      <c r="D31" s="81"/>
      <c r="E31" s="81"/>
      <c r="H31" s="22"/>
    </row>
    <row r="35" spans="1:8" s="27" customFormat="1">
      <c r="A35" s="22"/>
      <c r="B35" s="28"/>
      <c r="C35" s="80"/>
      <c r="H35" s="22"/>
    </row>
  </sheetData>
  <mergeCells count="6">
    <mergeCell ref="A1:B1"/>
    <mergeCell ref="B6:B8"/>
    <mergeCell ref="C6:F6"/>
    <mergeCell ref="G6:G8"/>
    <mergeCell ref="E7:F7"/>
    <mergeCell ref="E8:F8"/>
  </mergeCells>
  <hyperlinks>
    <hyperlink ref="A1" location="'Περιεχόμενα-Contents'!A1" display="Περιεχόμενα - Contents" xr:uid="{00000000-0004-0000-1200-000000000000}"/>
  </hyperlinks>
  <printOptions horizontalCentered="1"/>
  <pageMargins left="0.15748031496062992" right="0.15748031496062992" top="0.39370078740157483" bottom="0.19685039370078741" header="0.15748031496062992" footer="0.1574803149606299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1"/>
  <sheetViews>
    <sheetView zoomScaleNormal="100" workbookViewId="0"/>
  </sheetViews>
  <sheetFormatPr defaultColWidth="9.140625" defaultRowHeight="12.75"/>
  <cols>
    <col min="1" max="1" width="2" style="1" customWidth="1"/>
    <col min="2" max="2" width="90.7109375" style="1" customWidth="1"/>
    <col min="3" max="3" width="2.140625" style="1" customWidth="1"/>
    <col min="4" max="4" width="90.7109375" style="1" customWidth="1"/>
    <col min="5" max="16384" width="9.140625" style="1"/>
  </cols>
  <sheetData>
    <row r="1" spans="1:4" ht="15" customHeight="1">
      <c r="A1" s="2"/>
      <c r="B1" s="191" t="s">
        <v>8</v>
      </c>
      <c r="C1" s="3"/>
    </row>
    <row r="2" spans="1:4" ht="30" customHeight="1">
      <c r="B2" s="190" t="s">
        <v>851</v>
      </c>
      <c r="C2" s="130"/>
      <c r="D2" s="190" t="s">
        <v>852</v>
      </c>
    </row>
    <row r="3" spans="1:4" s="6" customFormat="1" ht="30" customHeight="1">
      <c r="A3" s="4"/>
      <c r="B3" s="131" t="s">
        <v>0</v>
      </c>
      <c r="C3" s="132"/>
      <c r="D3" s="131" t="s">
        <v>1</v>
      </c>
    </row>
    <row r="4" spans="1:4" s="6" customFormat="1" ht="12.75" customHeight="1">
      <c r="A4" s="4"/>
      <c r="B4" s="5"/>
      <c r="C4" s="5"/>
      <c r="D4" s="5"/>
    </row>
    <row r="5" spans="1:4">
      <c r="B5" s="7" t="s">
        <v>853</v>
      </c>
      <c r="C5" s="8"/>
      <c r="D5" s="9" t="s">
        <v>865</v>
      </c>
    </row>
    <row r="6" spans="1:4" ht="9.75" customHeight="1">
      <c r="B6" s="10"/>
      <c r="C6" s="8"/>
      <c r="D6" s="10"/>
    </row>
    <row r="7" spans="1:4" ht="63.75">
      <c r="B7" s="13" t="s">
        <v>882</v>
      </c>
      <c r="C7" s="12"/>
      <c r="D7" s="13" t="s">
        <v>884</v>
      </c>
    </row>
    <row r="8" spans="1:4" ht="9.75" customHeight="1">
      <c r="B8" s="14"/>
      <c r="C8" s="8"/>
      <c r="D8" s="8"/>
    </row>
    <row r="9" spans="1:4" ht="57" customHeight="1">
      <c r="B9" s="13" t="s">
        <v>991</v>
      </c>
      <c r="C9" s="8"/>
      <c r="D9" s="13" t="s">
        <v>992</v>
      </c>
    </row>
    <row r="10" spans="1:4" ht="9.75" customHeight="1">
      <c r="B10" s="14"/>
      <c r="C10" s="8"/>
      <c r="D10" s="8"/>
    </row>
    <row r="11" spans="1:4" ht="89.25">
      <c r="B11" s="13" t="s">
        <v>1029</v>
      </c>
      <c r="C11" s="8"/>
      <c r="D11" s="13" t="s">
        <v>1030</v>
      </c>
    </row>
    <row r="12" spans="1:4" ht="9.75" customHeight="1">
      <c r="B12" s="9"/>
      <c r="C12" s="8"/>
      <c r="D12" s="9"/>
    </row>
    <row r="13" spans="1:4" ht="51">
      <c r="B13" s="13" t="s">
        <v>914</v>
      </c>
      <c r="C13" s="12"/>
      <c r="D13" s="13" t="s">
        <v>913</v>
      </c>
    </row>
    <row r="14" spans="1:4" ht="9.75" customHeight="1">
      <c r="B14" s="9"/>
      <c r="C14" s="8"/>
      <c r="D14" s="9"/>
    </row>
    <row r="15" spans="1:4" ht="69" customHeight="1">
      <c r="B15" s="13" t="s">
        <v>1051</v>
      </c>
      <c r="C15" s="12"/>
      <c r="D15" s="13" t="s">
        <v>1052</v>
      </c>
    </row>
    <row r="16" spans="1:4" ht="9.75" customHeight="1">
      <c r="B16" s="9"/>
      <c r="C16" s="8"/>
      <c r="D16" s="9"/>
    </row>
    <row r="17" spans="2:4" ht="31.5" customHeight="1">
      <c r="B17" s="13" t="s">
        <v>916</v>
      </c>
      <c r="C17" s="12"/>
      <c r="D17" s="13" t="s">
        <v>915</v>
      </c>
    </row>
    <row r="18" spans="2:4" ht="9.75" customHeight="1">
      <c r="B18" s="9"/>
      <c r="C18" s="8"/>
      <c r="D18" s="9"/>
    </row>
    <row r="19" spans="2:4">
      <c r="B19" s="9" t="s">
        <v>866</v>
      </c>
      <c r="C19" s="8"/>
      <c r="D19" s="9" t="s">
        <v>4</v>
      </c>
    </row>
    <row r="20" spans="2:4" ht="9.75" customHeight="1">
      <c r="B20" s="8"/>
      <c r="C20" s="8"/>
      <c r="D20" s="8"/>
    </row>
    <row r="21" spans="2:4" ht="25.5">
      <c r="B21" s="11" t="s">
        <v>854</v>
      </c>
      <c r="C21" s="12"/>
      <c r="D21" s="11" t="s">
        <v>867</v>
      </c>
    </row>
    <row r="22" spans="2:4" ht="9.75" customHeight="1">
      <c r="B22" s="8"/>
      <c r="C22" s="8"/>
      <c r="D22" s="8"/>
    </row>
    <row r="23" spans="2:4">
      <c r="B23" s="9" t="s">
        <v>9</v>
      </c>
      <c r="C23" s="8"/>
      <c r="D23" s="9" t="s">
        <v>10</v>
      </c>
    </row>
    <row r="24" spans="2:4" ht="9.75" customHeight="1">
      <c r="B24" s="8"/>
      <c r="C24" s="8"/>
      <c r="D24" s="8"/>
    </row>
    <row r="25" spans="2:4" ht="51">
      <c r="B25" s="11" t="s">
        <v>1054</v>
      </c>
      <c r="C25" s="12"/>
      <c r="D25" s="11" t="s">
        <v>1055</v>
      </c>
    </row>
    <row r="26" spans="2:4">
      <c r="B26" s="8"/>
      <c r="C26" s="8"/>
      <c r="D26" s="8"/>
    </row>
    <row r="27" spans="2:4">
      <c r="B27" s="15" t="s">
        <v>2</v>
      </c>
      <c r="C27" s="8"/>
      <c r="D27" s="15" t="s">
        <v>3</v>
      </c>
    </row>
    <row r="28" spans="2:4" ht="9.75" customHeight="1">
      <c r="B28" s="8"/>
      <c r="C28" s="8"/>
      <c r="D28" s="8"/>
    </row>
    <row r="29" spans="2:4" ht="63.75">
      <c r="B29" s="11" t="s">
        <v>1053</v>
      </c>
      <c r="C29" s="12"/>
      <c r="D29" s="11" t="s">
        <v>885</v>
      </c>
    </row>
    <row r="30" spans="2:4" ht="9.75" customHeight="1">
      <c r="B30" s="8"/>
      <c r="C30" s="8"/>
      <c r="D30" s="8"/>
    </row>
    <row r="31" spans="2:4" ht="42.75" customHeight="1">
      <c r="B31" s="13" t="s">
        <v>897</v>
      </c>
      <c r="C31" s="12"/>
      <c r="D31" s="11" t="s">
        <v>906</v>
      </c>
    </row>
    <row r="32" spans="2:4" ht="9.75" customHeight="1">
      <c r="B32" s="8"/>
      <c r="C32" s="8"/>
      <c r="D32" s="8"/>
    </row>
    <row r="33" spans="2:4" ht="25.5">
      <c r="B33" s="11" t="s">
        <v>855</v>
      </c>
      <c r="C33" s="12"/>
      <c r="D33" s="13" t="s">
        <v>907</v>
      </c>
    </row>
    <row r="34" spans="2:4" ht="9.75" customHeight="1">
      <c r="B34" s="8"/>
      <c r="C34" s="8"/>
      <c r="D34" s="8"/>
    </row>
    <row r="35" spans="2:4" ht="51">
      <c r="B35" s="11" t="s">
        <v>917</v>
      </c>
      <c r="C35" s="12"/>
      <c r="D35" s="11" t="s">
        <v>908</v>
      </c>
    </row>
    <row r="36" spans="2:4" ht="9.75" customHeight="1">
      <c r="B36" s="8"/>
      <c r="C36" s="8"/>
      <c r="D36" s="8"/>
    </row>
    <row r="37" spans="2:4" ht="63.75">
      <c r="B37" s="11" t="s">
        <v>918</v>
      </c>
      <c r="C37" s="12"/>
      <c r="D37" s="11" t="s">
        <v>909</v>
      </c>
    </row>
    <row r="38" spans="2:4" ht="9.75" customHeight="1">
      <c r="B38" s="8"/>
      <c r="C38" s="8"/>
      <c r="D38" s="8"/>
    </row>
    <row r="39" spans="2:4" ht="63.75">
      <c r="B39" s="11" t="s">
        <v>856</v>
      </c>
      <c r="C39" s="12"/>
      <c r="D39" s="13" t="s">
        <v>886</v>
      </c>
    </row>
    <row r="40" spans="2:4" ht="9.75" customHeight="1">
      <c r="B40" s="8"/>
      <c r="C40" s="8"/>
      <c r="D40" s="8"/>
    </row>
    <row r="41" spans="2:4" ht="51">
      <c r="B41" s="11" t="s">
        <v>857</v>
      </c>
      <c r="C41" s="12"/>
      <c r="D41" s="11" t="s">
        <v>887</v>
      </c>
    </row>
    <row r="42" spans="2:4" ht="9.75" customHeight="1">
      <c r="B42" s="8"/>
      <c r="C42" s="8"/>
      <c r="D42" s="8"/>
    </row>
    <row r="43" spans="2:4" ht="25.5">
      <c r="B43" s="11" t="s">
        <v>1027</v>
      </c>
      <c r="C43" s="12"/>
      <c r="D43" s="11" t="s">
        <v>1028</v>
      </c>
    </row>
    <row r="44" spans="2:4" ht="9.75" customHeight="1">
      <c r="B44" s="8"/>
      <c r="C44" s="8"/>
      <c r="D44" s="8"/>
    </row>
    <row r="45" spans="2:4" ht="76.5" customHeight="1">
      <c r="B45" s="11" t="s">
        <v>883</v>
      </c>
      <c r="C45" s="12"/>
      <c r="D45" s="11" t="s">
        <v>888</v>
      </c>
    </row>
    <row r="46" spans="2:4" ht="9.75" customHeight="1">
      <c r="B46" s="8"/>
      <c r="C46" s="8"/>
      <c r="D46" s="8"/>
    </row>
    <row r="47" spans="2:4" ht="76.5">
      <c r="B47" s="11" t="s">
        <v>1025</v>
      </c>
      <c r="C47" s="12"/>
      <c r="D47" s="11" t="s">
        <v>1026</v>
      </c>
    </row>
    <row r="48" spans="2:4" ht="9.75" customHeight="1">
      <c r="B48" s="8"/>
      <c r="C48" s="8"/>
      <c r="D48" s="8"/>
    </row>
    <row r="49" spans="1:4" ht="25.5">
      <c r="B49" s="11" t="s">
        <v>993</v>
      </c>
      <c r="C49" s="12"/>
      <c r="D49" s="11" t="s">
        <v>889</v>
      </c>
    </row>
    <row r="50" spans="1:4" ht="9.75" customHeight="1">
      <c r="B50" s="8"/>
      <c r="C50" s="8"/>
      <c r="D50" s="8"/>
    </row>
    <row r="51" spans="1:4" ht="63.75">
      <c r="B51" s="235" t="s">
        <v>1024</v>
      </c>
      <c r="C51" s="12"/>
      <c r="D51" s="235" t="s">
        <v>1036</v>
      </c>
    </row>
    <row r="52" spans="1:4" ht="9.75" customHeight="1">
      <c r="B52" s="8"/>
      <c r="C52" s="8"/>
      <c r="D52" s="8"/>
    </row>
    <row r="53" spans="1:4">
      <c r="A53" s="134"/>
      <c r="B53" s="135" t="s">
        <v>858</v>
      </c>
      <c r="C53" s="7"/>
      <c r="D53" s="136" t="s">
        <v>868</v>
      </c>
    </row>
    <row r="54" spans="1:4" ht="9.75" customHeight="1">
      <c r="B54" s="8"/>
      <c r="C54" s="8"/>
      <c r="D54" s="8"/>
    </row>
    <row r="55" spans="1:4" s="134" customFormat="1" ht="38.25">
      <c r="A55" s="1"/>
      <c r="B55" s="11" t="s">
        <v>994</v>
      </c>
      <c r="C55" s="12"/>
      <c r="D55" s="11" t="s">
        <v>890</v>
      </c>
    </row>
    <row r="56" spans="1:4" ht="9.75" customHeight="1">
      <c r="B56" s="8"/>
      <c r="C56" s="8"/>
      <c r="D56" s="8"/>
    </row>
    <row r="57" spans="1:4">
      <c r="A57" s="134"/>
      <c r="B57" s="135" t="s">
        <v>859</v>
      </c>
      <c r="C57" s="7"/>
      <c r="D57" s="136" t="s">
        <v>869</v>
      </c>
    </row>
    <row r="58" spans="1:4" ht="9.75" customHeight="1">
      <c r="B58" s="8"/>
      <c r="C58" s="8"/>
      <c r="D58" s="8"/>
    </row>
    <row r="59" spans="1:4" s="134" customFormat="1" ht="89.25">
      <c r="A59" s="1"/>
      <c r="B59" s="16" t="s">
        <v>995</v>
      </c>
      <c r="C59" s="12"/>
      <c r="D59" s="13" t="s">
        <v>996</v>
      </c>
    </row>
    <row r="60" spans="1:4" ht="9.75" customHeight="1">
      <c r="B60" s="8"/>
      <c r="C60" s="8"/>
      <c r="D60" s="8"/>
    </row>
    <row r="61" spans="1:4">
      <c r="B61" s="15" t="s">
        <v>860</v>
      </c>
      <c r="C61" s="8"/>
      <c r="D61" s="15" t="s">
        <v>13</v>
      </c>
    </row>
    <row r="62" spans="1:4" ht="9.75" customHeight="1">
      <c r="B62" s="8"/>
      <c r="C62" s="8"/>
      <c r="D62" s="8"/>
    </row>
    <row r="63" spans="1:4" ht="12.95" customHeight="1">
      <c r="B63" s="133" t="s">
        <v>874</v>
      </c>
      <c r="C63" s="8"/>
      <c r="D63" s="133" t="s">
        <v>877</v>
      </c>
    </row>
    <row r="64" spans="1:4" ht="12.95" customHeight="1">
      <c r="B64" s="133" t="s">
        <v>875</v>
      </c>
      <c r="C64" s="8"/>
      <c r="D64" s="133" t="s">
        <v>876</v>
      </c>
    </row>
    <row r="65" spans="1:4" ht="12.95" customHeight="1">
      <c r="B65" s="133" t="s">
        <v>861</v>
      </c>
      <c r="C65" s="8"/>
      <c r="D65" s="8" t="s">
        <v>870</v>
      </c>
    </row>
    <row r="66" spans="1:4" ht="12.95" customHeight="1">
      <c r="B66" s="17" t="s">
        <v>879</v>
      </c>
      <c r="C66" s="8"/>
      <c r="D66" s="17" t="s">
        <v>910</v>
      </c>
    </row>
    <row r="67" spans="1:4" ht="12.95" customHeight="1">
      <c r="B67" s="133" t="s">
        <v>862</v>
      </c>
      <c r="C67" s="8"/>
      <c r="D67" s="17" t="s">
        <v>871</v>
      </c>
    </row>
    <row r="68" spans="1:4" ht="12.95" customHeight="1">
      <c r="B68" s="133" t="s">
        <v>863</v>
      </c>
      <c r="C68" s="8"/>
      <c r="D68" s="17" t="s">
        <v>872</v>
      </c>
    </row>
    <row r="69" spans="1:4" ht="12.95" customHeight="1">
      <c r="B69" s="133" t="s">
        <v>864</v>
      </c>
      <c r="C69" s="8"/>
      <c r="D69" s="137" t="s">
        <v>880</v>
      </c>
    </row>
    <row r="70" spans="1:4" ht="12.95" customHeight="1">
      <c r="B70" s="133" t="s">
        <v>911</v>
      </c>
      <c r="C70" s="8"/>
      <c r="D70" s="137" t="s">
        <v>997</v>
      </c>
    </row>
    <row r="71" spans="1:4" ht="12.95" customHeight="1">
      <c r="B71" s="18" t="s">
        <v>912</v>
      </c>
      <c r="C71" s="8"/>
      <c r="D71" s="18" t="s">
        <v>881</v>
      </c>
    </row>
    <row r="72" spans="1:4">
      <c r="B72" s="19"/>
    </row>
    <row r="73" spans="1:4" ht="13.5" thickBot="1">
      <c r="A73" s="23"/>
      <c r="B73" s="23"/>
      <c r="C73" s="23"/>
      <c r="D73" s="23"/>
    </row>
    <row r="74" spans="1:4" s="23" customFormat="1" ht="16.5" customHeight="1" thickTop="1">
      <c r="B74" s="24" t="str">
        <f>+'Περιεχόμενα-Contents'!B27</f>
        <v>(Τελευταία Ενημέρωση/Last update: 05/03/2026)</v>
      </c>
      <c r="C74" s="25"/>
      <c r="D74" s="25"/>
    </row>
    <row r="75" spans="1:4" s="23" customFormat="1" ht="4.5" customHeight="1">
      <c r="B75" s="189"/>
    </row>
    <row r="76" spans="1:4" s="23" customFormat="1" ht="16.5" customHeight="1">
      <c r="B76" s="26" t="str">
        <f>+'Περιεχόμενα-Contents'!B29</f>
        <v>COPYRIGHT © :2026, ΚΥΠΡΙΑΚΗ ΔΗΜΟΚΡΑΤΙΑ, ΣΤΑΤΙΣΤΙΚΗ ΥΠΗΡΕΣΙΑ/REPUBLIC OF CYPRUS, STATISTICAL SERVICE</v>
      </c>
    </row>
    <row r="77" spans="1:4" s="23" customFormat="1" ht="4.5" customHeight="1">
      <c r="A77" s="1"/>
      <c r="B77" s="1"/>
      <c r="C77" s="1"/>
      <c r="D77" s="1"/>
    </row>
    <row r="78" spans="1:4" s="23" customFormat="1" ht="16.5" customHeight="1">
      <c r="A78" s="1"/>
      <c r="B78" s="1"/>
      <c r="C78" s="1"/>
      <c r="D78" s="1"/>
    </row>
    <row r="81" spans="2:2">
      <c r="B81" s="149"/>
    </row>
  </sheetData>
  <hyperlinks>
    <hyperlink ref="B1" location="'Περιεχόμενα-Contents'!A1" display="Περιεχόμενα - Contents" xr:uid="{00000000-0004-0000-0100-000000000000}"/>
  </hyperlinks>
  <printOptions horizontalCentered="1"/>
  <pageMargins left="0.15748031496062992" right="0.15748031496062992" top="0.74803149606299213" bottom="0.74803149606299213" header="0.31496062992125984" footer="0.31496062992125984"/>
  <pageSetup paperSize="9" orientation="portrait" horizontalDpi="4294967293" r:id="rId1"/>
  <rowBreaks count="2" manualBreakCount="2">
    <brk id="26" max="3" man="1"/>
    <brk id="50" max="3" man="1"/>
  </rowBreaks>
  <colBreaks count="1" manualBreakCount="1">
    <brk id="2" max="76"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J33"/>
  <sheetViews>
    <sheetView zoomScaleNormal="100" zoomScaleSheetLayoutView="80" workbookViewId="0">
      <selection sqref="A1:B1"/>
    </sheetView>
  </sheetViews>
  <sheetFormatPr defaultColWidth="9.28515625" defaultRowHeight="12.75"/>
  <cols>
    <col min="1" max="1" width="2.140625" style="22" customWidth="1"/>
    <col min="2" max="2" width="41.85546875" style="27" customWidth="1"/>
    <col min="3" max="3" width="11.5703125" style="27" customWidth="1"/>
    <col min="4" max="4" width="11.5703125" style="21" customWidth="1"/>
    <col min="5" max="5" width="0.85546875" style="22" customWidth="1"/>
    <col min="6" max="6" width="36.140625" style="22" customWidth="1"/>
    <col min="7" max="7" width="2.140625" style="22" customWidth="1"/>
    <col min="8" max="16384" width="9.28515625" style="22"/>
  </cols>
  <sheetData>
    <row r="1" spans="1:10" s="1" customFormat="1" ht="15" customHeight="1">
      <c r="A1" s="254" t="s">
        <v>8</v>
      </c>
      <c r="B1" s="255"/>
      <c r="C1" s="74"/>
      <c r="D1" s="81"/>
    </row>
    <row r="2" spans="1:10" s="1" customFormat="1" ht="12.95" customHeight="1">
      <c r="B2" s="3"/>
      <c r="C2" s="75"/>
      <c r="D2" s="81"/>
    </row>
    <row r="3" spans="1:10" s="29" customFormat="1" ht="15" customHeight="1">
      <c r="B3" s="194" t="s">
        <v>1127</v>
      </c>
      <c r="C3" s="45"/>
      <c r="D3" s="82"/>
      <c r="E3" s="34"/>
      <c r="F3" s="34"/>
      <c r="G3" s="34"/>
    </row>
    <row r="4" spans="1:10" s="29" customFormat="1" ht="15" customHeight="1" thickBot="1">
      <c r="B4" s="195" t="s">
        <v>1128</v>
      </c>
      <c r="C4" s="193"/>
      <c r="D4" s="193"/>
      <c r="E4" s="192"/>
      <c r="F4" s="192"/>
      <c r="G4" s="35"/>
    </row>
    <row r="5" spans="1:10" s="29" customFormat="1" ht="12.95" customHeight="1" thickTop="1">
      <c r="B5" s="35"/>
      <c r="C5" s="35"/>
    </row>
    <row r="6" spans="1:10" s="30" customFormat="1" ht="15.95" customHeight="1">
      <c r="B6" s="250" t="s">
        <v>498</v>
      </c>
      <c r="C6" s="257">
        <v>2023</v>
      </c>
      <c r="D6" s="257"/>
      <c r="E6" s="258"/>
      <c r="F6" s="250" t="s">
        <v>549</v>
      </c>
    </row>
    <row r="7" spans="1:10" s="30" customFormat="1" ht="48" customHeight="1">
      <c r="B7" s="272"/>
      <c r="C7" s="113" t="s">
        <v>449</v>
      </c>
      <c r="D7" s="283" t="s">
        <v>264</v>
      </c>
      <c r="E7" s="284"/>
      <c r="F7" s="272"/>
    </row>
    <row r="8" spans="1:10" s="30" customFormat="1" ht="45.75" customHeight="1">
      <c r="B8" s="251"/>
      <c r="C8" s="114" t="s">
        <v>1000</v>
      </c>
      <c r="D8" s="285" t="s">
        <v>262</v>
      </c>
      <c r="E8" s="286"/>
      <c r="F8" s="251"/>
    </row>
    <row r="9" spans="1:10" s="30" customFormat="1" ht="24.95" customHeight="1">
      <c r="B9" s="163" t="s">
        <v>15</v>
      </c>
      <c r="C9" s="240"/>
      <c r="D9" s="164">
        <f>+D10+D15</f>
        <v>2429641.2370800548</v>
      </c>
      <c r="E9" s="182"/>
      <c r="F9" s="165" t="s">
        <v>16</v>
      </c>
    </row>
    <row r="10" spans="1:10" s="29" customFormat="1" ht="20.100000000000001" customHeight="1">
      <c r="B10" s="39" t="s">
        <v>717</v>
      </c>
      <c r="C10" s="151" t="s">
        <v>878</v>
      </c>
      <c r="D10" s="65">
        <f>+D11+D13+D14</f>
        <v>1308837.4406970758</v>
      </c>
      <c r="E10" s="71"/>
      <c r="F10" s="39" t="s">
        <v>718</v>
      </c>
    </row>
    <row r="11" spans="1:10" s="30" customFormat="1" ht="15" customHeight="1">
      <c r="B11" s="66" t="s">
        <v>711</v>
      </c>
      <c r="C11" s="85">
        <v>2209</v>
      </c>
      <c r="D11" s="62">
        <v>141637.39000000001</v>
      </c>
      <c r="E11" s="72"/>
      <c r="F11" s="66" t="s">
        <v>726</v>
      </c>
    </row>
    <row r="12" spans="1:10" s="29" customFormat="1" ht="15" customHeight="1">
      <c r="B12" s="66" t="s">
        <v>1012</v>
      </c>
      <c r="C12" s="85"/>
      <c r="D12" s="82"/>
      <c r="E12" s="71"/>
      <c r="F12" s="66" t="s">
        <v>727</v>
      </c>
      <c r="J12" s="30"/>
    </row>
    <row r="13" spans="1:10" s="29" customFormat="1" ht="12" customHeight="1">
      <c r="B13" s="66" t="s">
        <v>719</v>
      </c>
      <c r="C13" s="85" t="s">
        <v>878</v>
      </c>
      <c r="D13" s="88">
        <v>334636.59999999992</v>
      </c>
      <c r="E13" s="71"/>
      <c r="F13" s="66" t="s">
        <v>728</v>
      </c>
      <c r="J13" s="30"/>
    </row>
    <row r="14" spans="1:10" s="29" customFormat="1" ht="15" customHeight="1">
      <c r="B14" s="66" t="s">
        <v>712</v>
      </c>
      <c r="C14" s="85" t="s">
        <v>878</v>
      </c>
      <c r="D14" s="88">
        <v>832563.45069707581</v>
      </c>
      <c r="E14" s="71"/>
      <c r="F14" s="66" t="s">
        <v>729</v>
      </c>
    </row>
    <row r="15" spans="1:10" s="29" customFormat="1" ht="20.100000000000001" customHeight="1">
      <c r="B15" s="39" t="s">
        <v>713</v>
      </c>
      <c r="C15" s="151" t="s">
        <v>878</v>
      </c>
      <c r="D15" s="82">
        <f>SUM(D16:D18)</f>
        <v>1120803.796382979</v>
      </c>
      <c r="E15" s="71"/>
      <c r="F15" s="39" t="s">
        <v>730</v>
      </c>
      <c r="J15" s="30"/>
    </row>
    <row r="16" spans="1:10" s="30" customFormat="1" ht="15" customHeight="1">
      <c r="B16" s="66" t="s">
        <v>711</v>
      </c>
      <c r="C16" s="85">
        <v>127.428</v>
      </c>
      <c r="D16" s="62">
        <v>8170.847999999999</v>
      </c>
      <c r="E16" s="72"/>
      <c r="F16" s="66" t="s">
        <v>726</v>
      </c>
      <c r="J16" s="29"/>
    </row>
    <row r="17" spans="2:10" s="30" customFormat="1" ht="15" customHeight="1">
      <c r="B17" s="66" t="s">
        <v>714</v>
      </c>
      <c r="C17" s="85">
        <v>3007</v>
      </c>
      <c r="D17" s="62">
        <v>123407.2</v>
      </c>
      <c r="E17" s="72"/>
      <c r="F17" s="66" t="s">
        <v>731</v>
      </c>
      <c r="J17" s="29"/>
    </row>
    <row r="18" spans="2:10" s="30" customFormat="1" ht="15" customHeight="1">
      <c r="B18" s="66" t="s">
        <v>715</v>
      </c>
      <c r="C18" s="85">
        <v>1166.55</v>
      </c>
      <c r="D18" s="62">
        <v>989225.74838297896</v>
      </c>
      <c r="E18" s="72"/>
      <c r="F18" s="66" t="s">
        <v>732</v>
      </c>
      <c r="J18" s="29"/>
    </row>
    <row r="19" spans="2:10" s="30" customFormat="1" ht="24.95" customHeight="1">
      <c r="B19" s="165" t="s">
        <v>33</v>
      </c>
      <c r="C19" s="240"/>
      <c r="D19" s="164">
        <f>+D22+D23</f>
        <v>678269.31920000003</v>
      </c>
      <c r="E19" s="182"/>
      <c r="F19" s="165" t="s">
        <v>34</v>
      </c>
    </row>
    <row r="20" spans="2:10" s="29" customFormat="1" ht="15" customHeight="1">
      <c r="B20" s="66" t="s">
        <v>716</v>
      </c>
      <c r="C20" s="151"/>
      <c r="D20" s="65"/>
      <c r="E20" s="71"/>
      <c r="F20" s="66" t="s">
        <v>733</v>
      </c>
    </row>
    <row r="21" spans="2:10" s="30" customFormat="1" ht="12" customHeight="1">
      <c r="B21" s="66" t="s">
        <v>720</v>
      </c>
      <c r="C21" s="87"/>
      <c r="D21" s="62"/>
      <c r="E21" s="72"/>
      <c r="F21" s="66" t="s">
        <v>734</v>
      </c>
      <c r="J21" s="29"/>
    </row>
    <row r="22" spans="2:10" s="30" customFormat="1" ht="15" customHeight="1">
      <c r="B22" s="73" t="s">
        <v>721</v>
      </c>
      <c r="C22" s="85" t="s">
        <v>878</v>
      </c>
      <c r="D22" s="62">
        <v>444262.40000000002</v>
      </c>
      <c r="E22" s="72"/>
      <c r="F22" s="73" t="s">
        <v>735</v>
      </c>
      <c r="J22" s="29"/>
    </row>
    <row r="23" spans="2:10" s="30" customFormat="1" ht="15" customHeight="1">
      <c r="B23" s="73" t="s">
        <v>722</v>
      </c>
      <c r="C23" s="87" t="s">
        <v>878</v>
      </c>
      <c r="D23" s="62">
        <v>234006.9192</v>
      </c>
      <c r="E23" s="72"/>
      <c r="F23" s="73" t="s">
        <v>736</v>
      </c>
    </row>
    <row r="24" spans="2:10" s="30" customFormat="1" ht="3" customHeight="1">
      <c r="B24" s="58"/>
      <c r="C24" s="99"/>
      <c r="D24" s="97"/>
      <c r="E24" s="68"/>
      <c r="F24" s="58"/>
      <c r="G24" s="22"/>
    </row>
    <row r="25" spans="2:10" s="23" customFormat="1" ht="13.5" thickBot="1">
      <c r="C25" s="76"/>
      <c r="D25" s="76"/>
      <c r="G25" s="22"/>
    </row>
    <row r="26" spans="2:10" s="23" customFormat="1" ht="16.5" customHeight="1" thickTop="1">
      <c r="B26" s="24" t="str">
        <f>+'Περιεχόμενα-Contents'!B27</f>
        <v>(Τελευταία Ενημέρωση/Last update: 05/03/2026)</v>
      </c>
      <c r="C26" s="77"/>
      <c r="D26" s="83"/>
      <c r="E26" s="25"/>
      <c r="F26" s="25"/>
      <c r="G26" s="22"/>
    </row>
    <row r="27" spans="2:10" s="23" customFormat="1" ht="4.5" customHeight="1">
      <c r="B27" s="189"/>
      <c r="C27" s="197"/>
      <c r="D27" s="76"/>
      <c r="G27" s="22"/>
    </row>
    <row r="28" spans="2:10" s="23" customFormat="1" ht="16.5" customHeight="1">
      <c r="B28" s="26" t="str">
        <f>+'Περιεχόμενα-Contents'!B29</f>
        <v>COPYRIGHT © :2026, ΚΥΠΡΙΑΚΗ ΔΗΜΟΚΡΑΤΙΑ, ΣΤΑΤΙΣΤΙΚΗ ΥΠΗΡΕΣΙΑ/REPUBLIC OF CYPRUS, STATISTICAL SERVICE</v>
      </c>
      <c r="C28" s="78"/>
      <c r="D28" s="76"/>
      <c r="G28" s="22"/>
    </row>
    <row r="29" spans="2:10" s="1" customFormat="1">
      <c r="B29" s="20"/>
      <c r="C29" s="79"/>
      <c r="D29" s="81"/>
      <c r="G29" s="22"/>
    </row>
    <row r="33" spans="1:7" s="27" customFormat="1">
      <c r="A33" s="22"/>
      <c r="B33" s="28"/>
      <c r="C33" s="80"/>
      <c r="G33" s="22"/>
    </row>
  </sheetData>
  <mergeCells count="6">
    <mergeCell ref="A1:B1"/>
    <mergeCell ref="B6:B8"/>
    <mergeCell ref="C6:E6"/>
    <mergeCell ref="F6:F8"/>
    <mergeCell ref="D7:E7"/>
    <mergeCell ref="D8:E8"/>
  </mergeCells>
  <hyperlinks>
    <hyperlink ref="A1" location="'Περιεχόμενα-Contents'!A1" display="Περιεχόμενα - Contents" xr:uid="{00000000-0004-0000-1300-000000000000}"/>
  </hyperlinks>
  <printOptions horizontalCentered="1"/>
  <pageMargins left="0.15748031496062992" right="0.15748031496062992" top="0.39370078740157483" bottom="0.19685039370078741" header="0.15748031496062992" footer="0.1574803149606299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J32"/>
  <sheetViews>
    <sheetView zoomScaleNormal="100" zoomScaleSheetLayoutView="80" workbookViewId="0">
      <selection sqref="A1:B1"/>
    </sheetView>
  </sheetViews>
  <sheetFormatPr defaultColWidth="9.28515625" defaultRowHeight="12.75"/>
  <cols>
    <col min="1" max="1" width="2.140625" style="22" customWidth="1"/>
    <col min="2" max="2" width="40.28515625" style="27" customWidth="1"/>
    <col min="3" max="3" width="9.85546875" style="27" customWidth="1"/>
    <col min="4" max="4" width="11.5703125" style="21" customWidth="1"/>
    <col min="5" max="5" width="0.85546875" style="22" customWidth="1"/>
    <col min="6" max="6" width="36.140625" style="22" customWidth="1"/>
    <col min="7" max="7" width="2.140625" style="22" customWidth="1"/>
    <col min="8" max="16384" width="9.28515625" style="22"/>
  </cols>
  <sheetData>
    <row r="1" spans="1:10" s="1" customFormat="1" ht="15" customHeight="1">
      <c r="A1" s="254" t="s">
        <v>8</v>
      </c>
      <c r="B1" s="255"/>
      <c r="C1" s="74"/>
      <c r="D1" s="81"/>
    </row>
    <row r="2" spans="1:10" s="1" customFormat="1" ht="12.95" customHeight="1">
      <c r="B2" s="3"/>
      <c r="C2" s="75"/>
      <c r="D2" s="81"/>
    </row>
    <row r="3" spans="1:10" s="29" customFormat="1" ht="15" customHeight="1">
      <c r="B3" s="194" t="s">
        <v>1129</v>
      </c>
      <c r="C3" s="45"/>
      <c r="D3" s="82"/>
      <c r="E3" s="34"/>
      <c r="F3" s="34"/>
      <c r="G3" s="34"/>
    </row>
    <row r="4" spans="1:10" s="29" customFormat="1" ht="15" customHeight="1" thickBot="1">
      <c r="B4" s="195" t="s">
        <v>1130</v>
      </c>
      <c r="C4" s="193"/>
      <c r="D4" s="193"/>
      <c r="E4" s="192"/>
      <c r="F4" s="192"/>
      <c r="G4" s="35"/>
    </row>
    <row r="5" spans="1:10" s="29" customFormat="1" ht="12.95" customHeight="1" thickTop="1">
      <c r="B5" s="35"/>
      <c r="C5" s="35"/>
    </row>
    <row r="6" spans="1:10" s="30" customFormat="1" ht="15.95" customHeight="1">
      <c r="B6" s="250" t="s">
        <v>498</v>
      </c>
      <c r="C6" s="257">
        <v>2023</v>
      </c>
      <c r="D6" s="257"/>
      <c r="E6" s="258"/>
      <c r="F6" s="250" t="s">
        <v>549</v>
      </c>
    </row>
    <row r="7" spans="1:10" s="30" customFormat="1" ht="48" customHeight="1">
      <c r="B7" s="272"/>
      <c r="C7" s="113" t="s">
        <v>449</v>
      </c>
      <c r="D7" s="283" t="s">
        <v>264</v>
      </c>
      <c r="E7" s="284"/>
      <c r="F7" s="272"/>
    </row>
    <row r="8" spans="1:10" s="30" customFormat="1" ht="45.75" customHeight="1">
      <c r="B8" s="251"/>
      <c r="C8" s="114" t="s">
        <v>1000</v>
      </c>
      <c r="D8" s="285" t="s">
        <v>262</v>
      </c>
      <c r="E8" s="286"/>
      <c r="F8" s="251"/>
    </row>
    <row r="9" spans="1:10" s="30" customFormat="1" ht="24.95" customHeight="1">
      <c r="B9" s="163" t="s">
        <v>15</v>
      </c>
      <c r="C9" s="240"/>
      <c r="D9" s="164">
        <f>+D10+D13+D18</f>
        <v>51090011.994863547</v>
      </c>
      <c r="E9" s="182"/>
      <c r="F9" s="165" t="s">
        <v>16</v>
      </c>
    </row>
    <row r="10" spans="1:10" s="29" customFormat="1" ht="20.100000000000001" customHeight="1">
      <c r="B10" s="39" t="s">
        <v>723</v>
      </c>
      <c r="C10" s="151">
        <f>+C11+C12</f>
        <v>1190.6881396153838</v>
      </c>
      <c r="D10" s="65">
        <f>+D11+D12</f>
        <v>7513151.9948635492</v>
      </c>
      <c r="E10" s="71"/>
      <c r="F10" s="39" t="s">
        <v>1063</v>
      </c>
      <c r="J10" s="30"/>
    </row>
    <row r="11" spans="1:10" s="30" customFormat="1" ht="15" customHeight="1">
      <c r="B11" s="66" t="s">
        <v>737</v>
      </c>
      <c r="C11" s="85">
        <v>484.92902961538385</v>
      </c>
      <c r="D11" s="62">
        <v>3059865.45511316</v>
      </c>
      <c r="E11" s="72"/>
      <c r="F11" s="66" t="s">
        <v>1064</v>
      </c>
    </row>
    <row r="12" spans="1:10" s="30" customFormat="1" ht="15" customHeight="1">
      <c r="B12" s="66" t="s">
        <v>738</v>
      </c>
      <c r="C12" s="85">
        <v>705.75910999999996</v>
      </c>
      <c r="D12" s="88">
        <v>4453286.5397503898</v>
      </c>
      <c r="E12" s="72"/>
      <c r="F12" s="66" t="s">
        <v>1065</v>
      </c>
    </row>
    <row r="13" spans="1:10" s="29" customFormat="1" ht="20.100000000000001" customHeight="1">
      <c r="B13" s="39" t="s">
        <v>739</v>
      </c>
      <c r="C13" s="151"/>
      <c r="D13" s="82">
        <f>SUM(D14:D16)</f>
        <v>43052315</v>
      </c>
      <c r="E13" s="71"/>
      <c r="F13" s="39" t="s">
        <v>740</v>
      </c>
      <c r="J13" s="30"/>
    </row>
    <row r="14" spans="1:10" s="30" customFormat="1" ht="15" customHeight="1">
      <c r="B14" s="66" t="s">
        <v>761</v>
      </c>
      <c r="C14" s="85">
        <v>5690.8</v>
      </c>
      <c r="D14" s="88">
        <v>38981334</v>
      </c>
      <c r="E14" s="72"/>
      <c r="F14" s="66" t="s">
        <v>744</v>
      </c>
    </row>
    <row r="15" spans="1:10" s="30" customFormat="1" ht="15" customHeight="1">
      <c r="B15" s="66" t="s">
        <v>762</v>
      </c>
      <c r="C15" s="85" t="s">
        <v>878</v>
      </c>
      <c r="D15" s="62">
        <v>3940300</v>
      </c>
      <c r="E15" s="72"/>
      <c r="F15" s="66" t="s">
        <v>745</v>
      </c>
    </row>
    <row r="16" spans="1:10" s="30" customFormat="1" ht="15" customHeight="1">
      <c r="B16" s="66" t="s">
        <v>763</v>
      </c>
      <c r="C16" s="85">
        <v>9.4</v>
      </c>
      <c r="D16" s="62">
        <v>130681</v>
      </c>
      <c r="E16" s="72"/>
      <c r="F16" s="66" t="s">
        <v>746</v>
      </c>
    </row>
    <row r="17" spans="1:10" s="29" customFormat="1" ht="20.100000000000001" customHeight="1">
      <c r="B17" s="39" t="s">
        <v>741</v>
      </c>
      <c r="C17" s="151"/>
      <c r="D17" s="65"/>
      <c r="E17" s="71"/>
      <c r="F17" s="39" t="s">
        <v>742</v>
      </c>
      <c r="J17" s="30"/>
    </row>
    <row r="18" spans="1:10" s="30" customFormat="1" ht="15" customHeight="1">
      <c r="B18" s="66" t="s">
        <v>743</v>
      </c>
      <c r="C18" s="85">
        <v>61</v>
      </c>
      <c r="D18" s="62">
        <v>524545</v>
      </c>
      <c r="E18" s="72"/>
      <c r="F18" s="66" t="s">
        <v>747</v>
      </c>
    </row>
    <row r="19" spans="1:10" s="30" customFormat="1" ht="24.95" customHeight="1">
      <c r="B19" s="165" t="s">
        <v>33</v>
      </c>
      <c r="C19" s="240"/>
      <c r="D19" s="164">
        <f>SUM(D20:D22)</f>
        <v>23118326.213564709</v>
      </c>
      <c r="E19" s="182"/>
      <c r="F19" s="165" t="s">
        <v>34</v>
      </c>
    </row>
    <row r="20" spans="1:10" s="29" customFormat="1" ht="15" customHeight="1">
      <c r="B20" s="66" t="s">
        <v>724</v>
      </c>
      <c r="C20" s="85" t="s">
        <v>878</v>
      </c>
      <c r="D20" s="62">
        <v>7437149.8886769898</v>
      </c>
      <c r="E20" s="71"/>
      <c r="F20" s="66" t="s">
        <v>725</v>
      </c>
    </row>
    <row r="21" spans="1:10" s="30" customFormat="1" ht="15" customHeight="1">
      <c r="B21" s="66" t="s">
        <v>748</v>
      </c>
      <c r="C21" s="85" t="s">
        <v>878</v>
      </c>
      <c r="D21" s="62">
        <v>2639487.0423602201</v>
      </c>
      <c r="E21" s="72"/>
      <c r="F21" s="66" t="s">
        <v>749</v>
      </c>
    </row>
    <row r="22" spans="1:10" s="30" customFormat="1" ht="15" customHeight="1">
      <c r="B22" s="66" t="s">
        <v>221</v>
      </c>
      <c r="C22" s="87" t="s">
        <v>878</v>
      </c>
      <c r="D22" s="62">
        <v>13041689.282527501</v>
      </c>
      <c r="E22" s="72"/>
      <c r="F22" s="66" t="s">
        <v>149</v>
      </c>
    </row>
    <row r="23" spans="1:10" s="30" customFormat="1" ht="3" customHeight="1">
      <c r="B23" s="58"/>
      <c r="C23" s="119"/>
      <c r="D23" s="97"/>
      <c r="E23" s="68"/>
      <c r="F23" s="58"/>
      <c r="G23" s="22"/>
    </row>
    <row r="24" spans="1:10" s="23" customFormat="1" ht="13.5" thickBot="1">
      <c r="C24" s="76"/>
      <c r="D24" s="76"/>
      <c r="G24" s="22"/>
    </row>
    <row r="25" spans="1:10" s="23" customFormat="1" ht="16.5" customHeight="1" thickTop="1">
      <c r="B25" s="24" t="str">
        <f>+'Περιεχόμενα-Contents'!B27</f>
        <v>(Τελευταία Ενημέρωση/Last update: 05/03/2026)</v>
      </c>
      <c r="C25" s="77"/>
      <c r="D25" s="83"/>
      <c r="E25" s="25"/>
      <c r="F25" s="25"/>
      <c r="G25" s="22"/>
    </row>
    <row r="26" spans="1:10" s="23" customFormat="1" ht="4.5" customHeight="1">
      <c r="B26" s="189"/>
      <c r="C26" s="197"/>
      <c r="D26" s="76"/>
      <c r="G26" s="22"/>
    </row>
    <row r="27" spans="1:10" s="23" customFormat="1" ht="16.5" customHeight="1">
      <c r="B27" s="26" t="str">
        <f>+'Περιεχόμενα-Contents'!B29</f>
        <v>COPYRIGHT © :2026, ΚΥΠΡΙΑΚΗ ΔΗΜΟΚΡΑΤΙΑ, ΣΤΑΤΙΣΤΙΚΗ ΥΠΗΡΕΣΙΑ/REPUBLIC OF CYPRUS, STATISTICAL SERVICE</v>
      </c>
      <c r="C27" s="78"/>
      <c r="D27" s="76"/>
      <c r="G27" s="22"/>
    </row>
    <row r="28" spans="1:10" s="1" customFormat="1">
      <c r="B28" s="20"/>
      <c r="C28" s="79"/>
      <c r="D28" s="81"/>
      <c r="G28" s="22"/>
    </row>
    <row r="32" spans="1:10" s="27" customFormat="1">
      <c r="A32" s="22"/>
      <c r="B32" s="28"/>
      <c r="C32" s="80"/>
      <c r="G32" s="22"/>
    </row>
  </sheetData>
  <mergeCells count="6">
    <mergeCell ref="A1:B1"/>
    <mergeCell ref="B6:B8"/>
    <mergeCell ref="C6:E6"/>
    <mergeCell ref="F6:F8"/>
    <mergeCell ref="D7:E7"/>
    <mergeCell ref="D8:E8"/>
  </mergeCells>
  <hyperlinks>
    <hyperlink ref="A1" location="'Περιεχόμενα-Contents'!A1" display="Περιεχόμενα - Contents" xr:uid="{00000000-0004-0000-1400-000000000000}"/>
  </hyperlinks>
  <printOptions horizontalCentered="1"/>
  <pageMargins left="0.15748031496062992" right="0.15748031496062992" top="0.39370078740157483" bottom="0.19685039370078741" header="0.15748031496062992" footer="0.15748031496062992"/>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M40"/>
  <sheetViews>
    <sheetView zoomScaleNormal="100" zoomScaleSheetLayoutView="80" workbookViewId="0">
      <pane ySplit="6" topLeftCell="A7" activePane="bottomLeft" state="frozen"/>
      <selection pane="bottomLeft" sqref="A1:B1"/>
    </sheetView>
  </sheetViews>
  <sheetFormatPr defaultColWidth="9.28515625" defaultRowHeight="12.75"/>
  <cols>
    <col min="1" max="1" width="2.140625" style="22" customWidth="1"/>
    <col min="2" max="2" width="30.7109375" style="27" customWidth="1"/>
    <col min="3" max="3" width="7.140625" style="22" bestFit="1" customWidth="1"/>
    <col min="4" max="7" width="6.85546875" style="22" customWidth="1"/>
    <col min="8" max="8" width="0.85546875" style="22" customWidth="1"/>
    <col min="9" max="9" width="37.28515625" style="22" customWidth="1"/>
    <col min="10" max="10" width="2.140625" style="22" customWidth="1"/>
    <col min="11" max="16384" width="9.28515625" style="22"/>
  </cols>
  <sheetData>
    <row r="1" spans="1:13" s="1" customFormat="1" ht="15" customHeight="1">
      <c r="A1" s="254" t="s">
        <v>8</v>
      </c>
      <c r="B1" s="255"/>
    </row>
    <row r="2" spans="1:13" s="1" customFormat="1" ht="12.95" customHeight="1">
      <c r="B2" s="3"/>
    </row>
    <row r="3" spans="1:13" s="29" customFormat="1" ht="15" customHeight="1">
      <c r="B3" s="194" t="s">
        <v>1131</v>
      </c>
      <c r="C3" s="34"/>
      <c r="D3" s="34"/>
      <c r="E3" s="34"/>
      <c r="F3" s="34"/>
      <c r="G3" s="34"/>
      <c r="H3" s="34"/>
      <c r="I3" s="34"/>
      <c r="J3" s="34"/>
    </row>
    <row r="4" spans="1:13" s="29" customFormat="1" ht="15" customHeight="1" thickBot="1">
      <c r="B4" s="195" t="s">
        <v>1132</v>
      </c>
      <c r="C4" s="192"/>
      <c r="D4" s="192"/>
      <c r="E4" s="192"/>
      <c r="F4" s="192"/>
      <c r="G4" s="192"/>
      <c r="H4" s="192"/>
      <c r="I4" s="192"/>
      <c r="J4" s="35"/>
    </row>
    <row r="5" spans="1:13" s="30" customFormat="1" ht="15.75" customHeight="1" thickTop="1">
      <c r="I5" s="31" t="s">
        <v>1013</v>
      </c>
    </row>
    <row r="6" spans="1:13" s="30" customFormat="1" ht="32.1" customHeight="1">
      <c r="B6" s="199" t="s">
        <v>765</v>
      </c>
      <c r="C6" s="200">
        <v>2019</v>
      </c>
      <c r="D6" s="200">
        <v>2020</v>
      </c>
      <c r="E6" s="200">
        <v>2021</v>
      </c>
      <c r="F6" s="200">
        <v>2022</v>
      </c>
      <c r="G6" s="257">
        <v>2023</v>
      </c>
      <c r="H6" s="258"/>
      <c r="I6" s="199" t="s">
        <v>764</v>
      </c>
    </row>
    <row r="7" spans="1:13" s="29" customFormat="1" ht="20.100000000000001" customHeight="1">
      <c r="B7" s="37" t="s">
        <v>723</v>
      </c>
      <c r="C7" s="41">
        <v>1480.13</v>
      </c>
      <c r="D7" s="41">
        <v>1224.9549999999999</v>
      </c>
      <c r="E7" s="41">
        <v>1381.1709600000004</v>
      </c>
      <c r="F7" s="41">
        <v>1248.5771326999993</v>
      </c>
      <c r="G7" s="41">
        <f>SUM(G8:G25)</f>
        <v>1190.6881396153838</v>
      </c>
      <c r="H7" s="41"/>
      <c r="I7" s="39" t="s">
        <v>1063</v>
      </c>
    </row>
    <row r="8" spans="1:13" s="30" customFormat="1" ht="15" customHeight="1">
      <c r="B8" s="38" t="s">
        <v>766</v>
      </c>
      <c r="C8" s="67">
        <v>64.305999999999997</v>
      </c>
      <c r="D8" s="67">
        <v>49.973999999999997</v>
      </c>
      <c r="E8" s="67">
        <v>65.273300000000006</v>
      </c>
      <c r="F8" s="67">
        <v>65.782299999999992</v>
      </c>
      <c r="G8" s="67">
        <v>64.798069230769215</v>
      </c>
      <c r="H8" s="33"/>
      <c r="I8" s="38" t="s">
        <v>787</v>
      </c>
      <c r="J8" s="32"/>
      <c r="K8" s="218"/>
    </row>
    <row r="9" spans="1:13" s="30" customFormat="1" ht="15" customHeight="1">
      <c r="B9" s="38" t="s">
        <v>767</v>
      </c>
      <c r="C9" s="67">
        <v>85.063000000000002</v>
      </c>
      <c r="D9" s="67">
        <v>77.628</v>
      </c>
      <c r="E9" s="67">
        <v>95.790549999999939</v>
      </c>
      <c r="F9" s="67">
        <v>82.378689999999963</v>
      </c>
      <c r="G9" s="67">
        <v>97.602634230768814</v>
      </c>
      <c r="H9" s="33"/>
      <c r="I9" s="38" t="s">
        <v>788</v>
      </c>
      <c r="J9" s="32"/>
      <c r="K9" s="218"/>
    </row>
    <row r="10" spans="1:13" s="30" customFormat="1" ht="15" customHeight="1">
      <c r="B10" s="38" t="s">
        <v>768</v>
      </c>
      <c r="C10" s="67">
        <v>13.28</v>
      </c>
      <c r="D10" s="67">
        <v>10.468999999999999</v>
      </c>
      <c r="E10" s="67">
        <v>14.924420000000001</v>
      </c>
      <c r="F10" s="67">
        <v>12.011830000000002</v>
      </c>
      <c r="G10" s="67">
        <v>9.5670980769230773</v>
      </c>
      <c r="H10" s="33"/>
      <c r="I10" s="38" t="s">
        <v>789</v>
      </c>
      <c r="J10" s="32"/>
      <c r="K10" s="218"/>
    </row>
    <row r="11" spans="1:13" s="30" customFormat="1" ht="15" customHeight="1">
      <c r="B11" s="38" t="s">
        <v>769</v>
      </c>
      <c r="C11" s="67">
        <v>31.603999999999999</v>
      </c>
      <c r="D11" s="67">
        <v>19.98</v>
      </c>
      <c r="E11" s="67">
        <v>22.111200000000022</v>
      </c>
      <c r="F11" s="67">
        <v>19.185690000000019</v>
      </c>
      <c r="G11" s="67">
        <v>8.2940584615384463</v>
      </c>
      <c r="H11" s="33"/>
      <c r="I11" s="38" t="s">
        <v>790</v>
      </c>
      <c r="J11" s="32"/>
      <c r="K11" s="218"/>
    </row>
    <row r="12" spans="1:13" s="30" customFormat="1" ht="15" customHeight="1">
      <c r="B12" s="38" t="s">
        <v>770</v>
      </c>
      <c r="C12" s="67">
        <v>8.359</v>
      </c>
      <c r="D12" s="67">
        <v>3.9860000000000002</v>
      </c>
      <c r="E12" s="67">
        <v>5.1376599999999959</v>
      </c>
      <c r="F12" s="67">
        <v>4.3942999999999932</v>
      </c>
      <c r="G12" s="67">
        <v>4.0466653846153706</v>
      </c>
      <c r="H12" s="33"/>
      <c r="I12" s="38" t="s">
        <v>791</v>
      </c>
      <c r="J12" s="32"/>
      <c r="K12" s="29"/>
      <c r="L12" s="29"/>
      <c r="M12" s="29"/>
    </row>
    <row r="13" spans="1:13" s="30" customFormat="1" ht="15" customHeight="1">
      <c r="B13" s="38" t="s">
        <v>771</v>
      </c>
      <c r="C13" s="67">
        <v>23.445</v>
      </c>
      <c r="D13" s="67">
        <v>16.238</v>
      </c>
      <c r="E13" s="67">
        <v>25.044830000000022</v>
      </c>
      <c r="F13" s="67">
        <v>20.457979999999978</v>
      </c>
      <c r="G13" s="67">
        <v>45.726624999999899</v>
      </c>
      <c r="H13" s="33"/>
      <c r="I13" s="38" t="s">
        <v>792</v>
      </c>
      <c r="J13" s="32"/>
      <c r="K13" s="29"/>
      <c r="L13" s="29"/>
      <c r="M13" s="29"/>
    </row>
    <row r="14" spans="1:13" s="29" customFormat="1" ht="15" customHeight="1">
      <c r="B14" s="38" t="s">
        <v>772</v>
      </c>
      <c r="C14" s="67">
        <v>5.532</v>
      </c>
      <c r="D14" s="67">
        <v>4.1059999999999999</v>
      </c>
      <c r="E14" s="67">
        <v>5.2810400000000168</v>
      </c>
      <c r="F14" s="67">
        <v>5.1523999999999948</v>
      </c>
      <c r="G14" s="67">
        <v>7.5625076923076833</v>
      </c>
      <c r="H14" s="33"/>
      <c r="I14" s="38" t="s">
        <v>806</v>
      </c>
      <c r="J14" s="47"/>
    </row>
    <row r="15" spans="1:13" s="29" customFormat="1" ht="15" customHeight="1">
      <c r="B15" s="38" t="s">
        <v>773</v>
      </c>
      <c r="C15" s="67">
        <v>10.679</v>
      </c>
      <c r="D15" s="67">
        <v>7.6950000000000003</v>
      </c>
      <c r="E15" s="67">
        <v>11.876739999999966</v>
      </c>
      <c r="F15" s="67">
        <v>12.602149999999998</v>
      </c>
      <c r="G15" s="67">
        <v>12.122310769230795</v>
      </c>
      <c r="H15" s="33"/>
      <c r="I15" s="38" t="s">
        <v>793</v>
      </c>
      <c r="J15" s="47"/>
      <c r="K15" s="22"/>
      <c r="L15" s="22"/>
      <c r="M15" s="30"/>
    </row>
    <row r="16" spans="1:13" s="29" customFormat="1" ht="15" customHeight="1">
      <c r="B16" s="38" t="s">
        <v>774</v>
      </c>
      <c r="C16" s="67">
        <v>16.710999999999999</v>
      </c>
      <c r="D16" s="67">
        <v>13.224</v>
      </c>
      <c r="E16" s="67">
        <v>13.153520000000018</v>
      </c>
      <c r="F16" s="67">
        <v>13.76045929999999</v>
      </c>
      <c r="G16" s="67">
        <v>14.508803846153871</v>
      </c>
      <c r="H16" s="33"/>
      <c r="I16" s="38" t="s">
        <v>794</v>
      </c>
      <c r="J16" s="47"/>
    </row>
    <row r="17" spans="2:13" s="29" customFormat="1" ht="15" customHeight="1">
      <c r="B17" s="38" t="s">
        <v>775</v>
      </c>
      <c r="C17" s="67">
        <v>19.28</v>
      </c>
      <c r="D17" s="67">
        <v>16.8</v>
      </c>
      <c r="E17" s="67">
        <v>20.273430000000062</v>
      </c>
      <c r="F17" s="67">
        <v>17.383660000000017</v>
      </c>
      <c r="G17" s="67">
        <v>18.418319230769164</v>
      </c>
      <c r="H17" s="33"/>
      <c r="I17" s="38" t="s">
        <v>795</v>
      </c>
      <c r="J17" s="47"/>
      <c r="K17" s="23"/>
      <c r="L17" s="23"/>
      <c r="M17" s="22"/>
    </row>
    <row r="18" spans="2:13" s="29" customFormat="1" ht="15" customHeight="1">
      <c r="B18" s="38" t="s">
        <v>776</v>
      </c>
      <c r="C18" s="67">
        <v>4.4770000000000003</v>
      </c>
      <c r="D18" s="67">
        <v>3.5950000000000002</v>
      </c>
      <c r="E18" s="67">
        <v>4.717829999999994</v>
      </c>
      <c r="F18" s="67">
        <v>4.4538199999999968</v>
      </c>
      <c r="G18" s="67">
        <v>3.9104315384615331</v>
      </c>
      <c r="H18" s="33"/>
      <c r="I18" s="38" t="s">
        <v>796</v>
      </c>
      <c r="J18" s="47"/>
      <c r="K18" s="219"/>
    </row>
    <row r="19" spans="2:13" s="29" customFormat="1" ht="15" customHeight="1">
      <c r="B19" s="38" t="s">
        <v>777</v>
      </c>
      <c r="C19" s="67">
        <v>2.7629999999999999</v>
      </c>
      <c r="D19" s="67">
        <v>1.3049999999999999</v>
      </c>
      <c r="E19" s="67">
        <v>1.5951599999999977</v>
      </c>
      <c r="F19" s="67">
        <v>1.3876499999999992</v>
      </c>
      <c r="G19" s="67">
        <v>1.3451173076923091</v>
      </c>
      <c r="H19" s="33"/>
      <c r="I19" s="38" t="s">
        <v>797</v>
      </c>
      <c r="J19" s="47"/>
      <c r="K19" s="219"/>
    </row>
    <row r="20" spans="2:13" s="29" customFormat="1" ht="15" customHeight="1">
      <c r="B20" s="38" t="s">
        <v>778</v>
      </c>
      <c r="C20" s="67">
        <v>7.7169999999999996</v>
      </c>
      <c r="D20" s="67">
        <v>5.4109999999999996</v>
      </c>
      <c r="E20" s="67">
        <v>7.8268700000000067</v>
      </c>
      <c r="F20" s="67">
        <v>7.7235499999999986</v>
      </c>
      <c r="G20" s="67">
        <v>8.4295115384615276</v>
      </c>
      <c r="H20" s="33"/>
      <c r="I20" s="38" t="s">
        <v>798</v>
      </c>
      <c r="J20" s="47"/>
      <c r="K20" s="219"/>
    </row>
    <row r="21" spans="2:13" s="29" customFormat="1" ht="15" customHeight="1">
      <c r="B21" s="38" t="s">
        <v>779</v>
      </c>
      <c r="C21" s="67">
        <v>10.478999999999999</v>
      </c>
      <c r="D21" s="67">
        <v>8.0519999999999996</v>
      </c>
      <c r="E21" s="67">
        <v>13.547360000000005</v>
      </c>
      <c r="F21" s="67">
        <v>12.549243999999993</v>
      </c>
      <c r="G21" s="67">
        <v>12.244488461538468</v>
      </c>
      <c r="H21" s="33"/>
      <c r="I21" s="38" t="s">
        <v>799</v>
      </c>
      <c r="J21" s="47"/>
      <c r="K21" s="219"/>
    </row>
    <row r="22" spans="2:13" s="29" customFormat="1" ht="15" customHeight="1">
      <c r="B22" s="38" t="s">
        <v>780</v>
      </c>
      <c r="C22" s="67">
        <v>24.021000000000001</v>
      </c>
      <c r="D22" s="67">
        <v>16.295999999999999</v>
      </c>
      <c r="E22" s="67">
        <v>19.451530000000311</v>
      </c>
      <c r="F22" s="67">
        <v>18.067939999999997</v>
      </c>
      <c r="G22" s="67">
        <v>20.467943846153727</v>
      </c>
      <c r="H22" s="33"/>
      <c r="I22" s="38" t="s">
        <v>800</v>
      </c>
      <c r="J22" s="47"/>
      <c r="K22" s="219"/>
    </row>
    <row r="23" spans="2:13" s="29" customFormat="1" ht="15" customHeight="1">
      <c r="B23" s="38" t="s">
        <v>781</v>
      </c>
      <c r="C23" s="67">
        <v>24.221</v>
      </c>
      <c r="D23" s="67">
        <v>29.925000000000001</v>
      </c>
      <c r="E23" s="67">
        <v>55.694420000000022</v>
      </c>
      <c r="F23" s="67">
        <v>36.232042</v>
      </c>
      <c r="G23" s="67">
        <v>57.376330000000003</v>
      </c>
      <c r="H23" s="33"/>
      <c r="I23" s="38" t="s">
        <v>801</v>
      </c>
      <c r="J23" s="47"/>
      <c r="K23" s="219"/>
    </row>
    <row r="24" spans="2:13" s="29" customFormat="1" ht="15" customHeight="1">
      <c r="B24" s="38" t="s">
        <v>782</v>
      </c>
      <c r="C24" s="67">
        <v>29.733000000000001</v>
      </c>
      <c r="D24" s="67">
        <v>12.763999999999999</v>
      </c>
      <c r="E24" s="67">
        <v>27.687180000000048</v>
      </c>
      <c r="F24" s="67">
        <v>33.534150000000011</v>
      </c>
      <c r="G24" s="67">
        <v>21.025085769230763</v>
      </c>
      <c r="H24" s="33"/>
      <c r="I24" s="38" t="s">
        <v>802</v>
      </c>
      <c r="J24" s="47"/>
      <c r="K24" s="219"/>
    </row>
    <row r="25" spans="2:13" s="29" customFormat="1" ht="15" customHeight="1">
      <c r="B25" s="38" t="s">
        <v>783</v>
      </c>
      <c r="C25" s="67">
        <v>1098.46</v>
      </c>
      <c r="D25" s="67">
        <v>927.50699999999995</v>
      </c>
      <c r="E25" s="67">
        <v>971.78391999999974</v>
      </c>
      <c r="F25" s="67">
        <v>881.51927739999928</v>
      </c>
      <c r="G25" s="67">
        <v>783.24213923076911</v>
      </c>
      <c r="H25" s="33"/>
      <c r="I25" s="38" t="s">
        <v>149</v>
      </c>
      <c r="J25" s="47"/>
      <c r="K25" s="219"/>
    </row>
    <row r="26" spans="2:13" s="29" customFormat="1" ht="20.100000000000001" customHeight="1">
      <c r="B26" s="39" t="s">
        <v>786</v>
      </c>
      <c r="C26" s="69">
        <v>8068.8020000000006</v>
      </c>
      <c r="D26" s="69">
        <v>7375.741</v>
      </c>
      <c r="E26" s="69">
        <v>8009.4</v>
      </c>
      <c r="F26" s="69">
        <v>7658.9979999999996</v>
      </c>
      <c r="G26" s="69">
        <f>SUM(G27:G29)</f>
        <v>5761.2</v>
      </c>
      <c r="H26" s="45"/>
      <c r="I26" s="39" t="s">
        <v>805</v>
      </c>
      <c r="J26" s="47"/>
    </row>
    <row r="27" spans="2:13" s="29" customFormat="1" ht="15" customHeight="1">
      <c r="B27" s="38" t="s">
        <v>784</v>
      </c>
      <c r="C27" s="67">
        <v>8004.0720000000001</v>
      </c>
      <c r="D27" s="67">
        <v>7326.6940000000004</v>
      </c>
      <c r="E27" s="67">
        <v>7947</v>
      </c>
      <c r="F27" s="67">
        <v>7582.7510000000002</v>
      </c>
      <c r="G27" s="67">
        <v>5690.8</v>
      </c>
      <c r="H27" s="33"/>
      <c r="I27" s="38" t="s">
        <v>803</v>
      </c>
      <c r="J27" s="47"/>
    </row>
    <row r="28" spans="2:13" s="29" customFormat="1" ht="15" customHeight="1">
      <c r="B28" s="38" t="s">
        <v>785</v>
      </c>
      <c r="C28" s="67">
        <v>43.6</v>
      </c>
      <c r="D28" s="67">
        <v>33</v>
      </c>
      <c r="E28" s="67">
        <v>46</v>
      </c>
      <c r="F28" s="67">
        <v>64.7</v>
      </c>
      <c r="G28" s="67">
        <v>61</v>
      </c>
      <c r="H28" s="33"/>
      <c r="I28" s="38" t="s">
        <v>804</v>
      </c>
      <c r="J28" s="47"/>
    </row>
    <row r="29" spans="2:13" s="29" customFormat="1" ht="15" customHeight="1">
      <c r="B29" s="38" t="s">
        <v>763</v>
      </c>
      <c r="C29" s="67">
        <v>21.13</v>
      </c>
      <c r="D29" s="67">
        <v>16.047000000000001</v>
      </c>
      <c r="E29" s="67">
        <v>16.399999999999999</v>
      </c>
      <c r="F29" s="67">
        <v>11.547000000000001</v>
      </c>
      <c r="G29" s="67">
        <v>9.4</v>
      </c>
      <c r="H29" s="33"/>
      <c r="I29" s="38" t="s">
        <v>746</v>
      </c>
      <c r="J29" s="47"/>
    </row>
    <row r="30" spans="2:13" s="30" customFormat="1" ht="3" customHeight="1">
      <c r="B30" s="40"/>
      <c r="C30" s="50"/>
      <c r="D30" s="50"/>
      <c r="E30" s="50"/>
      <c r="F30" s="50"/>
      <c r="G30" s="50"/>
      <c r="H30" s="42"/>
      <c r="I30" s="36"/>
      <c r="J30" s="22"/>
      <c r="K30" s="22"/>
      <c r="L30" s="22"/>
    </row>
    <row r="31" spans="2:13" s="29" customFormat="1" ht="32.1" customHeight="1">
      <c r="B31" s="90" t="s">
        <v>143</v>
      </c>
      <c r="C31" s="91">
        <v>9548.9320000000007</v>
      </c>
      <c r="D31" s="91">
        <v>8600.6959999999999</v>
      </c>
      <c r="E31" s="91">
        <v>9390.5709600000009</v>
      </c>
      <c r="F31" s="91">
        <v>8907.5751326999998</v>
      </c>
      <c r="G31" s="91">
        <f>+G7+G26</f>
        <v>6951.8881396153838</v>
      </c>
      <c r="H31" s="91"/>
      <c r="I31" s="90" t="s">
        <v>184</v>
      </c>
    </row>
    <row r="32" spans="2:13" s="23" customFormat="1" ht="13.5" thickBot="1"/>
    <row r="33" spans="1:12" s="23" customFormat="1" ht="16.5" customHeight="1" thickTop="1">
      <c r="B33" s="24" t="str">
        <f>+'Περιεχόμενα-Contents'!B27</f>
        <v>(Τελευταία Ενημέρωση/Last update: 05/03/2026)</v>
      </c>
      <c r="C33" s="25"/>
      <c r="D33" s="25"/>
      <c r="E33" s="25"/>
      <c r="F33" s="25"/>
      <c r="G33" s="25"/>
      <c r="H33" s="25"/>
      <c r="I33" s="25"/>
    </row>
    <row r="34" spans="1:12" s="23" customFormat="1" ht="4.5" customHeight="1">
      <c r="B34" s="189"/>
    </row>
    <row r="35" spans="1:12" s="23" customFormat="1" ht="16.5" customHeight="1">
      <c r="B35" s="26" t="str">
        <f>+'Περιεχόμενα-Contents'!B29</f>
        <v>COPYRIGHT © :2026, ΚΥΠΡΙΑΚΗ ΔΗΜΟΚΡΑΤΙΑ, ΣΤΑΤΙΣΤΙΚΗ ΥΠΗΡΕΣΙΑ/REPUBLIC OF CYPRUS, STATISTICAL SERVICE</v>
      </c>
      <c r="J35" s="1"/>
      <c r="K35" s="1"/>
      <c r="L35" s="1"/>
    </row>
    <row r="36" spans="1:12" s="1" customFormat="1">
      <c r="B36" s="20"/>
      <c r="J36" s="22"/>
      <c r="K36" s="22"/>
      <c r="L36" s="22"/>
    </row>
    <row r="39" spans="1:12">
      <c r="J39" s="27"/>
      <c r="K39" s="27"/>
      <c r="L39" s="27"/>
    </row>
    <row r="40" spans="1:12" s="27" customFormat="1">
      <c r="A40" s="22"/>
      <c r="B40" s="28"/>
      <c r="J40" s="22"/>
      <c r="K40" s="22"/>
      <c r="L40" s="22"/>
    </row>
  </sheetData>
  <mergeCells count="2">
    <mergeCell ref="A1:B1"/>
    <mergeCell ref="G6:H6"/>
  </mergeCells>
  <hyperlinks>
    <hyperlink ref="A1" location="'Περιεχόμενα-Contents'!A1" display="Περιεχόμενα - Contents" xr:uid="{00000000-0004-0000-1500-000000000000}"/>
  </hyperlinks>
  <printOptions horizontalCentered="1"/>
  <pageMargins left="0.15748031496062992" right="0.15748031496062992" top="0.39370078740157483" bottom="0.19685039370078741" header="0.15748031496062992" footer="0.15748031496062992"/>
  <pageSetup paperSize="9"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O83"/>
  <sheetViews>
    <sheetView zoomScaleNormal="100" zoomScaleSheetLayoutView="80" workbookViewId="0">
      <pane xSplit="2" ySplit="9" topLeftCell="C10" activePane="bottomRight" state="frozen"/>
      <selection pane="topRight" activeCell="C1" sqref="C1"/>
      <selection pane="bottomLeft" activeCell="A10" sqref="A10"/>
      <selection pane="bottomRight" sqref="A1:B1"/>
    </sheetView>
  </sheetViews>
  <sheetFormatPr defaultColWidth="9.28515625" defaultRowHeight="12.75"/>
  <cols>
    <col min="1" max="1" width="2.140625" style="22" customWidth="1"/>
    <col min="2" max="2" width="43.7109375" style="27" customWidth="1"/>
    <col min="3" max="3" width="10" style="27" customWidth="1"/>
    <col min="4" max="4" width="11.28515625" style="27" customWidth="1"/>
    <col min="5" max="5" width="12.42578125" style="21" customWidth="1"/>
    <col min="6" max="6" width="11" style="21" customWidth="1"/>
    <col min="7" max="7" width="10" style="27" customWidth="1"/>
    <col min="8" max="10" width="11.28515625" style="27" customWidth="1"/>
    <col min="11" max="11" width="12.42578125" style="21" customWidth="1"/>
    <col min="12" max="12" width="11" style="21" customWidth="1"/>
    <col min="13" max="13" width="0.85546875" style="22" customWidth="1"/>
    <col min="14" max="14" width="30" style="22" customWidth="1"/>
    <col min="15" max="15" width="2.140625" style="22" customWidth="1"/>
    <col min="16" max="16384" width="9.28515625" style="22"/>
  </cols>
  <sheetData>
    <row r="1" spans="1:15" s="1" customFormat="1" ht="15" customHeight="1">
      <c r="A1" s="254" t="s">
        <v>8</v>
      </c>
      <c r="B1" s="255"/>
      <c r="C1" s="74"/>
      <c r="D1" s="74"/>
      <c r="E1" s="81"/>
      <c r="F1" s="81"/>
      <c r="G1" s="74"/>
      <c r="H1" s="74"/>
      <c r="I1" s="74"/>
      <c r="J1" s="74"/>
      <c r="K1" s="81"/>
      <c r="L1" s="81"/>
    </row>
    <row r="2" spans="1:15" s="1" customFormat="1" ht="12.95" customHeight="1">
      <c r="B2" s="3"/>
      <c r="C2" s="75"/>
      <c r="D2" s="75"/>
      <c r="E2" s="81"/>
      <c r="F2" s="81"/>
      <c r="G2" s="75"/>
      <c r="H2" s="75"/>
      <c r="I2" s="75"/>
      <c r="J2" s="75"/>
      <c r="K2" s="81"/>
      <c r="L2" s="81"/>
    </row>
    <row r="3" spans="1:15" s="29" customFormat="1" ht="15" customHeight="1">
      <c r="B3" s="194" t="s">
        <v>1133</v>
      </c>
      <c r="C3" s="45"/>
      <c r="D3" s="45"/>
      <c r="E3" s="82"/>
      <c r="F3" s="82"/>
      <c r="G3" s="45"/>
      <c r="H3" s="45"/>
      <c r="I3" s="45"/>
      <c r="J3" s="45"/>
      <c r="K3" s="82"/>
      <c r="L3" s="82"/>
      <c r="M3" s="34"/>
      <c r="N3" s="34"/>
      <c r="O3" s="34"/>
    </row>
    <row r="4" spans="1:15" s="29" customFormat="1" ht="15" customHeight="1" thickBot="1">
      <c r="B4" s="195" t="s">
        <v>1134</v>
      </c>
      <c r="C4" s="193"/>
      <c r="D4" s="193"/>
      <c r="E4" s="193"/>
      <c r="F4" s="193"/>
      <c r="G4" s="193"/>
      <c r="H4" s="193"/>
      <c r="I4" s="193"/>
      <c r="J4" s="193"/>
      <c r="K4" s="193"/>
      <c r="L4" s="193"/>
      <c r="M4" s="192"/>
      <c r="N4" s="192"/>
      <c r="O4" s="35"/>
    </row>
    <row r="5" spans="1:15" s="30" customFormat="1" ht="12.75" customHeight="1" thickTop="1">
      <c r="C5" s="32"/>
      <c r="D5" s="32"/>
      <c r="E5" s="32"/>
      <c r="F5" s="32"/>
      <c r="G5" s="32"/>
      <c r="H5" s="32"/>
      <c r="I5" s="32"/>
      <c r="J5" s="32"/>
      <c r="K5" s="32"/>
      <c r="L5" s="32"/>
      <c r="N5" s="31"/>
    </row>
    <row r="6" spans="1:15" s="30" customFormat="1" ht="32.1" customHeight="1">
      <c r="B6" s="250" t="s">
        <v>498</v>
      </c>
      <c r="C6" s="259" t="s">
        <v>970</v>
      </c>
      <c r="D6" s="276"/>
      <c r="E6" s="259" t="s">
        <v>971</v>
      </c>
      <c r="F6" s="298"/>
      <c r="G6" s="259" t="s">
        <v>972</v>
      </c>
      <c r="H6" s="276"/>
      <c r="I6" s="259" t="s">
        <v>973</v>
      </c>
      <c r="J6" s="298"/>
      <c r="K6" s="259" t="s">
        <v>1014</v>
      </c>
      <c r="L6" s="298"/>
      <c r="M6" s="276"/>
      <c r="N6" s="250" t="s">
        <v>549</v>
      </c>
    </row>
    <row r="7" spans="1:15" s="30" customFormat="1" ht="32.1" customHeight="1">
      <c r="B7" s="272"/>
      <c r="C7" s="270" t="s">
        <v>974</v>
      </c>
      <c r="D7" s="277"/>
      <c r="E7" s="270" t="s">
        <v>975</v>
      </c>
      <c r="F7" s="299"/>
      <c r="G7" s="270" t="s">
        <v>976</v>
      </c>
      <c r="H7" s="277"/>
      <c r="I7" s="270" t="s">
        <v>1050</v>
      </c>
      <c r="J7" s="299"/>
      <c r="K7" s="270" t="s">
        <v>977</v>
      </c>
      <c r="L7" s="299"/>
      <c r="M7" s="277"/>
      <c r="N7" s="272"/>
    </row>
    <row r="8" spans="1:15" s="30" customFormat="1" ht="32.1" customHeight="1">
      <c r="B8" s="272"/>
      <c r="C8" s="186" t="s">
        <v>449</v>
      </c>
      <c r="D8" s="183" t="s">
        <v>1019</v>
      </c>
      <c r="E8" s="186" t="s">
        <v>449</v>
      </c>
      <c r="F8" s="183" t="s">
        <v>1019</v>
      </c>
      <c r="G8" s="186" t="s">
        <v>449</v>
      </c>
      <c r="H8" s="183" t="s">
        <v>1019</v>
      </c>
      <c r="I8" s="186" t="s">
        <v>449</v>
      </c>
      <c r="J8" s="183" t="s">
        <v>1019</v>
      </c>
      <c r="K8" s="186" t="s">
        <v>449</v>
      </c>
      <c r="L8" s="283" t="s">
        <v>1019</v>
      </c>
      <c r="M8" s="284"/>
      <c r="N8" s="272"/>
    </row>
    <row r="9" spans="1:15" s="30" customFormat="1" ht="32.1" customHeight="1">
      <c r="B9" s="251"/>
      <c r="C9" s="187" t="s">
        <v>1000</v>
      </c>
      <c r="D9" s="187" t="s">
        <v>1018</v>
      </c>
      <c r="E9" s="187" t="s">
        <v>1000</v>
      </c>
      <c r="F9" s="187" t="s">
        <v>1018</v>
      </c>
      <c r="G9" s="187" t="s">
        <v>1000</v>
      </c>
      <c r="H9" s="187" t="s">
        <v>1018</v>
      </c>
      <c r="I9" s="187" t="s">
        <v>1000</v>
      </c>
      <c r="J9" s="187" t="s">
        <v>1018</v>
      </c>
      <c r="K9" s="187" t="s">
        <v>1000</v>
      </c>
      <c r="L9" s="285" t="s">
        <v>1018</v>
      </c>
      <c r="M9" s="286"/>
      <c r="N9" s="251"/>
    </row>
    <row r="10" spans="1:15" s="29" customFormat="1" ht="17.100000000000001" customHeight="1">
      <c r="B10" s="117" t="s">
        <v>807</v>
      </c>
      <c r="C10" s="229" t="s">
        <v>878</v>
      </c>
      <c r="D10" s="229">
        <f>+D11+D20+D29+D32+D37+D41+D42+D43+D44</f>
        <v>277498.12973439571</v>
      </c>
      <c r="E10" s="229" t="s">
        <v>878</v>
      </c>
      <c r="F10" s="229">
        <f>+F11+F20+F29+F32+F37+F41+F42+F43+F44</f>
        <v>42594.934148983652</v>
      </c>
      <c r="G10" s="229" t="s">
        <v>878</v>
      </c>
      <c r="H10" s="229">
        <f>+H11+H20+H29+H32+H37+H41+H42+H43+H44</f>
        <v>68314.263529234828</v>
      </c>
      <c r="I10" s="229" t="s">
        <v>878</v>
      </c>
      <c r="J10" s="229">
        <f>+J11+J20+J29+J32+J37+J41+J42+J43+J44</f>
        <v>39845.041368050479</v>
      </c>
      <c r="K10" s="229" t="s">
        <v>878</v>
      </c>
      <c r="L10" s="229">
        <f>+L11+L20+L29+L32+L37+L41+L42+L43+L44</f>
        <v>126743.89068812676</v>
      </c>
      <c r="M10" s="71"/>
      <c r="N10" s="117" t="s">
        <v>820</v>
      </c>
    </row>
    <row r="11" spans="1:15" s="29" customFormat="1" ht="15" customHeight="1">
      <c r="B11" s="39" t="s">
        <v>808</v>
      </c>
      <c r="C11" s="69" t="s">
        <v>878</v>
      </c>
      <c r="D11" s="45">
        <f>SUM(D12:D19)</f>
        <v>73653.365912020628</v>
      </c>
      <c r="E11" s="69" t="s">
        <v>878</v>
      </c>
      <c r="F11" s="45">
        <f>SUM(F12:F19)</f>
        <v>34.470100000000002</v>
      </c>
      <c r="G11" s="69" t="s">
        <v>878</v>
      </c>
      <c r="H11" s="45">
        <f>SUM(H12:H19)</f>
        <v>58843.827131721591</v>
      </c>
      <c r="I11" s="69" t="s">
        <v>878</v>
      </c>
      <c r="J11" s="45">
        <f>SUM(J12:J19)</f>
        <v>9747.5858820177655</v>
      </c>
      <c r="K11" s="69" t="s">
        <v>878</v>
      </c>
      <c r="L11" s="45">
        <f>SUM(L12:L19)</f>
        <v>5027.4827982812621</v>
      </c>
      <c r="M11" s="71"/>
      <c r="N11" s="39" t="s">
        <v>268</v>
      </c>
    </row>
    <row r="12" spans="1:15" s="30" customFormat="1" ht="12.95" customHeight="1">
      <c r="B12" s="66" t="s">
        <v>276</v>
      </c>
      <c r="C12" s="33">
        <v>27386.50406074581</v>
      </c>
      <c r="D12" s="33">
        <v>8884.1843976411765</v>
      </c>
      <c r="E12" s="62">
        <v>1.75</v>
      </c>
      <c r="F12" s="62">
        <v>0.78400000000000003</v>
      </c>
      <c r="G12" s="33">
        <v>5672.9348993349358</v>
      </c>
      <c r="H12" s="33">
        <v>2562.3735102150072</v>
      </c>
      <c r="I12" s="33">
        <v>21703.240033709128</v>
      </c>
      <c r="J12" s="33">
        <v>6318.2854190297794</v>
      </c>
      <c r="K12" s="88">
        <f>+C12-E12-G12-I12</f>
        <v>8.5791277017451648</v>
      </c>
      <c r="L12" s="88">
        <f>+D12-F12-H12-J12</f>
        <v>2.7414683963897915</v>
      </c>
      <c r="M12" s="72"/>
      <c r="N12" s="66" t="s">
        <v>821</v>
      </c>
    </row>
    <row r="13" spans="1:15" s="30" customFormat="1" ht="12.95" customHeight="1">
      <c r="B13" s="66" t="s">
        <v>106</v>
      </c>
      <c r="C13" s="33">
        <v>19337.06914212081</v>
      </c>
      <c r="D13" s="33">
        <v>5413.9879682549263</v>
      </c>
      <c r="E13" s="62">
        <v>0</v>
      </c>
      <c r="F13" s="62">
        <v>0</v>
      </c>
      <c r="G13" s="33">
        <v>8144.4166013657532</v>
      </c>
      <c r="H13" s="33">
        <v>2718.6470857800941</v>
      </c>
      <c r="I13" s="33">
        <v>11188.024941511201</v>
      </c>
      <c r="J13" s="33">
        <v>2694.0840051474352</v>
      </c>
      <c r="K13" s="88">
        <f t="shared" ref="K13:L43" si="0">+C13-E13-G13-I13</f>
        <v>4.627599243856821</v>
      </c>
      <c r="L13" s="88">
        <f t="shared" si="0"/>
        <v>1.2568773273969782</v>
      </c>
      <c r="M13" s="72"/>
      <c r="N13" s="66" t="s">
        <v>822</v>
      </c>
    </row>
    <row r="14" spans="1:15" s="30" customFormat="1" ht="12.95" customHeight="1">
      <c r="B14" s="66" t="s">
        <v>277</v>
      </c>
      <c r="C14" s="33">
        <v>483.83525413642735</v>
      </c>
      <c r="D14" s="33">
        <v>201.9079789017967</v>
      </c>
      <c r="E14" s="62">
        <v>0</v>
      </c>
      <c r="F14" s="62">
        <v>0</v>
      </c>
      <c r="G14" s="33">
        <v>316.4080966593408</v>
      </c>
      <c r="H14" s="33">
        <v>142.56681142042601</v>
      </c>
      <c r="I14" s="33">
        <v>167.42715747708658</v>
      </c>
      <c r="J14" s="33">
        <v>59.341167481370647</v>
      </c>
      <c r="K14" s="88">
        <f t="shared" si="0"/>
        <v>0</v>
      </c>
      <c r="L14" s="88">
        <f t="shared" si="0"/>
        <v>0</v>
      </c>
      <c r="M14" s="72"/>
      <c r="N14" s="66" t="s">
        <v>358</v>
      </c>
    </row>
    <row r="15" spans="1:15" s="30" customFormat="1" ht="12.95" customHeight="1">
      <c r="B15" s="66" t="s">
        <v>278</v>
      </c>
      <c r="C15" s="33">
        <v>1321.305337890587</v>
      </c>
      <c r="D15" s="33">
        <v>507.14569689736845</v>
      </c>
      <c r="E15" s="62">
        <v>0</v>
      </c>
      <c r="F15" s="62">
        <v>0</v>
      </c>
      <c r="G15" s="33">
        <v>212.07239621350396</v>
      </c>
      <c r="H15" s="33">
        <v>82.216447436307192</v>
      </c>
      <c r="I15" s="33">
        <v>260.71120254664817</v>
      </c>
      <c r="J15" s="33">
        <v>152.49075544388654</v>
      </c>
      <c r="K15" s="88">
        <f t="shared" si="0"/>
        <v>848.52173913043498</v>
      </c>
      <c r="L15" s="88">
        <f t="shared" si="0"/>
        <v>272.43849401717472</v>
      </c>
      <c r="M15" s="72"/>
      <c r="N15" s="66" t="s">
        <v>359</v>
      </c>
    </row>
    <row r="16" spans="1:15" s="30" customFormat="1" ht="12.95" customHeight="1">
      <c r="B16" s="66" t="s">
        <v>295</v>
      </c>
      <c r="C16" s="67">
        <v>2239.6829107193657</v>
      </c>
      <c r="D16" s="33">
        <v>4658.8008316443756</v>
      </c>
      <c r="E16" s="67">
        <v>14.265999999999998</v>
      </c>
      <c r="F16" s="62">
        <v>33.686100000000003</v>
      </c>
      <c r="G16" s="67">
        <v>12.046083157423464</v>
      </c>
      <c r="H16" s="33">
        <v>14.403091178815419</v>
      </c>
      <c r="I16" s="67">
        <v>64.373000000000005</v>
      </c>
      <c r="J16" s="33">
        <v>193.94140000000002</v>
      </c>
      <c r="K16" s="88">
        <f t="shared" si="0"/>
        <v>2148.9978275619424</v>
      </c>
      <c r="L16" s="88">
        <f t="shared" si="0"/>
        <v>4416.7702404655611</v>
      </c>
      <c r="M16" s="72"/>
      <c r="N16" s="66" t="s">
        <v>360</v>
      </c>
    </row>
    <row r="17" spans="2:14" s="30" customFormat="1" ht="12.95" customHeight="1">
      <c r="B17" s="66" t="s">
        <v>286</v>
      </c>
      <c r="C17" s="67">
        <v>312.89999999999998</v>
      </c>
      <c r="D17" s="33">
        <v>642.06873045636917</v>
      </c>
      <c r="E17" s="67">
        <v>0</v>
      </c>
      <c r="F17" s="62">
        <v>0</v>
      </c>
      <c r="G17" s="67">
        <v>10.5</v>
      </c>
      <c r="H17" s="33">
        <v>8.4</v>
      </c>
      <c r="I17" s="67">
        <v>132.23699999999999</v>
      </c>
      <c r="J17" s="33">
        <v>305.16486000000003</v>
      </c>
      <c r="K17" s="88">
        <f t="shared" si="0"/>
        <v>170.16299999999998</v>
      </c>
      <c r="L17" s="88">
        <f t="shared" si="0"/>
        <v>328.50387045636916</v>
      </c>
      <c r="M17" s="72"/>
      <c r="N17" s="66" t="s">
        <v>823</v>
      </c>
    </row>
    <row r="18" spans="2:14" s="30" customFormat="1" ht="12.95" customHeight="1">
      <c r="B18" s="66" t="s">
        <v>289</v>
      </c>
      <c r="C18" s="67" t="s">
        <v>878</v>
      </c>
      <c r="D18" s="33">
        <v>51041.080038644737</v>
      </c>
      <c r="E18" s="67" t="s">
        <v>878</v>
      </c>
      <c r="F18" s="62">
        <v>0</v>
      </c>
      <c r="G18" s="67" t="s">
        <v>878</v>
      </c>
      <c r="H18" s="33">
        <v>51011.029916111074</v>
      </c>
      <c r="I18" s="67" t="s">
        <v>878</v>
      </c>
      <c r="J18" s="33">
        <v>24.278274915293004</v>
      </c>
      <c r="K18" s="67" t="s">
        <v>878</v>
      </c>
      <c r="L18" s="88">
        <f t="shared" si="0"/>
        <v>5.7718476183699394</v>
      </c>
      <c r="M18" s="72"/>
      <c r="N18" s="66" t="s">
        <v>824</v>
      </c>
    </row>
    <row r="19" spans="2:14" s="30" customFormat="1" ht="12.95" customHeight="1">
      <c r="B19" s="66" t="s">
        <v>185</v>
      </c>
      <c r="C19" s="67" t="s">
        <v>878</v>
      </c>
      <c r="D19" s="33">
        <v>2304.1902695798713</v>
      </c>
      <c r="E19" s="67" t="s">
        <v>878</v>
      </c>
      <c r="F19" s="62">
        <v>0</v>
      </c>
      <c r="G19" s="67" t="s">
        <v>878</v>
      </c>
      <c r="H19" s="33">
        <v>2304.1902695798713</v>
      </c>
      <c r="I19" s="67" t="s">
        <v>878</v>
      </c>
      <c r="J19" s="33">
        <v>0</v>
      </c>
      <c r="K19" s="67" t="s">
        <v>878</v>
      </c>
      <c r="L19" s="88">
        <f t="shared" si="0"/>
        <v>0</v>
      </c>
      <c r="M19" s="72"/>
      <c r="N19" s="66" t="s">
        <v>146</v>
      </c>
    </row>
    <row r="20" spans="2:14" s="29" customFormat="1" ht="15" customHeight="1">
      <c r="B20" s="39" t="s">
        <v>809</v>
      </c>
      <c r="C20" s="69" t="s">
        <v>878</v>
      </c>
      <c r="D20" s="45">
        <f>SUM(D21:D28)</f>
        <v>95327.74310475096</v>
      </c>
      <c r="E20" s="69" t="s">
        <v>878</v>
      </c>
      <c r="F20" s="45">
        <f>SUM(F21:F28)</f>
        <v>32542.979498983659</v>
      </c>
      <c r="G20" s="69" t="s">
        <v>878</v>
      </c>
      <c r="H20" s="45">
        <f>SUM(H21:H28)</f>
        <v>66.423762376237619</v>
      </c>
      <c r="I20" s="69" t="s">
        <v>878</v>
      </c>
      <c r="J20" s="45">
        <f>SUM(J21:J28)</f>
        <v>373.09938499999998</v>
      </c>
      <c r="K20" s="69" t="s">
        <v>878</v>
      </c>
      <c r="L20" s="45">
        <f>SUM(L21:L28)</f>
        <v>62345.240458391054</v>
      </c>
      <c r="M20" s="71"/>
      <c r="N20" s="39" t="s">
        <v>524</v>
      </c>
    </row>
    <row r="21" spans="2:14" s="160" customFormat="1" ht="12.95" customHeight="1">
      <c r="B21" s="66" t="s">
        <v>293</v>
      </c>
      <c r="C21" s="33">
        <v>80145.512398311956</v>
      </c>
      <c r="D21" s="33">
        <v>36647.412394926367</v>
      </c>
      <c r="E21" s="62">
        <v>62908.063999999998</v>
      </c>
      <c r="F21" s="62">
        <v>31594.152800000003</v>
      </c>
      <c r="G21" s="33">
        <v>400</v>
      </c>
      <c r="H21" s="33">
        <v>64</v>
      </c>
      <c r="I21" s="33">
        <v>281.60000000000002</v>
      </c>
      <c r="J21" s="33">
        <v>156.09088</v>
      </c>
      <c r="K21" s="88">
        <f t="shared" si="0"/>
        <v>16555.848398311959</v>
      </c>
      <c r="L21" s="88">
        <f t="shared" si="0"/>
        <v>4833.1687149263635</v>
      </c>
      <c r="M21" s="159"/>
      <c r="N21" s="66" t="s">
        <v>825</v>
      </c>
    </row>
    <row r="22" spans="2:14" s="30" customFormat="1" ht="12.95" customHeight="1">
      <c r="B22" s="66" t="s">
        <v>299</v>
      </c>
      <c r="C22" s="33">
        <v>13857.264564493109</v>
      </c>
      <c r="D22" s="33">
        <v>15191.286781709799</v>
      </c>
      <c r="E22" s="67">
        <v>0.67600000000000005</v>
      </c>
      <c r="F22" s="62">
        <v>0.72540000000000004</v>
      </c>
      <c r="G22" s="33">
        <v>0</v>
      </c>
      <c r="H22" s="33">
        <v>0</v>
      </c>
      <c r="I22" s="33">
        <v>17.600000000000001</v>
      </c>
      <c r="J22" s="33">
        <v>4.84</v>
      </c>
      <c r="K22" s="67">
        <f t="shared" si="0"/>
        <v>13838.988564493109</v>
      </c>
      <c r="L22" s="88">
        <f t="shared" si="0"/>
        <v>15185.7213817098</v>
      </c>
      <c r="M22" s="72"/>
      <c r="N22" s="66" t="s">
        <v>381</v>
      </c>
    </row>
    <row r="23" spans="2:14" s="30" customFormat="1" ht="12.95" customHeight="1">
      <c r="B23" s="66" t="s">
        <v>298</v>
      </c>
      <c r="C23" s="33">
        <v>2189.5962636839604</v>
      </c>
      <c r="D23" s="33">
        <v>1084.8105768103458</v>
      </c>
      <c r="E23" s="62">
        <v>0</v>
      </c>
      <c r="F23" s="62">
        <v>0</v>
      </c>
      <c r="G23" s="33">
        <v>0</v>
      </c>
      <c r="H23" s="33">
        <v>0</v>
      </c>
      <c r="I23" s="33">
        <v>32.56</v>
      </c>
      <c r="J23" s="33">
        <v>18.568968000000002</v>
      </c>
      <c r="K23" s="88">
        <f t="shared" si="0"/>
        <v>2157.0362636839604</v>
      </c>
      <c r="L23" s="88">
        <f t="shared" si="0"/>
        <v>1066.2416088103457</v>
      </c>
      <c r="M23" s="72"/>
      <c r="N23" s="66" t="s">
        <v>826</v>
      </c>
    </row>
    <row r="24" spans="2:14" s="30" customFormat="1" ht="12.95" customHeight="1">
      <c r="B24" s="66" t="s">
        <v>301</v>
      </c>
      <c r="C24" s="33">
        <v>7851.4241166111415</v>
      </c>
      <c r="D24" s="33">
        <v>6478.5550688349194</v>
      </c>
      <c r="E24" s="62">
        <v>0</v>
      </c>
      <c r="F24" s="62">
        <v>0</v>
      </c>
      <c r="G24" s="33">
        <v>0</v>
      </c>
      <c r="H24" s="33">
        <v>0</v>
      </c>
      <c r="I24" s="33">
        <v>52.8</v>
      </c>
      <c r="J24" s="33">
        <v>26.4</v>
      </c>
      <c r="K24" s="88">
        <f t="shared" si="0"/>
        <v>7798.6241166111413</v>
      </c>
      <c r="L24" s="88">
        <f t="shared" si="0"/>
        <v>6452.1550688349198</v>
      </c>
      <c r="M24" s="72"/>
      <c r="N24" s="66" t="s">
        <v>383</v>
      </c>
    </row>
    <row r="25" spans="2:14" s="30" customFormat="1" ht="12.95" customHeight="1">
      <c r="B25" s="66" t="s">
        <v>320</v>
      </c>
      <c r="C25" s="33">
        <v>11408.923474535944</v>
      </c>
      <c r="D25" s="33">
        <v>4889.7159867452174</v>
      </c>
      <c r="E25" s="67">
        <v>10.382999999999999</v>
      </c>
      <c r="F25" s="62">
        <v>7.6934000000000005</v>
      </c>
      <c r="G25" s="33">
        <v>0</v>
      </c>
      <c r="H25" s="33">
        <v>0</v>
      </c>
      <c r="I25" s="33">
        <v>0</v>
      </c>
      <c r="J25" s="33">
        <v>0</v>
      </c>
      <c r="K25" s="67">
        <f t="shared" si="0"/>
        <v>11398.540474535945</v>
      </c>
      <c r="L25" s="88">
        <f t="shared" si="0"/>
        <v>4882.0225867452173</v>
      </c>
      <c r="M25" s="72"/>
      <c r="N25" s="66" t="s">
        <v>951</v>
      </c>
    </row>
    <row r="26" spans="2:14" s="30" customFormat="1" ht="12.95" customHeight="1">
      <c r="B26" s="66" t="s">
        <v>321</v>
      </c>
      <c r="C26" s="33">
        <v>4965.9793288910068</v>
      </c>
      <c r="D26" s="33">
        <v>2817.7825125372178</v>
      </c>
      <c r="E26" s="62">
        <v>0</v>
      </c>
      <c r="F26" s="62">
        <v>0</v>
      </c>
      <c r="G26" s="33">
        <v>0</v>
      </c>
      <c r="H26" s="33">
        <v>0</v>
      </c>
      <c r="I26" s="33">
        <v>0</v>
      </c>
      <c r="J26" s="33">
        <v>0</v>
      </c>
      <c r="K26" s="88">
        <f t="shared" si="0"/>
        <v>4965.9793288910068</v>
      </c>
      <c r="L26" s="88">
        <f t="shared" si="0"/>
        <v>2817.7825125372178</v>
      </c>
      <c r="M26" s="72"/>
      <c r="N26" s="66" t="s">
        <v>402</v>
      </c>
    </row>
    <row r="27" spans="2:14" s="30" customFormat="1" ht="12.95" customHeight="1">
      <c r="B27" s="66" t="s">
        <v>312</v>
      </c>
      <c r="C27" s="33">
        <v>466.9950509436602</v>
      </c>
      <c r="D27" s="33">
        <v>248.76633766751837</v>
      </c>
      <c r="E27" s="62">
        <v>0</v>
      </c>
      <c r="F27" s="62">
        <v>0</v>
      </c>
      <c r="G27" s="33">
        <v>0</v>
      </c>
      <c r="H27" s="33">
        <v>0</v>
      </c>
      <c r="I27" s="33">
        <v>28.125</v>
      </c>
      <c r="J27" s="33">
        <v>18.6440625</v>
      </c>
      <c r="K27" s="88">
        <f t="shared" si="0"/>
        <v>438.8700509436602</v>
      </c>
      <c r="L27" s="88">
        <f t="shared" si="0"/>
        <v>230.12227516751838</v>
      </c>
      <c r="M27" s="72"/>
      <c r="N27" s="66" t="s">
        <v>827</v>
      </c>
    </row>
    <row r="28" spans="2:14" s="30" customFormat="1" ht="12.95" customHeight="1">
      <c r="B28" s="66" t="s">
        <v>294</v>
      </c>
      <c r="C28" s="67" t="s">
        <v>878</v>
      </c>
      <c r="D28" s="33">
        <v>27969.413445519567</v>
      </c>
      <c r="E28" s="67" t="s">
        <v>878</v>
      </c>
      <c r="F28" s="62">
        <v>940.40789898365722</v>
      </c>
      <c r="G28" s="67" t="s">
        <v>878</v>
      </c>
      <c r="H28" s="33">
        <v>2.4237623762376161</v>
      </c>
      <c r="I28" s="67" t="s">
        <v>878</v>
      </c>
      <c r="J28" s="33">
        <v>148.5554745</v>
      </c>
      <c r="K28" s="67" t="s">
        <v>878</v>
      </c>
      <c r="L28" s="88">
        <f t="shared" si="0"/>
        <v>26878.026309659672</v>
      </c>
      <c r="M28" s="72"/>
      <c r="N28" s="66" t="s">
        <v>379</v>
      </c>
    </row>
    <row r="29" spans="2:14" s="29" customFormat="1" ht="15" customHeight="1">
      <c r="B29" s="39" t="s">
        <v>550</v>
      </c>
      <c r="C29" s="69">
        <f t="shared" ref="C29:L29" si="1">+C30+C31</f>
        <v>19440.840305493817</v>
      </c>
      <c r="D29" s="69">
        <f t="shared" si="1"/>
        <v>9760.2136452357281</v>
      </c>
      <c r="E29" s="69">
        <f t="shared" si="1"/>
        <v>248.19800000000001</v>
      </c>
      <c r="F29" s="69">
        <f t="shared" si="1"/>
        <v>436.62600000000003</v>
      </c>
      <c r="G29" s="69">
        <f t="shared" si="1"/>
        <v>3991.3795696699317</v>
      </c>
      <c r="H29" s="69">
        <f t="shared" si="1"/>
        <v>1905.4332689114462</v>
      </c>
      <c r="I29" s="69">
        <f t="shared" si="1"/>
        <v>11784.863956435698</v>
      </c>
      <c r="J29" s="69">
        <f t="shared" si="1"/>
        <v>4313.227158631239</v>
      </c>
      <c r="K29" s="69">
        <f t="shared" si="1"/>
        <v>3416.3987793881861</v>
      </c>
      <c r="L29" s="69">
        <f t="shared" si="1"/>
        <v>3104.9272176930435</v>
      </c>
      <c r="M29" s="71"/>
      <c r="N29" s="39" t="s">
        <v>555</v>
      </c>
    </row>
    <row r="30" spans="2:14" s="30" customFormat="1" ht="12.95" customHeight="1">
      <c r="B30" s="66" t="s">
        <v>810</v>
      </c>
      <c r="C30" s="33">
        <v>16500.075525169286</v>
      </c>
      <c r="D30" s="67">
        <v>6625.2502768302684</v>
      </c>
      <c r="E30" s="67">
        <v>0</v>
      </c>
      <c r="F30" s="62">
        <v>0</v>
      </c>
      <c r="G30" s="33">
        <v>3886.6051074075453</v>
      </c>
      <c r="H30" s="67">
        <v>1857.9418686546278</v>
      </c>
      <c r="I30" s="67">
        <v>11594.527076124585</v>
      </c>
      <c r="J30" s="67">
        <v>4252.5432826732249</v>
      </c>
      <c r="K30" s="67">
        <f t="shared" si="0"/>
        <v>1018.9433416371558</v>
      </c>
      <c r="L30" s="88">
        <f t="shared" si="0"/>
        <v>514.76512550241569</v>
      </c>
      <c r="M30" s="72"/>
      <c r="N30" s="66" t="s">
        <v>828</v>
      </c>
    </row>
    <row r="31" spans="2:14" s="30" customFormat="1" ht="12.95" customHeight="1">
      <c r="B31" s="66" t="s">
        <v>325</v>
      </c>
      <c r="C31" s="33">
        <v>2940.76478032453</v>
      </c>
      <c r="D31" s="33">
        <v>3134.9633684054602</v>
      </c>
      <c r="E31" s="67">
        <v>248.19800000000001</v>
      </c>
      <c r="F31" s="62">
        <v>436.62600000000003</v>
      </c>
      <c r="G31" s="33">
        <v>104.77446226238655</v>
      </c>
      <c r="H31" s="33">
        <v>47.491400256818451</v>
      </c>
      <c r="I31" s="33">
        <v>190.33688031111348</v>
      </c>
      <c r="J31" s="33">
        <v>60.683875958013836</v>
      </c>
      <c r="K31" s="67">
        <f t="shared" si="0"/>
        <v>2397.4554377510303</v>
      </c>
      <c r="L31" s="88">
        <f t="shared" si="0"/>
        <v>2590.1620921906278</v>
      </c>
      <c r="M31" s="72"/>
      <c r="N31" s="66" t="s">
        <v>829</v>
      </c>
    </row>
    <row r="32" spans="2:14" s="29" customFormat="1" ht="15" customHeight="1">
      <c r="B32" s="39" t="s">
        <v>551</v>
      </c>
      <c r="C32" s="45">
        <f t="shared" ref="C32:L32" si="2">SUM(C33:C36)</f>
        <v>48339.825667626079</v>
      </c>
      <c r="D32" s="45">
        <f t="shared" si="2"/>
        <v>14974.717491818927</v>
      </c>
      <c r="E32" s="45">
        <f t="shared" si="2"/>
        <v>18828.181</v>
      </c>
      <c r="F32" s="45">
        <f t="shared" si="2"/>
        <v>8287.5519000000004</v>
      </c>
      <c r="G32" s="45">
        <f t="shared" si="2"/>
        <v>0</v>
      </c>
      <c r="H32" s="45">
        <f t="shared" si="2"/>
        <v>0</v>
      </c>
      <c r="I32" s="45">
        <f t="shared" si="2"/>
        <v>17400.3321</v>
      </c>
      <c r="J32" s="45">
        <f t="shared" si="2"/>
        <v>2232.8250372399998</v>
      </c>
      <c r="K32" s="45">
        <f t="shared" si="2"/>
        <v>12111.312567626081</v>
      </c>
      <c r="L32" s="45">
        <f t="shared" si="2"/>
        <v>4454.3405545789265</v>
      </c>
      <c r="M32" s="71"/>
      <c r="N32" s="39" t="s">
        <v>556</v>
      </c>
    </row>
    <row r="33" spans="2:14" s="29" customFormat="1" ht="12.95" customHeight="1">
      <c r="B33" s="66" t="s">
        <v>327</v>
      </c>
      <c r="C33" s="33">
        <v>15265.282748326288</v>
      </c>
      <c r="D33" s="67">
        <v>4428.4751311498267</v>
      </c>
      <c r="E33" s="62">
        <v>4650.5990000000002</v>
      </c>
      <c r="F33" s="62">
        <v>1458.8629000000001</v>
      </c>
      <c r="G33" s="33">
        <v>0</v>
      </c>
      <c r="H33" s="67">
        <v>0</v>
      </c>
      <c r="I33" s="67">
        <v>3281.3924000000002</v>
      </c>
      <c r="J33" s="67">
        <v>479.73956887999998</v>
      </c>
      <c r="K33" s="88">
        <f t="shared" si="0"/>
        <v>7333.2913483262873</v>
      </c>
      <c r="L33" s="88">
        <f t="shared" si="0"/>
        <v>2489.8726622698268</v>
      </c>
      <c r="M33" s="71"/>
      <c r="N33" s="66" t="s">
        <v>407</v>
      </c>
    </row>
    <row r="34" spans="2:14" s="30" customFormat="1" ht="12.95" customHeight="1">
      <c r="B34" s="66" t="s">
        <v>328</v>
      </c>
      <c r="C34" s="33">
        <v>4604.0576723858685</v>
      </c>
      <c r="D34" s="33">
        <v>1583.3145149128552</v>
      </c>
      <c r="E34" s="67">
        <v>1366.38</v>
      </c>
      <c r="F34" s="62">
        <v>697.4428999999999</v>
      </c>
      <c r="G34" s="33">
        <v>0</v>
      </c>
      <c r="H34" s="33">
        <v>0</v>
      </c>
      <c r="I34" s="33">
        <v>1644.3614</v>
      </c>
      <c r="J34" s="33">
        <v>283.65234149999998</v>
      </c>
      <c r="K34" s="88">
        <f t="shared" si="0"/>
        <v>1593.3162723858684</v>
      </c>
      <c r="L34" s="88">
        <f t="shared" si="0"/>
        <v>602.21927341285527</v>
      </c>
      <c r="M34" s="72"/>
      <c r="N34" s="66" t="s">
        <v>408</v>
      </c>
    </row>
    <row r="35" spans="2:14" s="30" customFormat="1" ht="12.95" customHeight="1">
      <c r="B35" s="66" t="s">
        <v>330</v>
      </c>
      <c r="C35" s="33">
        <v>12838.949088447871</v>
      </c>
      <c r="D35" s="33">
        <v>3515.5691905727595</v>
      </c>
      <c r="E35" s="62">
        <v>5985.6710000000003</v>
      </c>
      <c r="F35" s="62">
        <v>2737.7294000000002</v>
      </c>
      <c r="G35" s="33">
        <v>0</v>
      </c>
      <c r="H35" s="33">
        <v>0</v>
      </c>
      <c r="I35" s="33">
        <v>6628.7088999999996</v>
      </c>
      <c r="J35" s="33">
        <v>715.90056119999997</v>
      </c>
      <c r="K35" s="88">
        <f t="shared" si="0"/>
        <v>224.56918844787106</v>
      </c>
      <c r="L35" s="88">
        <f t="shared" si="0"/>
        <v>61.939229372759314</v>
      </c>
      <c r="M35" s="72"/>
      <c r="N35" s="66" t="s">
        <v>409</v>
      </c>
    </row>
    <row r="36" spans="2:14" s="30" customFormat="1" ht="12.95" customHeight="1">
      <c r="B36" s="66" t="s">
        <v>329</v>
      </c>
      <c r="C36" s="33">
        <v>15631.536158466053</v>
      </c>
      <c r="D36" s="33">
        <v>5447.3586551834851</v>
      </c>
      <c r="E36" s="62">
        <v>6825.5309999999999</v>
      </c>
      <c r="F36" s="62">
        <v>3393.5167000000006</v>
      </c>
      <c r="G36" s="33">
        <v>0</v>
      </c>
      <c r="H36" s="33">
        <v>0</v>
      </c>
      <c r="I36" s="33">
        <v>5845.8693999999996</v>
      </c>
      <c r="J36" s="33">
        <v>753.53256565999993</v>
      </c>
      <c r="K36" s="88">
        <f t="shared" si="0"/>
        <v>2960.1357584660545</v>
      </c>
      <c r="L36" s="88">
        <f t="shared" si="0"/>
        <v>1300.3093895234847</v>
      </c>
      <c r="M36" s="72"/>
      <c r="N36" s="66" t="s">
        <v>758</v>
      </c>
    </row>
    <row r="37" spans="2:14" s="29" customFormat="1" ht="15" customHeight="1">
      <c r="B37" s="39" t="s">
        <v>1066</v>
      </c>
      <c r="C37" s="69">
        <f>+C38+C39+C40</f>
        <v>21652.045957845407</v>
      </c>
      <c r="D37" s="69">
        <f>+D38+D39+D40</f>
        <v>26612.362650026869</v>
      </c>
      <c r="E37" s="69" t="s">
        <v>878</v>
      </c>
      <c r="F37" s="69">
        <f>+F38+F39+F40</f>
        <v>46.657500000000006</v>
      </c>
      <c r="G37" s="69" t="s">
        <v>878</v>
      </c>
      <c r="H37" s="69">
        <f>+H38+H39+H40</f>
        <v>0</v>
      </c>
      <c r="I37" s="69" t="s">
        <v>878</v>
      </c>
      <c r="J37" s="69">
        <f>+J38+J39+J40</f>
        <v>76.891145540000011</v>
      </c>
      <c r="K37" s="69" t="s">
        <v>878</v>
      </c>
      <c r="L37" s="69">
        <f>+L38+L39+L40</f>
        <v>26488.814004486867</v>
      </c>
      <c r="M37" s="71"/>
      <c r="N37" s="39" t="s">
        <v>557</v>
      </c>
    </row>
    <row r="38" spans="2:14" s="30" customFormat="1" ht="12.95" customHeight="1">
      <c r="B38" s="66" t="s">
        <v>811</v>
      </c>
      <c r="C38" s="33">
        <v>2857.1840344053758</v>
      </c>
      <c r="D38" s="33">
        <v>2839.6629436126022</v>
      </c>
      <c r="E38" s="62">
        <v>0</v>
      </c>
      <c r="F38" s="62">
        <v>0</v>
      </c>
      <c r="G38" s="33">
        <v>0</v>
      </c>
      <c r="H38" s="33">
        <v>0</v>
      </c>
      <c r="I38" s="33">
        <v>4.5606</v>
      </c>
      <c r="J38" s="33">
        <v>1.9843170600000002</v>
      </c>
      <c r="K38" s="88">
        <f t="shared" si="0"/>
        <v>2852.623434405376</v>
      </c>
      <c r="L38" s="88">
        <f t="shared" si="0"/>
        <v>2837.6786265526021</v>
      </c>
      <c r="M38" s="72"/>
      <c r="N38" s="66" t="s">
        <v>830</v>
      </c>
    </row>
    <row r="39" spans="2:14" s="30" customFormat="1" ht="12.95" customHeight="1">
      <c r="B39" s="66" t="s">
        <v>812</v>
      </c>
      <c r="C39" s="33">
        <v>443.70108017521608</v>
      </c>
      <c r="D39" s="33">
        <v>593.69983280034182</v>
      </c>
      <c r="E39" s="62">
        <v>0</v>
      </c>
      <c r="F39" s="62">
        <v>0</v>
      </c>
      <c r="G39" s="33">
        <v>0</v>
      </c>
      <c r="H39" s="33">
        <v>0</v>
      </c>
      <c r="I39" s="33">
        <v>4.9500000000000002E-2</v>
      </c>
      <c r="J39" s="33">
        <v>7.4249999999999997E-2</v>
      </c>
      <c r="K39" s="88">
        <f t="shared" si="0"/>
        <v>443.65158017521605</v>
      </c>
      <c r="L39" s="88">
        <f t="shared" si="0"/>
        <v>593.62558280034182</v>
      </c>
      <c r="M39" s="72"/>
      <c r="N39" s="66" t="s">
        <v>831</v>
      </c>
    </row>
    <row r="40" spans="2:14" s="30" customFormat="1" ht="12.95" customHeight="1">
      <c r="B40" s="66" t="s">
        <v>813</v>
      </c>
      <c r="C40" s="67">
        <v>18351.160843264814</v>
      </c>
      <c r="D40" s="33">
        <v>23178.999873613924</v>
      </c>
      <c r="E40" s="67" t="s">
        <v>878</v>
      </c>
      <c r="F40" s="62">
        <v>46.657500000000006</v>
      </c>
      <c r="G40" s="67" t="s">
        <v>878</v>
      </c>
      <c r="H40" s="33">
        <v>0</v>
      </c>
      <c r="I40" s="67" t="s">
        <v>878</v>
      </c>
      <c r="J40" s="33">
        <v>74.832578480000009</v>
      </c>
      <c r="K40" s="67" t="s">
        <v>878</v>
      </c>
      <c r="L40" s="88">
        <f t="shared" si="0"/>
        <v>23057.509795133923</v>
      </c>
      <c r="M40" s="72"/>
      <c r="N40" s="66" t="s">
        <v>832</v>
      </c>
    </row>
    <row r="41" spans="2:14" s="29" customFormat="1" ht="15" customHeight="1">
      <c r="B41" s="39" t="s">
        <v>552</v>
      </c>
      <c r="C41" s="69">
        <v>599.84676617059176</v>
      </c>
      <c r="D41" s="45">
        <v>1520.1993973711421</v>
      </c>
      <c r="E41" s="69" t="s">
        <v>878</v>
      </c>
      <c r="F41" s="65">
        <v>42.135800000000003</v>
      </c>
      <c r="G41" s="69" t="s">
        <v>878</v>
      </c>
      <c r="H41" s="45">
        <v>0</v>
      </c>
      <c r="I41" s="69" t="s">
        <v>878</v>
      </c>
      <c r="J41" s="45">
        <v>130.65724000000003</v>
      </c>
      <c r="K41" s="69" t="s">
        <v>878</v>
      </c>
      <c r="L41" s="82">
        <f t="shared" si="0"/>
        <v>1347.4063573711421</v>
      </c>
      <c r="M41" s="71"/>
      <c r="N41" s="39" t="s">
        <v>558</v>
      </c>
    </row>
    <row r="42" spans="2:14" s="29" customFormat="1" ht="15" customHeight="1">
      <c r="B42" s="39" t="s">
        <v>553</v>
      </c>
      <c r="C42" s="45">
        <v>21292.297063975118</v>
      </c>
      <c r="D42" s="45">
        <v>25920.708009040871</v>
      </c>
      <c r="E42" s="65">
        <v>1.63</v>
      </c>
      <c r="F42" s="65">
        <v>8.6872500000000006</v>
      </c>
      <c r="G42" s="45">
        <v>0</v>
      </c>
      <c r="H42" s="45">
        <v>0</v>
      </c>
      <c r="I42" s="45">
        <v>16597.748799999998</v>
      </c>
      <c r="J42" s="45">
        <v>20197.566219621476</v>
      </c>
      <c r="K42" s="82">
        <f t="shared" si="0"/>
        <v>4692.9182639751198</v>
      </c>
      <c r="L42" s="82">
        <f t="shared" si="0"/>
        <v>5714.4545394193956</v>
      </c>
      <c r="M42" s="71"/>
      <c r="N42" s="39" t="s">
        <v>559</v>
      </c>
    </row>
    <row r="43" spans="2:14" s="29" customFormat="1" ht="15" customHeight="1">
      <c r="B43" s="39" t="s">
        <v>554</v>
      </c>
      <c r="C43" s="45">
        <v>6328.3373852926406</v>
      </c>
      <c r="D43" s="45">
        <v>4477.2791572627548</v>
      </c>
      <c r="E43" s="65">
        <v>2094.7539999999999</v>
      </c>
      <c r="F43" s="65">
        <v>1193.6315999999999</v>
      </c>
      <c r="G43" s="45">
        <v>1134.8389999999999</v>
      </c>
      <c r="H43" s="45">
        <v>363.14848000000001</v>
      </c>
      <c r="I43" s="45">
        <v>2829.7849999999999</v>
      </c>
      <c r="J43" s="45">
        <v>2773.1893</v>
      </c>
      <c r="K43" s="82">
        <f t="shared" si="0"/>
        <v>268.95938529264095</v>
      </c>
      <c r="L43" s="82">
        <f t="shared" si="0"/>
        <v>147.30977726275523</v>
      </c>
      <c r="M43" s="71"/>
      <c r="N43" s="39" t="s">
        <v>560</v>
      </c>
    </row>
    <row r="44" spans="2:14" s="29" customFormat="1" ht="15" customHeight="1">
      <c r="B44" s="39" t="s">
        <v>944</v>
      </c>
      <c r="C44" s="69" t="s">
        <v>878</v>
      </c>
      <c r="D44" s="45">
        <v>25251.540366867874</v>
      </c>
      <c r="E44" s="69" t="s">
        <v>878</v>
      </c>
      <c r="F44" s="65">
        <v>2.1945000000000001</v>
      </c>
      <c r="G44" s="69" t="s">
        <v>878</v>
      </c>
      <c r="H44" s="45">
        <v>7135.4308862255511</v>
      </c>
      <c r="I44" s="69" t="s">
        <v>878</v>
      </c>
      <c r="J44" s="45">
        <v>0</v>
      </c>
      <c r="K44" s="69" t="s">
        <v>878</v>
      </c>
      <c r="L44" s="82">
        <f>+D44-F44-H44-J44</f>
        <v>18113.914980642323</v>
      </c>
      <c r="M44" s="71"/>
      <c r="N44" s="39" t="s">
        <v>836</v>
      </c>
    </row>
    <row r="45" spans="2:14" s="29" customFormat="1" ht="17.100000000000001" customHeight="1">
      <c r="B45" s="118" t="s">
        <v>814</v>
      </c>
      <c r="C45" s="229" t="s">
        <v>878</v>
      </c>
      <c r="D45" s="230">
        <f>+D46+D52+D53+D54</f>
        <v>525270.8001983068</v>
      </c>
      <c r="E45" s="229" t="s">
        <v>878</v>
      </c>
      <c r="F45" s="230">
        <f>+F46+F52+F53+F54</f>
        <v>9771.898161182824</v>
      </c>
      <c r="G45" s="229" t="s">
        <v>878</v>
      </c>
      <c r="H45" s="230">
        <f>+H46+H52+H53+H54</f>
        <v>9632.8945389723667</v>
      </c>
      <c r="I45" s="229" t="s">
        <v>878</v>
      </c>
      <c r="J45" s="230">
        <f>+J46+J52+J53+J54</f>
        <v>321127.87526191032</v>
      </c>
      <c r="K45" s="229" t="s">
        <v>878</v>
      </c>
      <c r="L45" s="230">
        <f>+L46+L52+L53+L54</f>
        <v>184738.13223624128</v>
      </c>
      <c r="M45" s="71"/>
      <c r="N45" s="118" t="s">
        <v>837</v>
      </c>
    </row>
    <row r="46" spans="2:14" s="29" customFormat="1" ht="15" customHeight="1">
      <c r="B46" s="39" t="s">
        <v>674</v>
      </c>
      <c r="C46" s="45">
        <f>SUM(C47:C51)</f>
        <v>75396.086979002852</v>
      </c>
      <c r="D46" s="45">
        <f>SUM(D47:D51)</f>
        <v>209150.64045515386</v>
      </c>
      <c r="E46" s="69" t="s">
        <v>878</v>
      </c>
      <c r="F46" s="45">
        <f>SUM(F47:F51)</f>
        <v>9681.8936611828249</v>
      </c>
      <c r="G46" s="69" t="s">
        <v>878</v>
      </c>
      <c r="H46" s="45">
        <f>SUM(H47:H51)</f>
        <v>0</v>
      </c>
      <c r="I46" s="69" t="s">
        <v>878</v>
      </c>
      <c r="J46" s="45">
        <f>SUM(J47:J51)</f>
        <v>35816.033997051301</v>
      </c>
      <c r="K46" s="69" t="s">
        <v>878</v>
      </c>
      <c r="L46" s="45">
        <f>SUM(L47:L51)</f>
        <v>163652.71279691975</v>
      </c>
      <c r="M46" s="71"/>
      <c r="N46" s="39" t="s">
        <v>678</v>
      </c>
    </row>
    <row r="47" spans="2:14" s="30" customFormat="1" ht="12.95" customHeight="1">
      <c r="B47" s="66" t="s">
        <v>575</v>
      </c>
      <c r="C47" s="33">
        <v>5049.5532531800009</v>
      </c>
      <c r="D47" s="33">
        <v>14514.814974869929</v>
      </c>
      <c r="E47" s="62">
        <v>360.39699999999999</v>
      </c>
      <c r="F47" s="62">
        <v>1035.9521942270574</v>
      </c>
      <c r="G47" s="33">
        <v>0</v>
      </c>
      <c r="H47" s="33">
        <v>0</v>
      </c>
      <c r="I47" s="33">
        <v>107.18214540000001</v>
      </c>
      <c r="J47" s="33">
        <v>308.09240562239285</v>
      </c>
      <c r="K47" s="88">
        <f t="shared" ref="K47:K53" si="3">+C47-E47-G47-I47</f>
        <v>4581.9741077800008</v>
      </c>
      <c r="L47" s="88">
        <f t="shared" ref="L47:L55" si="4">+D47-F47-H47-J47</f>
        <v>13170.77037502048</v>
      </c>
      <c r="M47" s="72"/>
      <c r="N47" s="66" t="s">
        <v>590</v>
      </c>
    </row>
    <row r="48" spans="2:14" s="30" customFormat="1" ht="12.95" customHeight="1">
      <c r="B48" s="66" t="s">
        <v>815</v>
      </c>
      <c r="C48" s="33">
        <v>4691.7535509500003</v>
      </c>
      <c r="D48" s="33">
        <v>30071.66114290565</v>
      </c>
      <c r="E48" s="62">
        <v>146.227</v>
      </c>
      <c r="F48" s="62">
        <v>582.30689980769239</v>
      </c>
      <c r="G48" s="33">
        <v>0</v>
      </c>
      <c r="H48" s="33">
        <v>0</v>
      </c>
      <c r="I48" s="33">
        <v>0</v>
      </c>
      <c r="J48" s="33">
        <v>0</v>
      </c>
      <c r="K48" s="88">
        <f t="shared" si="3"/>
        <v>4545.5265509500005</v>
      </c>
      <c r="L48" s="88">
        <f t="shared" si="4"/>
        <v>29489.354243097958</v>
      </c>
      <c r="M48" s="72"/>
      <c r="N48" s="66" t="s">
        <v>833</v>
      </c>
    </row>
    <row r="49" spans="2:15" s="30" customFormat="1" ht="12.95" customHeight="1">
      <c r="B49" s="66" t="s">
        <v>580</v>
      </c>
      <c r="C49" s="33">
        <v>37305.000694751005</v>
      </c>
      <c r="D49" s="33">
        <v>92562.243829605446</v>
      </c>
      <c r="E49" s="62">
        <v>2754.373</v>
      </c>
      <c r="F49" s="62">
        <v>6834.229740667306</v>
      </c>
      <c r="G49" s="33">
        <v>0</v>
      </c>
      <c r="H49" s="33">
        <v>0</v>
      </c>
      <c r="I49" s="33">
        <v>6417.9016880000008</v>
      </c>
      <c r="J49" s="33">
        <v>15924.282800045059</v>
      </c>
      <c r="K49" s="88">
        <f t="shared" si="3"/>
        <v>28132.726006751003</v>
      </c>
      <c r="L49" s="88">
        <f t="shared" si="4"/>
        <v>69803.73128889309</v>
      </c>
      <c r="M49" s="72"/>
      <c r="N49" s="66" t="s">
        <v>595</v>
      </c>
    </row>
    <row r="50" spans="2:15" s="30" customFormat="1" ht="12.95" customHeight="1">
      <c r="B50" s="66" t="s">
        <v>816</v>
      </c>
      <c r="C50" s="33">
        <v>27772.009000000002</v>
      </c>
      <c r="D50" s="33">
        <v>67940.267847988493</v>
      </c>
      <c r="E50" s="62">
        <v>502.54500000000002</v>
      </c>
      <c r="F50" s="62">
        <v>1229.4048264807698</v>
      </c>
      <c r="G50" s="33">
        <v>0</v>
      </c>
      <c r="H50" s="33">
        <v>0</v>
      </c>
      <c r="I50" s="33">
        <v>8005.2311454545452</v>
      </c>
      <c r="J50" s="33">
        <v>19583.658791383852</v>
      </c>
      <c r="K50" s="88">
        <f t="shared" si="3"/>
        <v>19264.232854545458</v>
      </c>
      <c r="L50" s="88">
        <f t="shared" si="4"/>
        <v>47127.204230123876</v>
      </c>
      <c r="M50" s="72"/>
      <c r="N50" s="66" t="s">
        <v>834</v>
      </c>
    </row>
    <row r="51" spans="2:15" s="30" customFormat="1" ht="12.95" customHeight="1">
      <c r="B51" s="66" t="s">
        <v>783</v>
      </c>
      <c r="C51" s="67">
        <v>577.77048012184821</v>
      </c>
      <c r="D51" s="33">
        <v>4061.6526597843354</v>
      </c>
      <c r="E51" s="67" t="s">
        <v>878</v>
      </c>
      <c r="F51" s="62">
        <v>0</v>
      </c>
      <c r="G51" s="67" t="s">
        <v>878</v>
      </c>
      <c r="H51" s="33">
        <v>0</v>
      </c>
      <c r="I51" s="67" t="s">
        <v>878</v>
      </c>
      <c r="J51" s="33">
        <v>0</v>
      </c>
      <c r="K51" s="67" t="s">
        <v>878</v>
      </c>
      <c r="L51" s="88">
        <f t="shared" si="4"/>
        <v>4061.6526597843354</v>
      </c>
      <c r="M51" s="72"/>
      <c r="N51" s="66" t="s">
        <v>835</v>
      </c>
    </row>
    <row r="52" spans="2:15" s="29" customFormat="1" ht="15" customHeight="1">
      <c r="B52" s="39" t="s">
        <v>675</v>
      </c>
      <c r="C52" s="45">
        <v>390807.64936899999</v>
      </c>
      <c r="D52" s="45">
        <v>294482.30625496671</v>
      </c>
      <c r="E52" s="65">
        <v>0</v>
      </c>
      <c r="F52" s="65">
        <v>0</v>
      </c>
      <c r="G52" s="45">
        <v>6350.2874313989996</v>
      </c>
      <c r="H52" s="45">
        <v>6862.5943860281668</v>
      </c>
      <c r="I52" s="45">
        <v>381175.39247183799</v>
      </c>
      <c r="J52" s="45">
        <v>284965.45135485899</v>
      </c>
      <c r="K52" s="82">
        <f t="shared" si="3"/>
        <v>3281.9694657630171</v>
      </c>
      <c r="L52" s="82">
        <f t="shared" si="4"/>
        <v>2654.2605140795349</v>
      </c>
      <c r="M52" s="71"/>
      <c r="N52" s="39" t="s">
        <v>598</v>
      </c>
    </row>
    <row r="53" spans="2:15" s="29" customFormat="1" ht="15" customHeight="1">
      <c r="B53" s="39" t="s">
        <v>676</v>
      </c>
      <c r="C53" s="45">
        <v>9583.4806830000016</v>
      </c>
      <c r="D53" s="45">
        <v>16569.893390218644</v>
      </c>
      <c r="E53" s="65">
        <v>0</v>
      </c>
      <c r="F53" s="65">
        <v>0</v>
      </c>
      <c r="G53" s="45">
        <v>739.36245599999995</v>
      </c>
      <c r="H53" s="45">
        <v>1278.3619519766314</v>
      </c>
      <c r="I53" s="45">
        <v>0</v>
      </c>
      <c r="J53" s="45">
        <v>0</v>
      </c>
      <c r="K53" s="82">
        <f t="shared" si="3"/>
        <v>8844.1182270000008</v>
      </c>
      <c r="L53" s="82">
        <f t="shared" si="4"/>
        <v>15291.531438242013</v>
      </c>
      <c r="M53" s="71"/>
      <c r="N53" s="39" t="s">
        <v>679</v>
      </c>
    </row>
    <row r="54" spans="2:15" s="29" customFormat="1" ht="15" customHeight="1">
      <c r="B54" s="39" t="s">
        <v>677</v>
      </c>
      <c r="C54" s="69" t="s">
        <v>878</v>
      </c>
      <c r="D54" s="45">
        <v>5067.9600979675688</v>
      </c>
      <c r="E54" s="69" t="s">
        <v>878</v>
      </c>
      <c r="F54" s="65">
        <v>90.004499999999993</v>
      </c>
      <c r="G54" s="69" t="s">
        <v>878</v>
      </c>
      <c r="H54" s="45">
        <v>1491.9382009675687</v>
      </c>
      <c r="I54" s="69" t="s">
        <v>878</v>
      </c>
      <c r="J54" s="45">
        <v>346.3899100000001</v>
      </c>
      <c r="K54" s="69" t="s">
        <v>878</v>
      </c>
      <c r="L54" s="82">
        <f t="shared" si="4"/>
        <v>3139.6274869999997</v>
      </c>
      <c r="M54" s="71"/>
      <c r="N54" s="39" t="s">
        <v>680</v>
      </c>
    </row>
    <row r="55" spans="2:15" s="126" customFormat="1" ht="17.100000000000001" customHeight="1">
      <c r="B55" s="124" t="s">
        <v>841</v>
      </c>
      <c r="C55" s="229" t="s">
        <v>878</v>
      </c>
      <c r="D55" s="230">
        <v>-4933.1757160487487</v>
      </c>
      <c r="E55" s="229" t="s">
        <v>878</v>
      </c>
      <c r="F55" s="231">
        <v>1546.992</v>
      </c>
      <c r="G55" s="229" t="s">
        <v>878</v>
      </c>
      <c r="H55" s="230">
        <v>0</v>
      </c>
      <c r="I55" s="229" t="s">
        <v>878</v>
      </c>
      <c r="J55" s="230">
        <v>0</v>
      </c>
      <c r="K55" s="229" t="s">
        <v>878</v>
      </c>
      <c r="L55" s="232">
        <f t="shared" si="4"/>
        <v>-6480.1677160487488</v>
      </c>
      <c r="M55" s="125"/>
      <c r="N55" s="124" t="s">
        <v>842</v>
      </c>
      <c r="O55" s="29"/>
    </row>
    <row r="56" spans="2:15" s="29" customFormat="1" ht="17.100000000000001" customHeight="1">
      <c r="B56" s="118" t="s">
        <v>817</v>
      </c>
      <c r="C56" s="229" t="s">
        <v>878</v>
      </c>
      <c r="D56" s="230">
        <f>SUM(D57:D61)</f>
        <v>20612.344707592652</v>
      </c>
      <c r="E56" s="229" t="s">
        <v>878</v>
      </c>
      <c r="F56" s="230">
        <f>SUM(F57:F61)</f>
        <v>0</v>
      </c>
      <c r="G56" s="229" t="s">
        <v>878</v>
      </c>
      <c r="H56" s="230">
        <f>SUM(H57:H61)</f>
        <v>268.15480135578434</v>
      </c>
      <c r="I56" s="229" t="s">
        <v>878</v>
      </c>
      <c r="J56" s="230">
        <f>SUM(J57:J61)</f>
        <v>1832.5578521498223</v>
      </c>
      <c r="K56" s="229" t="s">
        <v>878</v>
      </c>
      <c r="L56" s="230">
        <f>SUM(L57:L61)</f>
        <v>18511.63205408704</v>
      </c>
      <c r="M56" s="71"/>
      <c r="N56" s="118" t="s">
        <v>819</v>
      </c>
    </row>
    <row r="57" spans="2:15" s="30" customFormat="1" ht="12.95" customHeight="1">
      <c r="B57" s="38" t="s">
        <v>687</v>
      </c>
      <c r="C57" s="67">
        <v>51.245739299262908</v>
      </c>
      <c r="D57" s="33">
        <v>193.82885377667819</v>
      </c>
      <c r="E57" s="33">
        <v>0</v>
      </c>
      <c r="F57" s="33">
        <v>0</v>
      </c>
      <c r="G57" s="33">
        <v>0</v>
      </c>
      <c r="H57" s="33">
        <v>0</v>
      </c>
      <c r="I57" s="33">
        <v>50.220824513277648</v>
      </c>
      <c r="J57" s="33">
        <v>189.95227670114463</v>
      </c>
      <c r="K57" s="88">
        <f t="shared" ref="K57:L65" si="5">+C57-E57-G57-I57</f>
        <v>1.0249147859852599</v>
      </c>
      <c r="L57" s="88">
        <f t="shared" si="5"/>
        <v>3.8765770755335609</v>
      </c>
      <c r="M57" s="72"/>
      <c r="N57" s="66" t="s">
        <v>694</v>
      </c>
      <c r="O57" s="29"/>
    </row>
    <row r="58" spans="2:15" s="30" customFormat="1" ht="12.95" customHeight="1">
      <c r="B58" s="38" t="s">
        <v>688</v>
      </c>
      <c r="C58" s="33">
        <v>147.82665780363888</v>
      </c>
      <c r="D58" s="33">
        <v>678.97859165168643</v>
      </c>
      <c r="E58" s="33">
        <v>0</v>
      </c>
      <c r="F58" s="33">
        <v>0</v>
      </c>
      <c r="G58" s="33">
        <v>0</v>
      </c>
      <c r="H58" s="33">
        <v>0</v>
      </c>
      <c r="I58" s="33">
        <v>110.86999335272915</v>
      </c>
      <c r="J58" s="33">
        <v>509.23394373876476</v>
      </c>
      <c r="K58" s="67">
        <f t="shared" si="5"/>
        <v>36.956664450909727</v>
      </c>
      <c r="L58" s="88">
        <f t="shared" si="5"/>
        <v>169.74464791292166</v>
      </c>
      <c r="M58" s="72"/>
      <c r="N58" s="66" t="s">
        <v>695</v>
      </c>
      <c r="O58" s="22"/>
    </row>
    <row r="59" spans="2:15" s="30" customFormat="1" ht="12.95" customHeight="1">
      <c r="B59" s="38" t="s">
        <v>690</v>
      </c>
      <c r="C59" s="33">
        <v>808.15210292255438</v>
      </c>
      <c r="D59" s="33">
        <v>10728.135021499953</v>
      </c>
      <c r="E59" s="33">
        <v>0</v>
      </c>
      <c r="F59" s="33">
        <v>0</v>
      </c>
      <c r="G59" s="33">
        <v>0</v>
      </c>
      <c r="H59" s="33">
        <v>0</v>
      </c>
      <c r="I59" s="33">
        <v>0</v>
      </c>
      <c r="J59" s="33">
        <v>0</v>
      </c>
      <c r="K59" s="67">
        <f t="shared" si="5"/>
        <v>808.15210292255438</v>
      </c>
      <c r="L59" s="88">
        <f t="shared" si="5"/>
        <v>10728.135021499953</v>
      </c>
      <c r="M59" s="72"/>
      <c r="N59" s="66" t="s">
        <v>697</v>
      </c>
      <c r="O59" s="60"/>
    </row>
    <row r="60" spans="2:15" s="30" customFormat="1" ht="12.95" customHeight="1">
      <c r="B60" s="38" t="s">
        <v>818</v>
      </c>
      <c r="C60" s="67" t="s">
        <v>878</v>
      </c>
      <c r="D60" s="33">
        <v>8564.4775717380253</v>
      </c>
      <c r="E60" s="67" t="s">
        <v>878</v>
      </c>
      <c r="F60" s="33">
        <v>0</v>
      </c>
      <c r="G60" s="67" t="s">
        <v>878</v>
      </c>
      <c r="H60" s="33">
        <v>0</v>
      </c>
      <c r="I60" s="67" t="s">
        <v>878</v>
      </c>
      <c r="J60" s="33">
        <v>1133.3716317099129</v>
      </c>
      <c r="K60" s="67" t="s">
        <v>878</v>
      </c>
      <c r="L60" s="88">
        <f t="shared" si="5"/>
        <v>7431.1059400281119</v>
      </c>
      <c r="M60" s="72"/>
      <c r="N60" s="66" t="s">
        <v>838</v>
      </c>
      <c r="O60" s="22"/>
    </row>
    <row r="61" spans="2:15" s="30" customFormat="1" ht="12.95" customHeight="1">
      <c r="B61" s="38" t="s">
        <v>709</v>
      </c>
      <c r="C61" s="67" t="s">
        <v>878</v>
      </c>
      <c r="D61" s="67">
        <v>446.92466892630728</v>
      </c>
      <c r="E61" s="67" t="s">
        <v>878</v>
      </c>
      <c r="F61" s="33">
        <v>0</v>
      </c>
      <c r="G61" s="67" t="s">
        <v>878</v>
      </c>
      <c r="H61" s="67">
        <v>268.15480135578434</v>
      </c>
      <c r="I61" s="67" t="s">
        <v>878</v>
      </c>
      <c r="J61" s="67">
        <v>0</v>
      </c>
      <c r="K61" s="67" t="s">
        <v>878</v>
      </c>
      <c r="L61" s="88">
        <f t="shared" si="5"/>
        <v>178.76986757052293</v>
      </c>
      <c r="M61" s="72"/>
      <c r="N61" s="66" t="s">
        <v>710</v>
      </c>
      <c r="O61" s="22"/>
    </row>
    <row r="62" spans="2:15" s="29" customFormat="1" ht="17.100000000000001" customHeight="1">
      <c r="B62" s="118" t="s">
        <v>845</v>
      </c>
      <c r="C62" s="229" t="s">
        <v>878</v>
      </c>
      <c r="D62" s="230">
        <v>2429.6412370800549</v>
      </c>
      <c r="E62" s="229" t="s">
        <v>878</v>
      </c>
      <c r="F62" s="231">
        <v>0</v>
      </c>
      <c r="G62" s="229" t="s">
        <v>878</v>
      </c>
      <c r="H62" s="230">
        <v>255.315248</v>
      </c>
      <c r="I62" s="229" t="s">
        <v>878</v>
      </c>
      <c r="J62" s="230">
        <v>141.63739000000001</v>
      </c>
      <c r="K62" s="229" t="s">
        <v>878</v>
      </c>
      <c r="L62" s="232">
        <f t="shared" si="5"/>
        <v>2032.6885990800549</v>
      </c>
      <c r="M62" s="71"/>
      <c r="N62" s="118" t="s">
        <v>846</v>
      </c>
      <c r="O62" s="27"/>
    </row>
    <row r="63" spans="2:15" s="29" customFormat="1" ht="17.100000000000001" customHeight="1">
      <c r="B63" s="118" t="s">
        <v>80</v>
      </c>
      <c r="C63" s="229" t="s">
        <v>878</v>
      </c>
      <c r="D63" s="230">
        <v>51090.011994863555</v>
      </c>
      <c r="E63" s="229" t="s">
        <v>878</v>
      </c>
      <c r="F63" s="231">
        <v>19922.48</v>
      </c>
      <c r="G63" s="229" t="s">
        <v>878</v>
      </c>
      <c r="H63" s="230">
        <v>3752.7000000000003</v>
      </c>
      <c r="I63" s="229" t="s">
        <v>878</v>
      </c>
      <c r="J63" s="230">
        <v>0</v>
      </c>
      <c r="K63" s="229" t="s">
        <v>878</v>
      </c>
      <c r="L63" s="232">
        <f t="shared" si="5"/>
        <v>27414.831994863554</v>
      </c>
      <c r="M63" s="71"/>
      <c r="N63" s="118" t="s">
        <v>247</v>
      </c>
      <c r="O63" s="27"/>
    </row>
    <row r="64" spans="2:15" s="29" customFormat="1" ht="17.100000000000001" customHeight="1">
      <c r="B64" s="118" t="s">
        <v>81</v>
      </c>
      <c r="C64" s="229" t="s">
        <v>878</v>
      </c>
      <c r="D64" s="230">
        <v>19095.845500041716</v>
      </c>
      <c r="E64" s="229" t="s">
        <v>878</v>
      </c>
      <c r="F64" s="231">
        <v>0</v>
      </c>
      <c r="G64" s="229" t="s">
        <v>878</v>
      </c>
      <c r="H64" s="230">
        <v>0</v>
      </c>
      <c r="I64" s="229" t="s">
        <v>878</v>
      </c>
      <c r="J64" s="230">
        <v>0</v>
      </c>
      <c r="K64" s="229" t="s">
        <v>878</v>
      </c>
      <c r="L64" s="232">
        <f t="shared" si="5"/>
        <v>19095.845500041716</v>
      </c>
      <c r="M64" s="71"/>
      <c r="N64" s="118" t="s">
        <v>87</v>
      </c>
      <c r="O64" s="27"/>
    </row>
    <row r="65" spans="2:15" s="29" customFormat="1" ht="30" customHeight="1">
      <c r="B65" s="202" t="s">
        <v>921</v>
      </c>
      <c r="C65" s="229" t="s">
        <v>878</v>
      </c>
      <c r="D65" s="230">
        <v>13279.97141030079</v>
      </c>
      <c r="E65" s="229" t="s">
        <v>878</v>
      </c>
      <c r="F65" s="231">
        <v>0</v>
      </c>
      <c r="G65" s="229" t="s">
        <v>878</v>
      </c>
      <c r="H65" s="230">
        <v>0</v>
      </c>
      <c r="I65" s="229" t="s">
        <v>878</v>
      </c>
      <c r="J65" s="230">
        <v>0</v>
      </c>
      <c r="K65" s="229" t="s">
        <v>878</v>
      </c>
      <c r="L65" s="232">
        <f t="shared" si="5"/>
        <v>13279.97141030079</v>
      </c>
      <c r="M65" s="71"/>
      <c r="N65" s="202" t="s">
        <v>922</v>
      </c>
      <c r="O65" s="27"/>
    </row>
    <row r="66" spans="2:15" s="30" customFormat="1" ht="3" customHeight="1">
      <c r="B66" s="53"/>
      <c r="C66" s="85"/>
      <c r="D66" s="85"/>
      <c r="E66" s="62"/>
      <c r="F66" s="62"/>
      <c r="G66" s="85"/>
      <c r="H66" s="85"/>
      <c r="I66" s="85"/>
      <c r="J66" s="85"/>
      <c r="K66" s="62"/>
      <c r="L66" s="62"/>
      <c r="M66" s="70"/>
      <c r="N66" s="53"/>
      <c r="O66" s="27"/>
    </row>
    <row r="67" spans="2:15" s="29" customFormat="1" ht="32.1" customHeight="1">
      <c r="B67" s="90" t="s">
        <v>143</v>
      </c>
      <c r="C67" s="110" t="s">
        <v>878</v>
      </c>
      <c r="D67" s="93">
        <f>+D10+D45+D56+D62+D63+D64+D65+D55</f>
        <v>904343.56906653254</v>
      </c>
      <c r="E67" s="116" t="s">
        <v>878</v>
      </c>
      <c r="F67" s="93">
        <f>+F10+F45+F56+F62+F63+F64+F65+F55</f>
        <v>73836.304310166466</v>
      </c>
      <c r="G67" s="116" t="s">
        <v>878</v>
      </c>
      <c r="H67" s="93">
        <f>+H10+H45+H56+H62+H63+H64+H65+H55</f>
        <v>82223.328117562982</v>
      </c>
      <c r="I67" s="116" t="s">
        <v>878</v>
      </c>
      <c r="J67" s="93">
        <f>+J10+J45+J56+J62+J63+J64+J65+J55</f>
        <v>362947.11187211063</v>
      </c>
      <c r="K67" s="116" t="s">
        <v>878</v>
      </c>
      <c r="L67" s="93">
        <f>+L10+L45+L56+L62+L63+L64+L65+L55</f>
        <v>385336.82476669253</v>
      </c>
      <c r="M67" s="52"/>
      <c r="N67" s="90" t="s">
        <v>184</v>
      </c>
      <c r="O67" s="27"/>
    </row>
    <row r="68" spans="2:15" ht="4.5" customHeight="1">
      <c r="B68" s="21"/>
      <c r="C68" s="21"/>
      <c r="D68" s="21"/>
      <c r="G68" s="21"/>
      <c r="H68" s="21"/>
      <c r="I68" s="22"/>
      <c r="K68" s="27"/>
      <c r="L68" s="23"/>
      <c r="M68" s="23"/>
      <c r="O68" s="27"/>
    </row>
    <row r="69" spans="2:15" ht="12.95" customHeight="1">
      <c r="B69" s="21" t="s">
        <v>839</v>
      </c>
      <c r="C69" s="21"/>
      <c r="D69" s="21"/>
      <c r="G69" s="21"/>
      <c r="H69" s="21"/>
      <c r="I69" s="22"/>
      <c r="J69" s="22"/>
      <c r="K69" s="22"/>
      <c r="L69" s="23"/>
      <c r="M69" s="23"/>
    </row>
    <row r="70" spans="2:15" ht="13.5" customHeight="1">
      <c r="B70" s="21" t="s">
        <v>843</v>
      </c>
      <c r="C70" s="21"/>
      <c r="D70" s="21"/>
      <c r="G70" s="21"/>
      <c r="H70" s="21"/>
      <c r="I70" s="21"/>
      <c r="J70" s="21"/>
      <c r="M70" s="21"/>
    </row>
    <row r="71" spans="2:15" ht="13.5" customHeight="1">
      <c r="B71" s="21" t="s">
        <v>840</v>
      </c>
      <c r="C71" s="21"/>
      <c r="D71" s="21"/>
      <c r="G71" s="21"/>
      <c r="H71" s="21"/>
      <c r="I71" s="21"/>
      <c r="J71" s="21"/>
      <c r="M71" s="21"/>
    </row>
    <row r="72" spans="2:15" ht="13.5" customHeight="1">
      <c r="B72" s="21" t="s">
        <v>844</v>
      </c>
      <c r="C72" s="21"/>
      <c r="D72" s="21"/>
      <c r="G72" s="21"/>
      <c r="H72" s="21"/>
      <c r="I72" s="21"/>
      <c r="J72" s="21"/>
      <c r="M72" s="21"/>
    </row>
    <row r="73" spans="2:15" ht="13.5" customHeight="1">
      <c r="B73" s="21" t="s">
        <v>1015</v>
      </c>
      <c r="C73" s="21"/>
      <c r="D73" s="21"/>
      <c r="G73" s="21"/>
      <c r="H73" s="21"/>
      <c r="I73" s="21"/>
      <c r="J73" s="21"/>
      <c r="M73" s="21"/>
    </row>
    <row r="74" spans="2:15" ht="13.5" customHeight="1">
      <c r="B74" s="21" t="s">
        <v>945</v>
      </c>
      <c r="C74" s="21"/>
      <c r="D74" s="21"/>
      <c r="G74" s="21"/>
      <c r="H74" s="21"/>
      <c r="I74" s="21"/>
      <c r="J74" s="21"/>
      <c r="M74" s="21"/>
    </row>
    <row r="75" spans="2:15" s="23" customFormat="1" ht="13.5" thickBot="1">
      <c r="C75" s="76"/>
      <c r="D75" s="76"/>
      <c r="E75" s="76"/>
      <c r="F75" s="76"/>
      <c r="G75" s="76"/>
      <c r="H75" s="76"/>
      <c r="I75" s="76"/>
      <c r="J75" s="76"/>
      <c r="K75" s="76"/>
      <c r="L75" s="76"/>
      <c r="O75" s="22"/>
    </row>
    <row r="76" spans="2:15" s="23" customFormat="1" ht="16.5" customHeight="1" thickTop="1">
      <c r="B76" s="24" t="str">
        <f>+'Περιεχόμενα-Contents'!B27</f>
        <v>(Τελευταία Ενημέρωση/Last update: 05/03/2026)</v>
      </c>
      <c r="C76" s="77"/>
      <c r="D76" s="77"/>
      <c r="E76" s="83"/>
      <c r="F76" s="83"/>
      <c r="G76" s="77"/>
      <c r="H76" s="77"/>
      <c r="I76" s="77"/>
      <c r="J76" s="77"/>
      <c r="K76" s="83"/>
      <c r="L76" s="83"/>
      <c r="M76" s="25"/>
      <c r="N76" s="25"/>
      <c r="O76" s="22"/>
    </row>
    <row r="77" spans="2:15" s="23" customFormat="1" ht="4.5" customHeight="1">
      <c r="B77" s="189"/>
      <c r="C77" s="197"/>
      <c r="D77" s="197"/>
      <c r="E77" s="76"/>
      <c r="F77" s="76"/>
      <c r="G77" s="197"/>
      <c r="H77" s="197"/>
      <c r="I77" s="197"/>
      <c r="J77" s="197"/>
      <c r="K77" s="76"/>
      <c r="L77" s="76"/>
      <c r="O77" s="22"/>
    </row>
    <row r="78" spans="2:15" s="23" customFormat="1" ht="16.5" customHeight="1">
      <c r="B78" s="26" t="str">
        <f>+'Περιεχόμενα-Contents'!B29</f>
        <v>COPYRIGHT © :2026, ΚΥΠΡΙΑΚΗ ΔΗΜΟΚΡΑΤΙΑ, ΣΤΑΤΙΣΤΙΚΗ ΥΠΗΡΕΣΙΑ/REPUBLIC OF CYPRUS, STATISTICAL SERVICE</v>
      </c>
      <c r="C78" s="78"/>
      <c r="D78" s="78"/>
      <c r="E78" s="76"/>
      <c r="F78" s="76"/>
      <c r="G78" s="78"/>
      <c r="H78" s="78"/>
      <c r="I78" s="78"/>
      <c r="J78" s="78"/>
      <c r="K78" s="76"/>
      <c r="L78" s="76"/>
      <c r="O78" s="22"/>
    </row>
    <row r="79" spans="2:15" s="1" customFormat="1">
      <c r="B79" s="20"/>
      <c r="C79" s="79"/>
      <c r="D79" s="79"/>
      <c r="E79" s="81"/>
      <c r="F79" s="81"/>
      <c r="G79" s="79"/>
      <c r="H79" s="79"/>
      <c r="I79" s="79"/>
      <c r="J79" s="79"/>
      <c r="K79" s="81"/>
      <c r="L79" s="81"/>
      <c r="O79" s="22"/>
    </row>
    <row r="83" spans="1:15" s="27" customFormat="1">
      <c r="A83" s="22"/>
      <c r="B83" s="28"/>
      <c r="C83" s="80"/>
      <c r="D83" s="80"/>
      <c r="G83" s="80"/>
      <c r="H83" s="80"/>
      <c r="I83" s="80"/>
      <c r="J83" s="80"/>
      <c r="O83" s="22"/>
    </row>
  </sheetData>
  <mergeCells count="15">
    <mergeCell ref="A1:B1"/>
    <mergeCell ref="B6:B9"/>
    <mergeCell ref="C6:D6"/>
    <mergeCell ref="E6:F6"/>
    <mergeCell ref="G6:H6"/>
    <mergeCell ref="K6:M6"/>
    <mergeCell ref="N6:N9"/>
    <mergeCell ref="C7:D7"/>
    <mergeCell ref="E7:F7"/>
    <mergeCell ref="G7:H7"/>
    <mergeCell ref="I7:J7"/>
    <mergeCell ref="K7:M7"/>
    <mergeCell ref="L8:M8"/>
    <mergeCell ref="L9:M9"/>
    <mergeCell ref="I6:J6"/>
  </mergeCells>
  <hyperlinks>
    <hyperlink ref="A1" location="'Περιεχόμενα-Contents'!A1" display="Περιεχόμενα - Contents" xr:uid="{00000000-0004-0000-1600-000000000000}"/>
  </hyperlinks>
  <printOptions horizontalCentered="1"/>
  <pageMargins left="0.15748031496062992" right="0.15748031496062992" top="0.39370078740157483" bottom="0.19685039370078741" header="0.15748031496062992" footer="0.15748031496062992"/>
  <pageSetup paperSize="9" scale="77" orientation="landscape" r:id="rId1"/>
  <headerFooter alignWithMargins="0"/>
  <rowBreaks count="1" manualBreakCount="1">
    <brk id="44" max="14"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P54"/>
  <sheetViews>
    <sheetView zoomScaleNormal="100" zoomScaleSheetLayoutView="80" workbookViewId="0">
      <pane xSplit="3" ySplit="11" topLeftCell="D12" activePane="bottomRight" state="frozen"/>
      <selection pane="topRight" activeCell="D1" sqref="D1"/>
      <selection pane="bottomLeft" activeCell="A12" sqref="A12"/>
      <selection pane="bottomRight" sqref="A1:B1"/>
    </sheetView>
  </sheetViews>
  <sheetFormatPr defaultColWidth="9.28515625" defaultRowHeight="12.75"/>
  <cols>
    <col min="1" max="1" width="2.140625" style="22" customWidth="1"/>
    <col min="2" max="2" width="31.7109375" style="27" customWidth="1"/>
    <col min="3" max="3" width="16.7109375" style="27" bestFit="1" customWidth="1"/>
    <col min="4" max="4" width="13.42578125" style="27" customWidth="1"/>
    <col min="5" max="5" width="11.28515625" style="27" customWidth="1"/>
    <col min="6" max="6" width="8.42578125" style="21" customWidth="1"/>
    <col min="7" max="7" width="0.85546875" style="22" customWidth="1"/>
    <col min="8" max="8" width="13.42578125" style="27" customWidth="1"/>
    <col min="9" max="9" width="11.28515625" style="27" customWidth="1"/>
    <col min="10" max="10" width="8.42578125" style="21" customWidth="1"/>
    <col min="11" max="11" width="0.85546875" style="22" customWidth="1"/>
    <col min="12" max="12" width="28.7109375" style="22" customWidth="1"/>
    <col min="13" max="13" width="2.140625" style="22" customWidth="1"/>
    <col min="14" max="14" width="15" style="22" bestFit="1" customWidth="1"/>
    <col min="15" max="16384" width="9.28515625" style="22"/>
  </cols>
  <sheetData>
    <row r="1" spans="1:13" s="1" customFormat="1" ht="15" customHeight="1">
      <c r="A1" s="254" t="s">
        <v>8</v>
      </c>
      <c r="B1" s="255"/>
      <c r="C1" s="161"/>
      <c r="D1" s="74"/>
      <c r="E1" s="74"/>
      <c r="F1" s="81"/>
      <c r="H1" s="74"/>
      <c r="I1" s="74"/>
      <c r="J1" s="81"/>
    </row>
    <row r="2" spans="1:13" s="1" customFormat="1" ht="12.95" customHeight="1">
      <c r="B2" s="3"/>
      <c r="C2" s="3"/>
      <c r="D2" s="75"/>
      <c r="E2" s="75"/>
      <c r="F2" s="81"/>
      <c r="H2" s="75"/>
      <c r="I2" s="75"/>
      <c r="J2" s="81"/>
    </row>
    <row r="3" spans="1:13" s="29" customFormat="1" ht="15" customHeight="1">
      <c r="B3" s="194" t="s">
        <v>1135</v>
      </c>
      <c r="C3" s="35"/>
      <c r="D3" s="45"/>
      <c r="E3" s="45"/>
      <c r="F3" s="82"/>
      <c r="G3" s="34"/>
      <c r="H3" s="45"/>
      <c r="I3" s="45"/>
      <c r="J3" s="82"/>
      <c r="K3" s="34"/>
      <c r="L3" s="34"/>
      <c r="M3" s="34"/>
    </row>
    <row r="4" spans="1:13" s="29" customFormat="1" ht="15" customHeight="1" thickBot="1">
      <c r="B4" s="195" t="s">
        <v>1136</v>
      </c>
      <c r="C4" s="192"/>
      <c r="D4" s="193"/>
      <c r="E4" s="193"/>
      <c r="F4" s="193"/>
      <c r="G4" s="192"/>
      <c r="H4" s="193"/>
      <c r="I4" s="193"/>
      <c r="J4" s="193"/>
      <c r="K4" s="192"/>
      <c r="L4" s="192"/>
      <c r="M4" s="35"/>
    </row>
    <row r="5" spans="1:13" s="30" customFormat="1" ht="12.75" customHeight="1" thickTop="1">
      <c r="D5" s="32"/>
      <c r="E5" s="32"/>
      <c r="F5" s="32"/>
      <c r="H5" s="32"/>
      <c r="I5" s="32"/>
      <c r="J5" s="32"/>
      <c r="L5" s="31"/>
    </row>
    <row r="6" spans="1:13" s="30" customFormat="1" ht="15.95" customHeight="1">
      <c r="B6" s="250" t="s">
        <v>498</v>
      </c>
      <c r="C6" s="287" t="s">
        <v>947</v>
      </c>
      <c r="D6" s="302" t="s">
        <v>1067</v>
      </c>
      <c r="E6" s="252"/>
      <c r="F6" s="252"/>
      <c r="G6" s="252"/>
      <c r="H6" s="252"/>
      <c r="I6" s="252"/>
      <c r="J6" s="252"/>
      <c r="K6" s="281"/>
      <c r="L6" s="250" t="s">
        <v>549</v>
      </c>
    </row>
    <row r="7" spans="1:13" s="30" customFormat="1" ht="15.95" customHeight="1">
      <c r="B7" s="272"/>
      <c r="C7" s="273"/>
      <c r="D7" s="303" t="s">
        <v>1068</v>
      </c>
      <c r="E7" s="253"/>
      <c r="F7" s="253"/>
      <c r="G7" s="253"/>
      <c r="H7" s="253"/>
      <c r="I7" s="253"/>
      <c r="J7" s="253"/>
      <c r="K7" s="282"/>
      <c r="L7" s="272"/>
    </row>
    <row r="8" spans="1:13" s="30" customFormat="1" ht="15.95" customHeight="1">
      <c r="B8" s="272"/>
      <c r="C8" s="273"/>
      <c r="D8" s="304" t="s">
        <v>1137</v>
      </c>
      <c r="E8" s="305"/>
      <c r="F8" s="305"/>
      <c r="G8" s="306"/>
      <c r="H8" s="304" t="s">
        <v>1138</v>
      </c>
      <c r="I8" s="305"/>
      <c r="J8" s="305"/>
      <c r="K8" s="306"/>
      <c r="L8" s="272"/>
    </row>
    <row r="9" spans="1:13" s="30" customFormat="1" ht="15.95" customHeight="1">
      <c r="B9" s="272"/>
      <c r="C9" s="273"/>
      <c r="D9" s="307"/>
      <c r="E9" s="308"/>
      <c r="F9" s="308"/>
      <c r="G9" s="309"/>
      <c r="H9" s="307"/>
      <c r="I9" s="308"/>
      <c r="J9" s="308"/>
      <c r="K9" s="309"/>
      <c r="L9" s="272"/>
    </row>
    <row r="10" spans="1:13" s="30" customFormat="1" ht="30.75" customHeight="1">
      <c r="B10" s="272"/>
      <c r="C10" s="273"/>
      <c r="D10" s="166" t="s">
        <v>1037</v>
      </c>
      <c r="E10" s="113" t="s">
        <v>561</v>
      </c>
      <c r="F10" s="278" t="s">
        <v>563</v>
      </c>
      <c r="G10" s="278"/>
      <c r="H10" s="186" t="s">
        <v>1037</v>
      </c>
      <c r="I10" s="113" t="s">
        <v>561</v>
      </c>
      <c r="J10" s="300" t="s">
        <v>563</v>
      </c>
      <c r="K10" s="301"/>
      <c r="L10" s="272"/>
    </row>
    <row r="11" spans="1:13" s="30" customFormat="1" ht="30.75" customHeight="1">
      <c r="B11" s="251"/>
      <c r="C11" s="288"/>
      <c r="D11" s="167" t="s">
        <v>1038</v>
      </c>
      <c r="E11" s="114" t="s">
        <v>562</v>
      </c>
      <c r="F11" s="280" t="s">
        <v>564</v>
      </c>
      <c r="G11" s="280"/>
      <c r="H11" s="187" t="s">
        <v>1038</v>
      </c>
      <c r="I11" s="114" t="s">
        <v>562</v>
      </c>
      <c r="J11" s="285" t="s">
        <v>564</v>
      </c>
      <c r="K11" s="290"/>
      <c r="L11" s="251"/>
    </row>
    <row r="12" spans="1:13" s="29" customFormat="1" ht="17.100000000000001" customHeight="1">
      <c r="B12" s="39" t="s">
        <v>551</v>
      </c>
      <c r="C12" s="168" t="s">
        <v>948</v>
      </c>
      <c r="D12" s="157">
        <v>52.324833737419951</v>
      </c>
      <c r="E12" s="157">
        <v>2.1152721866422688</v>
      </c>
      <c r="F12" s="171">
        <v>54.440105924062209</v>
      </c>
      <c r="G12" s="127"/>
      <c r="H12" s="170">
        <v>19.59596519951738</v>
      </c>
      <c r="I12" s="157">
        <v>3.3297441664844762</v>
      </c>
      <c r="J12" s="171">
        <v>22.925709366001854</v>
      </c>
      <c r="K12" s="172"/>
      <c r="L12" s="39" t="s">
        <v>569</v>
      </c>
    </row>
    <row r="13" spans="1:13" s="30" customFormat="1" ht="12.95" customHeight="1">
      <c r="B13" s="38" t="s">
        <v>327</v>
      </c>
      <c r="C13" s="169" t="s">
        <v>948</v>
      </c>
      <c r="D13" s="158">
        <v>19.445751029277218</v>
      </c>
      <c r="E13" s="158">
        <v>0.30463517840805127</v>
      </c>
      <c r="F13" s="106">
        <v>19.750386207685267</v>
      </c>
      <c r="G13" s="105"/>
      <c r="H13" s="173">
        <v>8.5375181302125558</v>
      </c>
      <c r="I13" s="158">
        <v>0.63645427054993331</v>
      </c>
      <c r="J13" s="106">
        <v>9.173972400762489</v>
      </c>
      <c r="K13" s="107"/>
      <c r="L13" s="38" t="s">
        <v>407</v>
      </c>
    </row>
    <row r="14" spans="1:13" s="30" customFormat="1" ht="12.95" customHeight="1">
      <c r="B14" s="38" t="s">
        <v>328</v>
      </c>
      <c r="C14" s="169" t="s">
        <v>948</v>
      </c>
      <c r="D14" s="158">
        <v>7.2720498856358642</v>
      </c>
      <c r="E14" s="158">
        <v>1.3896495882891127</v>
      </c>
      <c r="F14" s="106">
        <v>8.661699473924978</v>
      </c>
      <c r="G14" s="105"/>
      <c r="H14" s="173">
        <v>2.2338857980211744</v>
      </c>
      <c r="I14" s="158">
        <v>1.9210396827060041</v>
      </c>
      <c r="J14" s="106">
        <v>4.1549254807271785</v>
      </c>
      <c r="K14" s="107"/>
      <c r="L14" s="38" t="s">
        <v>408</v>
      </c>
    </row>
    <row r="15" spans="1:13" s="30" customFormat="1" ht="12.95" customHeight="1">
      <c r="B15" s="38" t="s">
        <v>330</v>
      </c>
      <c r="C15" s="169" t="s">
        <v>948</v>
      </c>
      <c r="D15" s="158">
        <v>5.4560359103385174</v>
      </c>
      <c r="E15" s="158">
        <v>6.7272644098810619E-2</v>
      </c>
      <c r="F15" s="106">
        <v>5.5233085544373282</v>
      </c>
      <c r="G15" s="105"/>
      <c r="H15" s="173">
        <v>1.1006062792244982</v>
      </c>
      <c r="I15" s="158">
        <v>0.13220741090973948</v>
      </c>
      <c r="J15" s="106">
        <v>1.2328136901342377</v>
      </c>
      <c r="K15" s="107"/>
      <c r="L15" s="38" t="s">
        <v>409</v>
      </c>
    </row>
    <row r="16" spans="1:13" s="30" customFormat="1" ht="12.95" customHeight="1">
      <c r="B16" s="38" t="s">
        <v>329</v>
      </c>
      <c r="C16" s="169" t="s">
        <v>948</v>
      </c>
      <c r="D16" s="158">
        <v>20.150996912168345</v>
      </c>
      <c r="E16" s="158">
        <v>0.35371477584629457</v>
      </c>
      <c r="F16" s="106">
        <v>20.504711688014641</v>
      </c>
      <c r="G16" s="105"/>
      <c r="H16" s="173">
        <v>7.7239549920591513</v>
      </c>
      <c r="I16" s="158">
        <v>0.64004280231879918</v>
      </c>
      <c r="J16" s="106">
        <v>8.3639977943779513</v>
      </c>
      <c r="K16" s="107"/>
      <c r="L16" s="38" t="s">
        <v>410</v>
      </c>
    </row>
    <row r="17" spans="2:14" s="29" customFormat="1" ht="17.100000000000001" customHeight="1">
      <c r="B17" s="39" t="s">
        <v>1066</v>
      </c>
      <c r="C17" s="168" t="s">
        <v>948</v>
      </c>
      <c r="D17" s="157">
        <v>61.841590576395241</v>
      </c>
      <c r="E17" s="157">
        <v>26.925561299176582</v>
      </c>
      <c r="F17" s="128">
        <v>88.767151875571841</v>
      </c>
      <c r="G17" s="127"/>
      <c r="H17" s="174">
        <v>48.270549046009968</v>
      </c>
      <c r="I17" s="157">
        <v>33.811432389879329</v>
      </c>
      <c r="J17" s="128">
        <v>82.08198143588929</v>
      </c>
      <c r="K17" s="129"/>
      <c r="L17" s="39" t="s">
        <v>557</v>
      </c>
    </row>
    <row r="18" spans="2:14" s="30" customFormat="1" ht="12.95" customHeight="1">
      <c r="B18" s="38" t="s">
        <v>323</v>
      </c>
      <c r="C18" s="169" t="s">
        <v>948</v>
      </c>
      <c r="D18" s="158">
        <v>2.6732472552607489</v>
      </c>
      <c r="E18" s="158">
        <v>2.1039499085086915</v>
      </c>
      <c r="F18" s="106">
        <v>4.7771971637694408</v>
      </c>
      <c r="G18" s="105"/>
      <c r="H18" s="173">
        <v>3.3284517869657293</v>
      </c>
      <c r="I18" s="158">
        <v>2.908606173674805</v>
      </c>
      <c r="J18" s="106">
        <v>6.2370579606405343</v>
      </c>
      <c r="K18" s="107"/>
      <c r="L18" s="38" t="s">
        <v>403</v>
      </c>
    </row>
    <row r="19" spans="2:14" s="30" customFormat="1" ht="12.95" customHeight="1">
      <c r="B19" s="38" t="s">
        <v>811</v>
      </c>
      <c r="C19" s="169" t="s">
        <v>948</v>
      </c>
      <c r="D19" s="158">
        <v>4.5759739249771281</v>
      </c>
      <c r="E19" s="158">
        <v>7.8742195791399823</v>
      </c>
      <c r="F19" s="106">
        <v>12.450193504117109</v>
      </c>
      <c r="G19" s="105"/>
      <c r="H19" s="173">
        <v>3.0509307111258739</v>
      </c>
      <c r="I19" s="158">
        <v>8.8534127650649062</v>
      </c>
      <c r="J19" s="106">
        <v>11.904343476190778</v>
      </c>
      <c r="K19" s="107"/>
      <c r="L19" s="38" t="s">
        <v>830</v>
      </c>
    </row>
    <row r="20" spans="2:14" s="30" customFormat="1" ht="12.95" customHeight="1">
      <c r="B20" s="38" t="s">
        <v>340</v>
      </c>
      <c r="C20" s="169" t="s">
        <v>948</v>
      </c>
      <c r="D20" s="158">
        <v>6.9329940530649594</v>
      </c>
      <c r="E20" s="158">
        <v>6.1887911710887469</v>
      </c>
      <c r="F20" s="106">
        <v>13.121785224153706</v>
      </c>
      <c r="G20" s="105"/>
      <c r="H20" s="173">
        <v>6.443156876868966</v>
      </c>
      <c r="I20" s="158">
        <v>7.590017805939274</v>
      </c>
      <c r="J20" s="106">
        <v>14.033174682808241</v>
      </c>
      <c r="K20" s="107"/>
      <c r="L20" s="38" t="s">
        <v>424</v>
      </c>
    </row>
    <row r="21" spans="2:14" s="30" customFormat="1" ht="12.95" customHeight="1">
      <c r="B21" s="38" t="s">
        <v>320</v>
      </c>
      <c r="C21" s="169" t="s">
        <v>948</v>
      </c>
      <c r="D21" s="158">
        <v>20.527092634949678</v>
      </c>
      <c r="E21" s="158">
        <v>0.23080580969807868</v>
      </c>
      <c r="F21" s="106">
        <v>20.757898444647761</v>
      </c>
      <c r="G21" s="105"/>
      <c r="H21" s="173">
        <v>14.892256274530615</v>
      </c>
      <c r="I21" s="158">
        <v>0.43714413652636208</v>
      </c>
      <c r="J21" s="106">
        <v>15.329400411056975</v>
      </c>
      <c r="K21" s="107"/>
      <c r="L21" s="38" t="s">
        <v>951</v>
      </c>
    </row>
    <row r="22" spans="2:14" s="30" customFormat="1" ht="12.95" customHeight="1">
      <c r="B22" s="38" t="s">
        <v>321</v>
      </c>
      <c r="C22" s="169" t="s">
        <v>948</v>
      </c>
      <c r="D22" s="158">
        <v>12.126236733760292</v>
      </c>
      <c r="E22" s="158">
        <v>0.14795356816102473</v>
      </c>
      <c r="F22" s="106">
        <v>12.274190301921319</v>
      </c>
      <c r="G22" s="105"/>
      <c r="H22" s="173">
        <v>7.2476621079641932</v>
      </c>
      <c r="I22" s="158">
        <v>0.14646108073977299</v>
      </c>
      <c r="J22" s="106">
        <v>7.3941231887039667</v>
      </c>
      <c r="K22" s="107"/>
      <c r="L22" s="38" t="s">
        <v>402</v>
      </c>
    </row>
    <row r="23" spans="2:14" s="30" customFormat="1" ht="12.95" customHeight="1">
      <c r="B23" s="38" t="s">
        <v>813</v>
      </c>
      <c r="C23" s="169" t="s">
        <v>948</v>
      </c>
      <c r="D23" s="158">
        <v>15.006045974382431</v>
      </c>
      <c r="E23" s="158">
        <v>10.379841262580054</v>
      </c>
      <c r="F23" s="106">
        <v>25.385887236962486</v>
      </c>
      <c r="G23" s="105"/>
      <c r="H23" s="173">
        <v>13.308091288554589</v>
      </c>
      <c r="I23" s="158">
        <v>13.875790427934206</v>
      </c>
      <c r="J23" s="106">
        <v>27.183881716488791</v>
      </c>
      <c r="K23" s="107"/>
      <c r="L23" s="38" t="s">
        <v>847</v>
      </c>
    </row>
    <row r="24" spans="2:14" s="29" customFormat="1" ht="17.100000000000001" customHeight="1">
      <c r="B24" s="39" t="s">
        <v>565</v>
      </c>
      <c r="C24" s="168" t="s">
        <v>948</v>
      </c>
      <c r="D24" s="157">
        <v>101.72485576395243</v>
      </c>
      <c r="E24" s="157">
        <v>14.226493297568549</v>
      </c>
      <c r="F24" s="128">
        <v>115.95134906152097</v>
      </c>
      <c r="G24" s="127"/>
      <c r="H24" s="174">
        <v>89.99254488003875</v>
      </c>
      <c r="I24" s="157">
        <v>16.299261601334397</v>
      </c>
      <c r="J24" s="128">
        <v>106.29180648137314</v>
      </c>
      <c r="K24" s="129"/>
      <c r="L24" s="39" t="s">
        <v>496</v>
      </c>
    </row>
    <row r="25" spans="2:14" s="30" customFormat="1" ht="12.95" customHeight="1">
      <c r="B25" s="38" t="s">
        <v>299</v>
      </c>
      <c r="C25" s="169" t="s">
        <v>948</v>
      </c>
      <c r="D25" s="158">
        <v>17.87265384263495</v>
      </c>
      <c r="E25" s="158">
        <v>0.94369579139981707</v>
      </c>
      <c r="F25" s="106">
        <v>18.816349634034765</v>
      </c>
      <c r="G25" s="105"/>
      <c r="H25" s="173">
        <v>16.12263017621536</v>
      </c>
      <c r="I25" s="158">
        <v>1.6350929071082063</v>
      </c>
      <c r="J25" s="106">
        <v>17.757723083323565</v>
      </c>
      <c r="K25" s="107"/>
      <c r="L25" s="38" t="s">
        <v>381</v>
      </c>
    </row>
    <row r="26" spans="2:14" s="30" customFormat="1" ht="12.95" customHeight="1">
      <c r="B26" s="38" t="s">
        <v>301</v>
      </c>
      <c r="C26" s="169" t="s">
        <v>948</v>
      </c>
      <c r="D26" s="158">
        <v>11.4069945105215</v>
      </c>
      <c r="E26" s="158">
        <v>0.2292676120768527</v>
      </c>
      <c r="F26" s="106">
        <v>11.636262122598353</v>
      </c>
      <c r="G26" s="105"/>
      <c r="H26" s="173">
        <v>8.6903057470790497</v>
      </c>
      <c r="I26" s="158">
        <v>0.21065807033243872</v>
      </c>
      <c r="J26" s="106">
        <v>8.9009638174114905</v>
      </c>
      <c r="K26" s="107"/>
      <c r="L26" s="38" t="s">
        <v>383</v>
      </c>
    </row>
    <row r="27" spans="2:14" s="30" customFormat="1" ht="12.95" customHeight="1">
      <c r="B27" s="38" t="s">
        <v>294</v>
      </c>
      <c r="C27" s="169" t="s">
        <v>948</v>
      </c>
      <c r="D27" s="158">
        <v>72.445207410795973</v>
      </c>
      <c r="E27" s="158">
        <v>13.053529894091877</v>
      </c>
      <c r="F27" s="106">
        <v>85.498737304887854</v>
      </c>
      <c r="G27" s="105"/>
      <c r="H27" s="173">
        <v>65.179608956744346</v>
      </c>
      <c r="I27" s="158">
        <v>14.453510623893752</v>
      </c>
      <c r="J27" s="106">
        <v>79.633119580638109</v>
      </c>
      <c r="K27" s="107"/>
      <c r="L27" s="38" t="s">
        <v>379</v>
      </c>
    </row>
    <row r="28" spans="2:14" s="29" customFormat="1" ht="17.100000000000001" customHeight="1">
      <c r="B28" s="39" t="s">
        <v>566</v>
      </c>
      <c r="C28" s="168" t="s">
        <v>948</v>
      </c>
      <c r="D28" s="157">
        <v>0.69423627630375118</v>
      </c>
      <c r="E28" s="157">
        <v>3.8054352698993599</v>
      </c>
      <c r="F28" s="128">
        <v>4.4996715462031105</v>
      </c>
      <c r="G28" s="127"/>
      <c r="H28" s="174">
        <v>0.32793564230293548</v>
      </c>
      <c r="I28" s="157">
        <v>3.5435819415791165</v>
      </c>
      <c r="J28" s="128">
        <v>3.8715175838820519</v>
      </c>
      <c r="K28" s="129"/>
      <c r="L28" s="39" t="s">
        <v>518</v>
      </c>
    </row>
    <row r="29" spans="2:14" s="29" customFormat="1" ht="17.100000000000001" customHeight="1">
      <c r="B29" s="39" t="s">
        <v>567</v>
      </c>
      <c r="C29" s="168" t="s">
        <v>948</v>
      </c>
      <c r="D29" s="157">
        <v>14.573453110704483</v>
      </c>
      <c r="E29" s="157">
        <v>11.673134720951509</v>
      </c>
      <c r="F29" s="128">
        <v>26.246587831655994</v>
      </c>
      <c r="G29" s="127"/>
      <c r="H29" s="174">
        <v>15.287558510016023</v>
      </c>
      <c r="I29" s="157">
        <v>9.6310407381158978</v>
      </c>
      <c r="J29" s="128">
        <v>24.918599248131923</v>
      </c>
      <c r="K29" s="129"/>
      <c r="L29" s="39" t="s">
        <v>491</v>
      </c>
    </row>
    <row r="30" spans="2:14" s="29" customFormat="1" ht="17.100000000000001" customHeight="1">
      <c r="B30" s="39" t="s">
        <v>568</v>
      </c>
      <c r="C30" s="168" t="s">
        <v>948</v>
      </c>
      <c r="D30" s="157">
        <v>3.1853936413540715</v>
      </c>
      <c r="E30" s="157">
        <v>2.7494510521500461E-2</v>
      </c>
      <c r="F30" s="128">
        <v>3.2128881518755712</v>
      </c>
      <c r="G30" s="127"/>
      <c r="H30" s="174">
        <v>6.7938558479453137</v>
      </c>
      <c r="I30" s="157">
        <v>0.13004287341175197</v>
      </c>
      <c r="J30" s="128">
        <v>6.9238987213570651</v>
      </c>
      <c r="K30" s="129"/>
      <c r="L30" s="39" t="s">
        <v>570</v>
      </c>
    </row>
    <row r="31" spans="2:14" s="29" customFormat="1" ht="17.100000000000001" customHeight="1">
      <c r="B31" s="39" t="s">
        <v>681</v>
      </c>
      <c r="C31" s="168" t="s">
        <v>949</v>
      </c>
      <c r="D31" s="157">
        <v>73.900000000000006</v>
      </c>
      <c r="E31" s="157">
        <v>8.3000000000000007</v>
      </c>
      <c r="F31" s="128">
        <v>82.2</v>
      </c>
      <c r="G31" s="127"/>
      <c r="H31" s="174">
        <v>66.22420129183007</v>
      </c>
      <c r="I31" s="157">
        <v>10.208300282669281</v>
      </c>
      <c r="J31" s="128">
        <v>76.432501574499355</v>
      </c>
      <c r="K31" s="129"/>
      <c r="L31" s="39" t="s">
        <v>946</v>
      </c>
    </row>
    <row r="32" spans="2:14" s="29" customFormat="1" ht="17.100000000000001" customHeight="1">
      <c r="B32" s="39" t="s">
        <v>682</v>
      </c>
      <c r="C32" s="168" t="s">
        <v>948</v>
      </c>
      <c r="D32" s="157">
        <v>9.7800000000000011</v>
      </c>
      <c r="E32" s="157">
        <v>13.639999999999997</v>
      </c>
      <c r="F32" s="128">
        <v>23.42</v>
      </c>
      <c r="G32" s="127"/>
      <c r="H32" s="174">
        <v>7.4695035236050078</v>
      </c>
      <c r="I32" s="157">
        <v>14.947878396137421</v>
      </c>
      <c r="J32" s="128">
        <v>22.417381919742425</v>
      </c>
      <c r="K32" s="129"/>
      <c r="L32" s="39" t="s">
        <v>684</v>
      </c>
      <c r="N32" s="217"/>
    </row>
    <row r="33" spans="2:14" s="30" customFormat="1" ht="12.95" customHeight="1">
      <c r="B33" s="38" t="s">
        <v>690</v>
      </c>
      <c r="C33" s="169" t="s">
        <v>948</v>
      </c>
      <c r="D33" s="158">
        <v>6.4600000000000009</v>
      </c>
      <c r="E33" s="158">
        <v>0</v>
      </c>
      <c r="F33" s="106">
        <v>6.4600000000000009</v>
      </c>
      <c r="G33" s="105"/>
      <c r="H33" s="173">
        <v>4.6593401623789727</v>
      </c>
      <c r="I33" s="158">
        <v>0</v>
      </c>
      <c r="J33" s="106">
        <v>4.6593401623789727</v>
      </c>
      <c r="K33" s="107"/>
      <c r="L33" s="38" t="s">
        <v>848</v>
      </c>
    </row>
    <row r="34" spans="2:14" s="30" customFormat="1" ht="12.95" customHeight="1">
      <c r="B34" s="38" t="s">
        <v>783</v>
      </c>
      <c r="C34" s="169" t="s">
        <v>948</v>
      </c>
      <c r="D34" s="158">
        <v>3.3200000000000003</v>
      </c>
      <c r="E34" s="158">
        <v>13.639999999999997</v>
      </c>
      <c r="F34" s="106">
        <v>16.96</v>
      </c>
      <c r="G34" s="105"/>
      <c r="H34" s="173">
        <v>2.8101633612260351</v>
      </c>
      <c r="I34" s="158">
        <v>14.947878396137421</v>
      </c>
      <c r="J34" s="106">
        <v>17.758041757363454</v>
      </c>
      <c r="K34" s="107"/>
      <c r="L34" s="38" t="s">
        <v>849</v>
      </c>
    </row>
    <row r="35" spans="2:14" s="29" customFormat="1" ht="17.100000000000001" customHeight="1">
      <c r="B35" s="39" t="s">
        <v>683</v>
      </c>
      <c r="C35" s="168" t="s">
        <v>950</v>
      </c>
      <c r="D35" s="157">
        <v>155.78435629329499</v>
      </c>
      <c r="E35" s="157">
        <v>6.0404197163769435</v>
      </c>
      <c r="F35" s="128">
        <v>161.82477600967195</v>
      </c>
      <c r="G35" s="127"/>
      <c r="H35" s="174">
        <v>163.80438733839983</v>
      </c>
      <c r="I35" s="157">
        <v>4.6997440056355853</v>
      </c>
      <c r="J35" s="128">
        <v>168.50413134403544</v>
      </c>
      <c r="K35" s="129"/>
      <c r="L35" s="39" t="s">
        <v>601</v>
      </c>
    </row>
    <row r="36" spans="2:14" s="29" customFormat="1" ht="17.100000000000001" customHeight="1">
      <c r="B36" s="39" t="s">
        <v>674</v>
      </c>
      <c r="C36" s="168" t="s">
        <v>948</v>
      </c>
      <c r="D36" s="157">
        <v>78.239820260275721</v>
      </c>
      <c r="E36" s="157">
        <v>24.233788197621227</v>
      </c>
      <c r="F36" s="128">
        <v>102.47360845789694</v>
      </c>
      <c r="G36" s="127"/>
      <c r="H36" s="174">
        <v>70.483664508652851</v>
      </c>
      <c r="I36" s="157">
        <v>27.157786968195296</v>
      </c>
      <c r="J36" s="128">
        <v>97.641451476848147</v>
      </c>
      <c r="K36" s="129"/>
      <c r="L36" s="39" t="s">
        <v>678</v>
      </c>
    </row>
    <row r="37" spans="2:14" s="30" customFormat="1" ht="12.95" customHeight="1">
      <c r="B37" s="38" t="s">
        <v>575</v>
      </c>
      <c r="C37" s="169" t="s">
        <v>948</v>
      </c>
      <c r="D37" s="158">
        <v>5.587989718435499</v>
      </c>
      <c r="E37" s="158">
        <v>3.1128035224153705</v>
      </c>
      <c r="F37" s="106">
        <v>8.7007932408508672</v>
      </c>
      <c r="G37" s="105"/>
      <c r="H37" s="173">
        <v>5.4330220388142996</v>
      </c>
      <c r="I37" s="158">
        <v>3.9974256924209932</v>
      </c>
      <c r="J37" s="106">
        <v>9.4304477312352937</v>
      </c>
      <c r="K37" s="107"/>
      <c r="L37" s="38" t="s">
        <v>590</v>
      </c>
    </row>
    <row r="38" spans="2:14" s="30" customFormat="1" ht="12.95" customHeight="1">
      <c r="B38" s="38" t="s">
        <v>580</v>
      </c>
      <c r="C38" s="169" t="s">
        <v>948</v>
      </c>
      <c r="D38" s="158">
        <v>42.857922368709978</v>
      </c>
      <c r="E38" s="158">
        <v>6.7185292772186642</v>
      </c>
      <c r="F38" s="106">
        <v>49.576451645928643</v>
      </c>
      <c r="G38" s="105"/>
      <c r="H38" s="173">
        <v>35.811014488413406</v>
      </c>
      <c r="I38" s="158">
        <v>7.2612090909982241</v>
      </c>
      <c r="J38" s="106">
        <v>43.072223579411634</v>
      </c>
      <c r="K38" s="107"/>
      <c r="L38" s="38" t="s">
        <v>595</v>
      </c>
    </row>
    <row r="39" spans="2:14" s="30" customFormat="1" ht="12.95" customHeight="1">
      <c r="B39" s="38" t="s">
        <v>816</v>
      </c>
      <c r="C39" s="169" t="s">
        <v>948</v>
      </c>
      <c r="D39" s="158">
        <v>22.646452904017302</v>
      </c>
      <c r="E39" s="158">
        <v>12.584382891125342</v>
      </c>
      <c r="F39" s="106">
        <v>35.230835795142653</v>
      </c>
      <c r="G39" s="105"/>
      <c r="H39" s="173">
        <v>22.940551553506289</v>
      </c>
      <c r="I39" s="158">
        <v>14.638912745540946</v>
      </c>
      <c r="J39" s="106">
        <v>37.579464299047231</v>
      </c>
      <c r="K39" s="107"/>
      <c r="L39" s="38" t="s">
        <v>834</v>
      </c>
    </row>
    <row r="40" spans="2:14" s="30" customFormat="1" ht="12.95" customHeight="1">
      <c r="B40" s="38" t="s">
        <v>815</v>
      </c>
      <c r="C40" s="169" t="s">
        <v>948</v>
      </c>
      <c r="D40" s="158">
        <v>6.1767324313815184</v>
      </c>
      <c r="E40" s="158">
        <v>1.8125882891125342</v>
      </c>
      <c r="F40" s="106">
        <v>7.9893207204940522</v>
      </c>
      <c r="G40" s="105"/>
      <c r="H40" s="173">
        <v>5.5286506342835846</v>
      </c>
      <c r="I40" s="158">
        <v>1.2376855083872105</v>
      </c>
      <c r="J40" s="106">
        <v>6.7663361426707951</v>
      </c>
      <c r="K40" s="107"/>
      <c r="L40" s="38" t="s">
        <v>833</v>
      </c>
    </row>
    <row r="41" spans="2:14" s="30" customFormat="1" ht="12.95" customHeight="1">
      <c r="B41" s="38" t="s">
        <v>783</v>
      </c>
      <c r="C41" s="169" t="s">
        <v>948</v>
      </c>
      <c r="D41" s="158">
        <v>0.97072283773142265</v>
      </c>
      <c r="E41" s="158">
        <v>5.4842177493138154E-3</v>
      </c>
      <c r="F41" s="106">
        <v>0.97620705548073639</v>
      </c>
      <c r="G41" s="105"/>
      <c r="H41" s="173">
        <v>0.77042579363526864</v>
      </c>
      <c r="I41" s="158">
        <v>2.2553930847920938E-2</v>
      </c>
      <c r="J41" s="106">
        <v>0.79297972448318954</v>
      </c>
      <c r="K41" s="107"/>
      <c r="L41" s="38" t="s">
        <v>849</v>
      </c>
    </row>
    <row r="42" spans="2:14" s="29" customFormat="1" ht="17.100000000000001" customHeight="1">
      <c r="B42" s="39" t="s">
        <v>850</v>
      </c>
      <c r="C42" s="168" t="s">
        <v>948</v>
      </c>
      <c r="D42" s="157">
        <v>3.5611896157365051</v>
      </c>
      <c r="E42" s="157">
        <v>11.110968664226899</v>
      </c>
      <c r="F42" s="128">
        <v>14.672158279963407</v>
      </c>
      <c r="G42" s="127"/>
      <c r="H42" s="174">
        <v>3.6319977468471683</v>
      </c>
      <c r="I42" s="157">
        <v>10.620371445167134</v>
      </c>
      <c r="J42" s="128">
        <v>14.252369192014303</v>
      </c>
      <c r="K42" s="129"/>
      <c r="L42" s="39" t="s">
        <v>750</v>
      </c>
    </row>
    <row r="43" spans="2:14" s="30" customFormat="1" ht="3" customHeight="1">
      <c r="B43" s="58"/>
      <c r="C43" s="58"/>
      <c r="D43" s="96"/>
      <c r="E43" s="96"/>
      <c r="F43" s="97"/>
      <c r="G43" s="98"/>
      <c r="H43" s="99"/>
      <c r="I43" s="96"/>
      <c r="J43" s="97"/>
      <c r="K43" s="68"/>
      <c r="L43" s="58"/>
      <c r="M43" s="22"/>
      <c r="N43" s="22"/>
    </row>
    <row r="44" spans="2:14" ht="12.95" customHeight="1">
      <c r="B44" s="21" t="s">
        <v>1040</v>
      </c>
      <c r="C44" s="21"/>
      <c r="D44" s="21"/>
      <c r="E44" s="21"/>
      <c r="G44" s="21"/>
      <c r="H44" s="21"/>
      <c r="I44" s="22"/>
      <c r="J44" s="22"/>
      <c r="M44" s="23"/>
    </row>
    <row r="45" spans="2:14" ht="12.95" customHeight="1">
      <c r="B45" s="21" t="s">
        <v>1039</v>
      </c>
      <c r="C45" s="21"/>
      <c r="D45" s="21"/>
      <c r="E45" s="21"/>
      <c r="G45" s="21"/>
      <c r="H45" s="21"/>
      <c r="I45" s="22"/>
      <c r="J45" s="22"/>
      <c r="M45" s="23"/>
    </row>
    <row r="46" spans="2:14" s="23" customFormat="1" ht="12.75" customHeight="1" thickBot="1">
      <c r="D46" s="76"/>
      <c r="E46" s="76"/>
      <c r="F46" s="76"/>
      <c r="H46" s="76"/>
      <c r="I46" s="76"/>
      <c r="J46" s="76"/>
      <c r="M46" s="22"/>
      <c r="N46" s="22"/>
    </row>
    <row r="47" spans="2:14" s="23" customFormat="1" ht="16.5" customHeight="1" thickTop="1">
      <c r="B47" s="24" t="str">
        <f>+'Περιεχόμενα-Contents'!B27</f>
        <v>(Τελευταία Ενημέρωση/Last update: 05/03/2026)</v>
      </c>
      <c r="C47" s="24"/>
      <c r="D47" s="77"/>
      <c r="E47" s="77"/>
      <c r="F47" s="83"/>
      <c r="G47" s="25"/>
      <c r="H47" s="77"/>
      <c r="I47" s="77"/>
      <c r="J47" s="83"/>
      <c r="K47" s="25"/>
      <c r="L47" s="25"/>
      <c r="M47" s="22"/>
      <c r="N47" s="22"/>
    </row>
    <row r="48" spans="2:14" s="23" customFormat="1" ht="4.5" customHeight="1">
      <c r="B48" s="189"/>
      <c r="C48" s="189"/>
      <c r="D48" s="197"/>
      <c r="E48" s="197"/>
      <c r="F48" s="76"/>
      <c r="H48" s="197"/>
      <c r="I48" s="197"/>
      <c r="J48" s="76"/>
      <c r="M48" s="22"/>
      <c r="N48" s="22"/>
    </row>
    <row r="49" spans="1:16" s="23" customFormat="1" ht="16.5" customHeight="1">
      <c r="B49" s="26" t="str">
        <f>+'Περιεχόμενα-Contents'!B29</f>
        <v>COPYRIGHT © :2026, ΚΥΠΡΙΑΚΗ ΔΗΜΟΚΡΑΤΙΑ, ΣΤΑΤΙΣΤΙΚΗ ΥΠΗΡΕΣΙΑ/REPUBLIC OF CYPRUS, STATISTICAL SERVICE</v>
      </c>
      <c r="C49" s="26"/>
      <c r="D49" s="78"/>
      <c r="E49" s="78"/>
      <c r="F49" s="76"/>
      <c r="H49" s="78"/>
      <c r="I49" s="78"/>
      <c r="J49" s="76"/>
      <c r="M49" s="22"/>
      <c r="N49" s="22"/>
      <c r="O49" s="1"/>
      <c r="P49" s="1"/>
    </row>
    <row r="50" spans="1:16" s="1" customFormat="1">
      <c r="B50" s="20"/>
      <c r="C50" s="20"/>
      <c r="D50" s="79"/>
      <c r="E50" s="79"/>
      <c r="F50" s="81"/>
      <c r="H50" s="79"/>
      <c r="I50" s="79"/>
      <c r="J50" s="81"/>
      <c r="M50" s="22"/>
      <c r="N50" s="22"/>
      <c r="O50" s="22"/>
      <c r="P50" s="22"/>
    </row>
    <row r="53" spans="1:16">
      <c r="O53" s="27"/>
      <c r="P53" s="27"/>
    </row>
    <row r="54" spans="1:16" s="27" customFormat="1">
      <c r="A54" s="22"/>
      <c r="B54" s="28"/>
      <c r="C54" s="28"/>
      <c r="D54" s="80"/>
      <c r="E54" s="80"/>
      <c r="H54" s="80"/>
      <c r="I54" s="80"/>
      <c r="M54" s="22"/>
      <c r="N54" s="22"/>
      <c r="O54" s="22"/>
      <c r="P54" s="22"/>
    </row>
  </sheetData>
  <mergeCells count="12">
    <mergeCell ref="A1:B1"/>
    <mergeCell ref="B6:B11"/>
    <mergeCell ref="C6:C11"/>
    <mergeCell ref="L6:L11"/>
    <mergeCell ref="F10:G10"/>
    <mergeCell ref="J10:K10"/>
    <mergeCell ref="F11:G11"/>
    <mergeCell ref="J11:K11"/>
    <mergeCell ref="D6:K6"/>
    <mergeCell ref="D7:K7"/>
    <mergeCell ref="D8:G9"/>
    <mergeCell ref="H8:K9"/>
  </mergeCells>
  <hyperlinks>
    <hyperlink ref="A1" location="'Περιεχόμενα-Contents'!A1" display="Περιεχόμενα - Contents" xr:uid="{00000000-0004-0000-1700-000000000000}"/>
  </hyperlinks>
  <printOptions horizontalCentered="1"/>
  <pageMargins left="0.15748031496062992" right="0.15748031496062992" top="0.23622047244094491" bottom="0.19685039370078741" header="0.15748031496062992" footer="0.15748031496062992"/>
  <pageSetup paperSize="9" scale="8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S66"/>
  <sheetViews>
    <sheetView zoomScaleNormal="100" zoomScaleSheetLayoutView="80" workbookViewId="0">
      <pane ySplit="7" topLeftCell="A8" activePane="bottomLeft" state="frozen"/>
      <selection pane="bottomLeft" sqref="A1:B1"/>
    </sheetView>
  </sheetViews>
  <sheetFormatPr defaultColWidth="9.28515625" defaultRowHeight="12.75"/>
  <cols>
    <col min="1" max="1" width="2.140625" style="22" customWidth="1"/>
    <col min="2" max="2" width="44.5703125" style="27" customWidth="1"/>
    <col min="3" max="7" width="11.140625" style="22" customWidth="1"/>
    <col min="8" max="8" width="1" style="22" customWidth="1"/>
    <col min="9" max="9" width="39.42578125" style="22" customWidth="1"/>
    <col min="10" max="10" width="2.140625" style="22" customWidth="1"/>
    <col min="11" max="16384" width="9.28515625" style="22"/>
  </cols>
  <sheetData>
    <row r="1" spans="1:19" s="1" customFormat="1" ht="15" customHeight="1">
      <c r="A1" s="254" t="s">
        <v>8</v>
      </c>
      <c r="B1" s="255"/>
    </row>
    <row r="2" spans="1:19" s="1" customFormat="1" ht="12.95" customHeight="1">
      <c r="B2" s="3"/>
    </row>
    <row r="3" spans="1:19" s="29" customFormat="1" ht="15" customHeight="1">
      <c r="B3" s="194" t="s">
        <v>1093</v>
      </c>
      <c r="C3" s="34"/>
      <c r="D3" s="34"/>
      <c r="E3" s="34"/>
      <c r="F3" s="34"/>
      <c r="G3" s="34"/>
      <c r="H3" s="34"/>
      <c r="I3" s="34"/>
      <c r="J3" s="34"/>
    </row>
    <row r="4" spans="1:19" s="29" customFormat="1" ht="15" customHeight="1" thickBot="1">
      <c r="B4" s="195" t="s">
        <v>1094</v>
      </c>
      <c r="C4" s="192"/>
      <c r="D4" s="192"/>
      <c r="E4" s="192"/>
      <c r="F4" s="192"/>
      <c r="G4" s="192"/>
      <c r="H4" s="192"/>
      <c r="I4" s="192"/>
      <c r="J4" s="35"/>
    </row>
    <row r="5" spans="1:19" s="30" customFormat="1" ht="12.75" customHeight="1" thickTop="1">
      <c r="I5" s="31" t="s">
        <v>14</v>
      </c>
    </row>
    <row r="6" spans="1:19" s="30" customFormat="1" ht="15.95" customHeight="1">
      <c r="B6" s="250" t="s">
        <v>11</v>
      </c>
      <c r="C6" s="252">
        <v>2019</v>
      </c>
      <c r="D6" s="252">
        <v>2020</v>
      </c>
      <c r="E6" s="252">
        <v>2021</v>
      </c>
      <c r="F6" s="252">
        <v>2022</v>
      </c>
      <c r="G6" s="252">
        <v>2023</v>
      </c>
      <c r="H6" s="252"/>
      <c r="I6" s="250" t="s">
        <v>12</v>
      </c>
    </row>
    <row r="7" spans="1:19" s="30" customFormat="1" ht="15.95" customHeight="1">
      <c r="B7" s="251"/>
      <c r="C7" s="253"/>
      <c r="D7" s="253"/>
      <c r="E7" s="253"/>
      <c r="F7" s="253"/>
      <c r="G7" s="253"/>
      <c r="H7" s="253"/>
      <c r="I7" s="251"/>
    </row>
    <row r="8" spans="1:19" s="30" customFormat="1" ht="20.100000000000001" customHeight="1">
      <c r="B8" s="37" t="s">
        <v>15</v>
      </c>
      <c r="C8" s="41">
        <v>754936.11421934492</v>
      </c>
      <c r="D8" s="41">
        <v>757872.60770137247</v>
      </c>
      <c r="E8" s="41">
        <v>797496.93901564961</v>
      </c>
      <c r="F8" s="41">
        <v>829837.47201668308</v>
      </c>
      <c r="G8" s="41">
        <f>SUM(G9:G18)</f>
        <v>904343.56906653265</v>
      </c>
      <c r="H8" s="41"/>
      <c r="I8" s="39" t="s">
        <v>16</v>
      </c>
      <c r="K8" s="218"/>
      <c r="L8" s="218"/>
      <c r="M8" s="32"/>
      <c r="N8" s="218"/>
      <c r="O8" s="218"/>
      <c r="P8" s="218"/>
      <c r="Q8" s="32"/>
      <c r="R8" s="32"/>
      <c r="S8" s="32"/>
    </row>
    <row r="9" spans="1:19" s="30" customFormat="1" ht="15" customHeight="1">
      <c r="B9" s="38" t="s">
        <v>17</v>
      </c>
      <c r="C9" s="33">
        <v>231367.02691565809</v>
      </c>
      <c r="D9" s="33">
        <v>227184.32535164311</v>
      </c>
      <c r="E9" s="33">
        <v>232364.71783919586</v>
      </c>
      <c r="F9" s="33">
        <v>258914.19665750064</v>
      </c>
      <c r="G9" s="33">
        <v>277498.12973439577</v>
      </c>
      <c r="H9" s="33"/>
      <c r="I9" s="38" t="s">
        <v>18</v>
      </c>
      <c r="J9" s="32"/>
      <c r="K9" s="218"/>
      <c r="L9" s="218"/>
      <c r="M9" s="32"/>
      <c r="N9" s="218"/>
      <c r="O9" s="218"/>
      <c r="P9" s="32"/>
      <c r="Q9" s="32"/>
      <c r="R9" s="32"/>
      <c r="S9" s="32"/>
    </row>
    <row r="10" spans="1:19" s="30" customFormat="1" ht="15" customHeight="1">
      <c r="B10" s="38" t="s">
        <v>19</v>
      </c>
      <c r="C10" s="33">
        <v>412147.48575742508</v>
      </c>
      <c r="D10" s="33">
        <v>420918.01330116938</v>
      </c>
      <c r="E10" s="33">
        <v>451878.13202703896</v>
      </c>
      <c r="F10" s="33">
        <v>471317.34107229725</v>
      </c>
      <c r="G10" s="33">
        <v>526989.6801983068</v>
      </c>
      <c r="H10" s="33"/>
      <c r="I10" s="38" t="s">
        <v>20</v>
      </c>
      <c r="J10" s="32"/>
      <c r="K10" s="218"/>
      <c r="L10" s="218"/>
      <c r="M10" s="32"/>
      <c r="N10" s="218"/>
      <c r="O10" s="218"/>
      <c r="P10" s="32"/>
      <c r="Q10" s="32"/>
      <c r="R10" s="32"/>
      <c r="S10" s="32"/>
    </row>
    <row r="11" spans="1:19" s="30" customFormat="1" ht="15" customHeight="1">
      <c r="B11" s="38" t="s">
        <v>21</v>
      </c>
      <c r="C11" s="33">
        <v>4528.8345160027848</v>
      </c>
      <c r="D11" s="33">
        <v>16429.031684986716</v>
      </c>
      <c r="E11" s="33">
        <v>7267.9295500641238</v>
      </c>
      <c r="F11" s="33">
        <v>-8964.4393423013626</v>
      </c>
      <c r="G11" s="33">
        <v>-6652.0557160487488</v>
      </c>
      <c r="H11" s="33"/>
      <c r="I11" s="38" t="s">
        <v>22</v>
      </c>
      <c r="J11" s="32"/>
      <c r="K11" s="218"/>
      <c r="L11" s="218"/>
      <c r="M11" s="32"/>
      <c r="N11" s="218"/>
      <c r="O11" s="218"/>
      <c r="P11" s="32"/>
      <c r="Q11" s="32"/>
      <c r="R11" s="32"/>
      <c r="S11" s="32"/>
    </row>
    <row r="12" spans="1:19" s="30" customFormat="1" ht="15" customHeight="1">
      <c r="B12" s="38" t="s">
        <v>23</v>
      </c>
      <c r="C12" s="33">
        <v>2264.8505937483446</v>
      </c>
      <c r="D12" s="33">
        <v>2046.9314154122626</v>
      </c>
      <c r="E12" s="33">
        <v>2305.9537876545655</v>
      </c>
      <c r="F12" s="33">
        <v>3350.2780631921009</v>
      </c>
      <c r="G12" s="33">
        <v>2429.6412370800549</v>
      </c>
      <c r="H12" s="33"/>
      <c r="I12" s="38" t="s">
        <v>24</v>
      </c>
      <c r="J12" s="32"/>
      <c r="K12" s="218"/>
      <c r="L12" s="218"/>
      <c r="M12" s="32"/>
      <c r="N12" s="218"/>
      <c r="O12" s="218"/>
      <c r="P12" s="32"/>
      <c r="Q12" s="32"/>
      <c r="R12" s="32"/>
      <c r="S12" s="32"/>
    </row>
    <row r="13" spans="1:19" s="30" customFormat="1" ht="15" customHeight="1">
      <c r="B13" s="38" t="s">
        <v>25</v>
      </c>
      <c r="C13" s="33">
        <v>57058.172000000006</v>
      </c>
      <c r="D13" s="33">
        <v>46198.05</v>
      </c>
      <c r="E13" s="33">
        <v>53111.452000000005</v>
      </c>
      <c r="F13" s="33">
        <v>59321.98393719762</v>
      </c>
      <c r="G13" s="33">
        <v>51090.011994863555</v>
      </c>
      <c r="H13" s="33"/>
      <c r="I13" s="38" t="s">
        <v>26</v>
      </c>
      <c r="J13" s="32"/>
      <c r="K13" s="218"/>
      <c r="L13" s="218"/>
      <c r="M13" s="32"/>
      <c r="N13" s="218"/>
      <c r="O13" s="218"/>
      <c r="P13" s="32"/>
      <c r="Q13" s="32"/>
      <c r="R13" s="32"/>
      <c r="S13" s="32"/>
    </row>
    <row r="14" spans="1:19" s="30" customFormat="1" ht="15" customHeight="1">
      <c r="B14" s="38" t="s">
        <v>27</v>
      </c>
      <c r="C14" s="33">
        <v>14757.633807339367</v>
      </c>
      <c r="D14" s="33">
        <v>15051.065674723188</v>
      </c>
      <c r="E14" s="33">
        <v>18018.976701790078</v>
      </c>
      <c r="F14" s="33">
        <v>11487.119087059358</v>
      </c>
      <c r="G14" s="33">
        <v>19095.845500041716</v>
      </c>
      <c r="H14" s="33"/>
      <c r="I14" s="38" t="s">
        <v>28</v>
      </c>
      <c r="J14" s="32"/>
      <c r="K14" s="218"/>
      <c r="L14" s="218"/>
      <c r="M14" s="32"/>
      <c r="N14" s="218"/>
      <c r="O14" s="218"/>
      <c r="P14" s="32"/>
      <c r="Q14" s="32"/>
      <c r="R14" s="32"/>
      <c r="S14" s="32"/>
    </row>
    <row r="15" spans="1:19" s="30" customFormat="1" ht="15" customHeight="1">
      <c r="B15" s="38" t="s">
        <v>29</v>
      </c>
      <c r="C15" s="33"/>
      <c r="D15" s="33"/>
      <c r="E15" s="33"/>
      <c r="F15" s="33"/>
      <c r="G15" s="33"/>
      <c r="H15" s="33"/>
      <c r="I15" s="38" t="s">
        <v>30</v>
      </c>
      <c r="J15" s="32"/>
      <c r="K15" s="218"/>
      <c r="L15" s="218"/>
      <c r="M15" s="32"/>
      <c r="N15" s="218"/>
      <c r="O15" s="218"/>
      <c r="P15" s="32"/>
      <c r="Q15" s="32"/>
      <c r="R15" s="32"/>
      <c r="S15" s="32"/>
    </row>
    <row r="16" spans="1:19" s="30" customFormat="1" ht="15" customHeight="1">
      <c r="B16" s="38" t="s">
        <v>57</v>
      </c>
      <c r="C16" s="33">
        <v>21308.921240741216</v>
      </c>
      <c r="D16" s="33">
        <v>17560.94845836527</v>
      </c>
      <c r="E16" s="33">
        <v>17647.353342653088</v>
      </c>
      <c r="F16" s="33">
        <v>20199.917293824405</v>
      </c>
      <c r="G16" s="33">
        <v>20165.420038666343</v>
      </c>
      <c r="H16" s="33"/>
      <c r="I16" s="38" t="s">
        <v>58</v>
      </c>
      <c r="J16" s="32"/>
      <c r="K16" s="218"/>
      <c r="L16" s="218"/>
      <c r="M16" s="32"/>
      <c r="N16" s="218"/>
      <c r="O16" s="218"/>
      <c r="P16" s="32"/>
      <c r="Q16" s="32"/>
      <c r="R16" s="32"/>
      <c r="S16" s="32"/>
    </row>
    <row r="17" spans="2:19" s="30" customFormat="1" ht="15" customHeight="1">
      <c r="B17" s="38" t="s">
        <v>31</v>
      </c>
      <c r="C17" s="33">
        <v>316.13343215406633</v>
      </c>
      <c r="D17" s="33">
        <v>372.22833153864349</v>
      </c>
      <c r="E17" s="33">
        <v>412.28462411051504</v>
      </c>
      <c r="F17" s="33">
        <v>452.47893988934197</v>
      </c>
      <c r="G17" s="33">
        <v>446.92466892630728</v>
      </c>
      <c r="H17" s="33"/>
      <c r="I17" s="38" t="s">
        <v>32</v>
      </c>
      <c r="J17" s="32"/>
      <c r="K17" s="218"/>
      <c r="L17" s="218"/>
      <c r="M17" s="32"/>
      <c r="N17" s="218"/>
      <c r="O17" s="218"/>
      <c r="P17" s="32"/>
      <c r="Q17" s="32"/>
      <c r="R17" s="32"/>
      <c r="S17" s="32"/>
    </row>
    <row r="18" spans="2:19" s="30" customFormat="1" ht="15" customHeight="1">
      <c r="B18" s="38" t="s">
        <v>919</v>
      </c>
      <c r="C18" s="33">
        <v>11187.055956275786</v>
      </c>
      <c r="D18" s="33">
        <v>12112.013483533883</v>
      </c>
      <c r="E18" s="33">
        <v>14490.139143142218</v>
      </c>
      <c r="F18" s="33">
        <v>13758.596308023654</v>
      </c>
      <c r="G18" s="33">
        <v>13279.97141030079</v>
      </c>
      <c r="H18" s="33"/>
      <c r="I18" s="38" t="s">
        <v>59</v>
      </c>
      <c r="J18" s="162"/>
      <c r="K18" s="218"/>
      <c r="L18" s="218"/>
      <c r="M18" s="32"/>
      <c r="N18" s="218"/>
      <c r="O18" s="218"/>
      <c r="P18" s="32"/>
      <c r="Q18" s="32"/>
      <c r="R18" s="32"/>
      <c r="S18" s="32"/>
    </row>
    <row r="19" spans="2:19" s="30" customFormat="1" ht="20.100000000000001" customHeight="1">
      <c r="B19" s="39" t="s">
        <v>33</v>
      </c>
      <c r="C19" s="41">
        <v>402884.31241835409</v>
      </c>
      <c r="D19" s="41">
        <v>401645.14539363515</v>
      </c>
      <c r="E19" s="41">
        <v>445919.02232834278</v>
      </c>
      <c r="F19" s="41">
        <v>498988.82799793163</v>
      </c>
      <c r="G19" s="41">
        <f>SUM(G20:G33)</f>
        <v>528466.81574514462</v>
      </c>
      <c r="H19" s="41"/>
      <c r="I19" s="39" t="s">
        <v>34</v>
      </c>
      <c r="J19" s="32"/>
      <c r="K19" s="218"/>
      <c r="L19" s="218"/>
      <c r="M19" s="32"/>
      <c r="N19" s="218"/>
      <c r="O19" s="218"/>
      <c r="P19" s="32"/>
      <c r="Q19" s="32"/>
      <c r="R19" s="32"/>
      <c r="S19" s="32"/>
    </row>
    <row r="20" spans="2:19" s="30" customFormat="1" ht="15" customHeight="1">
      <c r="B20" s="38" t="s">
        <v>35</v>
      </c>
      <c r="C20" s="33">
        <v>221386.53318539009</v>
      </c>
      <c r="D20" s="33">
        <v>220091.21014970404</v>
      </c>
      <c r="E20" s="33">
        <v>242654.52538365917</v>
      </c>
      <c r="F20" s="33">
        <v>277213.03169522667</v>
      </c>
      <c r="G20" s="33">
        <v>296278.60590274661</v>
      </c>
      <c r="H20" s="33"/>
      <c r="I20" s="38" t="s">
        <v>36</v>
      </c>
      <c r="J20" s="32"/>
      <c r="K20" s="218"/>
      <c r="L20" s="218"/>
      <c r="M20" s="32"/>
      <c r="N20" s="218"/>
      <c r="O20" s="218"/>
      <c r="P20" s="32"/>
      <c r="Q20" s="32"/>
      <c r="R20" s="32"/>
      <c r="S20" s="32"/>
    </row>
    <row r="21" spans="2:19" s="30" customFormat="1" ht="15" customHeight="1">
      <c r="B21" s="38" t="s">
        <v>37</v>
      </c>
      <c r="C21" s="33">
        <v>20627.227025251024</v>
      </c>
      <c r="D21" s="33">
        <v>19978.298296933965</v>
      </c>
      <c r="E21" s="33">
        <v>20597.323789970891</v>
      </c>
      <c r="F21" s="33">
        <v>21843.520055789755</v>
      </c>
      <c r="G21" s="33">
        <v>22584.101316532106</v>
      </c>
      <c r="H21" s="33"/>
      <c r="I21" s="38" t="s">
        <v>38</v>
      </c>
      <c r="J21" s="32"/>
      <c r="K21" s="218"/>
      <c r="L21" s="218"/>
      <c r="M21" s="32"/>
      <c r="N21" s="218"/>
      <c r="O21" s="218"/>
      <c r="P21" s="32"/>
      <c r="Q21" s="32"/>
      <c r="R21" s="32"/>
      <c r="S21" s="32"/>
    </row>
    <row r="22" spans="2:19" s="30" customFormat="1" ht="15" customHeight="1">
      <c r="B22" s="38" t="s">
        <v>39</v>
      </c>
      <c r="C22" s="33"/>
      <c r="D22" s="33"/>
      <c r="E22" s="33"/>
      <c r="F22" s="33"/>
      <c r="G22" s="33"/>
      <c r="H22" s="33"/>
      <c r="I22" s="38" t="s">
        <v>40</v>
      </c>
      <c r="J22" s="32"/>
      <c r="K22" s="218"/>
      <c r="L22" s="218"/>
      <c r="M22" s="32"/>
      <c r="N22" s="218"/>
      <c r="O22" s="218"/>
      <c r="P22" s="32"/>
      <c r="Q22" s="32"/>
      <c r="R22" s="32"/>
      <c r="S22" s="32"/>
    </row>
    <row r="23" spans="2:19" s="30" customFormat="1" ht="15" customHeight="1">
      <c r="B23" s="38" t="s">
        <v>41</v>
      </c>
      <c r="C23" s="33">
        <v>15728.150549545</v>
      </c>
      <c r="D23" s="33">
        <v>16870.392758875001</v>
      </c>
      <c r="E23" s="33">
        <v>20517.325732630001</v>
      </c>
      <c r="F23" s="33">
        <v>20096.386375426227</v>
      </c>
      <c r="G23" s="33">
        <v>21933.567701300006</v>
      </c>
      <c r="H23" s="33"/>
      <c r="I23" s="38" t="s">
        <v>42</v>
      </c>
      <c r="J23" s="32"/>
      <c r="K23" s="218"/>
      <c r="L23" s="218"/>
      <c r="M23" s="32"/>
      <c r="N23" s="218"/>
      <c r="O23" s="218"/>
      <c r="P23" s="32"/>
      <c r="Q23" s="32"/>
      <c r="R23" s="32"/>
      <c r="S23" s="32"/>
    </row>
    <row r="24" spans="2:19" s="30" customFormat="1" ht="15" customHeight="1">
      <c r="B24" s="38" t="s">
        <v>60</v>
      </c>
      <c r="C24" s="33">
        <v>1239.5440306149501</v>
      </c>
      <c r="D24" s="33">
        <v>1332.9793326380502</v>
      </c>
      <c r="E24" s="33">
        <v>1439.0732672223401</v>
      </c>
      <c r="F24" s="33">
        <v>1532.0379530222026</v>
      </c>
      <c r="G24" s="33">
        <v>1491.9382009675687</v>
      </c>
      <c r="H24" s="33"/>
      <c r="I24" s="38" t="s">
        <v>43</v>
      </c>
      <c r="J24" s="32"/>
      <c r="K24" s="218"/>
      <c r="L24" s="218"/>
      <c r="M24" s="32"/>
      <c r="N24" s="218"/>
      <c r="O24" s="218"/>
      <c r="P24" s="32"/>
      <c r="Q24" s="32"/>
      <c r="R24" s="32"/>
      <c r="S24" s="32"/>
    </row>
    <row r="25" spans="2:19" s="30" customFormat="1" ht="15" customHeight="1">
      <c r="B25" s="38" t="s">
        <v>928</v>
      </c>
      <c r="C25" s="33"/>
      <c r="D25" s="33"/>
      <c r="E25" s="33"/>
      <c r="F25" s="33"/>
      <c r="G25" s="33"/>
      <c r="H25" s="33"/>
      <c r="I25" s="38" t="s">
        <v>926</v>
      </c>
      <c r="J25" s="32"/>
      <c r="K25" s="218"/>
      <c r="L25" s="218"/>
      <c r="M25" s="32"/>
      <c r="N25" s="218"/>
      <c r="O25" s="218"/>
      <c r="P25" s="32"/>
      <c r="Q25" s="32"/>
      <c r="R25" s="32"/>
      <c r="S25" s="32"/>
    </row>
    <row r="26" spans="2:19" s="30" customFormat="1" ht="15" customHeight="1">
      <c r="B26" s="38" t="s">
        <v>929</v>
      </c>
      <c r="C26" s="33">
        <v>26024.15771872265</v>
      </c>
      <c r="D26" s="33">
        <v>26182.195540497447</v>
      </c>
      <c r="E26" s="33">
        <v>31544.007627588402</v>
      </c>
      <c r="F26" s="33">
        <v>40256.892833094404</v>
      </c>
      <c r="G26" s="33">
        <v>40962.439723935757</v>
      </c>
      <c r="H26" s="33"/>
      <c r="I26" s="38" t="s">
        <v>927</v>
      </c>
      <c r="J26" s="32"/>
      <c r="K26" s="218"/>
      <c r="L26" s="218"/>
      <c r="M26" s="32"/>
      <c r="N26" s="218"/>
      <c r="O26" s="218"/>
      <c r="P26" s="32"/>
      <c r="Q26" s="32"/>
      <c r="R26" s="32"/>
      <c r="S26" s="32"/>
    </row>
    <row r="27" spans="2:19" s="30" customFormat="1" ht="15" customHeight="1">
      <c r="B27" s="38" t="s">
        <v>44</v>
      </c>
      <c r="C27" s="33">
        <v>29548.759613819035</v>
      </c>
      <c r="D27" s="33">
        <v>27068.838867341052</v>
      </c>
      <c r="E27" s="33">
        <v>32023.75470792886</v>
      </c>
      <c r="F27" s="33">
        <v>40548.052947956552</v>
      </c>
      <c r="G27" s="33">
        <v>41830.782228294847</v>
      </c>
      <c r="H27" s="33"/>
      <c r="I27" s="38" t="s">
        <v>45</v>
      </c>
      <c r="J27" s="32"/>
      <c r="K27" s="218"/>
      <c r="L27" s="218"/>
      <c r="M27" s="32"/>
      <c r="N27" s="218"/>
      <c r="O27" s="218"/>
      <c r="P27" s="32"/>
      <c r="Q27" s="32"/>
      <c r="R27" s="32"/>
      <c r="S27" s="32"/>
    </row>
    <row r="28" spans="2:19" s="30" customFormat="1" ht="15" customHeight="1">
      <c r="B28" s="38" t="s">
        <v>46</v>
      </c>
      <c r="C28" s="33">
        <v>18038.273686886623</v>
      </c>
      <c r="D28" s="33">
        <v>20159.71329169572</v>
      </c>
      <c r="E28" s="33">
        <v>18498.538011116849</v>
      </c>
      <c r="F28" s="33">
        <v>18255.876925594999</v>
      </c>
      <c r="G28" s="33">
        <v>19649.507942917753</v>
      </c>
      <c r="H28" s="33"/>
      <c r="I28" s="38" t="s">
        <v>47</v>
      </c>
      <c r="J28" s="32"/>
      <c r="K28" s="218"/>
      <c r="L28" s="218"/>
      <c r="M28" s="32"/>
      <c r="N28" s="218"/>
      <c r="O28" s="218"/>
      <c r="P28" s="32"/>
      <c r="Q28" s="32"/>
      <c r="R28" s="32"/>
      <c r="S28" s="32"/>
    </row>
    <row r="29" spans="2:19" s="30" customFormat="1" ht="15" customHeight="1">
      <c r="B29" s="38" t="s">
        <v>61</v>
      </c>
      <c r="C29" s="33">
        <v>7197.5809402576078</v>
      </c>
      <c r="D29" s="33">
        <v>5704.0380603635795</v>
      </c>
      <c r="E29" s="33">
        <v>6315.0301564474739</v>
      </c>
      <c r="F29" s="33">
        <v>6306.6552318402237</v>
      </c>
      <c r="G29" s="33">
        <v>7989.1316426055228</v>
      </c>
      <c r="H29" s="33"/>
      <c r="I29" s="38" t="s">
        <v>48</v>
      </c>
      <c r="J29" s="32"/>
      <c r="K29" s="218"/>
      <c r="L29" s="218"/>
      <c r="M29" s="32"/>
      <c r="N29" s="218"/>
      <c r="O29" s="218"/>
      <c r="P29" s="32"/>
      <c r="Q29" s="32"/>
      <c r="R29" s="32"/>
      <c r="S29" s="32"/>
    </row>
    <row r="30" spans="2:19" s="30" customFormat="1" ht="15" customHeight="1">
      <c r="B30" s="38" t="s">
        <v>49</v>
      </c>
      <c r="C30" s="33">
        <v>791.20712000000003</v>
      </c>
      <c r="D30" s="33">
        <v>653.62419999999997</v>
      </c>
      <c r="E30" s="33">
        <v>742.20651999999995</v>
      </c>
      <c r="F30" s="33">
        <v>912.69695999999999</v>
      </c>
      <c r="G30" s="33">
        <v>678.26931919999993</v>
      </c>
      <c r="H30" s="33"/>
      <c r="I30" s="38" t="s">
        <v>50</v>
      </c>
      <c r="K30" s="218"/>
      <c r="L30" s="218"/>
      <c r="M30" s="32"/>
      <c r="N30" s="218"/>
      <c r="O30" s="218"/>
      <c r="P30" s="32"/>
      <c r="Q30" s="32"/>
      <c r="R30" s="32"/>
      <c r="S30" s="32"/>
    </row>
    <row r="31" spans="2:19" s="30" customFormat="1" ht="15" customHeight="1">
      <c r="B31" s="38" t="s">
        <v>51</v>
      </c>
      <c r="C31" s="33">
        <v>15939.341734401209</v>
      </c>
      <c r="D31" s="33">
        <v>16418.795400381659</v>
      </c>
      <c r="E31" s="33">
        <v>22832.000571481312</v>
      </c>
      <c r="F31" s="33">
        <v>19682.896970240756</v>
      </c>
      <c r="G31" s="33">
        <v>23118.326213564695</v>
      </c>
      <c r="H31" s="33"/>
      <c r="I31" s="38" t="s">
        <v>52</v>
      </c>
      <c r="J31" s="22"/>
      <c r="K31" s="218"/>
      <c r="L31" s="218"/>
      <c r="M31" s="32"/>
      <c r="N31" s="218"/>
      <c r="O31" s="218"/>
      <c r="P31" s="32"/>
      <c r="Q31" s="32"/>
      <c r="R31" s="32"/>
      <c r="S31" s="32"/>
    </row>
    <row r="32" spans="2:19" s="30" customFormat="1" ht="15" customHeight="1">
      <c r="B32" s="38" t="s">
        <v>53</v>
      </c>
      <c r="C32" s="33">
        <v>5086.7975724338457</v>
      </c>
      <c r="D32" s="33">
        <v>8032.8599108061535</v>
      </c>
      <c r="E32" s="33">
        <v>10155.535760824616</v>
      </c>
      <c r="F32" s="33">
        <v>7936.4705431441835</v>
      </c>
      <c r="G32" s="33">
        <v>10309.204190931876</v>
      </c>
      <c r="H32" s="33"/>
      <c r="I32" s="38" t="s">
        <v>54</v>
      </c>
      <c r="J32" s="23"/>
      <c r="K32" s="218"/>
      <c r="L32" s="218"/>
      <c r="M32" s="32"/>
      <c r="N32" s="218"/>
      <c r="O32" s="218"/>
      <c r="P32" s="32"/>
      <c r="Q32" s="32"/>
      <c r="R32" s="32"/>
      <c r="S32" s="32"/>
    </row>
    <row r="33" spans="1:19" s="30" customFormat="1" ht="15" customHeight="1">
      <c r="B33" s="38" t="s">
        <v>62</v>
      </c>
      <c r="C33" s="33">
        <v>41276.73924103209</v>
      </c>
      <c r="D33" s="33">
        <v>39152.19958439839</v>
      </c>
      <c r="E33" s="33">
        <v>38599.700799472863</v>
      </c>
      <c r="F33" s="33">
        <v>44404.30950659571</v>
      </c>
      <c r="G33" s="33">
        <v>41640.94136214794</v>
      </c>
      <c r="H33" s="33"/>
      <c r="I33" s="38" t="s">
        <v>63</v>
      </c>
      <c r="J33" s="23"/>
      <c r="K33" s="218"/>
      <c r="L33" s="218"/>
      <c r="M33" s="32"/>
      <c r="N33" s="218"/>
      <c r="O33" s="218"/>
      <c r="P33" s="32"/>
      <c r="Q33" s="32"/>
      <c r="R33" s="32"/>
      <c r="S33" s="32"/>
    </row>
    <row r="34" spans="1:19" s="30" customFormat="1" ht="20.100000000000001" customHeight="1">
      <c r="B34" s="39" t="s">
        <v>55</v>
      </c>
      <c r="C34" s="41">
        <v>352051.80180099083</v>
      </c>
      <c r="D34" s="41">
        <v>356227.46230773733</v>
      </c>
      <c r="E34" s="41">
        <v>351577.91668730683</v>
      </c>
      <c r="F34" s="41">
        <v>330848.64401875145</v>
      </c>
      <c r="G34" s="41">
        <f>G8-G19</f>
        <v>375876.75332138804</v>
      </c>
      <c r="H34" s="41"/>
      <c r="I34" s="39" t="s">
        <v>56</v>
      </c>
      <c r="J34" s="23"/>
      <c r="K34" s="1"/>
      <c r="L34" s="218"/>
      <c r="M34" s="32"/>
      <c r="N34" s="218"/>
      <c r="O34" s="218"/>
      <c r="P34" s="32"/>
      <c r="Q34" s="32"/>
      <c r="R34" s="32"/>
      <c r="S34" s="32"/>
    </row>
    <row r="35" spans="1:19" s="30" customFormat="1" ht="3" customHeight="1">
      <c r="B35" s="40"/>
      <c r="C35" s="42"/>
      <c r="D35" s="42"/>
      <c r="E35" s="42"/>
      <c r="F35" s="42"/>
      <c r="G35" s="42"/>
      <c r="H35" s="42"/>
      <c r="I35" s="36"/>
      <c r="J35" s="1"/>
      <c r="K35" s="22"/>
      <c r="L35" s="1"/>
      <c r="M35" s="32"/>
      <c r="N35" s="221"/>
      <c r="O35" s="221"/>
      <c r="P35" s="32"/>
    </row>
    <row r="36" spans="1:19" s="23" customFormat="1" ht="13.5" thickBot="1">
      <c r="J36" s="22"/>
      <c r="K36" s="22"/>
      <c r="L36" s="22"/>
    </row>
    <row r="37" spans="1:19" s="23" customFormat="1" ht="16.5" customHeight="1" thickTop="1">
      <c r="B37" s="24" t="str">
        <f>+'Περιεχόμενα-Contents'!B27</f>
        <v>(Τελευταία Ενημέρωση/Last update: 05/03/2026)</v>
      </c>
      <c r="C37" s="25"/>
      <c r="D37" s="25"/>
      <c r="E37" s="25"/>
      <c r="F37" s="25"/>
      <c r="G37" s="25"/>
      <c r="H37" s="25"/>
      <c r="I37" s="25"/>
      <c r="J37" s="22"/>
      <c r="K37" s="22"/>
      <c r="L37" s="22"/>
      <c r="M37" s="1"/>
    </row>
    <row r="38" spans="1:19" s="23" customFormat="1" ht="4.5" customHeight="1">
      <c r="B38" s="189"/>
      <c r="J38" s="22"/>
      <c r="K38" s="27"/>
      <c r="L38" s="22"/>
      <c r="M38" s="22"/>
      <c r="N38" s="1"/>
      <c r="O38" s="1"/>
    </row>
    <row r="39" spans="1:19" s="23" customFormat="1" ht="16.5" customHeight="1">
      <c r="B39" s="26" t="str">
        <f>+'Περιεχόμενα-Contents'!B29</f>
        <v>COPYRIGHT © :2026, ΚΥΠΡΙΑΚΗ ΔΗΜΟΚΡΑΤΙΑ, ΣΤΑΤΙΣΤΙΚΗ ΥΠΗΡΕΣΙΑ/REPUBLIC OF CYPRUS, STATISTICAL SERVICE</v>
      </c>
      <c r="J39" s="22"/>
      <c r="K39" s="22"/>
      <c r="L39" s="27"/>
      <c r="M39" s="22"/>
      <c r="N39" s="22"/>
      <c r="O39" s="22"/>
    </row>
    <row r="40" spans="1:19" s="1" customFormat="1">
      <c r="B40" s="20"/>
      <c r="J40" s="22"/>
      <c r="K40" s="22"/>
      <c r="L40" s="22"/>
      <c r="M40" s="22"/>
      <c r="N40" s="22"/>
      <c r="O40" s="22"/>
    </row>
    <row r="41" spans="1:19">
      <c r="C41" s="21"/>
      <c r="D41" s="21"/>
      <c r="E41" s="21"/>
      <c r="F41" s="21"/>
      <c r="G41" s="21"/>
      <c r="M41" s="27"/>
    </row>
    <row r="42" spans="1:19">
      <c r="C42" s="21"/>
      <c r="D42" s="21"/>
      <c r="E42" s="21"/>
      <c r="F42" s="21"/>
      <c r="G42" s="21"/>
      <c r="N42" s="27"/>
      <c r="O42" s="27"/>
    </row>
    <row r="43" spans="1:19">
      <c r="C43" s="21"/>
      <c r="D43" s="21"/>
      <c r="E43" s="21"/>
      <c r="F43" s="21"/>
      <c r="G43" s="21"/>
    </row>
    <row r="44" spans="1:19" s="27" customFormat="1">
      <c r="A44" s="22"/>
      <c r="B44" s="28"/>
      <c r="C44" s="21"/>
      <c r="D44" s="21"/>
      <c r="E44" s="21"/>
      <c r="F44" s="21"/>
      <c r="G44" s="21"/>
      <c r="J44" s="22"/>
      <c r="K44" s="22"/>
      <c r="L44" s="22"/>
      <c r="M44" s="22"/>
      <c r="N44" s="22"/>
      <c r="O44" s="22"/>
    </row>
    <row r="45" spans="1:19">
      <c r="C45" s="21"/>
      <c r="D45" s="21"/>
      <c r="E45" s="21"/>
      <c r="F45" s="21"/>
      <c r="G45" s="21"/>
    </row>
    <row r="46" spans="1:19">
      <c r="C46" s="21"/>
      <c r="D46" s="21"/>
      <c r="E46" s="21"/>
      <c r="F46" s="21"/>
      <c r="G46" s="21"/>
    </row>
    <row r="47" spans="1:19">
      <c r="C47" s="21"/>
      <c r="D47" s="21"/>
      <c r="E47" s="21"/>
      <c r="F47" s="21"/>
      <c r="G47" s="21"/>
    </row>
    <row r="48" spans="1:19">
      <c r="C48" s="21"/>
      <c r="D48" s="21"/>
      <c r="E48" s="21"/>
      <c r="F48" s="21"/>
      <c r="G48" s="21"/>
    </row>
    <row r="49" spans="3:8">
      <c r="C49" s="21"/>
      <c r="D49" s="21"/>
      <c r="E49" s="21"/>
      <c r="F49" s="21"/>
      <c r="G49" s="21"/>
    </row>
    <row r="50" spans="3:8">
      <c r="C50" s="21"/>
      <c r="D50" s="21"/>
      <c r="E50" s="21"/>
      <c r="F50" s="21"/>
      <c r="G50" s="21"/>
    </row>
    <row r="51" spans="3:8">
      <c r="C51" s="21"/>
      <c r="D51" s="21"/>
      <c r="E51" s="21"/>
      <c r="F51" s="21"/>
      <c r="G51" s="21"/>
    </row>
    <row r="52" spans="3:8">
      <c r="C52" s="21"/>
      <c r="D52" s="21"/>
      <c r="E52" s="21"/>
      <c r="F52" s="21"/>
      <c r="G52" s="21"/>
      <c r="H52" s="21"/>
    </row>
    <row r="53" spans="3:8">
      <c r="C53" s="21"/>
      <c r="D53" s="21"/>
      <c r="E53" s="21"/>
      <c r="F53" s="21"/>
      <c r="G53" s="21"/>
      <c r="H53" s="21"/>
    </row>
    <row r="54" spans="3:8">
      <c r="C54" s="21"/>
      <c r="D54" s="21"/>
      <c r="E54" s="21"/>
      <c r="F54" s="21"/>
      <c r="G54" s="21"/>
      <c r="H54" s="21"/>
    </row>
    <row r="55" spans="3:8">
      <c r="C55" s="21"/>
      <c r="D55" s="21"/>
      <c r="E55" s="21"/>
      <c r="F55" s="21"/>
      <c r="G55" s="21"/>
      <c r="H55" s="21"/>
    </row>
    <row r="56" spans="3:8">
      <c r="C56" s="21"/>
      <c r="D56" s="21"/>
      <c r="E56" s="21"/>
      <c r="F56" s="21"/>
      <c r="G56" s="21"/>
      <c r="H56" s="21"/>
    </row>
    <row r="57" spans="3:8">
      <c r="C57" s="21"/>
      <c r="D57" s="21"/>
      <c r="E57" s="21"/>
      <c r="F57" s="21"/>
      <c r="G57" s="21"/>
    </row>
    <row r="58" spans="3:8">
      <c r="C58" s="21"/>
      <c r="D58" s="21"/>
      <c r="E58" s="21"/>
      <c r="F58" s="21"/>
      <c r="G58" s="21"/>
    </row>
    <row r="59" spans="3:8">
      <c r="C59" s="21"/>
      <c r="D59" s="21"/>
      <c r="E59" s="21"/>
      <c r="F59" s="21"/>
      <c r="G59" s="21"/>
    </row>
    <row r="60" spans="3:8">
      <c r="C60" s="21"/>
      <c r="D60" s="21"/>
      <c r="E60" s="21"/>
      <c r="F60" s="21"/>
      <c r="G60" s="21"/>
    </row>
    <row r="61" spans="3:8">
      <c r="C61" s="21"/>
      <c r="D61" s="21"/>
      <c r="E61" s="21"/>
      <c r="F61" s="21"/>
      <c r="G61" s="21"/>
    </row>
    <row r="62" spans="3:8">
      <c r="C62" s="21"/>
      <c r="D62" s="21"/>
      <c r="E62" s="21"/>
      <c r="F62" s="21"/>
      <c r="G62" s="21"/>
    </row>
    <row r="63" spans="3:8">
      <c r="C63" s="21"/>
      <c r="D63" s="21"/>
      <c r="E63" s="21"/>
      <c r="F63" s="21"/>
      <c r="G63" s="21"/>
    </row>
    <row r="64" spans="3:8">
      <c r="C64" s="21"/>
      <c r="D64" s="21"/>
      <c r="E64" s="21"/>
      <c r="F64" s="21"/>
      <c r="G64" s="21"/>
    </row>
    <row r="65" spans="3:7">
      <c r="C65" s="21"/>
      <c r="D65" s="21"/>
      <c r="E65" s="21"/>
      <c r="F65" s="21"/>
      <c r="G65" s="21"/>
    </row>
    <row r="66" spans="3:7">
      <c r="C66" s="21"/>
      <c r="D66" s="21"/>
      <c r="E66" s="21"/>
      <c r="F66" s="21"/>
      <c r="G66" s="21"/>
    </row>
  </sheetData>
  <mergeCells count="9">
    <mergeCell ref="I6:I7"/>
    <mergeCell ref="G6:G7"/>
    <mergeCell ref="A1:B1"/>
    <mergeCell ref="B6:B7"/>
    <mergeCell ref="H6:H7"/>
    <mergeCell ref="C6:C7"/>
    <mergeCell ref="D6:D7"/>
    <mergeCell ref="E6:E7"/>
    <mergeCell ref="F6:F7"/>
  </mergeCells>
  <hyperlinks>
    <hyperlink ref="A1" location="'Περιεχόμενα-Contents'!A1" display="Περιεχόμενα - Contents" xr:uid="{00000000-0004-0000-0200-000000000000}"/>
  </hyperlinks>
  <printOptions horizontalCentered="1"/>
  <pageMargins left="0.15748031496062992" right="0.15748031496062992" top="0.39370078740157483" bottom="0.19685039370078741" header="0.15748031496062992" footer="0.15748031496062992"/>
  <pageSetup paperSize="9" scale="9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U31"/>
  <sheetViews>
    <sheetView zoomScaleNormal="100" zoomScaleSheetLayoutView="80" workbookViewId="0">
      <selection sqref="A1:B1"/>
    </sheetView>
  </sheetViews>
  <sheetFormatPr defaultColWidth="9.28515625" defaultRowHeight="12.75"/>
  <cols>
    <col min="1" max="1" width="2.140625" style="22" customWidth="1"/>
    <col min="2" max="2" width="44.42578125" style="27" customWidth="1"/>
    <col min="3" max="7" width="7.7109375" style="22" customWidth="1"/>
    <col min="8" max="8" width="0.85546875" style="22" customWidth="1"/>
    <col min="9" max="13" width="7.7109375" style="22" customWidth="1"/>
    <col min="14" max="14" width="0.85546875" style="22" customWidth="1"/>
    <col min="15" max="15" width="38.7109375" style="22" customWidth="1"/>
    <col min="16" max="16" width="2.140625" style="22" customWidth="1"/>
    <col min="17" max="17" width="9.28515625" style="22"/>
    <col min="18" max="18" width="16.28515625" style="22" customWidth="1"/>
    <col min="19" max="16384" width="9.28515625" style="22"/>
  </cols>
  <sheetData>
    <row r="1" spans="1:21" s="1" customFormat="1" ht="15" customHeight="1">
      <c r="A1" s="254" t="s">
        <v>8</v>
      </c>
      <c r="B1" s="254"/>
    </row>
    <row r="2" spans="1:21" s="1" customFormat="1" ht="12.95" customHeight="1">
      <c r="B2" s="3"/>
      <c r="S2" s="246"/>
      <c r="T2" s="246"/>
    </row>
    <row r="3" spans="1:21" s="29" customFormat="1" ht="15" customHeight="1">
      <c r="B3" s="194" t="s">
        <v>1095</v>
      </c>
      <c r="C3" s="34"/>
      <c r="D3" s="34"/>
      <c r="E3" s="34"/>
      <c r="F3" s="34"/>
      <c r="G3" s="34"/>
      <c r="H3" s="34"/>
      <c r="I3" s="34"/>
      <c r="J3" s="34"/>
      <c r="K3" s="34"/>
      <c r="L3" s="34"/>
      <c r="M3" s="34"/>
      <c r="N3" s="34"/>
      <c r="O3" s="34"/>
      <c r="P3" s="34"/>
      <c r="S3" s="242"/>
      <c r="T3" s="242"/>
    </row>
    <row r="4" spans="1:21" s="29" customFormat="1" ht="15" customHeight="1" thickBot="1">
      <c r="B4" s="195" t="s">
        <v>1096</v>
      </c>
      <c r="C4" s="192"/>
      <c r="D4" s="192"/>
      <c r="E4" s="192"/>
      <c r="F4" s="192"/>
      <c r="G4" s="192"/>
      <c r="H4" s="192"/>
      <c r="I4" s="192"/>
      <c r="J4" s="192"/>
      <c r="K4" s="192"/>
      <c r="L4" s="192"/>
      <c r="M4" s="192"/>
      <c r="N4" s="192"/>
      <c r="O4" s="192"/>
      <c r="P4" s="35"/>
      <c r="S4" s="246"/>
      <c r="T4" s="246"/>
    </row>
    <row r="5" spans="1:21" s="30" customFormat="1" ht="12.75" customHeight="1" thickTop="1">
      <c r="O5" s="31"/>
      <c r="R5" s="22"/>
      <c r="S5" s="244"/>
      <c r="T5" s="243"/>
    </row>
    <row r="6" spans="1:21" s="30" customFormat="1" ht="32.1" customHeight="1">
      <c r="B6" s="250" t="s">
        <v>11</v>
      </c>
      <c r="C6" s="256" t="s">
        <v>985</v>
      </c>
      <c r="D6" s="257"/>
      <c r="E6" s="257"/>
      <c r="F6" s="257"/>
      <c r="G6" s="257"/>
      <c r="H6" s="257"/>
      <c r="I6" s="256" t="s">
        <v>1139</v>
      </c>
      <c r="J6" s="257"/>
      <c r="K6" s="257"/>
      <c r="L6" s="257"/>
      <c r="M6" s="257"/>
      <c r="N6" s="258"/>
      <c r="O6" s="250" t="s">
        <v>12</v>
      </c>
      <c r="R6" s="22"/>
      <c r="S6" s="244"/>
      <c r="T6" s="241"/>
      <c r="U6" s="23"/>
    </row>
    <row r="7" spans="1:21" s="30" customFormat="1" ht="15.95" customHeight="1">
      <c r="B7" s="251"/>
      <c r="C7" s="222">
        <v>2019</v>
      </c>
      <c r="D7" s="222">
        <v>2020</v>
      </c>
      <c r="E7" s="222">
        <v>2021</v>
      </c>
      <c r="F7" s="222">
        <v>2022</v>
      </c>
      <c r="G7" s="222">
        <v>2023</v>
      </c>
      <c r="H7" s="222"/>
      <c r="I7" s="245">
        <v>2019</v>
      </c>
      <c r="J7" s="222">
        <v>2020</v>
      </c>
      <c r="K7" s="222">
        <v>2021</v>
      </c>
      <c r="L7" s="222">
        <v>2022</v>
      </c>
      <c r="M7" s="222">
        <v>2023</v>
      </c>
      <c r="N7" s="223"/>
      <c r="O7" s="251"/>
      <c r="R7" s="22"/>
      <c r="S7" s="244"/>
      <c r="T7" s="248"/>
      <c r="U7" s="23"/>
    </row>
    <row r="8" spans="1:21" s="30" customFormat="1" ht="20.100000000000001" customHeight="1">
      <c r="B8" s="37" t="s">
        <v>15</v>
      </c>
      <c r="C8" s="212">
        <v>3.3436096682117222</v>
      </c>
      <c r="D8" s="212">
        <v>0.38897244769700023</v>
      </c>
      <c r="E8" s="212">
        <v>5.228363040387185</v>
      </c>
      <c r="F8" s="212">
        <v>4.0552548127584576</v>
      </c>
      <c r="G8" s="212">
        <v>8.9783963200388719</v>
      </c>
      <c r="H8" s="41"/>
      <c r="I8" s="208" t="s">
        <v>1162</v>
      </c>
      <c r="J8" s="212">
        <v>1.2425417865019828</v>
      </c>
      <c r="K8" s="212">
        <v>5.2413983684400867</v>
      </c>
      <c r="L8" s="212">
        <v>-4.5690539539632757</v>
      </c>
      <c r="M8" s="212">
        <v>-0.23918909728561921</v>
      </c>
      <c r="N8" s="224"/>
      <c r="O8" s="39" t="s">
        <v>16</v>
      </c>
      <c r="Q8" s="241"/>
      <c r="R8" s="22"/>
      <c r="S8" s="244"/>
      <c r="T8" s="246"/>
      <c r="U8" s="23"/>
    </row>
    <row r="9" spans="1:21" s="30" customFormat="1" ht="15" customHeight="1">
      <c r="B9" s="38" t="s">
        <v>64</v>
      </c>
      <c r="C9" s="108">
        <v>5.2</v>
      </c>
      <c r="D9" s="108">
        <v>0.71293279162765177</v>
      </c>
      <c r="E9" s="108">
        <v>5.5763587103460077</v>
      </c>
      <c r="F9" s="108">
        <v>6.721106091580431</v>
      </c>
      <c r="G9" s="108">
        <v>10.168866772552509</v>
      </c>
      <c r="H9" s="33"/>
      <c r="I9" s="209" t="s">
        <v>1162</v>
      </c>
      <c r="J9" s="108">
        <v>1.2986626497502485</v>
      </c>
      <c r="K9" s="108">
        <v>6.313438863928611</v>
      </c>
      <c r="L9" s="108">
        <v>-2.1786074114609422</v>
      </c>
      <c r="M9" s="108">
        <v>-3.4856892756818247E-2</v>
      </c>
      <c r="N9" s="225"/>
      <c r="O9" s="38" t="s">
        <v>71</v>
      </c>
      <c r="P9" s="32"/>
      <c r="Q9" s="241"/>
      <c r="R9" s="22"/>
      <c r="S9" s="244"/>
      <c r="T9" s="244"/>
      <c r="U9" s="1"/>
    </row>
    <row r="10" spans="1:21" s="30" customFormat="1" ht="15" customHeight="1">
      <c r="B10" s="38" t="s">
        <v>65</v>
      </c>
      <c r="C10" s="108">
        <v>3.3094820545832127</v>
      </c>
      <c r="D10" s="108">
        <v>-1.8078209413736945</v>
      </c>
      <c r="E10" s="108">
        <v>2.280259643588689</v>
      </c>
      <c r="F10" s="108">
        <v>11.425778864017522</v>
      </c>
      <c r="G10" s="108">
        <v>7.1776415958675788</v>
      </c>
      <c r="H10" s="33"/>
      <c r="I10" s="209" t="s">
        <v>1162</v>
      </c>
      <c r="J10" s="108">
        <v>-2.4291191775325904</v>
      </c>
      <c r="K10" s="108">
        <v>3.4819639676214598</v>
      </c>
      <c r="L10" s="108">
        <v>-0.78625892836449163</v>
      </c>
      <c r="M10" s="108">
        <v>-2.8108264753532342</v>
      </c>
      <c r="N10" s="225"/>
      <c r="O10" s="38" t="s">
        <v>72</v>
      </c>
      <c r="P10" s="32"/>
      <c r="Q10" s="241"/>
      <c r="R10" s="22"/>
      <c r="S10" s="244"/>
      <c r="T10" s="244"/>
      <c r="U10" s="22"/>
    </row>
    <row r="11" spans="1:21" s="30" customFormat="1" ht="15" customHeight="1">
      <c r="B11" s="38" t="s">
        <v>66</v>
      </c>
      <c r="C11" s="108">
        <v>6.1513809621053461</v>
      </c>
      <c r="D11" s="108">
        <v>2.1</v>
      </c>
      <c r="E11" s="108">
        <v>7.3553798477418608</v>
      </c>
      <c r="F11" s="108">
        <v>4.3018698333680661</v>
      </c>
      <c r="G11" s="108">
        <v>11.812071034634331</v>
      </c>
      <c r="H11" s="33"/>
      <c r="I11" s="209" t="s">
        <v>1162</v>
      </c>
      <c r="J11" s="108">
        <v>3.4315310830297596</v>
      </c>
      <c r="K11" s="108">
        <v>7.8416859185572507</v>
      </c>
      <c r="L11" s="108">
        <v>-2.8997261678350372</v>
      </c>
      <c r="M11" s="108">
        <v>1.4341536753151418</v>
      </c>
      <c r="N11" s="225"/>
      <c r="O11" s="38" t="s">
        <v>73</v>
      </c>
      <c r="P11" s="32"/>
      <c r="Q11" s="241"/>
      <c r="R11" s="22"/>
      <c r="S11" s="244"/>
      <c r="T11" s="244"/>
      <c r="U11" s="22"/>
    </row>
    <row r="12" spans="1:21" s="30" customFormat="1" ht="15" customHeight="1">
      <c r="B12" s="38" t="s">
        <v>23</v>
      </c>
      <c r="C12" s="108">
        <v>-6.5031171215790939</v>
      </c>
      <c r="D12" s="108">
        <v>-9.6217904588321694</v>
      </c>
      <c r="E12" s="108">
        <v>12.654179338497018</v>
      </c>
      <c r="F12" s="108">
        <v>45.288170176200261</v>
      </c>
      <c r="G12" s="108">
        <v>-27.479415402161433</v>
      </c>
      <c r="H12" s="33"/>
      <c r="I12" s="209" t="s">
        <v>1162</v>
      </c>
      <c r="J12" s="108">
        <v>-7.6856695998079321</v>
      </c>
      <c r="K12" s="108">
        <v>5.2112895683548155</v>
      </c>
      <c r="L12" s="108">
        <v>24.853811735055341</v>
      </c>
      <c r="M12" s="108">
        <v>-29.207055113712897</v>
      </c>
      <c r="N12" s="225"/>
      <c r="O12" s="38" t="s">
        <v>24</v>
      </c>
      <c r="P12" s="32"/>
      <c r="Q12" s="241"/>
      <c r="R12" s="22"/>
      <c r="S12" s="22"/>
      <c r="T12" s="22"/>
      <c r="U12" s="22"/>
    </row>
    <row r="13" spans="1:21" s="30" customFormat="1" ht="15" customHeight="1">
      <c r="B13" s="38" t="s">
        <v>25</v>
      </c>
      <c r="C13" s="108">
        <v>7.9956168198057398</v>
      </c>
      <c r="D13" s="108">
        <v>-19.033420839349713</v>
      </c>
      <c r="E13" s="108">
        <v>14.964705220241981</v>
      </c>
      <c r="F13" s="108">
        <v>11.693395121635186</v>
      </c>
      <c r="G13" s="108">
        <v>-13.876764389823848</v>
      </c>
      <c r="H13" s="33"/>
      <c r="I13" s="209" t="s">
        <v>1162</v>
      </c>
      <c r="J13" s="108">
        <v>-13.179023877368035</v>
      </c>
      <c r="K13" s="108">
        <v>8.526492682140919</v>
      </c>
      <c r="L13" s="108">
        <v>-3.1298056405504426</v>
      </c>
      <c r="M13" s="108">
        <v>-19.128357129602115</v>
      </c>
      <c r="N13" s="225"/>
      <c r="O13" s="38" t="s">
        <v>26</v>
      </c>
      <c r="P13" s="32"/>
      <c r="Q13" s="241"/>
      <c r="R13" s="22"/>
      <c r="S13" s="22"/>
      <c r="T13" s="22"/>
      <c r="U13" s="22"/>
    </row>
    <row r="14" spans="1:21" s="30" customFormat="1" ht="15" customHeight="1">
      <c r="B14" s="38" t="s">
        <v>920</v>
      </c>
      <c r="C14" s="108"/>
      <c r="D14" s="108"/>
      <c r="E14" s="108"/>
      <c r="F14" s="108"/>
      <c r="G14" s="108"/>
      <c r="H14" s="33"/>
      <c r="I14" s="209" t="s">
        <v>1162</v>
      </c>
      <c r="J14" s="108"/>
      <c r="K14" s="108"/>
      <c r="L14" s="108"/>
      <c r="M14" s="108"/>
      <c r="N14" s="225"/>
      <c r="O14" s="38" t="s">
        <v>74</v>
      </c>
      <c r="P14" s="32"/>
      <c r="Q14" s="241"/>
      <c r="R14" s="22"/>
      <c r="S14" s="22"/>
      <c r="T14" s="22"/>
      <c r="U14" s="22"/>
    </row>
    <row r="15" spans="1:21" s="30" customFormat="1" ht="15" customHeight="1">
      <c r="B15" s="38" t="s">
        <v>895</v>
      </c>
      <c r="C15" s="108">
        <v>1.548113054954503</v>
      </c>
      <c r="D15" s="108">
        <v>-17.563101141628824</v>
      </c>
      <c r="E15" s="108">
        <v>0.49202857404126998</v>
      </c>
      <c r="F15" s="108">
        <v>14.464287656109033</v>
      </c>
      <c r="G15" s="108">
        <v>-0.17077919011385667</v>
      </c>
      <c r="H15" s="33"/>
      <c r="I15" s="209" t="s">
        <v>1162</v>
      </c>
      <c r="J15" s="108">
        <v>-19.835034267859264</v>
      </c>
      <c r="K15" s="108">
        <v>-1.8859444062072517</v>
      </c>
      <c r="L15" s="108">
        <v>9.2636852614522702</v>
      </c>
      <c r="M15" s="108">
        <v>-10.767150185410401</v>
      </c>
      <c r="N15" s="225"/>
      <c r="O15" s="38" t="s">
        <v>896</v>
      </c>
      <c r="P15" s="32"/>
      <c r="Q15" s="242"/>
      <c r="R15" s="22"/>
      <c r="S15" s="22"/>
      <c r="T15" s="22"/>
      <c r="U15" s="22"/>
    </row>
    <row r="16" spans="1:21" s="29" customFormat="1" ht="20.100000000000001" customHeight="1">
      <c r="B16" s="39" t="s">
        <v>67</v>
      </c>
      <c r="C16" s="213">
        <v>-3.1</v>
      </c>
      <c r="D16" s="213">
        <v>-0.3</v>
      </c>
      <c r="E16" s="213">
        <v>11.023132594150177</v>
      </c>
      <c r="F16" s="213">
        <v>11.901220403760227</v>
      </c>
      <c r="G16" s="213">
        <v>5.9075446369182494</v>
      </c>
      <c r="H16" s="45"/>
      <c r="I16" s="210" t="s">
        <v>1162</v>
      </c>
      <c r="J16" s="213">
        <v>-0.22451055261930586</v>
      </c>
      <c r="K16" s="213">
        <v>-1.5983068730808014</v>
      </c>
      <c r="L16" s="213">
        <v>-7.5212263549371494</v>
      </c>
      <c r="M16" s="213">
        <v>3.331840619727755</v>
      </c>
      <c r="N16" s="226"/>
      <c r="O16" s="39" t="s">
        <v>75</v>
      </c>
      <c r="P16" s="47"/>
      <c r="Q16" s="241"/>
      <c r="R16" s="22"/>
      <c r="S16" s="22"/>
      <c r="T16" s="22"/>
      <c r="U16" s="22"/>
    </row>
    <row r="17" spans="2:21" s="30" customFormat="1" ht="15" customHeight="1">
      <c r="B17" s="38" t="s">
        <v>35</v>
      </c>
      <c r="C17" s="108">
        <v>-0.97752542816254007</v>
      </c>
      <c r="D17" s="108">
        <v>-0.6</v>
      </c>
      <c r="E17" s="108">
        <v>10.251802068155191</v>
      </c>
      <c r="F17" s="108">
        <v>14.241855270132419</v>
      </c>
      <c r="G17" s="108">
        <v>6.8775894448140473</v>
      </c>
      <c r="H17" s="33"/>
      <c r="I17" s="209" t="s">
        <v>1162</v>
      </c>
      <c r="J17" s="108">
        <v>-5.03164025975118</v>
      </c>
      <c r="K17" s="108">
        <v>-8.153169567602669</v>
      </c>
      <c r="L17" s="108">
        <v>-2.882414986073889</v>
      </c>
      <c r="M17" s="108">
        <v>2.8048406587066754</v>
      </c>
      <c r="N17" s="225"/>
      <c r="O17" s="38" t="s">
        <v>36</v>
      </c>
      <c r="P17" s="32"/>
      <c r="Q17" s="241"/>
      <c r="R17" s="22"/>
      <c r="S17" s="22"/>
      <c r="T17" s="22"/>
      <c r="U17" s="22"/>
    </row>
    <row r="18" spans="2:21" s="30" customFormat="1" ht="15" customHeight="1">
      <c r="B18" s="38" t="s">
        <v>37</v>
      </c>
      <c r="C18" s="108">
        <v>5.9</v>
      </c>
      <c r="D18" s="108">
        <v>-3.1</v>
      </c>
      <c r="E18" s="108">
        <v>3.0984895902366638</v>
      </c>
      <c r="F18" s="108">
        <v>6.0502824470121341</v>
      </c>
      <c r="G18" s="108">
        <v>3.3903933928728369</v>
      </c>
      <c r="H18" s="33"/>
      <c r="I18" s="209" t="s">
        <v>1162</v>
      </c>
      <c r="J18" s="108">
        <v>-12.290812083471947</v>
      </c>
      <c r="K18" s="108">
        <v>14.236150431503392</v>
      </c>
      <c r="L18" s="108">
        <v>-6.1193113906930279</v>
      </c>
      <c r="M18" s="108">
        <v>-2.5711807705965706</v>
      </c>
      <c r="N18" s="225"/>
      <c r="O18" s="38" t="s">
        <v>38</v>
      </c>
      <c r="P18" s="32"/>
      <c r="Q18" s="241"/>
      <c r="R18" s="22"/>
      <c r="S18" s="22"/>
      <c r="T18" s="22"/>
      <c r="U18" s="22"/>
    </row>
    <row r="19" spans="2:21" s="30" customFormat="1" ht="15" customHeight="1">
      <c r="B19" s="38" t="s">
        <v>68</v>
      </c>
      <c r="C19" s="214">
        <v>-0.56643594780916295</v>
      </c>
      <c r="D19" s="214">
        <v>7.2624063823133023</v>
      </c>
      <c r="E19" s="214">
        <v>21.617356666675459</v>
      </c>
      <c r="F19" s="214">
        <v>-2.0516287682381895</v>
      </c>
      <c r="G19" s="214">
        <v>9.1418491441838334</v>
      </c>
      <c r="H19" s="48"/>
      <c r="I19" s="211" t="s">
        <v>1162</v>
      </c>
      <c r="J19" s="214">
        <v>7.1771169763233056</v>
      </c>
      <c r="K19" s="214">
        <v>11.331157660611346</v>
      </c>
      <c r="L19" s="214">
        <v>-27.816598023172844</v>
      </c>
      <c r="M19" s="214">
        <v>3.9773419007789412</v>
      </c>
      <c r="N19" s="227"/>
      <c r="O19" s="38" t="s">
        <v>76</v>
      </c>
      <c r="P19" s="32"/>
      <c r="Q19" s="241"/>
      <c r="R19" s="22"/>
      <c r="S19" s="22"/>
      <c r="T19" s="22"/>
      <c r="U19" s="22"/>
    </row>
    <row r="20" spans="2:21" s="30" customFormat="1" ht="15" customHeight="1">
      <c r="B20" s="38" t="s">
        <v>928</v>
      </c>
      <c r="C20" s="108"/>
      <c r="D20" s="108"/>
      <c r="E20" s="108"/>
      <c r="F20" s="108"/>
      <c r="G20" s="108"/>
      <c r="H20" s="33"/>
      <c r="I20" s="209" t="s">
        <v>1162</v>
      </c>
      <c r="J20" s="108"/>
      <c r="K20" s="108"/>
      <c r="L20" s="108"/>
      <c r="M20" s="108"/>
      <c r="N20" s="225"/>
      <c r="O20" s="38" t="s">
        <v>926</v>
      </c>
      <c r="P20" s="32"/>
      <c r="Q20" s="242"/>
      <c r="R20" s="22"/>
      <c r="S20" s="22"/>
      <c r="T20" s="22"/>
      <c r="U20" s="22"/>
    </row>
    <row r="21" spans="2:21" s="30" customFormat="1" ht="15" customHeight="1">
      <c r="B21" s="38" t="s">
        <v>929</v>
      </c>
      <c r="C21" s="108">
        <v>-13.44669127721334</v>
      </c>
      <c r="D21" s="108">
        <v>0.6</v>
      </c>
      <c r="E21" s="108">
        <v>20.478848226450474</v>
      </c>
      <c r="F21" s="108">
        <v>27.621364122058178</v>
      </c>
      <c r="G21" s="108">
        <v>1.7526113944425825</v>
      </c>
      <c r="H21" s="33"/>
      <c r="I21" s="209" t="s">
        <v>1162</v>
      </c>
      <c r="J21" s="108">
        <v>13.022542710716522</v>
      </c>
      <c r="K21" s="108">
        <v>6.61520798396531</v>
      </c>
      <c r="L21" s="108">
        <v>-8.9787988451879954</v>
      </c>
      <c r="M21" s="108">
        <v>6.9707735754431788</v>
      </c>
      <c r="N21" s="225"/>
      <c r="O21" s="38" t="s">
        <v>927</v>
      </c>
      <c r="P21" s="32"/>
      <c r="Q21" s="241"/>
      <c r="R21" s="22"/>
      <c r="S21" s="22"/>
      <c r="T21" s="22"/>
      <c r="U21" s="22"/>
    </row>
    <row r="22" spans="2:21" s="30" customFormat="1" ht="15" customHeight="1">
      <c r="B22" s="38" t="s">
        <v>70</v>
      </c>
      <c r="C22" s="108">
        <v>-1.2183996978967881</v>
      </c>
      <c r="D22" s="108">
        <v>-8.3926390782176892</v>
      </c>
      <c r="E22" s="108">
        <v>18.304870278591757</v>
      </c>
      <c r="F22" s="108">
        <v>26.618672038220215</v>
      </c>
      <c r="G22" s="108">
        <v>3.1634793463071631</v>
      </c>
      <c r="H22" s="33"/>
      <c r="I22" s="209" t="s">
        <v>1162</v>
      </c>
      <c r="J22" s="108">
        <v>7.3324483090881465</v>
      </c>
      <c r="K22" s="108">
        <v>1.1537037655452442</v>
      </c>
      <c r="L22" s="108">
        <v>-11.890723543907312</v>
      </c>
      <c r="M22" s="108">
        <v>7.062309628470298</v>
      </c>
      <c r="N22" s="225"/>
      <c r="O22" s="38" t="s">
        <v>45</v>
      </c>
      <c r="P22" s="32"/>
      <c r="Q22" s="243"/>
      <c r="R22" s="22"/>
      <c r="S22" s="22"/>
      <c r="T22" s="22"/>
      <c r="U22" s="22"/>
    </row>
    <row r="23" spans="2:21" s="30" customFormat="1" ht="15" customHeight="1">
      <c r="B23" s="38" t="s">
        <v>46</v>
      </c>
      <c r="C23" s="108">
        <v>1.4438145226497667</v>
      </c>
      <c r="D23" s="108">
        <v>11.760768472824147</v>
      </c>
      <c r="E23" s="108">
        <v>-8.2400739362853415</v>
      </c>
      <c r="F23" s="108">
        <v>-1.3117852090582582</v>
      </c>
      <c r="G23" s="108">
        <v>7.6338760553806395</v>
      </c>
      <c r="H23" s="33"/>
      <c r="I23" s="209" t="s">
        <v>1162</v>
      </c>
      <c r="J23" s="108">
        <v>49.951746700797358</v>
      </c>
      <c r="K23" s="108">
        <v>-4.6911947020425337</v>
      </c>
      <c r="L23" s="108">
        <v>-2.8705521016087143</v>
      </c>
      <c r="M23" s="108">
        <v>2.2577337584328561</v>
      </c>
      <c r="N23" s="225"/>
      <c r="O23" s="38" t="s">
        <v>47</v>
      </c>
      <c r="P23" s="32"/>
      <c r="Q23" s="243"/>
      <c r="R23" s="22"/>
      <c r="S23" s="22"/>
      <c r="T23" s="22"/>
      <c r="U23" s="22"/>
    </row>
    <row r="24" spans="2:21" s="30" customFormat="1" ht="15" customHeight="1">
      <c r="B24" s="38" t="s">
        <v>61</v>
      </c>
      <c r="C24" s="108">
        <v>-11.4</v>
      </c>
      <c r="D24" s="108">
        <v>-20.75</v>
      </c>
      <c r="E24" s="108">
        <v>10.711571164462907</v>
      </c>
      <c r="F24" s="108">
        <v>-0.13261891708782336</v>
      </c>
      <c r="G24" s="108">
        <v>26.677792727134197</v>
      </c>
      <c r="H24" s="33"/>
      <c r="I24" s="209" t="s">
        <v>1162</v>
      </c>
      <c r="J24" s="108">
        <v>-20.364531259599772</v>
      </c>
      <c r="K24" s="108">
        <v>9.3491862442952822</v>
      </c>
      <c r="L24" s="108">
        <v>-7.4661247181274204</v>
      </c>
      <c r="M24" s="108">
        <v>6.1835017873405063</v>
      </c>
      <c r="N24" s="225"/>
      <c r="O24" s="38" t="s">
        <v>48</v>
      </c>
      <c r="P24" s="32"/>
      <c r="Q24" s="243"/>
      <c r="R24" s="22"/>
      <c r="S24" s="22"/>
      <c r="T24" s="22"/>
      <c r="U24" s="22"/>
    </row>
    <row r="25" spans="2:21" s="29" customFormat="1" ht="20.100000000000001" customHeight="1">
      <c r="B25" s="39" t="s">
        <v>69</v>
      </c>
      <c r="C25" s="213">
        <v>11.8</v>
      </c>
      <c r="D25" s="213">
        <v>1.1860926390335313</v>
      </c>
      <c r="E25" s="213">
        <v>-1.3052181856809897</v>
      </c>
      <c r="F25" s="213">
        <v>-5.8960678941026856</v>
      </c>
      <c r="G25" s="213">
        <v>13.609881774242517</v>
      </c>
      <c r="H25" s="45"/>
      <c r="I25" s="210" t="s">
        <v>1162</v>
      </c>
      <c r="J25" s="213">
        <v>2.9492530964008612</v>
      </c>
      <c r="K25" s="213">
        <v>12.953140715264189</v>
      </c>
      <c r="L25" s="213">
        <v>-1.6693003240992765</v>
      </c>
      <c r="M25" s="213">
        <v>-3.538063505204414</v>
      </c>
      <c r="N25" s="226"/>
      <c r="O25" s="39" t="s">
        <v>56</v>
      </c>
      <c r="P25" s="47"/>
      <c r="Q25" s="244"/>
      <c r="R25" s="22"/>
      <c r="S25" s="22"/>
      <c r="T25" s="22"/>
      <c r="U25" s="22"/>
    </row>
    <row r="26" spans="2:21" s="30" customFormat="1" ht="3" customHeight="1">
      <c r="B26" s="40"/>
      <c r="C26" s="50"/>
      <c r="D26" s="50"/>
      <c r="E26" s="50"/>
      <c r="F26" s="50"/>
      <c r="G26" s="50"/>
      <c r="H26" s="42"/>
      <c r="I26" s="51"/>
      <c r="J26" s="50"/>
      <c r="K26" s="50"/>
      <c r="L26" s="50"/>
      <c r="M26" s="50"/>
      <c r="N26" s="228"/>
      <c r="O26" s="36"/>
      <c r="P26" s="22"/>
      <c r="Q26" s="22"/>
      <c r="R26" s="22"/>
      <c r="S26" s="22"/>
      <c r="T26" s="22"/>
      <c r="U26" s="22"/>
    </row>
    <row r="27" spans="2:21" s="23" customFormat="1" ht="13.5" thickBot="1">
      <c r="Q27" s="22"/>
      <c r="R27" s="22"/>
      <c r="S27" s="22"/>
      <c r="T27" s="22"/>
      <c r="U27" s="22"/>
    </row>
    <row r="28" spans="2:21" s="23" customFormat="1" ht="16.5" customHeight="1" thickTop="1">
      <c r="B28" s="24" t="str">
        <f>+'Περιεχόμενα-Contents'!B27</f>
        <v>(Τελευταία Ενημέρωση/Last update: 05/03/2026)</v>
      </c>
      <c r="C28" s="25"/>
      <c r="D28" s="25"/>
      <c r="E28" s="25"/>
      <c r="F28" s="25"/>
      <c r="G28" s="25"/>
      <c r="H28" s="25"/>
      <c r="I28" s="25"/>
      <c r="J28" s="25"/>
      <c r="K28" s="25"/>
      <c r="L28" s="25"/>
      <c r="M28" s="25"/>
      <c r="N28" s="25"/>
      <c r="O28" s="25"/>
      <c r="Q28" s="22"/>
      <c r="R28" s="22"/>
      <c r="S28" s="22"/>
      <c r="T28" s="22"/>
      <c r="U28" s="22"/>
    </row>
    <row r="29" spans="2:21" s="23" customFormat="1" ht="4.5" customHeight="1">
      <c r="B29" s="189"/>
      <c r="Q29" s="22"/>
      <c r="R29" s="22"/>
      <c r="S29" s="22"/>
      <c r="T29" s="22"/>
      <c r="U29" s="22"/>
    </row>
    <row r="30" spans="2:21" s="23" customFormat="1" ht="16.5" customHeight="1">
      <c r="B30" s="26" t="str">
        <f>+'Περιεχόμενα-Contents'!B29</f>
        <v>COPYRIGHT © :2026, ΚΥΠΡΙΑΚΗ ΔΗΜΟΚΡΑΤΙΑ, ΣΤΑΤΙΣΤΙΚΗ ΥΠΗΡΕΣΙΑ/REPUBLIC OF CYPRUS, STATISTICAL SERVICE</v>
      </c>
      <c r="P30" s="1"/>
      <c r="Q30" s="22"/>
      <c r="R30" s="22"/>
      <c r="S30" s="22"/>
      <c r="T30" s="22"/>
      <c r="U30" s="22"/>
    </row>
    <row r="31" spans="2:21" s="1" customFormat="1">
      <c r="B31" s="20"/>
      <c r="P31" s="22"/>
      <c r="Q31" s="22"/>
      <c r="R31" s="22"/>
      <c r="S31" s="22"/>
      <c r="T31" s="22"/>
      <c r="U31" s="22"/>
    </row>
  </sheetData>
  <mergeCells count="5">
    <mergeCell ref="B6:B7"/>
    <mergeCell ref="O6:O7"/>
    <mergeCell ref="C6:H6"/>
    <mergeCell ref="I6:N6"/>
    <mergeCell ref="A1:B1"/>
  </mergeCells>
  <hyperlinks>
    <hyperlink ref="A1" location="'Περιεχόμενα-Contents'!A1" display="Περιεχόμενα - Contents" xr:uid="{00000000-0004-0000-0300-000000000000}"/>
  </hyperlinks>
  <printOptions horizontalCentered="1"/>
  <pageMargins left="0.15748031496062992" right="0.15748031496062992" top="0.39370078740157483" bottom="0.19685039370078741" header="0.15748031496062992" footer="0.15748031496062992"/>
  <pageSetup paperSize="9" scale="8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N56"/>
  <sheetViews>
    <sheetView zoomScaleNormal="100" zoomScaleSheetLayoutView="80" workbookViewId="0">
      <pane ySplit="7" topLeftCell="A8" activePane="bottomLeft" state="frozen"/>
      <selection pane="bottomLeft" sqref="A1:B1"/>
    </sheetView>
  </sheetViews>
  <sheetFormatPr defaultColWidth="9.28515625" defaultRowHeight="12.75"/>
  <cols>
    <col min="1" max="1" width="2.140625" style="22" customWidth="1"/>
    <col min="2" max="2" width="50" style="27" customWidth="1"/>
    <col min="3" max="7" width="9.28515625" style="22" customWidth="1"/>
    <col min="8" max="8" width="0.85546875" style="22" customWidth="1"/>
    <col min="9" max="9" width="43.5703125" style="22" customWidth="1"/>
    <col min="10" max="10" width="2.140625" style="22" customWidth="1"/>
    <col min="11" max="16384" width="9.28515625" style="22"/>
  </cols>
  <sheetData>
    <row r="1" spans="1:14" s="1" customFormat="1" ht="15" customHeight="1">
      <c r="A1" s="254" t="s">
        <v>8</v>
      </c>
      <c r="B1" s="255"/>
    </row>
    <row r="2" spans="1:14" s="1" customFormat="1" ht="12.95" customHeight="1">
      <c r="B2" s="3"/>
    </row>
    <row r="3" spans="1:14" s="29" customFormat="1" ht="15" customHeight="1">
      <c r="B3" s="194" t="s">
        <v>1097</v>
      </c>
      <c r="C3" s="34"/>
      <c r="D3" s="34"/>
      <c r="E3" s="34"/>
      <c r="F3" s="34"/>
      <c r="G3" s="34"/>
      <c r="H3" s="34"/>
      <c r="I3" s="34"/>
      <c r="J3" s="34"/>
    </row>
    <row r="4" spans="1:14" s="29" customFormat="1" ht="15" customHeight="1" thickBot="1">
      <c r="B4" s="195" t="s">
        <v>1098</v>
      </c>
      <c r="C4" s="192"/>
      <c r="D4" s="192"/>
      <c r="E4" s="192"/>
      <c r="F4" s="192"/>
      <c r="G4" s="192"/>
      <c r="H4" s="192"/>
      <c r="I4" s="192"/>
      <c r="J4" s="35"/>
    </row>
    <row r="5" spans="1:14" s="30" customFormat="1" ht="12.75" customHeight="1" thickTop="1">
      <c r="I5" s="31"/>
    </row>
    <row r="6" spans="1:14" s="30" customFormat="1" ht="11.25" customHeight="1">
      <c r="B6" s="250" t="s">
        <v>89</v>
      </c>
      <c r="C6" s="252">
        <v>2019</v>
      </c>
      <c r="D6" s="252">
        <v>2020</v>
      </c>
      <c r="E6" s="252">
        <v>2021</v>
      </c>
      <c r="F6" s="252">
        <v>2022</v>
      </c>
      <c r="G6" s="252">
        <v>2023</v>
      </c>
      <c r="H6" s="252"/>
      <c r="I6" s="250" t="s">
        <v>90</v>
      </c>
    </row>
    <row r="7" spans="1:14" s="30" customFormat="1" ht="11.25" customHeight="1">
      <c r="B7" s="251"/>
      <c r="C7" s="253"/>
      <c r="D7" s="253"/>
      <c r="E7" s="253"/>
      <c r="F7" s="253"/>
      <c r="G7" s="253"/>
      <c r="H7" s="253"/>
      <c r="I7" s="251"/>
    </row>
    <row r="8" spans="1:14" s="29" customFormat="1" ht="17.100000000000001" customHeight="1">
      <c r="B8" s="37" t="s">
        <v>100</v>
      </c>
      <c r="C8" s="104"/>
      <c r="D8" s="104"/>
      <c r="E8" s="104"/>
      <c r="F8" s="104"/>
      <c r="G8" s="104"/>
      <c r="H8" s="104"/>
      <c r="I8" s="54" t="s">
        <v>91</v>
      </c>
      <c r="K8" s="22"/>
      <c r="L8" s="30"/>
      <c r="M8" s="56"/>
      <c r="N8" s="56"/>
    </row>
    <row r="9" spans="1:14" s="30" customFormat="1" ht="12.95" customHeight="1">
      <c r="B9" s="53" t="s">
        <v>77</v>
      </c>
      <c r="C9" s="56">
        <v>231367.02691565809</v>
      </c>
      <c r="D9" s="56">
        <v>227184.32535164311</v>
      </c>
      <c r="E9" s="56">
        <v>232364.71783919586</v>
      </c>
      <c r="F9" s="56">
        <v>258914.19665750064</v>
      </c>
      <c r="G9" s="56">
        <v>277498.12973439577</v>
      </c>
      <c r="H9" s="104"/>
      <c r="I9" s="53" t="s">
        <v>83</v>
      </c>
      <c r="K9" s="22"/>
      <c r="L9" s="21"/>
      <c r="M9" s="56"/>
      <c r="N9" s="56"/>
    </row>
    <row r="10" spans="1:14" s="30" customFormat="1" ht="12.95" customHeight="1">
      <c r="B10" s="53" t="s">
        <v>78</v>
      </c>
      <c r="C10" s="56">
        <v>128520</v>
      </c>
      <c r="D10" s="56">
        <v>123673.63822508324</v>
      </c>
      <c r="E10" s="56">
        <v>119262.68447069472</v>
      </c>
      <c r="F10" s="56">
        <v>133050.04936861352</v>
      </c>
      <c r="G10" s="56">
        <v>145509.90366484004</v>
      </c>
      <c r="H10" s="104"/>
      <c r="I10" s="53" t="s">
        <v>84</v>
      </c>
      <c r="K10" s="27"/>
      <c r="L10" s="23"/>
      <c r="M10" s="56"/>
      <c r="N10" s="56"/>
    </row>
    <row r="11" spans="1:14" s="30" customFormat="1" ht="12.95" customHeight="1">
      <c r="B11" s="53" t="s">
        <v>96</v>
      </c>
      <c r="C11" s="57">
        <v>55.548105412120954</v>
      </c>
      <c r="D11" s="57">
        <v>54.437575318480825</v>
      </c>
      <c r="E11" s="57">
        <v>51.325642541493096</v>
      </c>
      <c r="F11" s="57">
        <v>51.387699510589627</v>
      </c>
      <c r="G11" s="57">
        <f>+G10/G9*100</f>
        <v>52.436354725746511</v>
      </c>
      <c r="H11" s="104"/>
      <c r="I11" s="53" t="s">
        <v>97</v>
      </c>
      <c r="K11" s="27"/>
      <c r="L11" s="23"/>
      <c r="M11" s="56"/>
      <c r="N11" s="56"/>
    </row>
    <row r="12" spans="1:14" s="29" customFormat="1" ht="17.100000000000001" customHeight="1">
      <c r="B12" s="54" t="s">
        <v>93</v>
      </c>
      <c r="C12" s="55"/>
      <c r="D12" s="55"/>
      <c r="E12" s="55"/>
      <c r="F12" s="55"/>
      <c r="G12" s="55"/>
      <c r="H12" s="104"/>
      <c r="I12" s="54" t="s">
        <v>92</v>
      </c>
      <c r="J12" s="30"/>
      <c r="K12" s="27"/>
      <c r="L12" s="23"/>
      <c r="M12" s="56"/>
      <c r="N12" s="56"/>
    </row>
    <row r="13" spans="1:14" s="30" customFormat="1" ht="12.95" customHeight="1">
      <c r="B13" s="53" t="s">
        <v>77</v>
      </c>
      <c r="C13" s="56">
        <v>416676.32027342787</v>
      </c>
      <c r="D13" s="56">
        <v>437347.04498615611</v>
      </c>
      <c r="E13" s="56">
        <v>459146.0615771031</v>
      </c>
      <c r="F13" s="56">
        <v>462352.90172999591</v>
      </c>
      <c r="G13" s="56">
        <v>520337.62448225805</v>
      </c>
      <c r="H13" s="104"/>
      <c r="I13" s="53" t="s">
        <v>83</v>
      </c>
      <c r="J13" s="29"/>
      <c r="K13" s="27"/>
      <c r="L13" s="23"/>
      <c r="M13" s="56"/>
      <c r="N13" s="56"/>
    </row>
    <row r="14" spans="1:14" s="30" customFormat="1" ht="12.95" customHeight="1">
      <c r="B14" s="53" t="s">
        <v>78</v>
      </c>
      <c r="C14" s="56">
        <v>158140</v>
      </c>
      <c r="D14" s="56">
        <v>180707.42937189189</v>
      </c>
      <c r="E14" s="56">
        <v>175776.90323586256</v>
      </c>
      <c r="F14" s="56">
        <v>134583.66884776467</v>
      </c>
      <c r="G14" s="56">
        <v>175312.739083272</v>
      </c>
      <c r="H14" s="104"/>
      <c r="I14" s="53" t="s">
        <v>84</v>
      </c>
      <c r="K14" s="27"/>
      <c r="L14" s="23"/>
      <c r="M14" s="56"/>
      <c r="N14" s="56"/>
    </row>
    <row r="15" spans="1:14" s="30" customFormat="1" ht="12.95" customHeight="1">
      <c r="B15" s="53" t="s">
        <v>96</v>
      </c>
      <c r="C15" s="57">
        <v>37.952720686461539</v>
      </c>
      <c r="D15" s="57">
        <v>41.319000881236562</v>
      </c>
      <c r="E15" s="57">
        <v>38.283439181007729</v>
      </c>
      <c r="F15" s="57">
        <v>29.108429587916508</v>
      </c>
      <c r="G15" s="57">
        <f>+G14/G13*100</f>
        <v>33.692112742704353</v>
      </c>
      <c r="H15" s="104"/>
      <c r="I15" s="53" t="s">
        <v>97</v>
      </c>
      <c r="K15" s="27"/>
      <c r="L15" s="23"/>
      <c r="M15" s="56"/>
      <c r="N15" s="56"/>
    </row>
    <row r="16" spans="1:14" s="29" customFormat="1" ht="17.100000000000001" customHeight="1">
      <c r="B16" s="54" t="s">
        <v>79</v>
      </c>
      <c r="C16" s="56"/>
      <c r="D16" s="56"/>
      <c r="E16" s="56"/>
      <c r="F16" s="56"/>
      <c r="G16" s="56"/>
      <c r="H16" s="104"/>
      <c r="I16" s="54" t="s">
        <v>85</v>
      </c>
      <c r="J16" s="30"/>
      <c r="K16" s="27"/>
      <c r="L16" s="23"/>
      <c r="M16" s="56"/>
      <c r="N16" s="56"/>
    </row>
    <row r="17" spans="2:14" s="30" customFormat="1" ht="12.95" customHeight="1">
      <c r="B17" s="53" t="s">
        <v>77</v>
      </c>
      <c r="C17" s="56">
        <v>2264.8505937483446</v>
      </c>
      <c r="D17" s="56">
        <v>2046.9314154122626</v>
      </c>
      <c r="E17" s="56">
        <v>2305.9537876545655</v>
      </c>
      <c r="F17" s="56">
        <v>3350.2780631921009</v>
      </c>
      <c r="G17" s="56">
        <v>2429.6412370800549</v>
      </c>
      <c r="H17" s="104"/>
      <c r="I17" s="53" t="s">
        <v>83</v>
      </c>
      <c r="K17" s="22"/>
      <c r="L17" s="23"/>
      <c r="M17" s="56"/>
      <c r="N17" s="56"/>
    </row>
    <row r="18" spans="2:14" s="30" customFormat="1" ht="12.95" customHeight="1">
      <c r="B18" s="53" t="s">
        <v>78</v>
      </c>
      <c r="C18" s="56">
        <v>1474</v>
      </c>
      <c r="D18" s="56">
        <v>1393.3072154122626</v>
      </c>
      <c r="E18" s="56">
        <v>1563.7472676545656</v>
      </c>
      <c r="F18" s="56">
        <v>2437.5811031921012</v>
      </c>
      <c r="G18" s="56">
        <v>1751.371917880055</v>
      </c>
      <c r="H18" s="104"/>
      <c r="I18" s="53" t="s">
        <v>84</v>
      </c>
      <c r="K18" s="22"/>
      <c r="L18" s="76"/>
      <c r="M18" s="56"/>
      <c r="N18" s="56"/>
    </row>
    <row r="19" spans="2:14" s="30" customFormat="1" ht="12.95" customHeight="1">
      <c r="B19" s="53" t="s">
        <v>96</v>
      </c>
      <c r="C19" s="57">
        <v>65.081555669441272</v>
      </c>
      <c r="D19" s="57">
        <v>68.068094754979541</v>
      </c>
      <c r="E19" s="57">
        <v>67.813469464411341</v>
      </c>
      <c r="F19" s="57">
        <v>72.757575855348733</v>
      </c>
      <c r="G19" s="57">
        <f>+G18/G17*100</f>
        <v>72.083560780556027</v>
      </c>
      <c r="H19" s="104"/>
      <c r="I19" s="53" t="s">
        <v>97</v>
      </c>
      <c r="K19" s="22"/>
      <c r="L19" s="23"/>
      <c r="M19" s="56"/>
      <c r="N19" s="56"/>
    </row>
    <row r="20" spans="2:14" s="29" customFormat="1" ht="17.100000000000001" customHeight="1">
      <c r="B20" s="54" t="s">
        <v>80</v>
      </c>
      <c r="C20" s="56"/>
      <c r="D20" s="56"/>
      <c r="E20" s="56"/>
      <c r="F20" s="56"/>
      <c r="G20" s="56"/>
      <c r="H20" s="104"/>
      <c r="I20" s="54" t="s">
        <v>86</v>
      </c>
      <c r="J20" s="30"/>
      <c r="K20" s="22"/>
      <c r="L20" s="23"/>
      <c r="M20" s="56"/>
      <c r="N20" s="56"/>
    </row>
    <row r="21" spans="2:14" s="30" customFormat="1" ht="12.95" customHeight="1">
      <c r="B21" s="53" t="s">
        <v>77</v>
      </c>
      <c r="C21" s="56">
        <v>57058.172000000006</v>
      </c>
      <c r="D21" s="56">
        <v>46198.05</v>
      </c>
      <c r="E21" s="56">
        <v>53111.452000000005</v>
      </c>
      <c r="F21" s="56">
        <v>59321.98393719762</v>
      </c>
      <c r="G21" s="56">
        <v>51090.011994863555</v>
      </c>
      <c r="H21" s="104"/>
      <c r="I21" s="53" t="s">
        <v>83</v>
      </c>
      <c r="J21" s="29"/>
      <c r="K21" s="22"/>
      <c r="L21" s="23"/>
      <c r="M21" s="56"/>
      <c r="N21" s="56"/>
    </row>
    <row r="22" spans="2:14" s="30" customFormat="1" ht="12.95" customHeight="1">
      <c r="B22" s="53" t="s">
        <v>78</v>
      </c>
      <c r="C22" s="56">
        <v>41119</v>
      </c>
      <c r="D22" s="56">
        <v>29779</v>
      </c>
      <c r="E22" s="56">
        <v>30279.451428518692</v>
      </c>
      <c r="F22" s="56">
        <v>39639.086966956864</v>
      </c>
      <c r="G22" s="56">
        <v>27971.68578129886</v>
      </c>
      <c r="H22" s="104"/>
      <c r="I22" s="53" t="s">
        <v>84</v>
      </c>
      <c r="K22" s="22"/>
      <c r="L22" s="23"/>
      <c r="M22" s="56"/>
      <c r="N22" s="56"/>
    </row>
    <row r="23" spans="2:14" s="30" customFormat="1" ht="12.95" customHeight="1">
      <c r="B23" s="53" t="s">
        <v>96</v>
      </c>
      <c r="C23" s="57">
        <v>72.065049682979677</v>
      </c>
      <c r="D23" s="57">
        <v>64.459430646964535</v>
      </c>
      <c r="E23" s="57">
        <v>57.011153505121058</v>
      </c>
      <c r="F23" s="57">
        <v>66.820231448971029</v>
      </c>
      <c r="G23" s="57">
        <f>+G22/G21*100</f>
        <v>54.749812515430719</v>
      </c>
      <c r="H23" s="104"/>
      <c r="I23" s="53" t="s">
        <v>97</v>
      </c>
      <c r="J23" s="29"/>
      <c r="K23" s="220"/>
      <c r="L23" s="221"/>
      <c r="M23" s="56"/>
      <c r="N23" s="56"/>
    </row>
    <row r="24" spans="2:14" s="29" customFormat="1" ht="17.100000000000001" customHeight="1">
      <c r="B24" s="54" t="s">
        <v>81</v>
      </c>
      <c r="C24" s="57"/>
      <c r="D24" s="57"/>
      <c r="E24" s="57"/>
      <c r="F24" s="57"/>
      <c r="G24" s="57"/>
      <c r="H24" s="104"/>
      <c r="I24" s="54" t="s">
        <v>87</v>
      </c>
      <c r="J24" s="30"/>
      <c r="K24" s="220"/>
      <c r="L24" s="221"/>
      <c r="M24" s="56"/>
      <c r="N24" s="56"/>
    </row>
    <row r="25" spans="2:14" s="30" customFormat="1" ht="12.95" customHeight="1">
      <c r="B25" s="53" t="s">
        <v>77</v>
      </c>
      <c r="C25" s="56">
        <v>14757.633807339367</v>
      </c>
      <c r="D25" s="56">
        <v>15051.065674723188</v>
      </c>
      <c r="E25" s="56">
        <v>18018.976701790078</v>
      </c>
      <c r="F25" s="56">
        <v>11487.119087059358</v>
      </c>
      <c r="G25" s="56">
        <v>19095.845500041716</v>
      </c>
      <c r="H25" s="104"/>
      <c r="I25" s="53" t="s">
        <v>83</v>
      </c>
      <c r="K25" s="22"/>
      <c r="L25" s="22"/>
      <c r="M25" s="56"/>
      <c r="N25" s="56"/>
    </row>
    <row r="26" spans="2:14" s="30" customFormat="1" ht="12.95" customHeight="1">
      <c r="B26" s="53" t="s">
        <v>78</v>
      </c>
      <c r="C26" s="56">
        <v>9670.7999999999993</v>
      </c>
      <c r="D26" s="56">
        <v>7018.2057639170343</v>
      </c>
      <c r="E26" s="56">
        <v>7863.4409409654618</v>
      </c>
      <c r="F26" s="56">
        <v>3550.6485439151747</v>
      </c>
      <c r="G26" s="56">
        <v>8786.6413091098402</v>
      </c>
      <c r="H26" s="104"/>
      <c r="I26" s="53" t="s">
        <v>84</v>
      </c>
      <c r="J26" s="29"/>
      <c r="K26" s="22"/>
      <c r="L26" s="22"/>
      <c r="M26" s="56"/>
      <c r="N26" s="56"/>
    </row>
    <row r="27" spans="2:14" s="30" customFormat="1" ht="12.95" customHeight="1">
      <c r="B27" s="53" t="s">
        <v>96</v>
      </c>
      <c r="C27" s="57">
        <v>65.530830526438805</v>
      </c>
      <c r="D27" s="57">
        <v>46.62929466651277</v>
      </c>
      <c r="E27" s="57">
        <v>43.639775283045211</v>
      </c>
      <c r="F27" s="57">
        <v>30.909826188840551</v>
      </c>
      <c r="G27" s="57">
        <f>+G26/G25*100</f>
        <v>46.013366148624549</v>
      </c>
      <c r="H27" s="104"/>
      <c r="I27" s="53" t="s">
        <v>97</v>
      </c>
      <c r="K27" s="22"/>
      <c r="L27" s="22"/>
      <c r="M27" s="56"/>
      <c r="N27" s="56"/>
    </row>
    <row r="28" spans="2:14" s="29" customFormat="1" ht="17.100000000000001" customHeight="1">
      <c r="B28" s="54" t="s">
        <v>95</v>
      </c>
      <c r="C28" s="56"/>
      <c r="D28" s="56"/>
      <c r="E28" s="56"/>
      <c r="F28" s="56"/>
      <c r="G28" s="56"/>
      <c r="H28" s="104"/>
      <c r="I28" s="54" t="s">
        <v>94</v>
      </c>
      <c r="J28" s="30"/>
      <c r="K28" s="22"/>
      <c r="L28" s="22"/>
      <c r="M28" s="56"/>
      <c r="N28" s="56"/>
    </row>
    <row r="29" spans="2:14" s="30" customFormat="1" ht="12.95" customHeight="1">
      <c r="B29" s="53" t="s">
        <v>77</v>
      </c>
      <c r="C29" s="56">
        <v>21625.054672895283</v>
      </c>
      <c r="D29" s="56">
        <v>17933.176789903915</v>
      </c>
      <c r="E29" s="56">
        <v>18059.637966763603</v>
      </c>
      <c r="F29" s="56">
        <v>20652.396233713745</v>
      </c>
      <c r="G29" s="56">
        <v>20612.344707592652</v>
      </c>
      <c r="H29" s="104"/>
      <c r="I29" s="53" t="s">
        <v>83</v>
      </c>
      <c r="J29" s="23"/>
      <c r="K29" s="22"/>
      <c r="L29" s="22"/>
      <c r="M29" s="56"/>
      <c r="N29" s="56"/>
    </row>
    <row r="30" spans="2:14" s="30" customFormat="1" ht="12.95" customHeight="1">
      <c r="B30" s="53" t="s">
        <v>78</v>
      </c>
      <c r="C30" s="56">
        <v>14427</v>
      </c>
      <c r="D30" s="56">
        <v>12229.138729540336</v>
      </c>
      <c r="E30" s="56">
        <v>11744.607810316129</v>
      </c>
      <c r="F30" s="56">
        <v>14345.741001873521</v>
      </c>
      <c r="G30" s="56">
        <v>12623.213064987129</v>
      </c>
      <c r="H30" s="104"/>
      <c r="I30" s="53" t="s">
        <v>84</v>
      </c>
      <c r="J30" s="23"/>
      <c r="K30" s="22"/>
      <c r="L30" s="22"/>
      <c r="M30" s="56"/>
      <c r="N30" s="56"/>
    </row>
    <row r="31" spans="2:14" s="30" customFormat="1" ht="12.95" customHeight="1">
      <c r="B31" s="53" t="s">
        <v>96</v>
      </c>
      <c r="C31" s="57">
        <v>66.714282198244419</v>
      </c>
      <c r="D31" s="57">
        <v>68.192818666825062</v>
      </c>
      <c r="E31" s="57">
        <v>65.032354645926688</v>
      </c>
      <c r="F31" s="57">
        <v>69.46284024153573</v>
      </c>
      <c r="G31" s="57">
        <f>+G30/G29*100</f>
        <v>61.241034166953888</v>
      </c>
      <c r="H31" s="104"/>
      <c r="I31" s="53" t="s">
        <v>97</v>
      </c>
      <c r="J31" s="23"/>
      <c r="K31" s="22"/>
      <c r="L31" s="22"/>
      <c r="M31" s="56"/>
      <c r="N31" s="56"/>
    </row>
    <row r="32" spans="2:14" s="29" customFormat="1" ht="17.100000000000001" customHeight="1">
      <c r="B32" s="54" t="s">
        <v>921</v>
      </c>
      <c r="C32" s="56"/>
      <c r="D32" s="56"/>
      <c r="E32" s="56"/>
      <c r="F32" s="56"/>
      <c r="G32" s="56"/>
      <c r="H32" s="104"/>
      <c r="I32" s="54" t="s">
        <v>922</v>
      </c>
      <c r="J32" s="22"/>
      <c r="K32" s="22"/>
      <c r="L32" s="22"/>
      <c r="M32" s="27"/>
      <c r="N32" s="56"/>
    </row>
    <row r="33" spans="2:14" s="30" customFormat="1" ht="12.95" customHeight="1">
      <c r="B33" s="53" t="s">
        <v>77</v>
      </c>
      <c r="C33" s="56">
        <v>11187.055956275786</v>
      </c>
      <c r="D33" s="56">
        <v>12112.013483533883</v>
      </c>
      <c r="E33" s="56">
        <v>14490.139143142218</v>
      </c>
      <c r="F33" s="56">
        <v>13758.596308023654</v>
      </c>
      <c r="G33" s="56">
        <v>13279.97141030079</v>
      </c>
      <c r="H33" s="104"/>
      <c r="I33" s="53" t="s">
        <v>83</v>
      </c>
      <c r="J33" s="22"/>
      <c r="K33" s="22"/>
      <c r="L33" s="22"/>
      <c r="M33" s="22"/>
      <c r="N33" s="56"/>
    </row>
    <row r="34" spans="2:14" s="30" customFormat="1" ht="12.95" customHeight="1">
      <c r="B34" s="53" t="s">
        <v>78</v>
      </c>
      <c r="C34" s="56">
        <v>-1299.3</v>
      </c>
      <c r="D34" s="56">
        <v>1426</v>
      </c>
      <c r="E34" s="56">
        <v>5087.0815332945076</v>
      </c>
      <c r="F34" s="56">
        <v>3241.8681864355931</v>
      </c>
      <c r="G34" s="56">
        <v>3921.1985000000004</v>
      </c>
      <c r="H34" s="104"/>
      <c r="I34" s="53" t="s">
        <v>84</v>
      </c>
      <c r="J34" s="22"/>
      <c r="K34" s="22"/>
      <c r="L34" s="22"/>
      <c r="M34" s="22"/>
      <c r="N34" s="56"/>
    </row>
    <row r="35" spans="2:14" s="30" customFormat="1" ht="12.95" customHeight="1">
      <c r="B35" s="53" t="s">
        <v>96</v>
      </c>
      <c r="C35" s="57">
        <v>-11.614315733096072</v>
      </c>
      <c r="D35" s="57">
        <v>11.773434713713186</v>
      </c>
      <c r="E35" s="57">
        <v>35.107195887087684</v>
      </c>
      <c r="F35" s="57">
        <v>23.562492232910564</v>
      </c>
      <c r="G35" s="57">
        <f>+G34/G33*100</f>
        <v>29.527160705771323</v>
      </c>
      <c r="H35" s="104"/>
      <c r="I35" s="53" t="s">
        <v>97</v>
      </c>
      <c r="J35" s="27"/>
      <c r="K35" s="22"/>
      <c r="L35" s="22"/>
      <c r="M35" s="22"/>
      <c r="N35" s="56"/>
    </row>
    <row r="36" spans="2:14" s="29" customFormat="1" ht="17.100000000000001" customHeight="1">
      <c r="B36" s="54" t="s">
        <v>82</v>
      </c>
      <c r="C36" s="57"/>
      <c r="D36" s="57"/>
      <c r="E36" s="57"/>
      <c r="F36" s="57"/>
      <c r="G36" s="57"/>
      <c r="H36" s="104"/>
      <c r="I36" s="54" t="s">
        <v>88</v>
      </c>
      <c r="J36" s="27"/>
      <c r="K36" s="22"/>
      <c r="L36" s="22"/>
      <c r="M36" s="22"/>
      <c r="N36" s="56"/>
    </row>
    <row r="37" spans="2:14" s="30" customFormat="1" ht="12.95" customHeight="1">
      <c r="B37" s="53" t="s">
        <v>77</v>
      </c>
      <c r="C37" s="56">
        <v>754936.1142193448</v>
      </c>
      <c r="D37" s="56">
        <v>757872.60770137247</v>
      </c>
      <c r="E37" s="56">
        <v>797496.93901564949</v>
      </c>
      <c r="F37" s="56">
        <v>829837.47201668308</v>
      </c>
      <c r="G37" s="56">
        <f>+G9+G13+G17+G21+G25+G29+G33</f>
        <v>904343.56906653254</v>
      </c>
      <c r="H37" s="104"/>
      <c r="I37" s="53" t="s">
        <v>83</v>
      </c>
      <c r="J37" s="27"/>
      <c r="K37" s="22"/>
      <c r="L37" s="22"/>
      <c r="M37" s="22"/>
      <c r="N37" s="56"/>
    </row>
    <row r="38" spans="2:14" s="30" customFormat="1" ht="12.95" customHeight="1">
      <c r="B38" s="53" t="s">
        <v>78</v>
      </c>
      <c r="C38" s="56">
        <v>352051.5</v>
      </c>
      <c r="D38" s="56">
        <v>356226.71930584474</v>
      </c>
      <c r="E38" s="56">
        <v>351577.9166873066</v>
      </c>
      <c r="F38" s="56">
        <v>330848.64401875145</v>
      </c>
      <c r="G38" s="56">
        <f>+G10+G14+G18+G22+G26+G30+G34</f>
        <v>375876.75332138798</v>
      </c>
      <c r="H38" s="104"/>
      <c r="I38" s="53" t="s">
        <v>84</v>
      </c>
      <c r="J38" s="27"/>
      <c r="K38" s="22"/>
      <c r="L38" s="22"/>
      <c r="M38" s="22"/>
      <c r="N38" s="56"/>
    </row>
    <row r="39" spans="2:14" s="30" customFormat="1" ht="12.95" customHeight="1">
      <c r="B39" s="53" t="s">
        <v>96</v>
      </c>
      <c r="C39" s="57">
        <v>46.633283713555699</v>
      </c>
      <c r="D39" s="57">
        <v>47.003508991607482</v>
      </c>
      <c r="E39" s="57">
        <v>44.085174436062317</v>
      </c>
      <c r="F39" s="57">
        <v>39.869089451301626</v>
      </c>
      <c r="G39" s="57">
        <f>+G38/G37*100</f>
        <v>41.563490489501639</v>
      </c>
      <c r="H39" s="104"/>
      <c r="I39" s="53" t="s">
        <v>97</v>
      </c>
      <c r="J39" s="27"/>
      <c r="K39" s="22"/>
      <c r="L39" s="22"/>
      <c r="M39" s="22"/>
      <c r="N39" s="56"/>
    </row>
    <row r="40" spans="2:14" s="30" customFormat="1" ht="3" customHeight="1">
      <c r="B40" s="40"/>
      <c r="C40" s="50">
        <v>14</v>
      </c>
      <c r="D40" s="50">
        <v>-0.3</v>
      </c>
      <c r="E40" s="50"/>
      <c r="F40" s="50"/>
      <c r="G40" s="50"/>
      <c r="H40" s="42"/>
      <c r="I40" s="36"/>
      <c r="J40" s="27"/>
      <c r="K40" s="22"/>
      <c r="L40" s="22"/>
      <c r="M40" s="22"/>
      <c r="N40" s="56"/>
    </row>
    <row r="41" spans="2:14" ht="4.5" customHeight="1">
      <c r="B41" s="21"/>
      <c r="C41" s="21"/>
      <c r="D41" s="21"/>
      <c r="E41" s="21"/>
      <c r="F41" s="21"/>
      <c r="G41" s="21"/>
      <c r="H41" s="21"/>
      <c r="J41" s="27"/>
      <c r="N41" s="56"/>
    </row>
    <row r="42" spans="2:14" ht="12.95" customHeight="1">
      <c r="B42" s="21" t="s">
        <v>98</v>
      </c>
      <c r="C42" s="21"/>
      <c r="D42" s="21"/>
      <c r="E42" s="21"/>
      <c r="F42" s="21"/>
      <c r="G42" s="21"/>
      <c r="H42" s="21"/>
      <c r="N42" s="56"/>
    </row>
    <row r="43" spans="2:14" ht="12.95" customHeight="1">
      <c r="B43" s="21" t="s">
        <v>99</v>
      </c>
      <c r="C43" s="21"/>
      <c r="D43" s="21"/>
      <c r="E43" s="21"/>
      <c r="F43" s="21"/>
      <c r="G43" s="21"/>
      <c r="H43" s="21"/>
      <c r="N43" s="56"/>
    </row>
    <row r="44" spans="2:14" ht="12.95" customHeight="1">
      <c r="B44" s="21" t="s">
        <v>101</v>
      </c>
      <c r="C44" s="21"/>
      <c r="D44" s="21"/>
      <c r="E44" s="21"/>
      <c r="F44" s="21"/>
      <c r="G44" s="21"/>
      <c r="H44" s="21"/>
      <c r="N44" s="56"/>
    </row>
    <row r="45" spans="2:14" ht="12.95" customHeight="1">
      <c r="B45" s="21" t="s">
        <v>102</v>
      </c>
      <c r="C45" s="21"/>
      <c r="D45" s="21"/>
      <c r="E45" s="21"/>
      <c r="F45" s="21"/>
      <c r="G45" s="21"/>
      <c r="H45" s="21"/>
      <c r="N45" s="56"/>
    </row>
    <row r="46" spans="2:14" ht="12.95" customHeight="1">
      <c r="B46" s="21" t="s">
        <v>924</v>
      </c>
      <c r="C46" s="21"/>
      <c r="D46" s="21"/>
      <c r="E46" s="21"/>
      <c r="F46" s="21"/>
      <c r="G46" s="21"/>
      <c r="H46" s="21"/>
      <c r="N46" s="56"/>
    </row>
    <row r="47" spans="2:14" ht="12.95" customHeight="1">
      <c r="B47" s="21" t="s">
        <v>923</v>
      </c>
      <c r="C47" s="21"/>
      <c r="D47" s="21"/>
      <c r="E47" s="21"/>
      <c r="F47" s="21"/>
      <c r="G47" s="21"/>
      <c r="H47" s="21"/>
      <c r="N47" s="56"/>
    </row>
    <row r="48" spans="2:14" s="23" customFormat="1" ht="13.5" thickBot="1">
      <c r="J48" s="22"/>
      <c r="K48" s="22"/>
      <c r="L48" s="22"/>
      <c r="M48" s="22"/>
    </row>
    <row r="49" spans="1:13" s="23" customFormat="1" ht="16.5" customHeight="1" thickTop="1">
      <c r="B49" s="24" t="str">
        <f>+'Περιεχόμενα-Contents'!B27</f>
        <v>(Τελευταία Ενημέρωση/Last update: 05/03/2026)</v>
      </c>
      <c r="C49" s="25"/>
      <c r="D49" s="25"/>
      <c r="E49" s="25"/>
      <c r="F49" s="25"/>
      <c r="G49" s="25"/>
      <c r="H49" s="25"/>
      <c r="I49" s="25"/>
      <c r="J49" s="22"/>
      <c r="K49" s="22"/>
      <c r="L49" s="22"/>
      <c r="M49" s="22"/>
    </row>
    <row r="50" spans="1:13" s="23" customFormat="1" ht="4.5" customHeight="1">
      <c r="B50" s="189"/>
      <c r="J50" s="22"/>
      <c r="K50" s="22"/>
      <c r="L50" s="22"/>
      <c r="M50" s="22"/>
    </row>
    <row r="51" spans="1:13" s="23" customFormat="1" ht="16.5" customHeight="1">
      <c r="B51" s="26" t="str">
        <f>+'Περιεχόμενα-Contents'!B29</f>
        <v>COPYRIGHT © :2026, ΚΥΠΡΙΑΚΗ ΔΗΜΟΚΡΑΤΙΑ, ΣΤΑΤΙΣΤΙΚΗ ΥΠΗΡΕΣΙΑ/REPUBLIC OF CYPRUS, STATISTICAL SERVICE</v>
      </c>
      <c r="J51" s="22"/>
      <c r="K51" s="22"/>
      <c r="L51" s="22"/>
      <c r="M51" s="22"/>
    </row>
    <row r="52" spans="1:13" s="1" customFormat="1">
      <c r="B52" s="20"/>
      <c r="J52" s="22"/>
      <c r="K52" s="22"/>
      <c r="L52" s="22"/>
      <c r="M52" s="22"/>
    </row>
    <row r="56" spans="1:13" s="27" customFormat="1">
      <c r="A56" s="22"/>
      <c r="B56" s="28"/>
      <c r="J56" s="22"/>
      <c r="K56" s="22"/>
      <c r="L56" s="22"/>
      <c r="M56" s="22"/>
    </row>
  </sheetData>
  <mergeCells count="9">
    <mergeCell ref="A1:B1"/>
    <mergeCell ref="B6:B7"/>
    <mergeCell ref="I6:I7"/>
    <mergeCell ref="G6:G7"/>
    <mergeCell ref="H6:H7"/>
    <mergeCell ref="C6:C7"/>
    <mergeCell ref="D6:D7"/>
    <mergeCell ref="E6:E7"/>
    <mergeCell ref="F6:F7"/>
  </mergeCells>
  <hyperlinks>
    <hyperlink ref="A1" location="'Περιεχόμενα-Contents'!A1" display="Περιεχόμενα - Contents" xr:uid="{00000000-0004-0000-0400-000000000000}"/>
  </hyperlinks>
  <printOptions horizontalCentered="1"/>
  <pageMargins left="0.15748031496062992" right="0.15748031496062992" top="0.19685039370078741" bottom="0.19685039370078741" header="0.15748031496062992" footer="0.15748031496062992"/>
  <pageSetup paperSize="9" scale="8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O37"/>
  <sheetViews>
    <sheetView zoomScaleNormal="100" zoomScaleSheetLayoutView="80" workbookViewId="0">
      <selection sqref="A1:C1"/>
    </sheetView>
  </sheetViews>
  <sheetFormatPr defaultColWidth="9.28515625" defaultRowHeight="12.75"/>
  <cols>
    <col min="1" max="1" width="2.140625" style="22" customWidth="1"/>
    <col min="2" max="2" width="8.5703125" style="27" customWidth="1"/>
    <col min="3" max="3" width="20.42578125" style="22" customWidth="1"/>
    <col min="4" max="4" width="28.42578125" style="22" customWidth="1"/>
    <col min="5" max="5" width="14" style="22" customWidth="1"/>
    <col min="6" max="6" width="14.7109375" style="22" customWidth="1"/>
    <col min="7" max="7" width="16.5703125" style="22" customWidth="1"/>
    <col min="8" max="8" width="9.85546875" style="22" customWidth="1"/>
    <col min="9" max="9" width="11.5703125" style="22" customWidth="1"/>
    <col min="10" max="10" width="13.7109375" style="22" customWidth="1"/>
    <col min="11" max="11" width="0.85546875" style="22" customWidth="1"/>
    <col min="12" max="12" width="2.140625" style="22" customWidth="1"/>
    <col min="13" max="16384" width="9.28515625" style="22"/>
  </cols>
  <sheetData>
    <row r="1" spans="1:12" s="1" customFormat="1" ht="15" customHeight="1">
      <c r="A1" s="254" t="s">
        <v>8</v>
      </c>
      <c r="B1" s="254"/>
      <c r="C1" s="271"/>
    </row>
    <row r="2" spans="1:12" s="1" customFormat="1" ht="12.95" customHeight="1">
      <c r="B2" s="3"/>
    </row>
    <row r="3" spans="1:12" s="29" customFormat="1" ht="15" customHeight="1">
      <c r="B3" s="194" t="s">
        <v>1099</v>
      </c>
      <c r="C3" s="34"/>
      <c r="D3" s="34"/>
      <c r="E3" s="34"/>
      <c r="F3" s="34"/>
      <c r="G3" s="34"/>
      <c r="H3" s="34"/>
      <c r="I3" s="34"/>
      <c r="J3" s="34"/>
      <c r="K3" s="34"/>
      <c r="L3" s="34"/>
    </row>
    <row r="4" spans="1:12" s="29" customFormat="1" ht="15" customHeight="1" thickBot="1">
      <c r="B4" s="195" t="s">
        <v>1100</v>
      </c>
      <c r="C4" s="192"/>
      <c r="D4" s="192"/>
      <c r="E4" s="192"/>
      <c r="F4" s="192"/>
      <c r="G4" s="192"/>
      <c r="H4" s="192"/>
      <c r="I4" s="192"/>
      <c r="J4" s="192"/>
      <c r="K4" s="192"/>
      <c r="L4" s="35"/>
    </row>
    <row r="5" spans="1:12" s="30" customFormat="1" ht="22.5" customHeight="1" thickTop="1">
      <c r="K5" s="31" t="s">
        <v>751</v>
      </c>
    </row>
    <row r="6" spans="1:12" s="30" customFormat="1" ht="15.95" customHeight="1">
      <c r="B6" s="250" t="s">
        <v>753</v>
      </c>
      <c r="C6" s="266" t="s">
        <v>952</v>
      </c>
      <c r="D6" s="259" t="s">
        <v>959</v>
      </c>
      <c r="E6" s="276"/>
      <c r="F6" s="266" t="s">
        <v>953</v>
      </c>
      <c r="G6" s="266" t="s">
        <v>954</v>
      </c>
      <c r="H6" s="259" t="s">
        <v>955</v>
      </c>
      <c r="I6" s="266" t="s">
        <v>956</v>
      </c>
      <c r="J6" s="259" t="s">
        <v>957</v>
      </c>
      <c r="K6" s="260"/>
    </row>
    <row r="7" spans="1:12" s="30" customFormat="1" ht="15.95" customHeight="1">
      <c r="B7" s="272"/>
      <c r="C7" s="267"/>
      <c r="D7" s="270"/>
      <c r="E7" s="277"/>
      <c r="F7" s="267"/>
      <c r="G7" s="267"/>
      <c r="H7" s="269"/>
      <c r="I7" s="267"/>
      <c r="J7" s="261"/>
      <c r="K7" s="262"/>
    </row>
    <row r="8" spans="1:12" s="30" customFormat="1" ht="15.95" customHeight="1">
      <c r="B8" s="272"/>
      <c r="C8" s="267"/>
      <c r="D8" s="278" t="s">
        <v>754</v>
      </c>
      <c r="E8" s="278" t="s">
        <v>250</v>
      </c>
      <c r="F8" s="267"/>
      <c r="G8" s="267"/>
      <c r="H8" s="269"/>
      <c r="I8" s="267"/>
      <c r="J8" s="261"/>
      <c r="K8" s="262"/>
    </row>
    <row r="9" spans="1:12" s="30" customFormat="1" ht="15.75" customHeight="1">
      <c r="B9" s="272" t="s">
        <v>752</v>
      </c>
      <c r="C9" s="273" t="s">
        <v>958</v>
      </c>
      <c r="D9" s="279"/>
      <c r="E9" s="279"/>
      <c r="F9" s="267" t="s">
        <v>960</v>
      </c>
      <c r="G9" s="267" t="s">
        <v>961</v>
      </c>
      <c r="H9" s="269" t="s">
        <v>962</v>
      </c>
      <c r="I9" s="267" t="s">
        <v>963</v>
      </c>
      <c r="J9" s="263" t="s">
        <v>964</v>
      </c>
      <c r="K9" s="262"/>
    </row>
    <row r="10" spans="1:12" s="30" customFormat="1" ht="15.95" customHeight="1">
      <c r="B10" s="272"/>
      <c r="C10" s="274"/>
      <c r="D10" s="279" t="s">
        <v>755</v>
      </c>
      <c r="E10" s="279" t="s">
        <v>255</v>
      </c>
      <c r="F10" s="267"/>
      <c r="G10" s="267"/>
      <c r="H10" s="269"/>
      <c r="I10" s="267"/>
      <c r="J10" s="261"/>
      <c r="K10" s="262"/>
    </row>
    <row r="11" spans="1:12" s="30" customFormat="1" ht="15.75" customHeight="1">
      <c r="B11" s="251"/>
      <c r="C11" s="275"/>
      <c r="D11" s="280"/>
      <c r="E11" s="280"/>
      <c r="F11" s="268"/>
      <c r="G11" s="268"/>
      <c r="H11" s="270"/>
      <c r="I11" s="268"/>
      <c r="J11" s="264"/>
      <c r="K11" s="265"/>
    </row>
    <row r="12" spans="1:12" s="29" customFormat="1" ht="17.100000000000001" customHeight="1">
      <c r="A12" s="30"/>
      <c r="B12" s="37">
        <v>2023</v>
      </c>
      <c r="C12" s="121">
        <v>375.87675332138798</v>
      </c>
      <c r="D12" s="122">
        <v>162.207483835624</v>
      </c>
      <c r="E12" s="120">
        <v>116.016660133275</v>
      </c>
      <c r="F12" s="120">
        <v>16.739237717310878</v>
      </c>
      <c r="G12" s="120">
        <v>-57.214502600189952</v>
      </c>
      <c r="H12" s="120">
        <v>11.171018968688125</v>
      </c>
      <c r="I12" s="120">
        <v>3.1138388453165491</v>
      </c>
      <c r="J12" s="120">
        <f>+C12-D12-E12-F12-G12-H12-I12</f>
        <v>123.84301642136336</v>
      </c>
      <c r="K12" s="71"/>
    </row>
    <row r="13" spans="1:12" s="29" customFormat="1" ht="17.100000000000001" customHeight="1">
      <c r="A13" s="30"/>
      <c r="B13" s="39">
        <v>2022</v>
      </c>
      <c r="C13" s="121">
        <v>330.84864401875097</v>
      </c>
      <c r="D13" s="122">
        <v>182.18810556294699</v>
      </c>
      <c r="E13" s="120">
        <v>107.765902346769</v>
      </c>
      <c r="F13" s="120">
        <v>16.532176828436512</v>
      </c>
      <c r="G13" s="120">
        <v>-57.272905199908273</v>
      </c>
      <c r="H13" s="120">
        <v>10.475788383116949</v>
      </c>
      <c r="I13" s="120">
        <v>3.2481794690792993</v>
      </c>
      <c r="J13" s="120">
        <f>+C13-D13-E13-F13-G13-H13-I13</f>
        <v>67.911396628310499</v>
      </c>
      <c r="K13" s="71"/>
    </row>
    <row r="14" spans="1:12" s="29" customFormat="1" ht="17.100000000000001" customHeight="1">
      <c r="A14" s="30"/>
      <c r="B14" s="39">
        <v>2021</v>
      </c>
      <c r="C14" s="121">
        <v>351.57791668730698</v>
      </c>
      <c r="D14" s="122">
        <v>189.647349927622</v>
      </c>
      <c r="E14" s="120">
        <v>107.84462261963399</v>
      </c>
      <c r="F14" s="120">
        <v>16.095672581581145</v>
      </c>
      <c r="G14" s="120">
        <v>-62.612891187176885</v>
      </c>
      <c r="H14" s="120">
        <v>10.2778349897669</v>
      </c>
      <c r="I14" s="120">
        <v>3.7560663124794407</v>
      </c>
      <c r="J14" s="120">
        <v>86.569261443400379</v>
      </c>
      <c r="K14" s="71"/>
    </row>
    <row r="15" spans="1:12" s="29" customFormat="1" ht="17.100000000000001" customHeight="1">
      <c r="A15" s="30"/>
      <c r="B15" s="39">
        <v>2020</v>
      </c>
      <c r="C15" s="121">
        <v>356.22746230773703</v>
      </c>
      <c r="D15" s="122">
        <v>198.0519109281704</v>
      </c>
      <c r="E15" s="120">
        <v>100.04622112257564</v>
      </c>
      <c r="F15" s="120">
        <v>15.776597280369318</v>
      </c>
      <c r="G15" s="120">
        <v>-56.147749174032185</v>
      </c>
      <c r="H15" s="120">
        <v>11</v>
      </c>
      <c r="I15" s="120">
        <v>3.9924443943109345</v>
      </c>
      <c r="J15" s="120">
        <f>+C15-D15-E15-F15-G15-H15-I15</f>
        <v>83.508037756342915</v>
      </c>
      <c r="K15" s="71"/>
    </row>
    <row r="16" spans="1:12" s="29" customFormat="1" ht="17.100000000000001" customHeight="1">
      <c r="A16" s="30"/>
      <c r="B16" s="39">
        <v>2019</v>
      </c>
      <c r="C16" s="121">
        <v>352.05149999999998</v>
      </c>
      <c r="D16" s="122">
        <v>196.5964499384005</v>
      </c>
      <c r="E16" s="120">
        <v>99.848692133078941</v>
      </c>
      <c r="F16" s="120">
        <v>15.289901497964987</v>
      </c>
      <c r="G16" s="120">
        <v>-66.452586800000006</v>
      </c>
      <c r="H16" s="120">
        <v>10.1</v>
      </c>
      <c r="I16" s="120">
        <v>4.2</v>
      </c>
      <c r="J16" s="120">
        <f>+C16-D16-E16-F16-G16-H16-I16</f>
        <v>92.469043230555556</v>
      </c>
      <c r="K16" s="71"/>
    </row>
    <row r="17" spans="1:13" s="29" customFormat="1" ht="17.100000000000001" customHeight="1">
      <c r="A17" s="30"/>
      <c r="B17" s="39">
        <v>2018</v>
      </c>
      <c r="C17" s="121">
        <v>314.87082486152798</v>
      </c>
      <c r="D17" s="122">
        <v>189.20131575118253</v>
      </c>
      <c r="E17" s="120">
        <v>93.399700367972258</v>
      </c>
      <c r="F17" s="120">
        <v>15.219186644021008</v>
      </c>
      <c r="G17" s="120">
        <v>-56.752288270278072</v>
      </c>
      <c r="H17" s="120">
        <v>11.226555321111059</v>
      </c>
      <c r="I17" s="120">
        <v>4.9243182938643901</v>
      </c>
      <c r="J17" s="120">
        <f>+C17-D17-E17-F17-G17-H17-I17</f>
        <v>57.652036753654805</v>
      </c>
      <c r="K17" s="71"/>
    </row>
    <row r="18" spans="1:13" s="29" customFormat="1" ht="17.100000000000001" customHeight="1">
      <c r="A18" s="30"/>
      <c r="B18" s="39">
        <v>2017</v>
      </c>
      <c r="C18" s="121">
        <v>341.54599999999999</v>
      </c>
      <c r="D18" s="122">
        <v>194.11857348911153</v>
      </c>
      <c r="E18" s="120">
        <v>98.196102998224973</v>
      </c>
      <c r="F18" s="120">
        <v>15.312345867620888</v>
      </c>
      <c r="G18" s="120">
        <v>-52.304694300000001</v>
      </c>
      <c r="H18" s="120">
        <v>9.7494485788429177</v>
      </c>
      <c r="I18" s="120">
        <v>6.4514199825503447</v>
      </c>
      <c r="J18" s="120">
        <f>+C18-D18-E18-F18-G18-H18-I18</f>
        <v>70.022803383649347</v>
      </c>
      <c r="K18" s="71"/>
    </row>
    <row r="19" spans="1:13" s="30" customFormat="1" ht="17.100000000000001" customHeight="1">
      <c r="B19" s="39">
        <v>2016</v>
      </c>
      <c r="C19" s="121">
        <v>342.55799999999999</v>
      </c>
      <c r="D19" s="122">
        <v>198.03753599999999</v>
      </c>
      <c r="E19" s="120">
        <v>96.639786000000001</v>
      </c>
      <c r="F19" s="120">
        <v>15.603207345766695</v>
      </c>
      <c r="G19" s="120">
        <v>-54.384761470000001</v>
      </c>
      <c r="H19" s="120">
        <v>8.6260638675203456</v>
      </c>
      <c r="I19" s="120">
        <v>6.9480747707411457</v>
      </c>
      <c r="J19" s="120">
        <f t="shared" ref="J19:J25" si="0">+C19-D19-E19-F19-G19-H19-I19</f>
        <v>71.088093485971825</v>
      </c>
      <c r="K19" s="72"/>
    </row>
    <row r="20" spans="1:13" s="30" customFormat="1" ht="17.100000000000001" customHeight="1">
      <c r="B20" s="39">
        <v>2015</v>
      </c>
      <c r="C20" s="121">
        <v>300.43700000000001</v>
      </c>
      <c r="D20" s="122">
        <v>199.17</v>
      </c>
      <c r="E20" s="120">
        <v>90.775000000000006</v>
      </c>
      <c r="F20" s="120">
        <v>16</v>
      </c>
      <c r="G20" s="120">
        <v>-69.428384229999992</v>
      </c>
      <c r="H20" s="120">
        <v>10.3</v>
      </c>
      <c r="I20" s="120">
        <v>7.9</v>
      </c>
      <c r="J20" s="120">
        <f t="shared" si="0"/>
        <v>45.720384230000015</v>
      </c>
      <c r="K20" s="72"/>
    </row>
    <row r="21" spans="1:13" s="30" customFormat="1" ht="17.100000000000001" customHeight="1">
      <c r="B21" s="39">
        <v>2014</v>
      </c>
      <c r="C21" s="121">
        <v>288.96300000000002</v>
      </c>
      <c r="D21" s="122">
        <v>216.1</v>
      </c>
      <c r="E21" s="120">
        <v>95.7</v>
      </c>
      <c r="F21" s="120">
        <v>16.399999999999999</v>
      </c>
      <c r="G21" s="120">
        <v>-56.809977780000004</v>
      </c>
      <c r="H21" s="120">
        <v>8.3000000000000007</v>
      </c>
      <c r="I21" s="120">
        <v>7.7</v>
      </c>
      <c r="J21" s="120">
        <f t="shared" si="0"/>
        <v>1.5729777800000297</v>
      </c>
      <c r="K21" s="72"/>
    </row>
    <row r="22" spans="1:13" s="30" customFormat="1" ht="17.100000000000001" customHeight="1">
      <c r="B22" s="39">
        <v>2013</v>
      </c>
      <c r="C22" s="121">
        <v>341.38200000000001</v>
      </c>
      <c r="D22" s="122">
        <v>226.8</v>
      </c>
      <c r="E22" s="120">
        <v>121.7</v>
      </c>
      <c r="F22" s="120">
        <v>16.899999999999999</v>
      </c>
      <c r="G22" s="120">
        <v>-70.191469190000007</v>
      </c>
      <c r="H22" s="120">
        <v>8.5</v>
      </c>
      <c r="I22" s="120">
        <v>8</v>
      </c>
      <c r="J22" s="120">
        <f>+C22-D22-E22-F22-G22-H22-I22</f>
        <v>29.673469189999999</v>
      </c>
      <c r="K22" s="72"/>
    </row>
    <row r="23" spans="1:13" s="30" customFormat="1" ht="17.100000000000001" customHeight="1">
      <c r="B23" s="39">
        <v>2012</v>
      </c>
      <c r="C23" s="121">
        <v>363.197</v>
      </c>
      <c r="D23" s="122">
        <v>238.7</v>
      </c>
      <c r="E23" s="120">
        <v>128.1</v>
      </c>
      <c r="F23" s="120">
        <v>17.600000000000001</v>
      </c>
      <c r="G23" s="120">
        <v>-54.976805560000003</v>
      </c>
      <c r="H23" s="120">
        <v>8.1</v>
      </c>
      <c r="I23" s="120">
        <v>9.1</v>
      </c>
      <c r="J23" s="120">
        <f t="shared" si="0"/>
        <v>16.573805560000018</v>
      </c>
      <c r="K23" s="72"/>
    </row>
    <row r="24" spans="1:13" s="30" customFormat="1" ht="17.100000000000001" customHeight="1">
      <c r="B24" s="39">
        <v>2011</v>
      </c>
      <c r="C24" s="121">
        <v>392.27699999999999</v>
      </c>
      <c r="D24" s="122">
        <v>241.3</v>
      </c>
      <c r="E24" s="120">
        <v>121.2</v>
      </c>
      <c r="F24" s="120">
        <v>18.5</v>
      </c>
      <c r="G24" s="120">
        <v>-50.213140720000006</v>
      </c>
      <c r="H24" s="120">
        <v>9.6</v>
      </c>
      <c r="I24" s="120">
        <v>10.5</v>
      </c>
      <c r="J24" s="120">
        <f t="shared" si="0"/>
        <v>41.390140719999977</v>
      </c>
      <c r="K24" s="72"/>
    </row>
    <row r="25" spans="1:13" s="30" customFormat="1" ht="17.100000000000001" customHeight="1">
      <c r="A25" s="29"/>
      <c r="B25" s="201">
        <v>2010</v>
      </c>
      <c r="C25" s="121">
        <v>379.65699999999998</v>
      </c>
      <c r="D25" s="122">
        <v>224.6</v>
      </c>
      <c r="E25" s="120">
        <v>109.1</v>
      </c>
      <c r="F25" s="120">
        <v>18.399999999999999</v>
      </c>
      <c r="G25" s="120">
        <v>-31.427224020000001</v>
      </c>
      <c r="H25" s="120">
        <v>9.6999999999999993</v>
      </c>
      <c r="I25" s="120">
        <v>10.1</v>
      </c>
      <c r="J25" s="120">
        <f t="shared" si="0"/>
        <v>39.184224019999995</v>
      </c>
      <c r="K25" s="72"/>
    </row>
    <row r="26" spans="1:13" s="30" customFormat="1" ht="3" customHeight="1">
      <c r="B26" s="58"/>
      <c r="C26" s="59"/>
      <c r="D26" s="59"/>
      <c r="E26" s="59"/>
      <c r="F26" s="59"/>
      <c r="G26" s="59"/>
      <c r="H26" s="59"/>
      <c r="I26" s="59"/>
      <c r="J26" s="59"/>
      <c r="K26" s="68"/>
      <c r="L26" s="22"/>
      <c r="M26" s="22"/>
    </row>
    <row r="27" spans="1:13" ht="4.5" customHeight="1">
      <c r="B27" s="21"/>
      <c r="C27" s="21"/>
      <c r="D27" s="21"/>
      <c r="E27" s="21"/>
      <c r="G27" s="27"/>
      <c r="H27" s="27"/>
      <c r="I27" s="23"/>
      <c r="J27" s="23"/>
    </row>
    <row r="28" spans="1:13" ht="15" customHeight="1">
      <c r="B28" s="21" t="s">
        <v>873</v>
      </c>
      <c r="C28" s="21"/>
      <c r="D28" s="21"/>
      <c r="E28" s="21"/>
      <c r="G28" s="27"/>
      <c r="H28" s="27"/>
      <c r="I28" s="23"/>
      <c r="J28" s="23"/>
    </row>
    <row r="29" spans="1:13" ht="15" customHeight="1">
      <c r="B29" s="21" t="s">
        <v>925</v>
      </c>
      <c r="C29" s="21"/>
      <c r="D29" s="21"/>
      <c r="E29" s="21"/>
      <c r="G29" s="27"/>
      <c r="H29" s="27"/>
      <c r="I29" s="23"/>
      <c r="J29" s="23"/>
    </row>
    <row r="30" spans="1:13" ht="15" customHeight="1">
      <c r="B30" s="21" t="s">
        <v>898</v>
      </c>
      <c r="C30" s="21"/>
      <c r="D30" s="21"/>
      <c r="E30" s="21"/>
      <c r="G30" s="27"/>
      <c r="H30" s="27"/>
      <c r="I30" s="23"/>
      <c r="J30" s="23"/>
    </row>
    <row r="31" spans="1:13" ht="12.95" customHeight="1">
      <c r="B31" s="21" t="s">
        <v>899</v>
      </c>
      <c r="C31" s="21"/>
      <c r="D31" s="21"/>
      <c r="E31" s="21"/>
      <c r="G31" s="27"/>
      <c r="H31" s="27"/>
      <c r="I31" s="23"/>
      <c r="J31" s="23"/>
    </row>
    <row r="32" spans="1:13" ht="15" customHeight="1">
      <c r="B32" s="21" t="s">
        <v>900</v>
      </c>
      <c r="C32" s="21"/>
      <c r="D32" s="21"/>
      <c r="E32" s="21"/>
      <c r="G32" s="27"/>
      <c r="H32" s="27"/>
      <c r="I32" s="23"/>
      <c r="J32" s="23"/>
    </row>
    <row r="33" spans="2:15" ht="12.95" customHeight="1">
      <c r="B33" s="21" t="s">
        <v>901</v>
      </c>
      <c r="C33" s="21"/>
      <c r="D33" s="21"/>
      <c r="E33" s="21"/>
      <c r="G33" s="27"/>
      <c r="H33" s="27"/>
      <c r="I33" s="23"/>
      <c r="J33" s="23"/>
    </row>
    <row r="34" spans="2:15" s="23" customFormat="1" ht="13.5" thickBot="1">
      <c r="L34" s="22"/>
      <c r="M34" s="22"/>
    </row>
    <row r="35" spans="2:15" s="23" customFormat="1" ht="16.5" customHeight="1" thickTop="1">
      <c r="B35" s="24" t="str">
        <f>+'Περιεχόμενα-Contents'!B27</f>
        <v>(Τελευταία Ενημέρωση/Last update: 05/03/2026)</v>
      </c>
      <c r="C35" s="25"/>
      <c r="D35" s="25"/>
      <c r="E35" s="25"/>
      <c r="F35" s="25"/>
      <c r="G35" s="25"/>
      <c r="H35" s="25"/>
      <c r="I35" s="25"/>
      <c r="J35" s="25"/>
      <c r="K35" s="25"/>
      <c r="L35" s="22"/>
      <c r="M35" s="22"/>
    </row>
    <row r="36" spans="2:15" s="23" customFormat="1" ht="4.5" customHeight="1">
      <c r="B36" s="189"/>
      <c r="L36" s="22"/>
      <c r="M36" s="22"/>
    </row>
    <row r="37" spans="2:15" s="23" customFormat="1" ht="16.5" customHeight="1">
      <c r="B37" s="26" t="str">
        <f>+'Περιεχόμενα-Contents'!B29</f>
        <v>COPYRIGHT © :2026, ΚΥΠΡΙΑΚΗ ΔΗΜΟΚΡΑΤΙΑ, ΣΤΑΤΙΣΤΙΚΗ ΥΠΗΡΕΣΙΑ/REPUBLIC OF CYPRUS, STATISTICAL SERVICE</v>
      </c>
      <c r="L37" s="22"/>
      <c r="M37" s="22"/>
      <c r="N37" s="1"/>
      <c r="O37" s="1"/>
    </row>
  </sheetData>
  <mergeCells count="20">
    <mergeCell ref="A1:C1"/>
    <mergeCell ref="B6:B8"/>
    <mergeCell ref="B9:B11"/>
    <mergeCell ref="G6:G8"/>
    <mergeCell ref="G9:G11"/>
    <mergeCell ref="C6:C8"/>
    <mergeCell ref="C9:C11"/>
    <mergeCell ref="D6:E7"/>
    <mergeCell ref="D8:D9"/>
    <mergeCell ref="D10:D11"/>
    <mergeCell ref="E8:E9"/>
    <mergeCell ref="E10:E11"/>
    <mergeCell ref="F6:F8"/>
    <mergeCell ref="F9:F11"/>
    <mergeCell ref="J6:K8"/>
    <mergeCell ref="J9:K11"/>
    <mergeCell ref="I6:I8"/>
    <mergeCell ref="I9:I11"/>
    <mergeCell ref="H6:H8"/>
    <mergeCell ref="H9:H11"/>
  </mergeCells>
  <hyperlinks>
    <hyperlink ref="A1" location="'Περιεχόμενα-Contents'!A1" display="Περιεχόμενα - Contents" xr:uid="{00000000-0004-0000-0500-000000000000}"/>
  </hyperlinks>
  <printOptions horizontalCentered="1"/>
  <pageMargins left="0.15748031496062992" right="0.15748031496062992" top="0.39370078740157483" bottom="0.19685039370078741" header="0.15748031496062992" footer="0.1574803149606299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M89"/>
  <sheetViews>
    <sheetView zoomScaleNormal="100" zoomScaleSheetLayoutView="80" workbookViewId="0">
      <pane ySplit="7" topLeftCell="A56" activePane="bottomLeft" state="frozen"/>
      <selection pane="bottomLeft" sqref="A1:B1"/>
    </sheetView>
  </sheetViews>
  <sheetFormatPr defaultColWidth="9.28515625" defaultRowHeight="12.75"/>
  <cols>
    <col min="1" max="1" width="2.140625" style="22" customWidth="1"/>
    <col min="2" max="2" width="54.5703125" style="27" customWidth="1"/>
    <col min="3" max="3" width="9.85546875" style="22" customWidth="1"/>
    <col min="4" max="7" width="9" style="22" customWidth="1"/>
    <col min="8" max="8" width="0.85546875" style="22" customWidth="1"/>
    <col min="9" max="9" width="50.140625" style="22" customWidth="1"/>
    <col min="10" max="10" width="2.140625" style="22" customWidth="1"/>
    <col min="11" max="11" width="23.85546875" style="22" customWidth="1"/>
    <col min="12" max="12" width="15.28515625" style="22" customWidth="1"/>
    <col min="13" max="14" width="9.28515625" style="22"/>
    <col min="15" max="15" width="16.5703125" style="22" customWidth="1"/>
    <col min="16" max="16384" width="9.28515625" style="22"/>
  </cols>
  <sheetData>
    <row r="1" spans="1:13" s="1" customFormat="1" ht="15" customHeight="1">
      <c r="A1" s="254" t="s">
        <v>8</v>
      </c>
      <c r="B1" s="255"/>
    </row>
    <row r="2" spans="1:13" s="1" customFormat="1" ht="12.95" customHeight="1">
      <c r="B2" s="3"/>
    </row>
    <row r="3" spans="1:13" s="29" customFormat="1" ht="15" customHeight="1">
      <c r="B3" s="194" t="s">
        <v>1101</v>
      </c>
      <c r="C3" s="34"/>
      <c r="D3" s="34"/>
      <c r="E3" s="34"/>
      <c r="F3" s="34"/>
      <c r="G3" s="34"/>
      <c r="H3" s="34"/>
      <c r="I3" s="34"/>
      <c r="J3" s="34"/>
    </row>
    <row r="4" spans="1:13" s="29" customFormat="1" ht="15" customHeight="1" thickBot="1">
      <c r="B4" s="195" t="s">
        <v>1102</v>
      </c>
      <c r="C4" s="192"/>
      <c r="D4" s="192"/>
      <c r="E4" s="192"/>
      <c r="F4" s="192"/>
      <c r="G4" s="192"/>
      <c r="H4" s="192"/>
      <c r="I4" s="192"/>
      <c r="J4" s="35"/>
    </row>
    <row r="5" spans="1:13" s="30" customFormat="1" ht="18.75" customHeight="1" thickTop="1">
      <c r="I5" s="31" t="s">
        <v>14</v>
      </c>
    </row>
    <row r="6" spans="1:13" s="30" customFormat="1" ht="15.95" customHeight="1">
      <c r="B6" s="250" t="s">
        <v>104</v>
      </c>
      <c r="C6" s="252">
        <v>2019</v>
      </c>
      <c r="D6" s="252">
        <v>2020</v>
      </c>
      <c r="E6" s="252">
        <v>2021</v>
      </c>
      <c r="F6" s="252">
        <v>2022</v>
      </c>
      <c r="G6" s="252">
        <v>2023</v>
      </c>
      <c r="H6" s="252"/>
      <c r="I6" s="250" t="s">
        <v>103</v>
      </c>
    </row>
    <row r="7" spans="1:13" s="30" customFormat="1" ht="15.95" customHeight="1">
      <c r="B7" s="251"/>
      <c r="C7" s="253"/>
      <c r="D7" s="253"/>
      <c r="E7" s="253"/>
      <c r="F7" s="253"/>
      <c r="G7" s="253"/>
      <c r="H7" s="253"/>
      <c r="I7" s="251"/>
    </row>
    <row r="8" spans="1:13" s="29" customFormat="1" ht="17.100000000000001" customHeight="1">
      <c r="B8" s="37" t="s">
        <v>105</v>
      </c>
      <c r="C8" s="65">
        <v>221386.53318539009</v>
      </c>
      <c r="D8" s="65">
        <v>220091.21014970404</v>
      </c>
      <c r="E8" s="65">
        <v>242654.52538365917</v>
      </c>
      <c r="F8" s="65">
        <v>277213.03169522667</v>
      </c>
      <c r="G8" s="65">
        <v>296278.60590274661</v>
      </c>
      <c r="H8" s="63"/>
      <c r="I8" s="39" t="s">
        <v>144</v>
      </c>
      <c r="M8" s="47"/>
    </row>
    <row r="9" spans="1:13" s="30" customFormat="1" ht="12.95" customHeight="1">
      <c r="B9" s="38" t="s">
        <v>106</v>
      </c>
      <c r="C9" s="62">
        <v>24416.551178999998</v>
      </c>
      <c r="D9" s="62">
        <v>27544.394028026021</v>
      </c>
      <c r="E9" s="62">
        <v>33671.752332145465</v>
      </c>
      <c r="F9" s="62">
        <v>32915.137409564348</v>
      </c>
      <c r="G9" s="62">
        <v>43714.903058305827</v>
      </c>
      <c r="H9" s="64"/>
      <c r="I9" s="38" t="s">
        <v>145</v>
      </c>
      <c r="M9" s="47"/>
    </row>
    <row r="10" spans="1:13" s="30" customFormat="1" ht="12.95" customHeight="1">
      <c r="B10" s="38" t="s">
        <v>185</v>
      </c>
      <c r="C10" s="62">
        <v>1808.9411434567999</v>
      </c>
      <c r="D10" s="62">
        <v>1624.9610425908193</v>
      </c>
      <c r="E10" s="62">
        <v>2213.4021264376361</v>
      </c>
      <c r="F10" s="62">
        <v>2707.3554480343896</v>
      </c>
      <c r="G10" s="62">
        <v>2304.1902695798708</v>
      </c>
      <c r="H10" s="64"/>
      <c r="I10" s="38" t="s">
        <v>146</v>
      </c>
      <c r="M10" s="47"/>
    </row>
    <row r="11" spans="1:13" s="30" customFormat="1" ht="12.95" customHeight="1">
      <c r="B11" s="38" t="s">
        <v>107</v>
      </c>
      <c r="C11" s="62">
        <v>48887.115179000008</v>
      </c>
      <c r="D11" s="62">
        <v>44639.009784995949</v>
      </c>
      <c r="E11" s="62">
        <v>50600.772493096767</v>
      </c>
      <c r="F11" s="62">
        <v>73344.449944948152</v>
      </c>
      <c r="G11" s="62">
        <v>70612.556975604384</v>
      </c>
      <c r="H11" s="64"/>
      <c r="I11" s="38" t="s">
        <v>147</v>
      </c>
      <c r="M11" s="47"/>
    </row>
    <row r="12" spans="1:13" s="30" customFormat="1" ht="12.95" customHeight="1">
      <c r="B12" s="38" t="s">
        <v>186</v>
      </c>
      <c r="C12" s="62">
        <v>35488.832960000007</v>
      </c>
      <c r="D12" s="62">
        <v>38312.918346010229</v>
      </c>
      <c r="E12" s="62">
        <v>46241.207001886811</v>
      </c>
      <c r="F12" s="62">
        <v>51401.461471166884</v>
      </c>
      <c r="G12" s="62">
        <v>61671.851458143283</v>
      </c>
      <c r="H12" s="64"/>
      <c r="I12" s="38" t="s">
        <v>148</v>
      </c>
      <c r="M12" s="47"/>
    </row>
    <row r="13" spans="1:13" s="30" customFormat="1" ht="12.95" customHeight="1">
      <c r="B13" s="38" t="s">
        <v>108</v>
      </c>
      <c r="C13" s="62">
        <v>33765.123703233323</v>
      </c>
      <c r="D13" s="62">
        <v>31111.284324391636</v>
      </c>
      <c r="E13" s="62">
        <v>32450.115499386146</v>
      </c>
      <c r="F13" s="62">
        <v>41978.252897783277</v>
      </c>
      <c r="G13" s="62">
        <v>49363.092771951073</v>
      </c>
      <c r="H13" s="64"/>
      <c r="I13" s="38" t="s">
        <v>1020</v>
      </c>
      <c r="K13" s="29"/>
      <c r="M13" s="47"/>
    </row>
    <row r="14" spans="1:13" s="30" customFormat="1" ht="12.95" customHeight="1">
      <c r="B14" s="38" t="s">
        <v>187</v>
      </c>
      <c r="C14" s="62">
        <v>11776.209343205997</v>
      </c>
      <c r="D14" s="62">
        <v>7595.5669755850631</v>
      </c>
      <c r="E14" s="62">
        <v>9108.7198629195536</v>
      </c>
      <c r="F14" s="62">
        <v>6648.4116890162004</v>
      </c>
      <c r="G14" s="62">
        <v>1333.6643609777304</v>
      </c>
      <c r="H14" s="64"/>
      <c r="I14" s="38" t="s">
        <v>188</v>
      </c>
      <c r="M14" s="47"/>
    </row>
    <row r="15" spans="1:13" s="30" customFormat="1" ht="12.95" customHeight="1">
      <c r="B15" s="38" t="s">
        <v>189</v>
      </c>
      <c r="C15" s="62">
        <v>57397.945569999996</v>
      </c>
      <c r="D15" s="62">
        <v>62080.204338166266</v>
      </c>
      <c r="E15" s="62">
        <v>58347.492453999999</v>
      </c>
      <c r="F15" s="62">
        <v>59078.177844999991</v>
      </c>
      <c r="G15" s="62">
        <v>58848.290881428598</v>
      </c>
      <c r="H15" s="64"/>
      <c r="I15" s="38" t="s">
        <v>1021</v>
      </c>
      <c r="J15" s="29"/>
      <c r="M15" s="47"/>
    </row>
    <row r="16" spans="1:13" s="30" customFormat="1" ht="12.95" customHeight="1">
      <c r="B16" s="38" t="s">
        <v>190</v>
      </c>
      <c r="C16" s="62">
        <v>7845.8141074939922</v>
      </c>
      <c r="D16" s="62">
        <v>7182.8713099380548</v>
      </c>
      <c r="E16" s="62">
        <v>10021.063613786799</v>
      </c>
      <c r="F16" s="62">
        <v>9139.7849897134583</v>
      </c>
      <c r="G16" s="62">
        <f>G8-SUM(G9:G15)</f>
        <v>8430.0561267558369</v>
      </c>
      <c r="H16" s="64"/>
      <c r="I16" s="38" t="s">
        <v>191</v>
      </c>
      <c r="M16" s="47"/>
    </row>
    <row r="17" spans="2:13" s="29" customFormat="1" ht="17.100000000000001" customHeight="1">
      <c r="B17" s="39" t="s">
        <v>109</v>
      </c>
      <c r="C17" s="65">
        <v>20627.227025251024</v>
      </c>
      <c r="D17" s="65">
        <v>19978.298296933965</v>
      </c>
      <c r="E17" s="65">
        <v>20597.323789970891</v>
      </c>
      <c r="F17" s="65">
        <v>21843.520055789755</v>
      </c>
      <c r="G17" s="65">
        <v>22584.101316532106</v>
      </c>
      <c r="H17" s="63"/>
      <c r="I17" s="39" t="s">
        <v>150</v>
      </c>
      <c r="J17" s="30"/>
      <c r="K17" s="30"/>
      <c r="L17" s="30"/>
      <c r="M17" s="47"/>
    </row>
    <row r="18" spans="2:13" s="30" customFormat="1" ht="12.95" customHeight="1">
      <c r="B18" s="66" t="s">
        <v>192</v>
      </c>
      <c r="C18" s="62">
        <v>3041.0983654999318</v>
      </c>
      <c r="D18" s="62">
        <v>3378.6527876380237</v>
      </c>
      <c r="E18" s="62">
        <v>3572.7960466879717</v>
      </c>
      <c r="F18" s="62">
        <v>4025.4154091031673</v>
      </c>
      <c r="G18" s="62">
        <v>4542.5095484269768</v>
      </c>
      <c r="H18" s="64"/>
      <c r="I18" s="66" t="s">
        <v>198</v>
      </c>
      <c r="M18" s="47"/>
    </row>
    <row r="19" spans="2:13" s="30" customFormat="1" ht="12.95" customHeight="1">
      <c r="B19" s="66" t="s">
        <v>193</v>
      </c>
      <c r="C19" s="62">
        <v>2583.1720562619366</v>
      </c>
      <c r="D19" s="62">
        <v>3082.6638952670346</v>
      </c>
      <c r="E19" s="62">
        <v>3264.8517524971357</v>
      </c>
      <c r="F19" s="62">
        <v>3552.9630955014477</v>
      </c>
      <c r="G19" s="62">
        <v>3704.4671835205627</v>
      </c>
      <c r="H19" s="64"/>
      <c r="I19" s="66" t="s">
        <v>199</v>
      </c>
      <c r="M19" s="47"/>
    </row>
    <row r="20" spans="2:13" s="30" customFormat="1" ht="12.95" customHeight="1">
      <c r="B20" s="66" t="s">
        <v>194</v>
      </c>
      <c r="C20" s="62">
        <v>3681.6239999999998</v>
      </c>
      <c r="D20" s="62">
        <v>1720.81</v>
      </c>
      <c r="E20" s="62">
        <v>1034.5825</v>
      </c>
      <c r="F20" s="62">
        <v>314.35992249999998</v>
      </c>
      <c r="G20" s="62">
        <v>205.34</v>
      </c>
      <c r="H20" s="64"/>
      <c r="I20" s="66" t="s">
        <v>200</v>
      </c>
      <c r="K20" s="29"/>
      <c r="L20" s="29"/>
    </row>
    <row r="21" spans="2:13" s="30" customFormat="1" ht="12.95" customHeight="1">
      <c r="B21" s="66" t="s">
        <v>195</v>
      </c>
      <c r="C21" s="62">
        <v>12.14325</v>
      </c>
      <c r="D21" s="62">
        <v>94.975907523262407</v>
      </c>
      <c r="E21" s="62">
        <v>123.6323</v>
      </c>
      <c r="F21" s="62">
        <v>104.19676765300864</v>
      </c>
      <c r="G21" s="62">
        <v>78.706000000000003</v>
      </c>
      <c r="H21" s="64"/>
      <c r="I21" s="66" t="s">
        <v>201</v>
      </c>
      <c r="L21" s="29"/>
    </row>
    <row r="22" spans="2:13" s="30" customFormat="1" ht="12.95" customHeight="1">
      <c r="B22" s="66" t="s">
        <v>196</v>
      </c>
      <c r="C22" s="62">
        <v>300.34777162525916</v>
      </c>
      <c r="D22" s="62">
        <v>354.23239480008675</v>
      </c>
      <c r="E22" s="62">
        <v>361.65991035602792</v>
      </c>
      <c r="F22" s="62">
        <v>282.33147330906172</v>
      </c>
      <c r="G22" s="62">
        <v>403.58675814242696</v>
      </c>
      <c r="H22" s="64"/>
      <c r="I22" s="66" t="s">
        <v>202</v>
      </c>
      <c r="J22" s="29"/>
      <c r="K22" s="29"/>
      <c r="L22" s="29"/>
    </row>
    <row r="23" spans="2:13" s="30" customFormat="1" ht="12.95" customHeight="1">
      <c r="B23" s="66" t="s">
        <v>197</v>
      </c>
      <c r="C23" s="62">
        <v>11008.841581863897</v>
      </c>
      <c r="D23" s="62">
        <v>11346.963311705556</v>
      </c>
      <c r="E23" s="62">
        <v>12239.801280429754</v>
      </c>
      <c r="F23" s="62">
        <v>13564.253387723071</v>
      </c>
      <c r="G23" s="62">
        <f>G17-SUM(G18:G22)</f>
        <v>13649.491826442139</v>
      </c>
      <c r="H23" s="64"/>
      <c r="I23" s="66" t="s">
        <v>203</v>
      </c>
    </row>
    <row r="24" spans="2:13" s="29" customFormat="1" ht="17.100000000000001" customHeight="1">
      <c r="B24" s="39" t="s">
        <v>110</v>
      </c>
      <c r="C24" s="65">
        <v>16967.69458015995</v>
      </c>
      <c r="D24" s="65">
        <v>18203.372091513051</v>
      </c>
      <c r="E24" s="65">
        <v>21956.398999852339</v>
      </c>
      <c r="F24" s="65">
        <v>21628.424328448429</v>
      </c>
      <c r="G24" s="65">
        <v>23425.505902267574</v>
      </c>
      <c r="H24" s="63"/>
      <c r="I24" s="39" t="s">
        <v>151</v>
      </c>
      <c r="J24" s="32"/>
      <c r="L24" s="30"/>
    </row>
    <row r="25" spans="2:13" s="30" customFormat="1" ht="12.95" customHeight="1">
      <c r="B25" s="38" t="s">
        <v>111</v>
      </c>
      <c r="C25" s="62">
        <v>15728.150549545002</v>
      </c>
      <c r="D25" s="62">
        <v>16870.392758875001</v>
      </c>
      <c r="E25" s="62">
        <v>20517.325732630001</v>
      </c>
      <c r="F25" s="62">
        <v>20096.386375426227</v>
      </c>
      <c r="G25" s="62">
        <v>21933.567701300006</v>
      </c>
      <c r="H25" s="64"/>
      <c r="I25" s="38" t="s">
        <v>152</v>
      </c>
    </row>
    <row r="26" spans="2:13" s="30" customFormat="1" ht="12.95" customHeight="1">
      <c r="B26" s="66" t="s">
        <v>206</v>
      </c>
      <c r="C26" s="62">
        <v>355.167327</v>
      </c>
      <c r="D26" s="62">
        <v>306.76062200000001</v>
      </c>
      <c r="E26" s="62">
        <v>343.83555899999999</v>
      </c>
      <c r="F26" s="62">
        <v>416.2414840482021</v>
      </c>
      <c r="G26" s="62">
        <v>440.22378800000001</v>
      </c>
      <c r="H26" s="64"/>
      <c r="I26" s="66" t="s">
        <v>207</v>
      </c>
      <c r="L26" s="29"/>
    </row>
    <row r="27" spans="2:13" s="30" customFormat="1" ht="12.95" customHeight="1">
      <c r="B27" s="66" t="s">
        <v>205</v>
      </c>
      <c r="C27" s="62">
        <v>166.47999150000001</v>
      </c>
      <c r="D27" s="62">
        <v>169.39578350000002</v>
      </c>
      <c r="E27" s="62">
        <v>155.488392</v>
      </c>
      <c r="F27" s="62">
        <v>141.1422675</v>
      </c>
      <c r="G27" s="62">
        <v>254.12201669999999</v>
      </c>
      <c r="H27" s="64"/>
      <c r="I27" s="66" t="s">
        <v>208</v>
      </c>
    </row>
    <row r="28" spans="2:13" s="30" customFormat="1" ht="12.95" customHeight="1">
      <c r="B28" s="66" t="s">
        <v>204</v>
      </c>
      <c r="C28" s="62">
        <v>176.812119</v>
      </c>
      <c r="D28" s="62">
        <v>158.9051255</v>
      </c>
      <c r="E28" s="62">
        <v>151.89342099999996</v>
      </c>
      <c r="F28" s="62">
        <v>151.67329800064681</v>
      </c>
      <c r="G28" s="62">
        <v>139.2258425</v>
      </c>
      <c r="H28" s="64"/>
      <c r="I28" s="66" t="s">
        <v>209</v>
      </c>
    </row>
    <row r="29" spans="2:13" s="30" customFormat="1" ht="12.95" customHeight="1">
      <c r="B29" s="66" t="s">
        <v>211</v>
      </c>
      <c r="C29" s="62">
        <v>684.76186684000004</v>
      </c>
      <c r="D29" s="62">
        <v>644.53697350000004</v>
      </c>
      <c r="E29" s="62">
        <v>811.97818599999994</v>
      </c>
      <c r="F29" s="62">
        <v>916.4533020486748</v>
      </c>
      <c r="G29" s="62">
        <v>777.78495320000013</v>
      </c>
      <c r="H29" s="64"/>
      <c r="I29" s="66" t="s">
        <v>210</v>
      </c>
      <c r="J29" s="29"/>
    </row>
    <row r="30" spans="2:13" s="30" customFormat="1" ht="12.95" customHeight="1">
      <c r="B30" s="66" t="s">
        <v>212</v>
      </c>
      <c r="C30" s="62">
        <v>95.484320000000011</v>
      </c>
      <c r="D30" s="62">
        <v>102.98070999999999</v>
      </c>
      <c r="E30" s="62">
        <v>112.53170000000001</v>
      </c>
      <c r="F30" s="62">
        <v>102.02386915200874</v>
      </c>
      <c r="G30" s="62">
        <v>117.81775</v>
      </c>
      <c r="H30" s="64"/>
      <c r="I30" s="66" t="s">
        <v>213</v>
      </c>
      <c r="J30" s="29"/>
    </row>
    <row r="31" spans="2:13" s="30" customFormat="1" ht="12.95" customHeight="1">
      <c r="B31" s="66" t="s">
        <v>1003</v>
      </c>
      <c r="C31" s="62">
        <v>91.192123000000009</v>
      </c>
      <c r="D31" s="62">
        <v>66.846122000000008</v>
      </c>
      <c r="E31" s="62">
        <v>50.373996400000003</v>
      </c>
      <c r="F31" s="62">
        <v>30.138794000000001</v>
      </c>
      <c r="G31" s="62">
        <v>52.587623999999998</v>
      </c>
      <c r="H31" s="64"/>
      <c r="I31" s="66" t="s">
        <v>214</v>
      </c>
      <c r="J31" s="29"/>
      <c r="K31" s="29"/>
    </row>
    <row r="32" spans="2:13" s="30" customFormat="1" ht="12.95" customHeight="1">
      <c r="B32" s="66" t="s">
        <v>112</v>
      </c>
      <c r="C32" s="62">
        <v>10039.735197000002</v>
      </c>
      <c r="D32" s="62">
        <v>11376.4675135</v>
      </c>
      <c r="E32" s="62">
        <v>12985.925649000001</v>
      </c>
      <c r="F32" s="62">
        <v>12661.748070076697</v>
      </c>
      <c r="G32" s="62">
        <v>14749.298277900003</v>
      </c>
      <c r="H32" s="64"/>
      <c r="I32" s="66" t="s">
        <v>153</v>
      </c>
      <c r="J32" s="29"/>
      <c r="K32" s="29"/>
    </row>
    <row r="33" spans="2:12" s="29" customFormat="1" ht="12.95" customHeight="1">
      <c r="B33" s="66" t="s">
        <v>215</v>
      </c>
      <c r="C33" s="62">
        <v>4118.5176052049992</v>
      </c>
      <c r="D33" s="62">
        <v>4044.499908875001</v>
      </c>
      <c r="E33" s="62">
        <v>5905.2988292299997</v>
      </c>
      <c r="F33" s="62">
        <v>5676.9652905999974</v>
      </c>
      <c r="G33" s="62">
        <f>G25-SUM(G26:G32)</f>
        <v>5402.5074490000043</v>
      </c>
      <c r="H33" s="63"/>
      <c r="I33" s="66" t="s">
        <v>216</v>
      </c>
    </row>
    <row r="34" spans="2:12" s="29" customFormat="1" ht="12.95" customHeight="1">
      <c r="B34" s="38" t="s">
        <v>1061</v>
      </c>
      <c r="C34" s="62">
        <v>1239.5440306149501</v>
      </c>
      <c r="D34" s="62">
        <v>1332.9793326380502</v>
      </c>
      <c r="E34" s="62">
        <v>1439.0732672223401</v>
      </c>
      <c r="F34" s="62">
        <v>1532.0379530222026</v>
      </c>
      <c r="G34" s="62">
        <v>1491.9382009675687</v>
      </c>
      <c r="H34" s="63"/>
      <c r="I34" s="38" t="s">
        <v>154</v>
      </c>
    </row>
    <row r="35" spans="2:12" s="29" customFormat="1" ht="17.100000000000001" customHeight="1">
      <c r="B35" s="39" t="s">
        <v>930</v>
      </c>
      <c r="C35" s="65"/>
      <c r="D35" s="65"/>
      <c r="E35" s="65"/>
      <c r="F35" s="65"/>
      <c r="G35" s="65"/>
      <c r="H35" s="63"/>
      <c r="I35" s="39" t="s">
        <v>933</v>
      </c>
    </row>
    <row r="36" spans="2:12" s="29" customFormat="1" ht="12.95" customHeight="1">
      <c r="B36" s="39" t="s">
        <v>931</v>
      </c>
      <c r="C36" s="65">
        <v>26024.15771872265</v>
      </c>
      <c r="D36" s="65">
        <v>26182.195540497447</v>
      </c>
      <c r="E36" s="65">
        <v>31544.007627588402</v>
      </c>
      <c r="F36" s="65">
        <v>40256.892833094404</v>
      </c>
      <c r="G36" s="65">
        <f>SUM(G37:G40)</f>
        <v>40962.439723935757</v>
      </c>
      <c r="H36" s="63"/>
      <c r="I36" s="39" t="s">
        <v>934</v>
      </c>
    </row>
    <row r="37" spans="2:12" s="29" customFormat="1" ht="12.95" customHeight="1">
      <c r="B37" s="38" t="s">
        <v>218</v>
      </c>
      <c r="C37" s="62">
        <v>18413.576709188343</v>
      </c>
      <c r="D37" s="62">
        <v>15929.840231213078</v>
      </c>
      <c r="E37" s="62">
        <v>21239.419772951424</v>
      </c>
      <c r="F37" s="62">
        <v>29880.78298218067</v>
      </c>
      <c r="G37" s="62">
        <v>28300.232195942725</v>
      </c>
      <c r="H37" s="63"/>
      <c r="I37" s="38" t="s">
        <v>219</v>
      </c>
      <c r="K37" s="30"/>
    </row>
    <row r="38" spans="2:12" s="29" customFormat="1" ht="12.95" customHeight="1">
      <c r="B38" s="38" t="s">
        <v>113</v>
      </c>
      <c r="C38" s="62">
        <v>586.32614664873142</v>
      </c>
      <c r="D38" s="62">
        <v>667.38921647101756</v>
      </c>
      <c r="E38" s="62">
        <v>554.60680007424912</v>
      </c>
      <c r="F38" s="62">
        <v>660.26521425409214</v>
      </c>
      <c r="G38" s="62">
        <v>760.8356775067025</v>
      </c>
      <c r="H38" s="63"/>
      <c r="I38" s="38" t="s">
        <v>155</v>
      </c>
      <c r="K38" s="30"/>
    </row>
    <row r="39" spans="2:12" s="29" customFormat="1" ht="12.95" customHeight="1">
      <c r="B39" s="38" t="s">
        <v>932</v>
      </c>
      <c r="C39" s="62">
        <v>6219.3234628855762</v>
      </c>
      <c r="D39" s="62">
        <v>8604.3734928133526</v>
      </c>
      <c r="E39" s="62">
        <v>8785.3706545627283</v>
      </c>
      <c r="F39" s="62">
        <v>8460.4346366596365</v>
      </c>
      <c r="G39" s="62">
        <v>11133.734850486324</v>
      </c>
      <c r="H39" s="63"/>
      <c r="I39" s="38" t="s">
        <v>220</v>
      </c>
      <c r="K39" s="30"/>
    </row>
    <row r="40" spans="2:12" s="29" customFormat="1" ht="12.95" customHeight="1">
      <c r="B40" s="38" t="s">
        <v>114</v>
      </c>
      <c r="C40" s="62">
        <v>804.93140000000005</v>
      </c>
      <c r="D40" s="62">
        <v>980.59259999999995</v>
      </c>
      <c r="E40" s="62">
        <v>964.61040000000003</v>
      </c>
      <c r="F40" s="62">
        <v>1255.4100000000001</v>
      </c>
      <c r="G40" s="62">
        <v>767.63699999999994</v>
      </c>
      <c r="H40" s="63"/>
      <c r="I40" s="38" t="s">
        <v>156</v>
      </c>
      <c r="K40" s="65"/>
    </row>
    <row r="41" spans="2:12" s="29" customFormat="1" ht="17.100000000000001" customHeight="1">
      <c r="B41" s="39" t="s">
        <v>115</v>
      </c>
      <c r="C41" s="65">
        <v>29548.759613819035</v>
      </c>
      <c r="D41" s="65">
        <v>27068.838867341052</v>
      </c>
      <c r="E41" s="65">
        <v>32023.75470792886</v>
      </c>
      <c r="F41" s="65">
        <v>40548.052947956552</v>
      </c>
      <c r="G41" s="65">
        <f>SUM(G42:G45)</f>
        <v>41830.782228294847</v>
      </c>
      <c r="H41" s="63"/>
      <c r="I41" s="39" t="s">
        <v>157</v>
      </c>
    </row>
    <row r="42" spans="2:12" s="29" customFormat="1" ht="12.95" customHeight="1">
      <c r="B42" s="38" t="s">
        <v>116</v>
      </c>
      <c r="C42" s="62">
        <v>145.91839720127174</v>
      </c>
      <c r="D42" s="62">
        <v>140.30970690760853</v>
      </c>
      <c r="E42" s="62">
        <v>135.13815074422189</v>
      </c>
      <c r="F42" s="62">
        <v>126.57814209999113</v>
      </c>
      <c r="G42" s="62">
        <v>127.06206513900675</v>
      </c>
      <c r="H42" s="63"/>
      <c r="I42" s="38" t="s">
        <v>158</v>
      </c>
    </row>
    <row r="43" spans="2:12" s="29" customFormat="1" ht="12.95" customHeight="1">
      <c r="B43" s="38" t="s">
        <v>117</v>
      </c>
      <c r="C43" s="62">
        <v>18095.402399999999</v>
      </c>
      <c r="D43" s="62">
        <v>15211.094738399999</v>
      </c>
      <c r="E43" s="62">
        <v>17793.147599999997</v>
      </c>
      <c r="F43" s="62">
        <v>24657.927</v>
      </c>
      <c r="G43" s="62">
        <v>25278.055199999999</v>
      </c>
      <c r="H43" s="63"/>
      <c r="I43" s="38" t="s">
        <v>159</v>
      </c>
      <c r="L43" s="30"/>
    </row>
    <row r="44" spans="2:12" s="29" customFormat="1" ht="12.95" customHeight="1">
      <c r="B44" s="38" t="s">
        <v>118</v>
      </c>
      <c r="C44" s="62">
        <v>770.82429661775996</v>
      </c>
      <c r="D44" s="62">
        <v>779.37257203343995</v>
      </c>
      <c r="E44" s="62">
        <v>788.41401718463999</v>
      </c>
      <c r="F44" s="62">
        <v>874.80091585655998</v>
      </c>
      <c r="G44" s="62">
        <v>982.39411315583993</v>
      </c>
      <c r="H44" s="63"/>
      <c r="I44" s="38" t="s">
        <v>160</v>
      </c>
      <c r="L44" s="30"/>
    </row>
    <row r="45" spans="2:12" s="29" customFormat="1" ht="12.95" customHeight="1">
      <c r="B45" s="38" t="s">
        <v>119</v>
      </c>
      <c r="C45" s="62">
        <v>10536.614520000003</v>
      </c>
      <c r="D45" s="62">
        <v>10938.061850000002</v>
      </c>
      <c r="E45" s="62">
        <v>13307.054940000002</v>
      </c>
      <c r="F45" s="62">
        <v>14888.74689</v>
      </c>
      <c r="G45" s="62">
        <v>15443.270850000001</v>
      </c>
      <c r="H45" s="63"/>
      <c r="I45" s="38" t="s">
        <v>161</v>
      </c>
      <c r="L45" s="30"/>
    </row>
    <row r="46" spans="2:12" s="29" customFormat="1" ht="17.100000000000001" customHeight="1">
      <c r="B46" s="39" t="s">
        <v>120</v>
      </c>
      <c r="C46" s="65">
        <v>18038.273686886623</v>
      </c>
      <c r="D46" s="65">
        <v>20159.71329169572</v>
      </c>
      <c r="E46" s="65">
        <v>18498.538011116849</v>
      </c>
      <c r="F46" s="65">
        <v>18255.876925594999</v>
      </c>
      <c r="G46" s="65">
        <f>SUM(G47:G51)</f>
        <v>19649.507942917753</v>
      </c>
      <c r="H46" s="63"/>
      <c r="I46" s="39" t="s">
        <v>162</v>
      </c>
      <c r="L46" s="30"/>
    </row>
    <row r="47" spans="2:12" s="29" customFormat="1" ht="12.95" customHeight="1">
      <c r="B47" s="38" t="s">
        <v>121</v>
      </c>
      <c r="C47" s="62">
        <v>6794.9822837838237</v>
      </c>
      <c r="D47" s="62">
        <v>6674.0298022384477</v>
      </c>
      <c r="E47" s="62">
        <v>6870.1771877372485</v>
      </c>
      <c r="F47" s="62">
        <v>5784.13534899975</v>
      </c>
      <c r="G47" s="62">
        <v>7292.1049167445008</v>
      </c>
      <c r="H47" s="63"/>
      <c r="I47" s="38" t="s">
        <v>163</v>
      </c>
      <c r="K47" s="22"/>
    </row>
    <row r="48" spans="2:12" s="29" customFormat="1" ht="12.95" customHeight="1">
      <c r="B48" s="38" t="s">
        <v>122</v>
      </c>
      <c r="C48" s="62">
        <v>5136.3124249388002</v>
      </c>
      <c r="D48" s="62">
        <v>5997.1582504505559</v>
      </c>
      <c r="E48" s="62">
        <v>4692.3364790047553</v>
      </c>
      <c r="F48" s="62">
        <v>4380.4333305155005</v>
      </c>
      <c r="G48" s="62">
        <v>5881.0646824262503</v>
      </c>
      <c r="H48" s="63"/>
      <c r="I48" s="38" t="s">
        <v>164</v>
      </c>
      <c r="K48" s="22"/>
    </row>
    <row r="49" spans="2:13" s="29" customFormat="1" ht="12.95" customHeight="1">
      <c r="B49" s="38" t="s">
        <v>123</v>
      </c>
      <c r="C49" s="62">
        <v>3436.2237064396245</v>
      </c>
      <c r="D49" s="62">
        <v>4557.4862304152293</v>
      </c>
      <c r="E49" s="62">
        <v>4075.0815781168799</v>
      </c>
      <c r="F49" s="62">
        <v>4748.7591255327497</v>
      </c>
      <c r="G49" s="62">
        <v>3698.6636579275</v>
      </c>
      <c r="H49" s="63"/>
      <c r="I49" s="38" t="s">
        <v>165</v>
      </c>
      <c r="K49" s="22"/>
    </row>
    <row r="50" spans="2:13" s="29" customFormat="1" ht="12.95" customHeight="1">
      <c r="B50" s="38" t="s">
        <v>124</v>
      </c>
      <c r="C50" s="62">
        <v>852.2641685965001</v>
      </c>
      <c r="D50" s="62">
        <v>1138.5012381225258</v>
      </c>
      <c r="E50" s="62">
        <v>1203.4141783329451</v>
      </c>
      <c r="F50" s="62">
        <v>1017.016097857</v>
      </c>
      <c r="G50" s="62">
        <v>1165.8316200859999</v>
      </c>
      <c r="H50" s="63"/>
      <c r="I50" s="38" t="s">
        <v>166</v>
      </c>
      <c r="K50" s="22"/>
    </row>
    <row r="51" spans="2:13" s="29" customFormat="1" ht="12.95" customHeight="1">
      <c r="B51" s="38" t="s">
        <v>221</v>
      </c>
      <c r="C51" s="62">
        <v>1818.4911031278748</v>
      </c>
      <c r="D51" s="62">
        <v>1792.5377704689654</v>
      </c>
      <c r="E51" s="62">
        <v>1657.5285879250202</v>
      </c>
      <c r="F51" s="62">
        <v>2325.5330226900001</v>
      </c>
      <c r="G51" s="62">
        <v>1611.8430657335</v>
      </c>
      <c r="H51" s="63"/>
      <c r="I51" s="38" t="s">
        <v>149</v>
      </c>
      <c r="K51" s="22"/>
      <c r="L51" s="62"/>
    </row>
    <row r="52" spans="2:13" s="29" customFormat="1" ht="17.100000000000001" customHeight="1">
      <c r="B52" s="39" t="s">
        <v>222</v>
      </c>
      <c r="C52" s="65">
        <v>7197.5809402576078</v>
      </c>
      <c r="D52" s="65">
        <v>5704.0380603635795</v>
      </c>
      <c r="E52" s="65">
        <v>6315.0301564474739</v>
      </c>
      <c r="F52" s="65">
        <v>6306.6552318402237</v>
      </c>
      <c r="G52" s="65">
        <f>SUM(G53:G55)</f>
        <v>7989.1316426055228</v>
      </c>
      <c r="H52" s="63"/>
      <c r="I52" s="39" t="s">
        <v>223</v>
      </c>
      <c r="K52" s="22"/>
      <c r="L52" s="62"/>
    </row>
    <row r="53" spans="2:13" s="29" customFormat="1" ht="12.95" customHeight="1">
      <c r="B53" s="38" t="s">
        <v>125</v>
      </c>
      <c r="C53" s="62">
        <v>903.79242663559899</v>
      </c>
      <c r="D53" s="62">
        <v>909.57272033265383</v>
      </c>
      <c r="E53" s="62">
        <v>870.26255451222266</v>
      </c>
      <c r="F53" s="62">
        <v>791.26626347465458</v>
      </c>
      <c r="G53" s="62">
        <v>774.36062940276224</v>
      </c>
      <c r="H53" s="63"/>
      <c r="I53" s="38" t="s">
        <v>167</v>
      </c>
      <c r="K53" s="22"/>
      <c r="L53" s="62"/>
    </row>
    <row r="54" spans="2:13" s="29" customFormat="1" ht="12.95" customHeight="1">
      <c r="B54" s="38" t="s">
        <v>126</v>
      </c>
      <c r="C54" s="62">
        <v>5924.238066357535</v>
      </c>
      <c r="D54" s="62">
        <v>4530.9437308640663</v>
      </c>
      <c r="E54" s="62">
        <v>5155.0362523911972</v>
      </c>
      <c r="F54" s="62">
        <v>5228.7059353339382</v>
      </c>
      <c r="G54" s="62">
        <v>6862.5943860281686</v>
      </c>
      <c r="H54" s="63"/>
      <c r="I54" s="38" t="s">
        <v>168</v>
      </c>
      <c r="K54" s="22"/>
      <c r="L54" s="62"/>
    </row>
    <row r="55" spans="2:13" s="29" customFormat="1" ht="12.95" customHeight="1">
      <c r="B55" s="38" t="s">
        <v>224</v>
      </c>
      <c r="C55" s="62">
        <v>369.55044726447431</v>
      </c>
      <c r="D55" s="62">
        <v>263.52160916685932</v>
      </c>
      <c r="E55" s="62">
        <v>289.73134954405424</v>
      </c>
      <c r="F55" s="62">
        <v>286.68303303163066</v>
      </c>
      <c r="G55" s="62">
        <v>352.17662717459217</v>
      </c>
      <c r="H55" s="63"/>
      <c r="I55" s="38" t="s">
        <v>169</v>
      </c>
      <c r="K55" s="22"/>
      <c r="L55" s="62"/>
    </row>
    <row r="56" spans="2:13" s="29" customFormat="1" ht="17.100000000000001" customHeight="1">
      <c r="B56" s="39" t="s">
        <v>127</v>
      </c>
      <c r="C56" s="65">
        <v>791.20712000000003</v>
      </c>
      <c r="D56" s="65">
        <v>653.62419999999997</v>
      </c>
      <c r="E56" s="65">
        <v>742.20651999999995</v>
      </c>
      <c r="F56" s="65">
        <v>912.69695999999999</v>
      </c>
      <c r="G56" s="65">
        <v>678.26931919999993</v>
      </c>
      <c r="H56" s="63"/>
      <c r="I56" s="39" t="s">
        <v>170</v>
      </c>
      <c r="K56" s="22"/>
      <c r="L56" s="62"/>
    </row>
    <row r="57" spans="2:13" s="29" customFormat="1" ht="17.100000000000001" customHeight="1">
      <c r="B57" s="39" t="s">
        <v>128</v>
      </c>
      <c r="C57" s="65">
        <v>15937.578486643622</v>
      </c>
      <c r="D57" s="65">
        <v>16419.448529451725</v>
      </c>
      <c r="E57" s="65">
        <v>22832.000571481312</v>
      </c>
      <c r="F57" s="65">
        <v>19682.896970240756</v>
      </c>
      <c r="G57" s="65">
        <v>23118.326213564695</v>
      </c>
      <c r="H57" s="63"/>
      <c r="I57" s="39" t="s">
        <v>171</v>
      </c>
      <c r="K57" s="22"/>
      <c r="L57" s="22"/>
    </row>
    <row r="58" spans="2:13" s="29" customFormat="1" ht="17.100000000000001" customHeight="1">
      <c r="B58" s="39" t="s">
        <v>129</v>
      </c>
      <c r="C58" s="65">
        <v>5086.7975724338457</v>
      </c>
      <c r="D58" s="65">
        <v>8032.8599108061535</v>
      </c>
      <c r="E58" s="65">
        <v>10155.535760824616</v>
      </c>
      <c r="F58" s="65">
        <v>7936.4705431441835</v>
      </c>
      <c r="G58" s="65">
        <v>10309.204190931876</v>
      </c>
      <c r="H58" s="63"/>
      <c r="I58" s="39" t="s">
        <v>172</v>
      </c>
      <c r="K58" s="22"/>
      <c r="L58" s="22"/>
    </row>
    <row r="59" spans="2:13" s="29" customFormat="1" ht="17.100000000000001" customHeight="1">
      <c r="B59" s="39" t="s">
        <v>130</v>
      </c>
      <c r="C59" s="65">
        <v>41277.836653860781</v>
      </c>
      <c r="D59" s="65">
        <v>39151.72528129987</v>
      </c>
      <c r="E59" s="65">
        <v>38599.700799472856</v>
      </c>
      <c r="F59" s="65">
        <v>44404.309506595702</v>
      </c>
      <c r="G59" s="65">
        <f>SUM(G60:G78)</f>
        <v>41640.94136214794</v>
      </c>
      <c r="H59" s="63"/>
      <c r="I59" s="39" t="s">
        <v>173</v>
      </c>
      <c r="K59" s="22"/>
      <c r="L59" s="23"/>
      <c r="M59" s="47"/>
    </row>
    <row r="60" spans="2:13" s="29" customFormat="1" ht="12.95" customHeight="1">
      <c r="B60" s="38" t="s">
        <v>131</v>
      </c>
      <c r="C60" s="62">
        <v>2991.1000000000004</v>
      </c>
      <c r="D60" s="62">
        <v>1114</v>
      </c>
      <c r="E60" s="62">
        <v>-162.572</v>
      </c>
      <c r="F60" s="62">
        <v>1146.2910000000002</v>
      </c>
      <c r="G60" s="62">
        <v>-12.997</v>
      </c>
      <c r="H60" s="63"/>
      <c r="I60" s="38" t="s">
        <v>1049</v>
      </c>
      <c r="K60" s="22"/>
      <c r="L60" s="62"/>
      <c r="M60" s="47"/>
    </row>
    <row r="61" spans="2:13" s="29" customFormat="1" ht="12.95" customHeight="1">
      <c r="B61" s="38" t="s">
        <v>225</v>
      </c>
      <c r="C61" s="62">
        <v>472.82492249613864</v>
      </c>
      <c r="D61" s="62">
        <v>467</v>
      </c>
      <c r="E61" s="62">
        <v>528.15129168266117</v>
      </c>
      <c r="F61" s="62">
        <v>541.49699446049976</v>
      </c>
      <c r="G61" s="62">
        <v>619.47757032296272</v>
      </c>
      <c r="H61" s="63"/>
      <c r="I61" s="38" t="s">
        <v>226</v>
      </c>
      <c r="K61" s="22"/>
      <c r="L61" s="22"/>
      <c r="M61" s="47"/>
    </row>
    <row r="62" spans="2:13" s="29" customFormat="1" ht="12.95" customHeight="1">
      <c r="B62" s="38" t="s">
        <v>132</v>
      </c>
      <c r="C62" s="62">
        <v>4276.4934712499999</v>
      </c>
      <c r="D62" s="62">
        <v>4322.8311726599995</v>
      </c>
      <c r="E62" s="62">
        <v>4426.7662038599992</v>
      </c>
      <c r="F62" s="62">
        <v>4493.8909115099987</v>
      </c>
      <c r="G62" s="62">
        <v>4630.0891086449992</v>
      </c>
      <c r="H62" s="63"/>
      <c r="I62" s="38" t="s">
        <v>174</v>
      </c>
      <c r="K62" s="22"/>
      <c r="L62" s="22"/>
      <c r="M62" s="47"/>
    </row>
    <row r="63" spans="2:13" s="29" customFormat="1" ht="12.95" customHeight="1">
      <c r="B63" s="38" t="s">
        <v>227</v>
      </c>
      <c r="C63" s="62">
        <v>1997</v>
      </c>
      <c r="D63" s="62">
        <v>2012.1395449013278</v>
      </c>
      <c r="E63" s="62">
        <v>2086.2561420798397</v>
      </c>
      <c r="F63" s="62">
        <v>2075.9593391509034</v>
      </c>
      <c r="G63" s="62">
        <v>2085.2934239175493</v>
      </c>
      <c r="H63" s="63"/>
      <c r="I63" s="38" t="s">
        <v>228</v>
      </c>
      <c r="K63" s="22"/>
      <c r="L63" s="22"/>
      <c r="M63" s="47"/>
    </row>
    <row r="64" spans="2:13" s="29" customFormat="1" ht="12.95" customHeight="1">
      <c r="B64" s="38" t="s">
        <v>133</v>
      </c>
      <c r="C64" s="62">
        <v>453.67696316406006</v>
      </c>
      <c r="D64" s="62">
        <v>381.36334936205265</v>
      </c>
      <c r="E64" s="62">
        <v>692.60842057993477</v>
      </c>
      <c r="F64" s="62">
        <v>959.8238747957854</v>
      </c>
      <c r="G64" s="62">
        <v>983.9627187381061</v>
      </c>
      <c r="H64" s="63"/>
      <c r="I64" s="38" t="s">
        <v>175</v>
      </c>
      <c r="K64" s="22"/>
      <c r="L64" s="22"/>
      <c r="M64" s="47"/>
    </row>
    <row r="65" spans="2:13" s="29" customFormat="1" ht="12.95" customHeight="1">
      <c r="B65" s="38" t="s">
        <v>134</v>
      </c>
      <c r="C65" s="62"/>
      <c r="D65" s="62"/>
      <c r="E65" s="62"/>
      <c r="F65" s="62"/>
      <c r="G65" s="62"/>
      <c r="H65" s="63"/>
      <c r="I65" s="38" t="s">
        <v>230</v>
      </c>
      <c r="K65" s="22"/>
      <c r="L65" s="22"/>
      <c r="M65" s="47"/>
    </row>
    <row r="66" spans="2:13" s="29" customFormat="1" ht="12.95" customHeight="1">
      <c r="B66" s="38" t="s">
        <v>229</v>
      </c>
      <c r="C66" s="62">
        <v>1399.2448444386898</v>
      </c>
      <c r="D66" s="62">
        <v>1429.5161154027446</v>
      </c>
      <c r="E66" s="62">
        <v>1494.9379740312991</v>
      </c>
      <c r="F66" s="62">
        <v>1546.267618900368</v>
      </c>
      <c r="G66" s="62">
        <v>1708.2281141433384</v>
      </c>
      <c r="H66" s="63"/>
      <c r="I66" s="38" t="s">
        <v>231</v>
      </c>
      <c r="J66" s="22"/>
      <c r="K66" s="22"/>
      <c r="L66" s="22"/>
      <c r="M66" s="47"/>
    </row>
    <row r="67" spans="2:13" s="29" customFormat="1" ht="12.95" customHeight="1">
      <c r="B67" s="38" t="s">
        <v>135</v>
      </c>
      <c r="C67" s="62">
        <v>922.26023604000011</v>
      </c>
      <c r="D67" s="62">
        <v>918.349270542</v>
      </c>
      <c r="E67" s="62">
        <v>977.28423783348239</v>
      </c>
      <c r="F67" s="62">
        <v>1145.4867026203915</v>
      </c>
      <c r="G67" s="62">
        <v>1170.6382951571807</v>
      </c>
      <c r="H67" s="63"/>
      <c r="I67" s="38" t="s">
        <v>176</v>
      </c>
      <c r="J67" s="60"/>
      <c r="K67" s="22"/>
      <c r="L67" s="22"/>
      <c r="M67" s="47"/>
    </row>
    <row r="68" spans="2:13" s="29" customFormat="1" ht="12.95" customHeight="1">
      <c r="B68" s="38" t="s">
        <v>136</v>
      </c>
      <c r="C68" s="62">
        <v>196.02292719048</v>
      </c>
      <c r="D68" s="62">
        <v>200.87689855392003</v>
      </c>
      <c r="E68" s="62">
        <v>204.67886851920002</v>
      </c>
      <c r="F68" s="62">
        <v>210.97242074328</v>
      </c>
      <c r="G68" s="62">
        <v>220.35889774435006</v>
      </c>
      <c r="H68" s="63"/>
      <c r="I68" s="38" t="s">
        <v>177</v>
      </c>
      <c r="J68" s="27"/>
      <c r="K68" s="22"/>
      <c r="L68" s="22"/>
      <c r="M68" s="47"/>
    </row>
    <row r="69" spans="2:13" s="29" customFormat="1" ht="12.95" customHeight="1">
      <c r="B69" s="38" t="s">
        <v>935</v>
      </c>
      <c r="C69" s="62">
        <v>9495</v>
      </c>
      <c r="D69" s="62">
        <v>9571.4580812595996</v>
      </c>
      <c r="E69" s="62">
        <v>9565.6296098477105</v>
      </c>
      <c r="F69" s="62">
        <v>9370.4371215880619</v>
      </c>
      <c r="G69" s="62">
        <v>9371.769910300789</v>
      </c>
      <c r="H69" s="63"/>
      <c r="I69" s="38" t="s">
        <v>936</v>
      </c>
      <c r="J69" s="22"/>
      <c r="K69" s="22"/>
      <c r="L69" s="62"/>
      <c r="M69" s="47"/>
    </row>
    <row r="70" spans="2:13" s="29" customFormat="1" ht="12.95" customHeight="1">
      <c r="B70" s="38" t="s">
        <v>137</v>
      </c>
      <c r="C70" s="62">
        <v>1648.0231834805984</v>
      </c>
      <c r="D70" s="62">
        <v>1739.0019355859195</v>
      </c>
      <c r="E70" s="62">
        <v>1938.2302266350925</v>
      </c>
      <c r="F70" s="62">
        <v>2199.068365179844</v>
      </c>
      <c r="G70" s="62">
        <v>1619.1840928544946</v>
      </c>
      <c r="H70" s="63"/>
      <c r="I70" s="38" t="s">
        <v>178</v>
      </c>
      <c r="J70" s="22"/>
      <c r="K70" s="22"/>
      <c r="L70" s="23"/>
      <c r="M70" s="47"/>
    </row>
    <row r="71" spans="2:13" s="29" customFormat="1" ht="12.95" customHeight="1">
      <c r="B71" s="38" t="s">
        <v>138</v>
      </c>
      <c r="C71" s="62">
        <v>751.37265000000002</v>
      </c>
      <c r="D71" s="62">
        <v>848.79899999999998</v>
      </c>
      <c r="E71" s="62">
        <v>486.32429999999999</v>
      </c>
      <c r="F71" s="62">
        <v>2129.7548999999999</v>
      </c>
      <c r="G71" s="62">
        <v>608.42880000000002</v>
      </c>
      <c r="H71" s="63"/>
      <c r="I71" s="38" t="s">
        <v>179</v>
      </c>
      <c r="J71" s="22"/>
      <c r="K71" s="22"/>
      <c r="L71" s="1"/>
      <c r="M71" s="47"/>
    </row>
    <row r="72" spans="2:13" s="29" customFormat="1" ht="12.95" customHeight="1">
      <c r="B72" s="38" t="s">
        <v>139</v>
      </c>
      <c r="C72" s="62">
        <v>2372.4785000000002</v>
      </c>
      <c r="D72" s="62">
        <v>2402.9991999999997</v>
      </c>
      <c r="E72" s="62">
        <v>2263.5704000000001</v>
      </c>
      <c r="F72" s="62">
        <v>2820.2129300000001</v>
      </c>
      <c r="G72" s="62">
        <v>2794.3845300000003</v>
      </c>
      <c r="H72" s="63"/>
      <c r="I72" s="38" t="s">
        <v>180</v>
      </c>
      <c r="J72" s="22"/>
      <c r="K72" s="22"/>
      <c r="L72" s="22"/>
      <c r="M72" s="47"/>
    </row>
    <row r="73" spans="2:13" s="29" customFormat="1" ht="12.95" customHeight="1">
      <c r="B73" s="38" t="s">
        <v>140</v>
      </c>
      <c r="C73" s="62">
        <v>7978</v>
      </c>
      <c r="D73" s="62">
        <v>7906.3081613684435</v>
      </c>
      <c r="E73" s="62">
        <v>7466.6848900000005</v>
      </c>
      <c r="F73" s="62">
        <v>8014.2514644000012</v>
      </c>
      <c r="G73" s="62">
        <v>7972.1936699999987</v>
      </c>
      <c r="H73" s="63"/>
      <c r="I73" s="38" t="s">
        <v>181</v>
      </c>
      <c r="J73" s="22"/>
      <c r="K73" s="22"/>
      <c r="L73" s="22"/>
      <c r="M73" s="47"/>
    </row>
    <row r="74" spans="2:13" s="29" customFormat="1" ht="12.95" customHeight="1">
      <c r="B74" s="38" t="s">
        <v>141</v>
      </c>
      <c r="C74" s="62"/>
      <c r="D74" s="62"/>
      <c r="E74" s="62"/>
      <c r="F74" s="62"/>
      <c r="G74" s="62"/>
      <c r="H74" s="63"/>
      <c r="I74" s="38" t="s">
        <v>182</v>
      </c>
      <c r="J74" s="22"/>
      <c r="K74" s="22"/>
      <c r="L74" s="62"/>
      <c r="M74" s="47"/>
    </row>
    <row r="75" spans="2:13" s="29" customFormat="1" ht="12.95" customHeight="1">
      <c r="B75" s="66" t="s">
        <v>232</v>
      </c>
      <c r="C75" s="62">
        <v>3001.9298322551999</v>
      </c>
      <c r="D75" s="62">
        <v>2736.7101920794998</v>
      </c>
      <c r="E75" s="62">
        <v>3135.6152824016999</v>
      </c>
      <c r="F75" s="62">
        <v>3945.1037322543002</v>
      </c>
      <c r="G75" s="62">
        <v>3679.8226275038201</v>
      </c>
      <c r="H75" s="63"/>
      <c r="I75" s="66" t="s">
        <v>235</v>
      </c>
      <c r="J75" s="22"/>
      <c r="K75" s="22"/>
      <c r="L75" s="22"/>
      <c r="M75" s="47"/>
    </row>
    <row r="76" spans="2:13" s="29" customFormat="1" ht="12.95" customHeight="1">
      <c r="B76" s="66" t="s">
        <v>233</v>
      </c>
      <c r="C76" s="62">
        <v>1305</v>
      </c>
      <c r="D76" s="62">
        <v>1181.4107907456</v>
      </c>
      <c r="E76" s="62">
        <v>1238.0262769275359</v>
      </c>
      <c r="F76" s="62">
        <v>1279.4070504641511</v>
      </c>
      <c r="G76" s="62">
        <v>1343.9178235372767</v>
      </c>
      <c r="H76" s="63"/>
      <c r="I76" s="66" t="s">
        <v>236</v>
      </c>
      <c r="J76" s="22"/>
      <c r="K76" s="22"/>
      <c r="L76" s="22"/>
      <c r="M76" s="47"/>
    </row>
    <row r="77" spans="2:13" s="29" customFormat="1" ht="12.95" customHeight="1">
      <c r="B77" s="66" t="s">
        <v>234</v>
      </c>
      <c r="C77" s="62">
        <v>1317.4091235456037</v>
      </c>
      <c r="D77" s="62">
        <v>1119.7977550137632</v>
      </c>
      <c r="E77" s="62">
        <v>1348.9795584544074</v>
      </c>
      <c r="F77" s="62">
        <v>1744.4950200281137</v>
      </c>
      <c r="G77" s="62">
        <v>1809.5714997830737</v>
      </c>
      <c r="H77" s="63"/>
      <c r="I77" s="66" t="s">
        <v>237</v>
      </c>
      <c r="J77" s="22"/>
      <c r="K77" s="22"/>
      <c r="L77" s="22"/>
      <c r="M77" s="47"/>
    </row>
    <row r="78" spans="2:13" s="29" customFormat="1" ht="12.95" customHeight="1">
      <c r="B78" s="38" t="s">
        <v>142</v>
      </c>
      <c r="C78" s="62">
        <v>700</v>
      </c>
      <c r="D78" s="62">
        <v>799.16381382500003</v>
      </c>
      <c r="E78" s="62">
        <v>908.52911661999997</v>
      </c>
      <c r="F78" s="62">
        <v>781.3900605</v>
      </c>
      <c r="G78" s="247">
        <v>1036.6172795</v>
      </c>
      <c r="H78" s="63"/>
      <c r="I78" s="38" t="s">
        <v>183</v>
      </c>
      <c r="J78" s="22"/>
      <c r="K78" s="22"/>
      <c r="L78" s="22"/>
      <c r="M78" s="47"/>
    </row>
    <row r="79" spans="2:13" s="30" customFormat="1" ht="3" customHeight="1">
      <c r="B79" s="53"/>
      <c r="C79" s="56"/>
      <c r="D79" s="56"/>
      <c r="E79" s="56"/>
      <c r="F79" s="56"/>
      <c r="G79" s="56"/>
      <c r="H79" s="104"/>
      <c r="I79" s="53"/>
      <c r="J79" s="22"/>
      <c r="K79" s="22"/>
      <c r="L79" s="62"/>
    </row>
    <row r="80" spans="2:13" s="29" customFormat="1" ht="32.1" customHeight="1">
      <c r="B80" s="90" t="s">
        <v>143</v>
      </c>
      <c r="C80" s="91">
        <v>402883.64658342511</v>
      </c>
      <c r="D80" s="91">
        <v>401645.32421960664</v>
      </c>
      <c r="E80" s="91">
        <v>445919.02232834283</v>
      </c>
      <c r="F80" s="91">
        <v>498988.82799793163</v>
      </c>
      <c r="G80" s="91">
        <f>+G8+G17+G24+G36+G41+G46+G52+G56+G57+G58+G59</f>
        <v>528466.81574514462</v>
      </c>
      <c r="H80" s="181"/>
      <c r="I80" s="90" t="s">
        <v>184</v>
      </c>
      <c r="J80" s="22"/>
    </row>
    <row r="81" spans="1:12" s="23" customFormat="1" ht="13.5" thickBot="1">
      <c r="J81" s="22"/>
      <c r="K81" s="22"/>
      <c r="L81" s="22"/>
    </row>
    <row r="82" spans="1:12" s="23" customFormat="1" ht="16.5" customHeight="1" thickTop="1">
      <c r="B82" s="24" t="str">
        <f>+'Περιεχόμενα-Contents'!B27</f>
        <v>(Τελευταία Ενημέρωση/Last update: 05/03/2026)</v>
      </c>
      <c r="C82" s="25"/>
      <c r="D82" s="25"/>
      <c r="E82" s="25"/>
      <c r="F82" s="25"/>
      <c r="G82" s="25"/>
      <c r="H82" s="25"/>
      <c r="I82" s="25"/>
      <c r="J82" s="22"/>
      <c r="K82" s="22"/>
      <c r="L82" s="22"/>
    </row>
    <row r="83" spans="1:12" s="23" customFormat="1" ht="4.5" customHeight="1">
      <c r="B83" s="189"/>
      <c r="J83" s="22"/>
      <c r="K83" s="22"/>
      <c r="L83" s="22"/>
    </row>
    <row r="84" spans="1:12" s="23" customFormat="1" ht="16.5" customHeight="1">
      <c r="B84" s="26" t="str">
        <f>+'Περιεχόμενα-Contents'!B29</f>
        <v>COPYRIGHT © :2026, ΚΥΠΡΙΑΚΗ ΔΗΜΟΚΡΑΤΙΑ, ΣΤΑΤΙΣΤΙΚΗ ΥΠΗΡΕΣΙΑ/REPUBLIC OF CYPRUS, STATISTICAL SERVICE</v>
      </c>
      <c r="J84" s="22"/>
      <c r="K84" s="22"/>
      <c r="L84" s="22"/>
    </row>
    <row r="85" spans="1:12" s="1" customFormat="1">
      <c r="B85" s="20"/>
      <c r="J85" s="22"/>
      <c r="K85" s="22"/>
      <c r="L85" s="22"/>
    </row>
    <row r="89" spans="1:12" s="27" customFormat="1">
      <c r="A89" s="22"/>
      <c r="B89" s="28"/>
      <c r="J89" s="22"/>
      <c r="K89" s="22"/>
      <c r="L89" s="22"/>
    </row>
  </sheetData>
  <mergeCells count="9">
    <mergeCell ref="I6:I7"/>
    <mergeCell ref="A1:B1"/>
    <mergeCell ref="B6:B7"/>
    <mergeCell ref="G6:G7"/>
    <mergeCell ref="H6:H7"/>
    <mergeCell ref="C6:C7"/>
    <mergeCell ref="D6:D7"/>
    <mergeCell ref="E6:E7"/>
    <mergeCell ref="F6:F7"/>
  </mergeCells>
  <hyperlinks>
    <hyperlink ref="A1" location="'Περιεχόμενα-Contents'!A1" display="Περιεχόμενα - Contents" xr:uid="{00000000-0004-0000-0600-000000000000}"/>
  </hyperlinks>
  <printOptions horizontalCentered="1"/>
  <pageMargins left="0.15748031496062992" right="0.15748031496062992" top="0.19685039370078741" bottom="0.19685039370078741" header="0.15748031496062992" footer="0.15748031496062992"/>
  <pageSetup paperSize="9" scale="91" orientation="landscape" r:id="rId1"/>
  <headerFooter alignWithMargins="0"/>
  <rowBreaks count="1" manualBreakCount="1">
    <brk id="4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M27"/>
  <sheetViews>
    <sheetView zoomScaleNormal="100" zoomScaleSheetLayoutView="80" workbookViewId="0">
      <selection sqref="A1:B1"/>
    </sheetView>
  </sheetViews>
  <sheetFormatPr defaultColWidth="9.28515625" defaultRowHeight="12.75"/>
  <cols>
    <col min="1" max="1" width="2.140625" style="22" customWidth="1"/>
    <col min="2" max="2" width="51.140625" style="27" customWidth="1"/>
    <col min="3" max="3" width="8" style="22" customWidth="1"/>
    <col min="4" max="7" width="8.140625" style="22" customWidth="1"/>
    <col min="8" max="8" width="0.85546875" style="22" customWidth="1"/>
    <col min="9" max="9" width="51.28515625" style="22" customWidth="1"/>
    <col min="10" max="10" width="2.140625" style="22" customWidth="1"/>
    <col min="11" max="16384" width="9.28515625" style="22"/>
  </cols>
  <sheetData>
    <row r="1" spans="1:12" s="1" customFormat="1" ht="15" customHeight="1">
      <c r="A1" s="254" t="s">
        <v>8</v>
      </c>
      <c r="B1" s="255"/>
    </row>
    <row r="2" spans="1:12" s="1" customFormat="1" ht="12.95" customHeight="1">
      <c r="B2" s="3"/>
    </row>
    <row r="3" spans="1:12" s="29" customFormat="1" ht="15" customHeight="1">
      <c r="B3" s="194" t="s">
        <v>1103</v>
      </c>
      <c r="C3" s="34"/>
      <c r="D3" s="34"/>
      <c r="E3" s="34"/>
      <c r="F3" s="34"/>
      <c r="G3" s="34"/>
      <c r="H3" s="34"/>
      <c r="I3" s="34"/>
      <c r="J3" s="34"/>
    </row>
    <row r="4" spans="1:12" s="29" customFormat="1" ht="15" customHeight="1" thickBot="1">
      <c r="B4" s="195" t="s">
        <v>1104</v>
      </c>
      <c r="C4" s="192"/>
      <c r="D4" s="192"/>
      <c r="E4" s="192"/>
      <c r="F4" s="192"/>
      <c r="G4" s="192"/>
      <c r="H4" s="192"/>
      <c r="I4" s="192"/>
      <c r="J4" s="35"/>
    </row>
    <row r="5" spans="1:12" s="30" customFormat="1" ht="12.75" customHeight="1" thickTop="1">
      <c r="I5" s="31" t="s">
        <v>14</v>
      </c>
    </row>
    <row r="6" spans="1:12" s="30" customFormat="1" ht="15.95" customHeight="1">
      <c r="B6" s="250" t="s">
        <v>104</v>
      </c>
      <c r="C6" s="252">
        <v>2019</v>
      </c>
      <c r="D6" s="252">
        <v>2020</v>
      </c>
      <c r="E6" s="252">
        <v>2021</v>
      </c>
      <c r="F6" s="252">
        <v>2022</v>
      </c>
      <c r="G6" s="252">
        <v>2023</v>
      </c>
      <c r="H6" s="281"/>
      <c r="I6" s="250" t="s">
        <v>103</v>
      </c>
    </row>
    <row r="7" spans="1:12" s="30" customFormat="1" ht="15.95" customHeight="1">
      <c r="B7" s="251"/>
      <c r="C7" s="253"/>
      <c r="D7" s="253"/>
      <c r="E7" s="253"/>
      <c r="F7" s="253"/>
      <c r="G7" s="253"/>
      <c r="H7" s="282"/>
      <c r="I7" s="251"/>
    </row>
    <row r="8" spans="1:12" s="29" customFormat="1" ht="20.100000000000001" customHeight="1">
      <c r="B8" s="37" t="s">
        <v>238</v>
      </c>
      <c r="C8" s="49"/>
      <c r="D8" s="49"/>
      <c r="E8" s="49"/>
      <c r="F8" s="49"/>
      <c r="G8" s="49"/>
      <c r="H8" s="41"/>
      <c r="I8" s="39" t="s">
        <v>244</v>
      </c>
    </row>
    <row r="9" spans="1:12" s="30" customFormat="1" ht="15" customHeight="1">
      <c r="B9" s="38" t="s">
        <v>239</v>
      </c>
      <c r="C9" s="67">
        <v>4503.6718830832906</v>
      </c>
      <c r="D9" s="67">
        <v>4560.9839986489324</v>
      </c>
      <c r="E9" s="67">
        <v>4593.2571779617183</v>
      </c>
      <c r="F9" s="67">
        <v>4628.7584712881535</v>
      </c>
      <c r="G9" s="67">
        <v>4675.9086264873258</v>
      </c>
      <c r="H9" s="33"/>
      <c r="I9" s="38" t="s">
        <v>245</v>
      </c>
      <c r="J9" s="32"/>
    </row>
    <row r="10" spans="1:12" s="30" customFormat="1" ht="15" customHeight="1">
      <c r="B10" s="38" t="s">
        <v>240</v>
      </c>
      <c r="C10" s="67">
        <v>1967.058636169839</v>
      </c>
      <c r="D10" s="67">
        <v>2050.4060453188877</v>
      </c>
      <c r="E10" s="67">
        <v>2375.6727568613924</v>
      </c>
      <c r="F10" s="67">
        <v>2762.2137128035683</v>
      </c>
      <c r="G10" s="67">
        <v>3241.6804973227245</v>
      </c>
      <c r="H10" s="33"/>
      <c r="I10" s="38" t="s">
        <v>937</v>
      </c>
      <c r="J10" s="32"/>
    </row>
    <row r="11" spans="1:12" s="29" customFormat="1" ht="20.100000000000001" customHeight="1">
      <c r="B11" s="39" t="s">
        <v>81</v>
      </c>
      <c r="C11" s="69"/>
      <c r="D11" s="69"/>
      <c r="E11" s="69"/>
      <c r="F11" s="69"/>
      <c r="G11" s="69"/>
      <c r="H11" s="45"/>
      <c r="I11" s="39" t="s">
        <v>87</v>
      </c>
      <c r="J11" s="32"/>
      <c r="K11" s="30"/>
      <c r="L11" s="30"/>
    </row>
    <row r="12" spans="1:12" s="30" customFormat="1" ht="15" customHeight="1">
      <c r="B12" s="38" t="s">
        <v>241</v>
      </c>
      <c r="C12" s="67">
        <v>3206.9380000000001</v>
      </c>
      <c r="D12" s="67">
        <v>3157.7559999999999</v>
      </c>
      <c r="E12" s="67">
        <v>2917.2829999999999</v>
      </c>
      <c r="F12" s="67">
        <v>1994.4369999999999</v>
      </c>
      <c r="G12" s="67">
        <v>3524.44931</v>
      </c>
      <c r="H12" s="33"/>
      <c r="I12" s="38" t="s">
        <v>246</v>
      </c>
      <c r="J12" s="47"/>
      <c r="K12" s="29"/>
      <c r="L12" s="29"/>
    </row>
    <row r="13" spans="1:12" s="29" customFormat="1" ht="20.100000000000001" customHeight="1">
      <c r="B13" s="39" t="s">
        <v>80</v>
      </c>
      <c r="C13" s="69"/>
      <c r="D13" s="69"/>
      <c r="E13" s="69"/>
      <c r="F13" s="69"/>
      <c r="G13" s="69"/>
      <c r="H13" s="45"/>
      <c r="I13" s="39" t="s">
        <v>247</v>
      </c>
      <c r="J13" s="47"/>
    </row>
    <row r="14" spans="1:12" s="30" customFormat="1" ht="15" customHeight="1">
      <c r="B14" s="38" t="s">
        <v>242</v>
      </c>
      <c r="C14" s="67">
        <v>182.57865799999999</v>
      </c>
      <c r="D14" s="67">
        <v>148.922752</v>
      </c>
      <c r="E14" s="67">
        <v>220.170378</v>
      </c>
      <c r="F14" s="67">
        <v>334.83274599999999</v>
      </c>
      <c r="G14" s="67">
        <v>165.16522599999999</v>
      </c>
      <c r="H14" s="33"/>
      <c r="I14" s="38" t="s">
        <v>894</v>
      </c>
      <c r="J14" s="32"/>
    </row>
    <row r="15" spans="1:12" s="29" customFormat="1" ht="20.100000000000001" customHeight="1">
      <c r="B15" s="39" t="s">
        <v>243</v>
      </c>
      <c r="C15" s="41"/>
      <c r="D15" s="41"/>
      <c r="E15" s="41"/>
      <c r="F15" s="41"/>
      <c r="G15" s="41"/>
      <c r="H15" s="41"/>
      <c r="I15" s="39" t="s">
        <v>85</v>
      </c>
      <c r="J15" s="60"/>
      <c r="K15" s="60"/>
    </row>
    <row r="16" spans="1:12" s="30" customFormat="1" ht="15" customHeight="1">
      <c r="B16" s="38" t="s">
        <v>938</v>
      </c>
      <c r="C16" s="67">
        <v>32.615819999999999</v>
      </c>
      <c r="D16" s="67">
        <v>38.403190000000002</v>
      </c>
      <c r="E16" s="67">
        <v>42.53584</v>
      </c>
      <c r="F16" s="67">
        <v>46.682729999999999</v>
      </c>
      <c r="G16" s="67">
        <v>46.109690000000001</v>
      </c>
      <c r="H16" s="33"/>
      <c r="I16" s="115" t="s">
        <v>939</v>
      </c>
      <c r="J16" s="23"/>
      <c r="K16" s="23"/>
      <c r="L16" s="23"/>
    </row>
    <row r="17" spans="1:13" s="30" customFormat="1" ht="6.75" customHeight="1">
      <c r="B17" s="40"/>
      <c r="C17" s="50"/>
      <c r="D17" s="50"/>
      <c r="E17" s="50"/>
      <c r="F17" s="50"/>
      <c r="G17" s="50"/>
      <c r="H17" s="42"/>
      <c r="I17" s="36"/>
      <c r="J17" s="23"/>
      <c r="K17" s="23"/>
      <c r="L17" s="23"/>
      <c r="M17" s="22"/>
    </row>
    <row r="18" spans="1:13" s="29" customFormat="1" ht="32.1" customHeight="1">
      <c r="B18" s="90" t="s">
        <v>143</v>
      </c>
      <c r="C18" s="91">
        <v>9892.8629972531307</v>
      </c>
      <c r="D18" s="91">
        <v>9956.4719859678207</v>
      </c>
      <c r="E18" s="91">
        <v>10148.919152823111</v>
      </c>
      <c r="F18" s="91">
        <v>9766.9246600917213</v>
      </c>
      <c r="G18" s="91">
        <f t="shared" ref="G18" si="0">SUM(G8:G16)</f>
        <v>11653.313349810049</v>
      </c>
      <c r="H18" s="181"/>
      <c r="I18" s="90" t="s">
        <v>184</v>
      </c>
      <c r="J18" s="23"/>
      <c r="K18" s="23"/>
      <c r="L18" s="23"/>
    </row>
    <row r="19" spans="1:13" s="23" customFormat="1" ht="13.5" thickBot="1">
      <c r="J19" s="1"/>
      <c r="K19" s="1"/>
      <c r="L19" s="1"/>
    </row>
    <row r="20" spans="1:13" s="23" customFormat="1" ht="16.5" customHeight="1" thickTop="1">
      <c r="B20" s="24" t="str">
        <f>+'Περιεχόμενα-Contents'!B27</f>
        <v>(Τελευταία Ενημέρωση/Last update: 05/03/2026)</v>
      </c>
      <c r="C20" s="25"/>
      <c r="D20" s="25"/>
      <c r="E20" s="25"/>
      <c r="F20" s="25"/>
      <c r="G20" s="25"/>
      <c r="H20" s="25"/>
      <c r="I20" s="25"/>
      <c r="J20" s="22"/>
      <c r="K20" s="22"/>
      <c r="L20" s="22"/>
    </row>
    <row r="21" spans="1:13" s="23" customFormat="1" ht="4.5" customHeight="1">
      <c r="B21" s="189"/>
      <c r="J21" s="22"/>
      <c r="K21" s="22"/>
      <c r="L21" s="22"/>
    </row>
    <row r="22" spans="1:13" s="23" customFormat="1" ht="16.5" customHeight="1">
      <c r="B22" s="26" t="str">
        <f>+'Περιεχόμενα-Contents'!B29</f>
        <v>COPYRIGHT © :2026, ΚΥΠΡΙΑΚΗ ΔΗΜΟΚΡΑΤΙΑ, ΣΤΑΤΙΣΤΙΚΗ ΥΠΗΡΕΣΙΑ/REPUBLIC OF CYPRUS, STATISTICAL SERVICE</v>
      </c>
      <c r="J22" s="22"/>
      <c r="K22" s="22"/>
      <c r="L22" s="22"/>
      <c r="M22" s="1"/>
    </row>
    <row r="23" spans="1:13" s="1" customFormat="1">
      <c r="B23" s="20"/>
      <c r="J23" s="27"/>
      <c r="K23" s="27"/>
      <c r="L23" s="27"/>
      <c r="M23" s="22"/>
    </row>
    <row r="26" spans="1:13">
      <c r="M26" s="27"/>
    </row>
    <row r="27" spans="1:13" s="27" customFormat="1">
      <c r="A27" s="22"/>
      <c r="B27" s="28"/>
      <c r="J27" s="22"/>
      <c r="K27" s="22"/>
      <c r="L27" s="22"/>
      <c r="M27" s="22"/>
    </row>
  </sheetData>
  <mergeCells count="8">
    <mergeCell ref="G6:H7"/>
    <mergeCell ref="A1:B1"/>
    <mergeCell ref="B6:B7"/>
    <mergeCell ref="I6:I7"/>
    <mergeCell ref="C6:C7"/>
    <mergeCell ref="D6:D7"/>
    <mergeCell ref="E6:E7"/>
    <mergeCell ref="F6:F7"/>
  </mergeCells>
  <hyperlinks>
    <hyperlink ref="A1" location="'Περιεχόμενα-Contents'!A1" display="Περιεχόμενα - Contents" xr:uid="{00000000-0004-0000-0700-000000000000}"/>
  </hyperlinks>
  <printOptions horizontalCentered="1"/>
  <pageMargins left="0.15748031496062992" right="0.15748031496062992" top="0.39370078740157483" bottom="0.19685039370078741" header="0.15748031496062992" footer="0.15748031496062992"/>
  <pageSetup paperSize="9" scale="9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50"/>
  <sheetViews>
    <sheetView zoomScaleNormal="100" zoomScaleSheetLayoutView="80" workbookViewId="0">
      <pane ySplit="7" topLeftCell="A14" activePane="bottomLeft" state="frozen"/>
      <selection pane="bottomLeft" sqref="A1:B1"/>
    </sheetView>
  </sheetViews>
  <sheetFormatPr defaultColWidth="9.28515625" defaultRowHeight="12.75"/>
  <cols>
    <col min="1" max="1" width="2.140625" style="22" customWidth="1"/>
    <col min="2" max="2" width="38.28515625" style="27" customWidth="1"/>
    <col min="3" max="3" width="9.85546875" style="22" customWidth="1"/>
    <col min="4" max="7" width="9" style="22" customWidth="1"/>
    <col min="8" max="8" width="0.85546875" style="22" customWidth="1"/>
    <col min="9" max="9" width="37.85546875" style="22" customWidth="1"/>
    <col min="10" max="10" width="2.140625" style="22" customWidth="1"/>
    <col min="11" max="16384" width="9.28515625" style="22"/>
  </cols>
  <sheetData>
    <row r="1" spans="1:10" s="1" customFormat="1" ht="15" customHeight="1">
      <c r="A1" s="254" t="s">
        <v>8</v>
      </c>
      <c r="B1" s="255"/>
    </row>
    <row r="2" spans="1:10" s="1" customFormat="1" ht="12.95" customHeight="1">
      <c r="B2" s="3"/>
    </row>
    <row r="3" spans="1:10" s="29" customFormat="1" ht="15" customHeight="1">
      <c r="B3" s="194" t="s">
        <v>1105</v>
      </c>
      <c r="C3" s="34"/>
      <c r="D3" s="34"/>
      <c r="E3" s="34"/>
      <c r="F3" s="34"/>
      <c r="G3" s="34"/>
      <c r="H3" s="34"/>
      <c r="I3" s="34"/>
      <c r="J3" s="34"/>
    </row>
    <row r="4" spans="1:10" s="29" customFormat="1" ht="15" customHeight="1" thickBot="1">
      <c r="B4" s="195" t="s">
        <v>1106</v>
      </c>
      <c r="C4" s="192"/>
      <c r="D4" s="192"/>
      <c r="E4" s="192"/>
      <c r="F4" s="192"/>
      <c r="G4" s="192"/>
      <c r="H4" s="192"/>
      <c r="I4" s="192"/>
      <c r="J4" s="35"/>
    </row>
    <row r="5" spans="1:10" s="30" customFormat="1" ht="12.75" customHeight="1" thickTop="1">
      <c r="I5" s="31"/>
    </row>
    <row r="6" spans="1:10" s="30" customFormat="1" ht="15.95" customHeight="1">
      <c r="B6" s="250" t="s">
        <v>89</v>
      </c>
      <c r="C6" s="252">
        <v>2019</v>
      </c>
      <c r="D6" s="252">
        <v>2020</v>
      </c>
      <c r="E6" s="252">
        <v>2021</v>
      </c>
      <c r="F6" s="252">
        <v>2022</v>
      </c>
      <c r="G6" s="252">
        <v>2023</v>
      </c>
      <c r="H6" s="252"/>
      <c r="I6" s="250" t="s">
        <v>90</v>
      </c>
    </row>
    <row r="7" spans="1:10" s="30" customFormat="1" ht="15.95" customHeight="1">
      <c r="B7" s="251"/>
      <c r="C7" s="253"/>
      <c r="D7" s="253"/>
      <c r="E7" s="253"/>
      <c r="F7" s="253"/>
      <c r="G7" s="253"/>
      <c r="H7" s="253"/>
      <c r="I7" s="251"/>
    </row>
    <row r="8" spans="1:10" s="29" customFormat="1" ht="20.100000000000001" customHeight="1">
      <c r="B8" s="39" t="s">
        <v>1031</v>
      </c>
      <c r="C8" s="65">
        <v>17881</v>
      </c>
      <c r="D8" s="65">
        <v>19125</v>
      </c>
      <c r="E8" s="65">
        <v>18964.926496642598</v>
      </c>
      <c r="F8" s="65">
        <v>18642.025623254027</v>
      </c>
      <c r="G8" s="65">
        <f>+G9+G12</f>
        <v>18730.972740783342</v>
      </c>
      <c r="H8" s="63"/>
      <c r="I8" s="39" t="s">
        <v>1032</v>
      </c>
    </row>
    <row r="9" spans="1:10" s="30" customFormat="1" ht="15" customHeight="1">
      <c r="B9" s="115" t="s">
        <v>1045</v>
      </c>
      <c r="C9" s="62">
        <v>11548.752426235913</v>
      </c>
      <c r="D9" s="62">
        <v>11607</v>
      </c>
      <c r="E9" s="62">
        <v>11031.36123571686</v>
      </c>
      <c r="F9" s="62">
        <v>10558.339064151807</v>
      </c>
      <c r="G9" s="62">
        <f>+G10+G11</f>
        <v>10001.387453061225</v>
      </c>
      <c r="H9" s="64"/>
      <c r="I9" s="38" t="s">
        <v>258</v>
      </c>
    </row>
    <row r="10" spans="1:10" s="30" customFormat="1" ht="15" customHeight="1">
      <c r="B10" s="66" t="s">
        <v>248</v>
      </c>
      <c r="C10" s="62">
        <v>8399.5161857617386</v>
      </c>
      <c r="D10" s="62">
        <v>8960</v>
      </c>
      <c r="E10" s="62">
        <v>8560.0969753618319</v>
      </c>
      <c r="F10" s="62">
        <v>8409.413620364825</v>
      </c>
      <c r="G10" s="62">
        <v>7822.9511959183674</v>
      </c>
      <c r="H10" s="64"/>
      <c r="I10" s="66" t="s">
        <v>253</v>
      </c>
    </row>
    <row r="11" spans="1:10" s="30" customFormat="1" ht="15" customHeight="1">
      <c r="B11" s="66" t="s">
        <v>249</v>
      </c>
      <c r="C11" s="62">
        <v>3149.2362404741743</v>
      </c>
      <c r="D11" s="62">
        <v>2647</v>
      </c>
      <c r="E11" s="62">
        <v>2471.2642603550294</v>
      </c>
      <c r="F11" s="62">
        <v>2148.9254437869818</v>
      </c>
      <c r="G11" s="62">
        <v>2178.4362571428574</v>
      </c>
      <c r="H11" s="64"/>
      <c r="I11" s="66" t="s">
        <v>254</v>
      </c>
    </row>
    <row r="12" spans="1:10" s="30" customFormat="1" ht="15" customHeight="1">
      <c r="B12" s="38" t="s">
        <v>250</v>
      </c>
      <c r="C12" s="62">
        <v>6332.2475737640871</v>
      </c>
      <c r="D12" s="62">
        <v>7518</v>
      </c>
      <c r="E12" s="62">
        <v>7933.5652609257368</v>
      </c>
      <c r="F12" s="62">
        <v>8083.6865591022188</v>
      </c>
      <c r="G12" s="62">
        <f>+G13+G14</f>
        <v>8729.5852877221187</v>
      </c>
      <c r="H12" s="64"/>
      <c r="I12" s="38" t="s">
        <v>255</v>
      </c>
    </row>
    <row r="13" spans="1:10" s="30" customFormat="1" ht="15" customHeight="1">
      <c r="B13" s="66" t="s">
        <v>248</v>
      </c>
      <c r="C13" s="62">
        <v>5129.1554745000994</v>
      </c>
      <c r="D13" s="62">
        <v>6431</v>
      </c>
      <c r="E13" s="62">
        <v>7147.2418223533277</v>
      </c>
      <c r="F13" s="62">
        <v>7271.1824319895113</v>
      </c>
      <c r="G13" s="62">
        <v>7604.8710899907664</v>
      </c>
      <c r="H13" s="64"/>
      <c r="I13" s="66" t="s">
        <v>253</v>
      </c>
    </row>
    <row r="14" spans="1:10" s="30" customFormat="1" ht="15" customHeight="1">
      <c r="B14" s="66" t="s">
        <v>249</v>
      </c>
      <c r="C14" s="62">
        <v>1203.0920992639876</v>
      </c>
      <c r="D14" s="62">
        <v>1087</v>
      </c>
      <c r="E14" s="62">
        <v>786.32343857240903</v>
      </c>
      <c r="F14" s="62">
        <v>812.50412711270724</v>
      </c>
      <c r="G14" s="62">
        <v>1124.7141977313531</v>
      </c>
      <c r="H14" s="64"/>
      <c r="I14" s="66" t="s">
        <v>254</v>
      </c>
    </row>
    <row r="15" spans="1:10" s="29" customFormat="1" ht="20.100000000000001" customHeight="1">
      <c r="B15" s="39" t="s">
        <v>251</v>
      </c>
      <c r="C15" s="65">
        <v>245</v>
      </c>
      <c r="D15" s="65">
        <v>250</v>
      </c>
      <c r="E15" s="65">
        <v>263.57261450456105</v>
      </c>
      <c r="F15" s="65">
        <v>227.03576036009071</v>
      </c>
      <c r="G15" s="65">
        <f>+G16+G19</f>
        <v>133.28303633443517</v>
      </c>
      <c r="H15" s="63"/>
      <c r="I15" s="39" t="s">
        <v>256</v>
      </c>
    </row>
    <row r="16" spans="1:10" s="29" customFormat="1" ht="15" customHeight="1">
      <c r="B16" s="115" t="s">
        <v>1045</v>
      </c>
      <c r="C16" s="62">
        <v>47</v>
      </c>
      <c r="D16" s="62">
        <v>44</v>
      </c>
      <c r="E16" s="62">
        <v>46.63909896376741</v>
      </c>
      <c r="F16" s="62">
        <v>40.173913043478265</v>
      </c>
      <c r="G16" s="62">
        <f>+G17+G18</f>
        <v>23.584395266093011</v>
      </c>
      <c r="H16" s="63"/>
      <c r="I16" s="38" t="s">
        <v>258</v>
      </c>
    </row>
    <row r="17" spans="2:9" s="30" customFormat="1" ht="15" customHeight="1">
      <c r="B17" s="66" t="s">
        <v>248</v>
      </c>
      <c r="C17" s="62">
        <v>33</v>
      </c>
      <c r="D17" s="62">
        <v>31</v>
      </c>
      <c r="E17" s="62">
        <v>32.707939533031691</v>
      </c>
      <c r="F17" s="62">
        <v>28.173913043478265</v>
      </c>
      <c r="G17" s="62">
        <v>16.53970577102627</v>
      </c>
      <c r="H17" s="64"/>
      <c r="I17" s="66" t="s">
        <v>253</v>
      </c>
    </row>
    <row r="18" spans="2:9" s="30" customFormat="1" ht="15" customHeight="1">
      <c r="B18" s="66" t="s">
        <v>249</v>
      </c>
      <c r="C18" s="62">
        <v>14</v>
      </c>
      <c r="D18" s="62">
        <v>13</v>
      </c>
      <c r="E18" s="62">
        <v>13.931159430735718</v>
      </c>
      <c r="F18" s="62">
        <v>12</v>
      </c>
      <c r="G18" s="62">
        <v>7.0446894950667431</v>
      </c>
      <c r="H18" s="64"/>
      <c r="I18" s="66" t="s">
        <v>254</v>
      </c>
    </row>
    <row r="19" spans="2:9" s="30" customFormat="1" ht="15" customHeight="1">
      <c r="B19" s="38" t="s">
        <v>250</v>
      </c>
      <c r="C19" s="62">
        <v>198</v>
      </c>
      <c r="D19" s="62">
        <v>206</v>
      </c>
      <c r="E19" s="62">
        <v>216.93351554079362</v>
      </c>
      <c r="F19" s="62">
        <v>186.86184731661245</v>
      </c>
      <c r="G19" s="62">
        <f>+G20+G21</f>
        <v>109.69864106834214</v>
      </c>
      <c r="H19" s="64"/>
      <c r="I19" s="38" t="s">
        <v>255</v>
      </c>
    </row>
    <row r="20" spans="2:9" s="30" customFormat="1" ht="15" customHeight="1">
      <c r="B20" s="66" t="s">
        <v>248</v>
      </c>
      <c r="C20" s="62">
        <v>166</v>
      </c>
      <c r="D20" s="62">
        <v>173</v>
      </c>
      <c r="E20" s="62">
        <v>181.88023406621417</v>
      </c>
      <c r="F20" s="62">
        <v>156.66770735386717</v>
      </c>
      <c r="G20" s="62">
        <v>91.97294601766491</v>
      </c>
      <c r="H20" s="64"/>
      <c r="I20" s="66" t="s">
        <v>253</v>
      </c>
    </row>
    <row r="21" spans="2:9" s="30" customFormat="1" ht="15" customHeight="1">
      <c r="B21" s="66" t="s">
        <v>249</v>
      </c>
      <c r="C21" s="62">
        <v>32</v>
      </c>
      <c r="D21" s="62">
        <v>33</v>
      </c>
      <c r="E21" s="62">
        <v>35.053281474579443</v>
      </c>
      <c r="F21" s="62">
        <v>30.194139962745293</v>
      </c>
      <c r="G21" s="62">
        <v>17.725695050677228</v>
      </c>
      <c r="H21" s="64"/>
      <c r="I21" s="66" t="s">
        <v>254</v>
      </c>
    </row>
    <row r="22" spans="2:9" s="29" customFormat="1" ht="20.100000000000001" customHeight="1">
      <c r="B22" s="39" t="s">
        <v>80</v>
      </c>
      <c r="C22" s="65">
        <v>1228</v>
      </c>
      <c r="D22" s="65">
        <v>1267</v>
      </c>
      <c r="E22" s="65">
        <v>1369.5165975103737</v>
      </c>
      <c r="F22" s="65">
        <v>1234</v>
      </c>
      <c r="G22" s="65">
        <f>+G23+G26</f>
        <v>1234</v>
      </c>
      <c r="H22" s="63"/>
      <c r="I22" s="39" t="s">
        <v>247</v>
      </c>
    </row>
    <row r="23" spans="2:9" s="29" customFormat="1" ht="15" customHeight="1">
      <c r="B23" s="115" t="s">
        <v>1045</v>
      </c>
      <c r="C23" s="62">
        <v>775</v>
      </c>
      <c r="D23" s="62">
        <v>770</v>
      </c>
      <c r="E23" s="62">
        <v>832.30290456431555</v>
      </c>
      <c r="F23" s="62">
        <v>780</v>
      </c>
      <c r="G23" s="62">
        <f>+G24+G25</f>
        <v>757</v>
      </c>
      <c r="H23" s="63"/>
      <c r="I23" s="38" t="s">
        <v>258</v>
      </c>
    </row>
    <row r="24" spans="2:9" s="30" customFormat="1" ht="15" customHeight="1">
      <c r="B24" s="66" t="s">
        <v>248</v>
      </c>
      <c r="C24" s="62">
        <v>770</v>
      </c>
      <c r="D24" s="62">
        <v>769</v>
      </c>
      <c r="E24" s="62">
        <v>831.22199170124497</v>
      </c>
      <c r="F24" s="62">
        <v>780</v>
      </c>
      <c r="G24" s="62">
        <v>756</v>
      </c>
      <c r="H24" s="64"/>
      <c r="I24" s="66" t="s">
        <v>253</v>
      </c>
    </row>
    <row r="25" spans="2:9" s="30" customFormat="1" ht="15" customHeight="1">
      <c r="B25" s="66" t="s">
        <v>249</v>
      </c>
      <c r="C25" s="62">
        <v>5</v>
      </c>
      <c r="D25" s="62">
        <v>1</v>
      </c>
      <c r="E25" s="62">
        <v>1.0809128630705396</v>
      </c>
      <c r="F25" s="62">
        <v>0</v>
      </c>
      <c r="G25" s="62">
        <v>1</v>
      </c>
      <c r="H25" s="64"/>
      <c r="I25" s="66" t="s">
        <v>254</v>
      </c>
    </row>
    <row r="26" spans="2:9" s="30" customFormat="1" ht="15" customHeight="1">
      <c r="B26" s="38" t="s">
        <v>250</v>
      </c>
      <c r="C26" s="62">
        <v>453</v>
      </c>
      <c r="D26" s="62">
        <v>497</v>
      </c>
      <c r="E26" s="62">
        <v>537.21369294605813</v>
      </c>
      <c r="F26" s="62">
        <v>454</v>
      </c>
      <c r="G26" s="62">
        <f>+G27+G28</f>
        <v>477</v>
      </c>
      <c r="H26" s="64"/>
      <c r="I26" s="38" t="s">
        <v>255</v>
      </c>
    </row>
    <row r="27" spans="2:9" s="30" customFormat="1" ht="15" customHeight="1">
      <c r="B27" s="66" t="s">
        <v>248</v>
      </c>
      <c r="C27" s="62">
        <v>452</v>
      </c>
      <c r="D27" s="62">
        <v>494</v>
      </c>
      <c r="E27" s="62">
        <v>533.97095435684651</v>
      </c>
      <c r="F27" s="62">
        <v>454</v>
      </c>
      <c r="G27" s="62">
        <v>477</v>
      </c>
      <c r="H27" s="64"/>
      <c r="I27" s="66" t="s">
        <v>253</v>
      </c>
    </row>
    <row r="28" spans="2:9" s="30" customFormat="1" ht="15" customHeight="1">
      <c r="B28" s="66" t="s">
        <v>249</v>
      </c>
      <c r="C28" s="62">
        <v>1</v>
      </c>
      <c r="D28" s="62">
        <v>3</v>
      </c>
      <c r="E28" s="62">
        <v>3.2427385892116187</v>
      </c>
      <c r="F28" s="62">
        <v>0</v>
      </c>
      <c r="G28" s="62">
        <v>0</v>
      </c>
      <c r="H28" s="64"/>
      <c r="I28" s="66" t="s">
        <v>254</v>
      </c>
    </row>
    <row r="29" spans="2:9" s="29" customFormat="1" ht="20.100000000000001" customHeight="1">
      <c r="B29" s="39" t="s">
        <v>252</v>
      </c>
      <c r="C29" s="65">
        <v>19354</v>
      </c>
      <c r="D29" s="65">
        <v>20642</v>
      </c>
      <c r="E29" s="65">
        <v>20598.015708657535</v>
      </c>
      <c r="F29" s="65">
        <v>20103.061383614116</v>
      </c>
      <c r="G29" s="65">
        <f t="shared" ref="G29:G35" si="0">+G8+G15+G22</f>
        <v>20098.255777117778</v>
      </c>
      <c r="H29" s="63"/>
      <c r="I29" s="39" t="s">
        <v>257</v>
      </c>
    </row>
    <row r="30" spans="2:9" s="30" customFormat="1" ht="15" customHeight="1">
      <c r="B30" s="115" t="s">
        <v>1045</v>
      </c>
      <c r="C30" s="62">
        <v>12370.752426235913</v>
      </c>
      <c r="D30" s="62">
        <v>12421</v>
      </c>
      <c r="E30" s="62">
        <v>11910.303239244944</v>
      </c>
      <c r="F30" s="62">
        <v>11378.512977195285</v>
      </c>
      <c r="G30" s="62">
        <f t="shared" si="0"/>
        <v>10781.971848327317</v>
      </c>
      <c r="H30" s="64"/>
      <c r="I30" s="38" t="s">
        <v>258</v>
      </c>
    </row>
    <row r="31" spans="2:9" s="30" customFormat="1" ht="15" customHeight="1">
      <c r="B31" s="66" t="s">
        <v>248</v>
      </c>
      <c r="C31" s="62">
        <v>9202.5161857617386</v>
      </c>
      <c r="D31" s="62">
        <v>9760</v>
      </c>
      <c r="E31" s="62">
        <v>9424.0269065961074</v>
      </c>
      <c r="F31" s="62">
        <v>9217.587533408303</v>
      </c>
      <c r="G31" s="62">
        <f t="shared" si="0"/>
        <v>8595.4909016893944</v>
      </c>
      <c r="H31" s="64"/>
      <c r="I31" s="66" t="s">
        <v>253</v>
      </c>
    </row>
    <row r="32" spans="2:9" s="29" customFormat="1" ht="15" customHeight="1">
      <c r="B32" s="66" t="s">
        <v>249</v>
      </c>
      <c r="C32" s="62">
        <v>3168.2362404741743</v>
      </c>
      <c r="D32" s="62">
        <v>2661</v>
      </c>
      <c r="E32" s="62">
        <v>2486.2763326488353</v>
      </c>
      <c r="F32" s="62">
        <v>2160.9254437869818</v>
      </c>
      <c r="G32" s="62">
        <f t="shared" si="0"/>
        <v>2186.4809466379243</v>
      </c>
      <c r="H32" s="63"/>
      <c r="I32" s="66" t="s">
        <v>254</v>
      </c>
    </row>
    <row r="33" spans="2:10" s="29" customFormat="1" ht="15" customHeight="1">
      <c r="B33" s="38" t="s">
        <v>250</v>
      </c>
      <c r="C33" s="62">
        <v>6983.2475737640871</v>
      </c>
      <c r="D33" s="62">
        <v>8221</v>
      </c>
      <c r="E33" s="62">
        <v>8687.7124694125887</v>
      </c>
      <c r="F33" s="62">
        <v>8724.5484064188313</v>
      </c>
      <c r="G33" s="62">
        <f t="shared" si="0"/>
        <v>9316.2839287904608</v>
      </c>
      <c r="H33" s="63"/>
      <c r="I33" s="38" t="s">
        <v>255</v>
      </c>
    </row>
    <row r="34" spans="2:10" s="29" customFormat="1" ht="15" customHeight="1">
      <c r="B34" s="66" t="s">
        <v>248</v>
      </c>
      <c r="C34" s="62">
        <v>5747.1554745000994</v>
      </c>
      <c r="D34" s="62">
        <v>7098</v>
      </c>
      <c r="E34" s="62">
        <v>7863.0930107763888</v>
      </c>
      <c r="F34" s="62">
        <v>7881.850139343378</v>
      </c>
      <c r="G34" s="62">
        <f t="shared" si="0"/>
        <v>8173.8440360084314</v>
      </c>
      <c r="H34" s="63"/>
      <c r="I34" s="66" t="s">
        <v>253</v>
      </c>
    </row>
    <row r="35" spans="2:10" s="29" customFormat="1" ht="15" customHeight="1">
      <c r="B35" s="66" t="s">
        <v>249</v>
      </c>
      <c r="C35" s="62">
        <v>1236.0920992639876</v>
      </c>
      <c r="D35" s="62">
        <v>1123</v>
      </c>
      <c r="E35" s="62">
        <v>824.61945863620008</v>
      </c>
      <c r="F35" s="62">
        <v>842.69826707545258</v>
      </c>
      <c r="G35" s="62">
        <f t="shared" si="0"/>
        <v>1142.4398927820303</v>
      </c>
      <c r="H35" s="63"/>
      <c r="I35" s="66" t="s">
        <v>254</v>
      </c>
    </row>
    <row r="36" spans="2:10" s="30" customFormat="1" ht="3" customHeight="1">
      <c r="B36" s="58"/>
      <c r="C36" s="59"/>
      <c r="D36" s="59"/>
      <c r="E36" s="59"/>
      <c r="F36" s="59"/>
      <c r="G36" s="59"/>
      <c r="H36" s="43"/>
      <c r="I36" s="58"/>
      <c r="J36" s="22"/>
    </row>
    <row r="37" spans="2:10" ht="12.95" customHeight="1">
      <c r="B37" s="21" t="s">
        <v>1042</v>
      </c>
      <c r="C37" s="21"/>
      <c r="D37" s="21"/>
      <c r="E37" s="21"/>
      <c r="F37" s="21"/>
      <c r="G37" s="21"/>
      <c r="H37" s="21"/>
    </row>
    <row r="38" spans="2:10" ht="12.95" customHeight="1">
      <c r="B38" s="21" t="s">
        <v>1057</v>
      </c>
      <c r="C38" s="21"/>
      <c r="D38" s="21"/>
      <c r="E38" s="21"/>
      <c r="F38" s="21"/>
      <c r="G38" s="21"/>
      <c r="H38" s="21"/>
    </row>
    <row r="39" spans="2:10" ht="12.95" customHeight="1">
      <c r="B39" s="21" t="s">
        <v>1056</v>
      </c>
      <c r="C39" s="21"/>
      <c r="D39" s="21"/>
      <c r="E39" s="21"/>
      <c r="F39" s="21"/>
      <c r="G39" s="21"/>
      <c r="H39" s="21"/>
    </row>
    <row r="40" spans="2:10" ht="12.95" customHeight="1">
      <c r="B40" s="21" t="s">
        <v>1041</v>
      </c>
      <c r="C40" s="21"/>
      <c r="D40" s="21"/>
      <c r="E40" s="21"/>
      <c r="F40" s="21"/>
      <c r="G40" s="21"/>
      <c r="H40" s="21"/>
    </row>
    <row r="41" spans="2:10" ht="12.95" customHeight="1">
      <c r="B41" s="21" t="s">
        <v>1033</v>
      </c>
      <c r="C41" s="21"/>
      <c r="D41" s="21"/>
      <c r="E41" s="21"/>
      <c r="F41" s="21"/>
      <c r="G41" s="21"/>
      <c r="H41" s="21"/>
      <c r="J41" s="27"/>
    </row>
    <row r="42" spans="2:10" s="23" customFormat="1" ht="12.75" customHeight="1" thickBot="1">
      <c r="J42" s="22"/>
    </row>
    <row r="43" spans="2:10" s="23" customFormat="1" ht="16.5" customHeight="1" thickTop="1">
      <c r="B43" s="24" t="str">
        <f>+'Περιεχόμενα-Contents'!B27</f>
        <v>(Τελευταία Ενημέρωση/Last update: 05/03/2026)</v>
      </c>
      <c r="C43" s="25"/>
      <c r="D43" s="25"/>
      <c r="E43" s="25"/>
      <c r="F43" s="25"/>
      <c r="G43" s="25"/>
      <c r="H43" s="25"/>
      <c r="I43" s="25"/>
      <c r="J43" s="22"/>
    </row>
    <row r="44" spans="2:10" s="23" customFormat="1" ht="4.5" customHeight="1">
      <c r="B44" s="189"/>
      <c r="J44" s="22"/>
    </row>
    <row r="45" spans="2:10" s="23" customFormat="1" ht="16.5" customHeight="1">
      <c r="B45" s="26" t="str">
        <f>+'Περιεχόμενα-Contents'!B29</f>
        <v>COPYRIGHT © :2026, ΚΥΠΡΙΑΚΗ ΔΗΜΟΚΡΑΤΙΑ, ΣΤΑΤΙΣΤΙΚΗ ΥΠΗΡΕΣΙΑ/REPUBLIC OF CYPRUS, STATISTICAL SERVICE</v>
      </c>
      <c r="J45" s="22"/>
    </row>
    <row r="46" spans="2:10" s="1" customFormat="1">
      <c r="B46" s="20"/>
      <c r="J46" s="22"/>
    </row>
    <row r="50" spans="1:10" s="27" customFormat="1">
      <c r="A50" s="22"/>
      <c r="B50" s="28"/>
      <c r="J50" s="22"/>
    </row>
  </sheetData>
  <mergeCells count="9">
    <mergeCell ref="D6:D7"/>
    <mergeCell ref="E6:E7"/>
    <mergeCell ref="I6:I7"/>
    <mergeCell ref="A1:B1"/>
    <mergeCell ref="B6:B7"/>
    <mergeCell ref="G6:G7"/>
    <mergeCell ref="H6:H7"/>
    <mergeCell ref="C6:C7"/>
    <mergeCell ref="F6:F7"/>
  </mergeCells>
  <hyperlinks>
    <hyperlink ref="A1" location="'Περιεχόμενα-Contents'!A1" display="Περιεχόμενα - Contents" xr:uid="{00000000-0004-0000-0800-000000000000}"/>
  </hyperlinks>
  <printOptions horizontalCentered="1"/>
  <pageMargins left="0.15748031496062992" right="0.15748031496062992" top="0.19685039370078741" bottom="0.19685039370078741" header="0.15748031496062992" footer="0.15748031496062992"/>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33</vt:i4>
      </vt:variant>
    </vt:vector>
  </HeadingPairs>
  <TitlesOfParts>
    <vt:vector size="57" baseType="lpstr">
      <vt:lpstr>Περιεχόμενα-Contents</vt:lpstr>
      <vt:lpstr>Μεθοδ. Σημείωμα-Method. Note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'3'!Print_Area</vt:lpstr>
      <vt:lpstr>'4'!Print_Area</vt:lpstr>
      <vt:lpstr>'5'!Print_Area</vt:lpstr>
      <vt:lpstr>'6'!Print_Area</vt:lpstr>
      <vt:lpstr>'7'!Print_Area</vt:lpstr>
      <vt:lpstr>'8'!Print_Area</vt:lpstr>
      <vt:lpstr>'9'!Print_Area</vt:lpstr>
      <vt:lpstr>'Μεθοδ. Σημείωμα-Method. Note'!Print_Area</vt:lpstr>
      <vt:lpstr>'Περιεχόμενα-Contents'!Print_Area</vt:lpstr>
      <vt:lpstr>'1'!Print_Titles</vt:lpstr>
      <vt:lpstr>'10'!Print_Titles</vt:lpstr>
      <vt:lpstr>'11'!Print_Titles</vt:lpstr>
      <vt:lpstr>'2'!Print_Titles</vt:lpstr>
      <vt:lpstr>'20'!Print_Titles</vt:lpstr>
      <vt:lpstr>'21'!Print_Titles</vt:lpstr>
      <vt:lpstr>'5'!Print_Titles</vt:lpstr>
      <vt:lpstr>'6'!Print_Titles</vt:lpstr>
      <vt:lpstr>'8'!Print_Titles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Christos Papageorgiou</cp:lastModifiedBy>
  <cp:lastPrinted>2026-03-05T09:01:52Z</cp:lastPrinted>
  <dcterms:created xsi:type="dcterms:W3CDTF">2017-09-21T11:34:35Z</dcterms:created>
  <dcterms:modified xsi:type="dcterms:W3CDTF">2026-03-05T09:02:30Z</dcterms:modified>
</cp:coreProperties>
</file>