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12420" tabRatio="794" activeTab="1"/>
  </bookViews>
  <sheets>
    <sheet name="ΙΔ. ΤΟΜ. 2018-PRIV. SEC. 2018" sheetId="1" r:id="rId1"/>
    <sheet name="Περιεχόμενα-Contents" sheetId="2" r:id="rId2"/>
    <sheet name="Μεθοδ. Σημείωμα-Method. Note" sheetId="3" r:id="rId3"/>
    <sheet name="Κώδ. - Cod. NACE Rev. 2" sheetId="4" r:id="rId4"/>
    <sheet name="1" sheetId="5" r:id="rId5"/>
    <sheet name="2" sheetId="6" r:id="rId6"/>
    <sheet name="3" sheetId="7" r:id="rId7"/>
    <sheet name="4" sheetId="8" r:id="rId8"/>
    <sheet name="5" sheetId="9" r:id="rId9"/>
  </sheets>
  <definedNames>
    <definedName name="_xlnm.Print_Area" localSheetId="4">'1'!$A$4:$F$216</definedName>
    <definedName name="_xlnm.Print_Area" localSheetId="5">'2'!$A$4:$H$218</definedName>
    <definedName name="_xlnm.Print_Area" localSheetId="6">'3'!$A$4:$L$216</definedName>
    <definedName name="_xlnm.Print_Area" localSheetId="7">'4'!$A$4:$L$217</definedName>
    <definedName name="_xlnm.Print_Area" localSheetId="8">'5'!$A$4:$G$216</definedName>
    <definedName name="_xlnm.Print_Area" localSheetId="0">'ΙΔ. ΤΟΜ. 2018-PRIV. SEC. 2018'!$A$1:$A$8</definedName>
    <definedName name="_xlnm.Print_Area" localSheetId="3">'Κώδ. - Cod. NACE Rev. 2'!$A$1:$C$223</definedName>
    <definedName name="_xlnm.Print_Area" localSheetId="2">'Μεθοδ. Σημείωμα-Method. Note'!$A$1:$D$67</definedName>
    <definedName name="_xlnm.Print_Titles" localSheetId="4">'1'!$7:$9</definedName>
    <definedName name="_xlnm.Print_Titles" localSheetId="5">'2'!$7:$11</definedName>
    <definedName name="_xlnm.Print_Titles" localSheetId="6">'3'!$7:$9</definedName>
    <definedName name="_xlnm.Print_Titles" localSheetId="7">'4'!$7:$10</definedName>
    <definedName name="_xlnm.Print_Titles" localSheetId="8">'5'!$7:$9</definedName>
    <definedName name="_xlnm.Print_Titles" localSheetId="3">'Κώδ. - Cod. NACE Rev. 2'!$5:$6</definedName>
    <definedName name="_xlnm.Print_Titles" localSheetId="2">'Μεθοδ. Σημείωμα-Method. Note'!$1:$3</definedName>
  </definedNames>
  <calcPr fullCalcOnLoad="1"/>
</workbook>
</file>

<file path=xl/sharedStrings.xml><?xml version="1.0" encoding="utf-8"?>
<sst xmlns="http://schemas.openxmlformats.org/spreadsheetml/2006/main" count="1900" uniqueCount="838">
  <si>
    <t>(€000's)</t>
  </si>
  <si>
    <t>L</t>
  </si>
  <si>
    <t>Event catering activities</t>
  </si>
  <si>
    <t>H</t>
  </si>
  <si>
    <t>J</t>
  </si>
  <si>
    <t>M</t>
  </si>
  <si>
    <t>N</t>
  </si>
  <si>
    <t>P</t>
  </si>
  <si>
    <t>Q</t>
  </si>
  <si>
    <t>R</t>
  </si>
  <si>
    <t>S</t>
  </si>
  <si>
    <t>T</t>
  </si>
  <si>
    <t>SERVICES AND TRANSPORT SURVEY</t>
  </si>
  <si>
    <t>ΕΡΕΥΝΑ ΥΠΗΡΕΣΙΩΝ ΚΑΙ ΜΕΤΑΦΟΡΩΝ</t>
  </si>
  <si>
    <t>ΜΕΘΟΔΟΛΟΓΙΚΟ ΣΗΜΕΙΩΜΑ</t>
  </si>
  <si>
    <t>METHODOLOGICAL NOTE</t>
  </si>
  <si>
    <t>Κάλυψη</t>
  </si>
  <si>
    <t xml:space="preserve">Η στατιστική μονάδα που καλύφθηκε ήταν η επιχείρηση. </t>
  </si>
  <si>
    <t>Σύμβολα που χρησιμοποιούνται</t>
  </si>
  <si>
    <t>Ορισμοί που χρησιμοποιούνται</t>
  </si>
  <si>
    <t xml:space="preserve">0 = Μηδέν ή λιγότερο από το μισό της μονάδας μέτρησης </t>
  </si>
  <si>
    <t>000's = Χιλιάδες</t>
  </si>
  <si>
    <t>€ = Ευρώ</t>
  </si>
  <si>
    <t>Περ. = Περιλαμβανομένου</t>
  </si>
  <si>
    <t>Coverage</t>
  </si>
  <si>
    <t>The statistical unit enumerated was the enterprise.</t>
  </si>
  <si>
    <t>Definitions of terms used</t>
  </si>
  <si>
    <t>Πηγές των στοιχείων</t>
  </si>
  <si>
    <t>Το δείγμα</t>
  </si>
  <si>
    <t>Περίοδος αναφοράς</t>
  </si>
  <si>
    <t>Στατιστική μονάδα έρευνας</t>
  </si>
  <si>
    <t>Εμπιστευτικότητα των στοιχείων</t>
  </si>
  <si>
    <t>Reference period</t>
  </si>
  <si>
    <t>The sample</t>
  </si>
  <si>
    <t>Sources οf data</t>
  </si>
  <si>
    <t>The statistical unit enumerated</t>
  </si>
  <si>
    <t>Confidentiality of data collected</t>
  </si>
  <si>
    <t xml:space="preserve">000's = Thousand </t>
  </si>
  <si>
    <t>€ = Euro</t>
  </si>
  <si>
    <t>NACE Rev. 2 = Statistical Classification of Economic Activities of the EU</t>
  </si>
  <si>
    <t>Incl. = Including</t>
  </si>
  <si>
    <t xml:space="preserve">NACE Αναθ. 2 = Στατιστική Ταξινόμηση Οικονομικών Δραστηριοτήτων της ΕΕ </t>
  </si>
  <si>
    <t>ΣΤΑΤΙΣΤΙΚΗ ΤΑΞΙΝΟΜΗΣΗ ΟΙΚΟΝΟΜΙΚΩΝ ΔΡΑΣΤΗΡΙΟΤΗΤΩΝ NACE ΑΝΑΘ. 2</t>
  </si>
  <si>
    <t>STATISTICAL CLASSIFICATION OF ECONOMIC ACTIVITIES NACE REV. 2</t>
  </si>
  <si>
    <t>Περιγραφή</t>
  </si>
  <si>
    <t>Description</t>
  </si>
  <si>
    <t>49</t>
  </si>
  <si>
    <t>4931</t>
  </si>
  <si>
    <t>4932</t>
  </si>
  <si>
    <t>4939</t>
  </si>
  <si>
    <t>4941</t>
  </si>
  <si>
    <t>4942</t>
  </si>
  <si>
    <t>50</t>
  </si>
  <si>
    <t>5010</t>
  </si>
  <si>
    <t>5020</t>
  </si>
  <si>
    <t>51</t>
  </si>
  <si>
    <t>5110</t>
  </si>
  <si>
    <t>52</t>
  </si>
  <si>
    <t>5210</t>
  </si>
  <si>
    <t>Αποθήκευση</t>
  </si>
  <si>
    <t>5221</t>
  </si>
  <si>
    <t>5222</t>
  </si>
  <si>
    <t>5223</t>
  </si>
  <si>
    <t>5224</t>
  </si>
  <si>
    <t>5229</t>
  </si>
  <si>
    <t>53</t>
  </si>
  <si>
    <t>5310</t>
  </si>
  <si>
    <t>5320</t>
  </si>
  <si>
    <t>58</t>
  </si>
  <si>
    <t>5811</t>
  </si>
  <si>
    <t>5812</t>
  </si>
  <si>
    <t>5813</t>
  </si>
  <si>
    <t>5814</t>
  </si>
  <si>
    <t>5819</t>
  </si>
  <si>
    <t>5821</t>
  </si>
  <si>
    <t>5829</t>
  </si>
  <si>
    <t>59</t>
  </si>
  <si>
    <t>5911</t>
  </si>
  <si>
    <t>5912</t>
  </si>
  <si>
    <t>5913</t>
  </si>
  <si>
    <t>5914</t>
  </si>
  <si>
    <t>5920</t>
  </si>
  <si>
    <t>60</t>
  </si>
  <si>
    <t>6010</t>
  </si>
  <si>
    <t>6020</t>
  </si>
  <si>
    <t>Τηλεοπτικός προγραμματισμός και τηλεοπτικές εκπομπές</t>
  </si>
  <si>
    <t>61</t>
  </si>
  <si>
    <t>Τηλεπικοινωνίες</t>
  </si>
  <si>
    <t>6110</t>
  </si>
  <si>
    <t>6120</t>
  </si>
  <si>
    <t>Ασύρματες τηλεπικοινωνιακές δραστηριότητες</t>
  </si>
  <si>
    <t>6130</t>
  </si>
  <si>
    <t>Δορυφορικές τηλεπικοινωνιακές δραστηριότητες</t>
  </si>
  <si>
    <t>6190</t>
  </si>
  <si>
    <t>62</t>
  </si>
  <si>
    <t>6201</t>
  </si>
  <si>
    <t>6202</t>
  </si>
  <si>
    <t>6203</t>
  </si>
  <si>
    <t>6209</t>
  </si>
  <si>
    <t>63</t>
  </si>
  <si>
    <t>6311</t>
  </si>
  <si>
    <t>6312</t>
  </si>
  <si>
    <t>6391</t>
  </si>
  <si>
    <t>6399</t>
  </si>
  <si>
    <t>68</t>
  </si>
  <si>
    <t>Διαχείριση  ακίνητης  περιουσίας</t>
  </si>
  <si>
    <t>6810</t>
  </si>
  <si>
    <t>6820</t>
  </si>
  <si>
    <t>6831</t>
  </si>
  <si>
    <t>6832</t>
  </si>
  <si>
    <t>69</t>
  </si>
  <si>
    <t>6910</t>
  </si>
  <si>
    <t>6920</t>
  </si>
  <si>
    <t>70</t>
  </si>
  <si>
    <t>7010</t>
  </si>
  <si>
    <t>7021</t>
  </si>
  <si>
    <t>7022</t>
  </si>
  <si>
    <t>71</t>
  </si>
  <si>
    <t>7111</t>
  </si>
  <si>
    <t>7112</t>
  </si>
  <si>
    <t>7120</t>
  </si>
  <si>
    <t>73</t>
  </si>
  <si>
    <t>7311</t>
  </si>
  <si>
    <t>7312</t>
  </si>
  <si>
    <t>7320</t>
  </si>
  <si>
    <t>74</t>
  </si>
  <si>
    <t>7410</t>
  </si>
  <si>
    <t>7420</t>
  </si>
  <si>
    <t>7430</t>
  </si>
  <si>
    <t>7490</t>
  </si>
  <si>
    <t>75</t>
  </si>
  <si>
    <t>7500</t>
  </si>
  <si>
    <t>77</t>
  </si>
  <si>
    <t>7711</t>
  </si>
  <si>
    <t>7712</t>
  </si>
  <si>
    <t>7721</t>
  </si>
  <si>
    <t>7722</t>
  </si>
  <si>
    <t>7729</t>
  </si>
  <si>
    <t>7731</t>
  </si>
  <si>
    <t>7732</t>
  </si>
  <si>
    <t>7733</t>
  </si>
  <si>
    <t>7734</t>
  </si>
  <si>
    <t>7735</t>
  </si>
  <si>
    <t>7739</t>
  </si>
  <si>
    <t>7740</t>
  </si>
  <si>
    <t>78</t>
  </si>
  <si>
    <t>7810</t>
  </si>
  <si>
    <t>7820</t>
  </si>
  <si>
    <t>7830</t>
  </si>
  <si>
    <t>79</t>
  </si>
  <si>
    <t>7911</t>
  </si>
  <si>
    <t>7912</t>
  </si>
  <si>
    <t>7990</t>
  </si>
  <si>
    <t>80</t>
  </si>
  <si>
    <t>8010</t>
  </si>
  <si>
    <t>8020</t>
  </si>
  <si>
    <t>8030</t>
  </si>
  <si>
    <t>81</t>
  </si>
  <si>
    <t>8110</t>
  </si>
  <si>
    <t>8121</t>
  </si>
  <si>
    <t>8122</t>
  </si>
  <si>
    <t>8129</t>
  </si>
  <si>
    <t>8130</t>
  </si>
  <si>
    <t>82</t>
  </si>
  <si>
    <t>8211</t>
  </si>
  <si>
    <t>8219</t>
  </si>
  <si>
    <t>8220</t>
  </si>
  <si>
    <t>8230</t>
  </si>
  <si>
    <t>8291</t>
  </si>
  <si>
    <t>8292</t>
  </si>
  <si>
    <t>8299</t>
  </si>
  <si>
    <t>ΕΚΠΑΙΔΕΥΣΗ</t>
  </si>
  <si>
    <t>85</t>
  </si>
  <si>
    <t>Εκπαίδευση</t>
  </si>
  <si>
    <t>8510</t>
  </si>
  <si>
    <t>8520</t>
  </si>
  <si>
    <t>8531</t>
  </si>
  <si>
    <t>8532</t>
  </si>
  <si>
    <t>8541</t>
  </si>
  <si>
    <t>Μεταδευτεροβάθμια μη τριτοβάθμια εκπαίδευση</t>
  </si>
  <si>
    <t>8542</t>
  </si>
  <si>
    <t>8551</t>
  </si>
  <si>
    <t>8552</t>
  </si>
  <si>
    <t>8553</t>
  </si>
  <si>
    <t>8559</t>
  </si>
  <si>
    <t>8560</t>
  </si>
  <si>
    <t>86</t>
  </si>
  <si>
    <t>8610</t>
  </si>
  <si>
    <t>8621</t>
  </si>
  <si>
    <t>8622</t>
  </si>
  <si>
    <t>8623</t>
  </si>
  <si>
    <t>8690</t>
  </si>
  <si>
    <t>87</t>
  </si>
  <si>
    <t>8710</t>
  </si>
  <si>
    <t>8720</t>
  </si>
  <si>
    <t>8730</t>
  </si>
  <si>
    <t>8790</t>
  </si>
  <si>
    <t>88</t>
  </si>
  <si>
    <t>8810</t>
  </si>
  <si>
    <t>8891</t>
  </si>
  <si>
    <t>8899</t>
  </si>
  <si>
    <t>90</t>
  </si>
  <si>
    <t>9001</t>
  </si>
  <si>
    <t>9002</t>
  </si>
  <si>
    <t>9003</t>
  </si>
  <si>
    <t>9004</t>
  </si>
  <si>
    <t>91</t>
  </si>
  <si>
    <t>9101</t>
  </si>
  <si>
    <t>9102</t>
  </si>
  <si>
    <t>9103</t>
  </si>
  <si>
    <t>9104</t>
  </si>
  <si>
    <t>92</t>
  </si>
  <si>
    <t>9200</t>
  </si>
  <si>
    <t>93</t>
  </si>
  <si>
    <t>9311</t>
  </si>
  <si>
    <t>9312</t>
  </si>
  <si>
    <t>9313</t>
  </si>
  <si>
    <t>9319</t>
  </si>
  <si>
    <t>9321</t>
  </si>
  <si>
    <t>9329</t>
  </si>
  <si>
    <t>94</t>
  </si>
  <si>
    <t>9411</t>
  </si>
  <si>
    <t>9412</t>
  </si>
  <si>
    <t>9420</t>
  </si>
  <si>
    <t>9491</t>
  </si>
  <si>
    <t>9492</t>
  </si>
  <si>
    <t>9499</t>
  </si>
  <si>
    <t>95</t>
  </si>
  <si>
    <t>9511</t>
  </si>
  <si>
    <t>9512</t>
  </si>
  <si>
    <t>Επισκευή  εξοπλισμού  επικοινωνίας</t>
  </si>
  <si>
    <t>9521</t>
  </si>
  <si>
    <t>9522</t>
  </si>
  <si>
    <t>9523</t>
  </si>
  <si>
    <t>9524</t>
  </si>
  <si>
    <t>9525</t>
  </si>
  <si>
    <t>9529</t>
  </si>
  <si>
    <t>96</t>
  </si>
  <si>
    <t>9601</t>
  </si>
  <si>
    <t>9602</t>
  </si>
  <si>
    <t>9603</t>
  </si>
  <si>
    <t>9604</t>
  </si>
  <si>
    <t>9609</t>
  </si>
  <si>
    <t>97</t>
  </si>
  <si>
    <t>9700</t>
  </si>
  <si>
    <t>I</t>
  </si>
  <si>
    <t>55</t>
  </si>
  <si>
    <t>Καταλύματα</t>
  </si>
  <si>
    <t>5510</t>
  </si>
  <si>
    <t>5520</t>
  </si>
  <si>
    <t>5530</t>
  </si>
  <si>
    <t>5590</t>
  </si>
  <si>
    <t>56</t>
  </si>
  <si>
    <t>5610</t>
  </si>
  <si>
    <t>5621</t>
  </si>
  <si>
    <t>5629</t>
  </si>
  <si>
    <t>5630</t>
  </si>
  <si>
    <t>TRANSPORTATION AND STORAGE</t>
  </si>
  <si>
    <t>Land transport and transport via pipelines</t>
  </si>
  <si>
    <t>Taxi operation</t>
  </si>
  <si>
    <t>Other passenger land transport  n.e.c.</t>
  </si>
  <si>
    <t>Freight transport by road</t>
  </si>
  <si>
    <t>Removal services</t>
  </si>
  <si>
    <t>Water transport</t>
  </si>
  <si>
    <t>Sea and coastal passenger water transport</t>
  </si>
  <si>
    <t>Sea and coastal freight water transport</t>
  </si>
  <si>
    <t>Air transport</t>
  </si>
  <si>
    <t>Passenger air transport</t>
  </si>
  <si>
    <t>Warehousing and support activities for transportation</t>
  </si>
  <si>
    <t>Warehousing and storage</t>
  </si>
  <si>
    <t>Service activities incidental to land transportation</t>
  </si>
  <si>
    <t>Service activities incidental to water transportation</t>
  </si>
  <si>
    <t>Service activities incidental to air transportation</t>
  </si>
  <si>
    <t>Cargo handling</t>
  </si>
  <si>
    <t>Other transportation support activities</t>
  </si>
  <si>
    <t>Postal and courier activities</t>
  </si>
  <si>
    <t>Postal activities under universal service obligation</t>
  </si>
  <si>
    <t>Other postal and courier activities</t>
  </si>
  <si>
    <t>ACCOMMODATION AND FOOD SERVICE ACTIVITIES</t>
  </si>
  <si>
    <t>Accommodation</t>
  </si>
  <si>
    <t>Hotels and similar accommodation</t>
  </si>
  <si>
    <t>Holiday and other short-stay accommodation</t>
  </si>
  <si>
    <t>Camping grounds, recreational vehicle parks  and  trailer parks</t>
  </si>
  <si>
    <t>Other accommodation</t>
  </si>
  <si>
    <t>Food and beverage service activities</t>
  </si>
  <si>
    <t>Restaurants and mobile food service activities</t>
  </si>
  <si>
    <t>Other food service activities</t>
  </si>
  <si>
    <t>Beverage serving activities</t>
  </si>
  <si>
    <t>INFORMATION AND COMMUNICATION</t>
  </si>
  <si>
    <t>Publishing activities</t>
  </si>
  <si>
    <t>Book publishing</t>
  </si>
  <si>
    <t>Publishing of directories and mailing lists</t>
  </si>
  <si>
    <t>Publishing of newspapers</t>
  </si>
  <si>
    <t>Publishing of journals and periodicals</t>
  </si>
  <si>
    <t>Other publishing activities</t>
  </si>
  <si>
    <t>Publishing of computer games</t>
  </si>
  <si>
    <t>Other software publishing</t>
  </si>
  <si>
    <t>Motion picture, video and television programme production, sound recording and music publishing activities</t>
  </si>
  <si>
    <t>Motion picture, video and television programme production activities</t>
  </si>
  <si>
    <t>Motion picture, video and television programme post-production activities</t>
  </si>
  <si>
    <t>Motion picture, video and television programme distribution activities</t>
  </si>
  <si>
    <t>Motion picture projection activities</t>
  </si>
  <si>
    <t>Sound recording and music publishing activities</t>
  </si>
  <si>
    <t>Radio broadcasting</t>
  </si>
  <si>
    <t>Telecommunications</t>
  </si>
  <si>
    <t>Wired telecommunications activities</t>
  </si>
  <si>
    <t>Wireless telecommunications activities</t>
  </si>
  <si>
    <t>Satellite telecommunications activities</t>
  </si>
  <si>
    <t>Other telecommunications activities</t>
  </si>
  <si>
    <t>Computer programming, consultancy and related activities</t>
  </si>
  <si>
    <t>Computer programming activities</t>
  </si>
  <si>
    <t>Computer consultancy activities</t>
  </si>
  <si>
    <t>Computer facilities management activities</t>
  </si>
  <si>
    <t>Other information technology and computer service activities</t>
  </si>
  <si>
    <t>Information service activities</t>
  </si>
  <si>
    <t>Data processing, hosting and related activities</t>
  </si>
  <si>
    <t>Web portals</t>
  </si>
  <si>
    <t>News agency activities</t>
  </si>
  <si>
    <t>Other information service activities n.e.c.</t>
  </si>
  <si>
    <t>REAL ESTATE ACTIVITIES</t>
  </si>
  <si>
    <t>Real estate activities</t>
  </si>
  <si>
    <t>Buying and selling of own real estate</t>
  </si>
  <si>
    <t>Renting and operating of own or leased real estate</t>
  </si>
  <si>
    <t>Real estate agencies</t>
  </si>
  <si>
    <t>Management of real estate on a fee or contract basis</t>
  </si>
  <si>
    <t>PROFESSIONAL, SCIENTIFIC AND TECHNICAL ACTIVITIES</t>
  </si>
  <si>
    <t>Legal and accounting activities</t>
  </si>
  <si>
    <t>Legal activities</t>
  </si>
  <si>
    <t>Accounting, bookkeeping and auditing activities; tax consultancy</t>
  </si>
  <si>
    <t>Activities of head offices; management consultancy activities</t>
  </si>
  <si>
    <t>Activities of head offices</t>
  </si>
  <si>
    <t>Public relations and communication activities</t>
  </si>
  <si>
    <t>Business and other management consultancy activities</t>
  </si>
  <si>
    <t>Architectural and engineering activities; technical testing and analysis</t>
  </si>
  <si>
    <t>Architectural activities</t>
  </si>
  <si>
    <t>Engineering activities and related technical consultancy</t>
  </si>
  <si>
    <t>Technical testing and analysis</t>
  </si>
  <si>
    <t>Advertising and market research</t>
  </si>
  <si>
    <t>Advertising agencies</t>
  </si>
  <si>
    <t>Media representation</t>
  </si>
  <si>
    <t>Market research and public opinion polling</t>
  </si>
  <si>
    <t>Other professional, scientific and technical activities</t>
  </si>
  <si>
    <t>Specialized design activities</t>
  </si>
  <si>
    <t>Photographic activities</t>
  </si>
  <si>
    <t>Translation and interpretation activities</t>
  </si>
  <si>
    <t>Other professional, scientific and technical activities n.e.c.</t>
  </si>
  <si>
    <t>Veterinary activities</t>
  </si>
  <si>
    <t>ADMINISTRATIVE AND SUPPORT SERVICE ACTIVITIES</t>
  </si>
  <si>
    <t>Rental and leasing activities</t>
  </si>
  <si>
    <t>Renting and leasing of trucks</t>
  </si>
  <si>
    <t>Renting and leasing of recreational and sports goods</t>
  </si>
  <si>
    <t>Renting of video tapes and disks</t>
  </si>
  <si>
    <t>Renting and leasing of other personal and household goods</t>
  </si>
  <si>
    <t>Renting and leasing of agricultural machinery and equipment</t>
  </si>
  <si>
    <t>Renting and leasing of construction and civil engineering machinery and equipment</t>
  </si>
  <si>
    <t>Renting and leasing of office machinery and equipment (including computers)</t>
  </si>
  <si>
    <t>Renting and leasing of water transport equipment</t>
  </si>
  <si>
    <t>Renting and leasing of air transport equipment</t>
  </si>
  <si>
    <t>Renting and leasing of other machinery, equipment and tangible goods n.e.c.</t>
  </si>
  <si>
    <t>Employment activities</t>
  </si>
  <si>
    <t>Activities of employment placement agencies</t>
  </si>
  <si>
    <t>Temporary employment agency activities</t>
  </si>
  <si>
    <t>Travel agency activities</t>
  </si>
  <si>
    <t>Tour operator activities</t>
  </si>
  <si>
    <t>Security and investigation activities</t>
  </si>
  <si>
    <t>Private security activities</t>
  </si>
  <si>
    <t>Security systems service activities</t>
  </si>
  <si>
    <t>Investigation activities</t>
  </si>
  <si>
    <t>Services to buildings and landscape activities</t>
  </si>
  <si>
    <t>Combined facilities support activities</t>
  </si>
  <si>
    <t>General cleaning of buildings</t>
  </si>
  <si>
    <t>Other building and industrial cleaning activities</t>
  </si>
  <si>
    <t>Office administrative, office support and other business support activities</t>
  </si>
  <si>
    <t>Combined office administrative service activities</t>
  </si>
  <si>
    <t>Photocopying, document preparation and other specialized office support activities</t>
  </si>
  <si>
    <t>Activities of call centres</t>
  </si>
  <si>
    <t>Activities of collection agencies and credit bureaus</t>
  </si>
  <si>
    <t>Packaging activities</t>
  </si>
  <si>
    <t>EDUCATION</t>
  </si>
  <si>
    <t>Education</t>
  </si>
  <si>
    <t>Pre-primary education</t>
  </si>
  <si>
    <t>Primary education</t>
  </si>
  <si>
    <t>General secondary education</t>
  </si>
  <si>
    <t>Technical and vocational secondary education</t>
  </si>
  <si>
    <t>Post-secondary non- tertiary education</t>
  </si>
  <si>
    <t>Sports and recreation education</t>
  </si>
  <si>
    <t>Cultural education</t>
  </si>
  <si>
    <t>Driving school activities</t>
  </si>
  <si>
    <t>Other education n.e.c.</t>
  </si>
  <si>
    <t>HUMAN HEALTH AND SOCIAL WORK ACTIVITIES</t>
  </si>
  <si>
    <t>Human health activities</t>
  </si>
  <si>
    <t>Hospital activities</t>
  </si>
  <si>
    <t>General medical practice activities</t>
  </si>
  <si>
    <t>Dental practice activities</t>
  </si>
  <si>
    <t>Other human health activities</t>
  </si>
  <si>
    <t>Residential care activities</t>
  </si>
  <si>
    <t>Residential care activities for mental retardation, mental health and substance abuse</t>
  </si>
  <si>
    <t>Residential care activities for the elderly and disabled</t>
  </si>
  <si>
    <t>Other residential care activities</t>
  </si>
  <si>
    <t>Social work activities without accommodation</t>
  </si>
  <si>
    <t>Social work activities without accommodation for the elderly and disabled</t>
  </si>
  <si>
    <t>Child day-care activities</t>
  </si>
  <si>
    <t>Other social work activities without accommodation n.e.c.</t>
  </si>
  <si>
    <t>ARTS, ENTERTAINMENT AND RECREATION</t>
  </si>
  <si>
    <t>Creative, arts and entertainment activities</t>
  </si>
  <si>
    <t>Performing arts</t>
  </si>
  <si>
    <t>Support activities to performing arts</t>
  </si>
  <si>
    <t>Artistic creation</t>
  </si>
  <si>
    <t>Operation of arts facilities</t>
  </si>
  <si>
    <t>Libraries, archives, museums and other cultural activities</t>
  </si>
  <si>
    <t>Library and archives activities</t>
  </si>
  <si>
    <t>Museums activities</t>
  </si>
  <si>
    <t>Operation of historical sites and buildings and similar visitor attractions</t>
  </si>
  <si>
    <t>Botanical and zoological gardens and nature reserves activities</t>
  </si>
  <si>
    <t>Gambling and betting activities</t>
  </si>
  <si>
    <t>Sports activities and amusement and recreation activities</t>
  </si>
  <si>
    <t>Operation of sports facilities</t>
  </si>
  <si>
    <t>Activities of sport clubs</t>
  </si>
  <si>
    <t>Fitness facilities</t>
  </si>
  <si>
    <t>Other sports activities</t>
  </si>
  <si>
    <t>Activities of amusement parks and theme parks</t>
  </si>
  <si>
    <t>Other amusement and recreation activities</t>
  </si>
  <si>
    <t>OTHER SERVICE ACTIVITIES</t>
  </si>
  <si>
    <t>Activities of membership organisations</t>
  </si>
  <si>
    <t>Activities of business and employers membership organizations</t>
  </si>
  <si>
    <t>Activities of professional membership organizations</t>
  </si>
  <si>
    <t>Activities of trade unions</t>
  </si>
  <si>
    <t>Activities of religious organizations</t>
  </si>
  <si>
    <t>Activities of political organizations</t>
  </si>
  <si>
    <t>Activities of other membership organizations n.e.c.</t>
  </si>
  <si>
    <t>Repair of computers and personal and household goods</t>
  </si>
  <si>
    <t>Repair of computers and peripheral equipment</t>
  </si>
  <si>
    <t>Repair of communication equipment</t>
  </si>
  <si>
    <t>Repair of consumer electronics</t>
  </si>
  <si>
    <t>Repair of household appliances and home and garden equipment</t>
  </si>
  <si>
    <t>Repair of footwear and leather goods</t>
  </si>
  <si>
    <t>Repair of furniture and home furnishings</t>
  </si>
  <si>
    <t>Repair of watches, clocks and jewellery</t>
  </si>
  <si>
    <t>Repair of  other personal and household goods</t>
  </si>
  <si>
    <t>Washing and (dry-)cleaning of textile and fur products</t>
  </si>
  <si>
    <t>Hairdressing and other beauty treatment</t>
  </si>
  <si>
    <t>Funeral and related activities</t>
  </si>
  <si>
    <t>Physical well-being activities</t>
  </si>
  <si>
    <t>Activities of households as employers of domestic personnel</t>
  </si>
  <si>
    <t>ΙΔΙΩΤΙΚΟΣ ΤΟΜΕΑΣ</t>
  </si>
  <si>
    <t>PRIVATE SECTOR</t>
  </si>
  <si>
    <t>Number of enterprises</t>
  </si>
  <si>
    <t xml:space="preserve">Gross fixed
capital
formation
</t>
  </si>
  <si>
    <t xml:space="preserve"> (€000's)</t>
  </si>
  <si>
    <t>Μισθωτοί</t>
  </si>
  <si>
    <t>Σύνολο</t>
  </si>
  <si>
    <t>Employees</t>
  </si>
  <si>
    <t>Total</t>
  </si>
  <si>
    <t>Income
from
services</t>
  </si>
  <si>
    <t>Total
 turnover</t>
  </si>
  <si>
    <t xml:space="preserve">Change in stocks </t>
  </si>
  <si>
    <t>Other operating income</t>
  </si>
  <si>
    <t>Production value</t>
  </si>
  <si>
    <t>Value of goods
purchased for
 resale (-)</t>
  </si>
  <si>
    <t>Buildings</t>
  </si>
  <si>
    <t>Transport equipment</t>
  </si>
  <si>
    <t xml:space="preserve">Furniture </t>
  </si>
  <si>
    <t>Machinery, equipment and intangible goods</t>
  </si>
  <si>
    <t>ΠΕΡΙΕΧΟΜΕΝΑ</t>
  </si>
  <si>
    <t>CONTENTS</t>
  </si>
  <si>
    <t xml:space="preserve">Πίνακας Table </t>
  </si>
  <si>
    <t>Περιεχόμενα - Contents</t>
  </si>
  <si>
    <t>In compliance with the Statistics Law, No. 15(I) of 2000, all data collected are treated as confidential and used solely for statistical purposes. No data for individual firms or persons are published or disclosed to anyone.</t>
  </si>
  <si>
    <t>Σύμφωνα με τον περί Στατιστικής Νόμο, αρ. 15(I) του 2000, όλα τα στοιχεία που συλλέγονται θεωρούνται εμπιστευτικά και χρησιμοποιούνται αποκλειστικά για σκοπούς στατιστικής. Καμιά πληροφορία που αφορά συγκεκριμένη επιχείρηση ή πρόσωπα δημοσιεύεται ή αποκαλύπτεται σε οποιονδήποτε.</t>
  </si>
  <si>
    <t>0 = Nil or less than half of the unit of measurement</t>
  </si>
  <si>
    <t>ACTIVITIES OF HOUSEHOLDS AS EMPLOYERS; UNDIFFERENTIATED GOODS AND SERVICES PRODUCING ACTIVITIES OF HOUSEHOLDS FOR OWN USE</t>
  </si>
  <si>
    <t>72</t>
  </si>
  <si>
    <t>7211</t>
  </si>
  <si>
    <t>7219</t>
  </si>
  <si>
    <t>7220</t>
  </si>
  <si>
    <t>Scientific research and development</t>
  </si>
  <si>
    <t>Research and experimental development on biotechnology</t>
  </si>
  <si>
    <t>Other research and experimental development on natural sciences and engineering</t>
  </si>
  <si>
    <t>Research and experimental development on social sciences and humanities</t>
  </si>
  <si>
    <t xml:space="preserve">Μισθοί και ημερομίσθια </t>
  </si>
  <si>
    <t>Wages and salaries</t>
  </si>
  <si>
    <t xml:space="preserve">Αριθμός απασχοληθέντων προσώπων                           </t>
  </si>
  <si>
    <t xml:space="preserve">Number of persons engaged </t>
  </si>
  <si>
    <t>Πλωτές μεταφορές</t>
  </si>
  <si>
    <t>Αεροπορικές μεταφορές</t>
  </si>
  <si>
    <t>Αεροπορικές μεταφορές  επιβατών</t>
  </si>
  <si>
    <t>Χερσαίες μεταφορές και μεταφορές μέσω αγωγών</t>
  </si>
  <si>
    <t>ΜΕΤΑΦΟΡΑ ΚΑΙ ΑΠΟΘΗΚΕΥΣΗ</t>
  </si>
  <si>
    <t>Αποθήκευση και υποστηρικτικές προς τη μεταφορά δραστηριότητες</t>
  </si>
  <si>
    <t>Δραστηριότητες συναφείς με τις χερσαίες μεταφορές</t>
  </si>
  <si>
    <t>Δραστηριότητες συναφείς με τις αεροπορικές μεταφορές</t>
  </si>
  <si>
    <t>Δραστηριότητες συναφείς με τις πλωτές μεταφορές</t>
  </si>
  <si>
    <t>Διακίνηση φορτίων</t>
  </si>
  <si>
    <t>Άλλες υποστηρικτικές προς τη μεταφορά δραστηριότητες</t>
  </si>
  <si>
    <t>Ταχυδρομικές και ταχυμεταφορικές δραστηριότητες</t>
  </si>
  <si>
    <t>Ταχυδρομικές δραστηριότητες στο πλαίσιο της υποχρέωσης παροχής  καθολικής υπηρεσίας</t>
  </si>
  <si>
    <t>Άλλες ταχυδρομικές και ταχυμεταφορικές δραστηριότητες</t>
  </si>
  <si>
    <t>ΔΡΑΣΤΗΡΙΟΤΗΤΕΣ ΥΠΗΡΕΣΙΩΝ ΠΑΡΟΧΗΣ ΚΑΤΑΛΥΜΑΤΟΣ ΚΑΙ  ΥΠΗΡΕΣΙΩΝ ΕΣΤΙΑΣΗΣ</t>
  </si>
  <si>
    <t>Ξενοδοχεία και παρόμοια καταλύματα</t>
  </si>
  <si>
    <t>Καταλύματα διακοπών και άλλα καταλύματα σύντομης διαμονής</t>
  </si>
  <si>
    <t>Χώροι κατασκήνωσης, εγκαταστάσεις για οχήματα αναψυχής  και  ρυμουλκούμενα οχήματα</t>
  </si>
  <si>
    <t>Άλλα καταλύματα</t>
  </si>
  <si>
    <t>Δραστηριότητες υπηρεσιών εστίασης</t>
  </si>
  <si>
    <t>Δραστηριότητες υπηρεσιών εστιατορίων και κινητών μονάδων εστίασης</t>
  </si>
  <si>
    <t>Δραστηριότητες υπηρεσιών τροφοδοσίας για εκδηλώσεις</t>
  </si>
  <si>
    <t>Άλλες υπηρεσίες εστίασης</t>
  </si>
  <si>
    <t>Δραστηριότητες παροχής ποτών</t>
  </si>
  <si>
    <t>ΕΝΗΜΕΡΩΣΗ ΚΑΙ ΕΠΙΚΟΙΝΩΝΙΑ</t>
  </si>
  <si>
    <t>Εκδοτικές δραστηριότητες</t>
  </si>
  <si>
    <t>Έκδοση βιβλίων</t>
  </si>
  <si>
    <t>Έκδοση τηλεφωνικών και κάθε είδους καταλόγων</t>
  </si>
  <si>
    <t>Έκδοση εφημερίδων</t>
  </si>
  <si>
    <t>Έκδοση παιχνιδιών για ηλεκτρονικούς υπολογιστές</t>
  </si>
  <si>
    <t>Άλλες εκδοτικές δραστηριότητες</t>
  </si>
  <si>
    <t>Έκδοση περιοδικών κάθε είδους</t>
  </si>
  <si>
    <t>Έκδοση άλλου λογισμικού</t>
  </si>
  <si>
    <t>Παραγωγή κινηματογραφικών ταινιών, βίντεο και τηλεοπτικών  προγραμμάτων, ηχογραφήσεις και μουσικές εκδόσεις</t>
  </si>
  <si>
    <t>Δραστηριότητες παραγωγής κινηματογραφικών ταινιών, βίντεο και  τηλεοπτικών προγραμμάτων</t>
  </si>
  <si>
    <t>Δραστηριότητες συνοδευτικές της παραγωγής κινηματογραφικών ταινιών,  βίντεο  και  τηλεοπτικών  προγραμμάτων</t>
  </si>
  <si>
    <t>Δραστηριότητες διανομής κινηματογραφικών ταινιών, βίντεο και τηλεοπτικών  προγραμμάτων</t>
  </si>
  <si>
    <t>Δραστηριότητες προβολής κινηματογραφικών ταινιών</t>
  </si>
  <si>
    <t>Ηχογραφήσεις και μουσικές εκδόσεις</t>
  </si>
  <si>
    <t>Δραστηριότητες προγραμματισμού και ραδιοτηλεοπτικών εκπομπών</t>
  </si>
  <si>
    <t>Programming and broadcasting activities</t>
  </si>
  <si>
    <t>Television programming and broadcasting activities</t>
  </si>
  <si>
    <t>Ραδιοφωνικές εκπομπές</t>
  </si>
  <si>
    <t>Ενσύρματες τηλεπικοινωνιακές δραστηριότητες</t>
  </si>
  <si>
    <t>Άλλες τηλεπικοινωνιακές δραστηριότητες</t>
  </si>
  <si>
    <t>Δραστηριότητες προγραμματισμού ηλεκτρονικών συστημάτων</t>
  </si>
  <si>
    <t>Δραστηριότητες προγραμματισμού ηλεκτρονικών υπολογιστών, παροχής συμβουλών και συναφείς δραστηριότητες</t>
  </si>
  <si>
    <t>Δραστηριότητες παροχής συμβουλών σχετικά με τους ηλεκτρονικούς υπολογιστές</t>
  </si>
  <si>
    <t>Υπηρεσίες διαχείρισης ηλεκτρονικών συστημάτων</t>
  </si>
  <si>
    <t>Άλλες δραστηριότητες της τεχνολογίας της πληροφορίας και δραστηριότητες υπηρεσιών ηλεκτρονικών υπολογιστών</t>
  </si>
  <si>
    <t>Δραστηριότητες υπηρεσιών πληροφορίας</t>
  </si>
  <si>
    <t>Επεξεργασία δεδομένων, καταχώρηση και συναφείς δραστηριότητες</t>
  </si>
  <si>
    <t>Δικτυακές πύλες</t>
  </si>
  <si>
    <t>Δραστηριότητες πρακτορείων ειδήσεων</t>
  </si>
  <si>
    <t>Άλλες δραστηριότητες υπηρεσιών πληροφορίας π.δ.κ.α.</t>
  </si>
  <si>
    <t>ΔΙΑΧΕΙΡΙΣΗ ΑΚΙΝΗΤΗΣ ΠΕΡΙΟΥΣΙΑΣ</t>
  </si>
  <si>
    <t>Αγοραπωλησία ιδιόκτητων ακινήτων</t>
  </si>
  <si>
    <t>Εκμίσθωση και διαχείριση ιδιόκτητων ή μισθωμένων ακινήτων</t>
  </si>
  <si>
    <t>Μεσιτικά γραφεία ακινήτων</t>
  </si>
  <si>
    <t>Διαχείριση ακίνητης περιουσίας, έναντι αμοιβής ή βάσει σύμβασης</t>
  </si>
  <si>
    <t>ΕΠΑΓΓΕΛΜΑΤΙΚΕΣ, ΕΠΙΣΤΗΜΟΝΙΚΕΣ ΚΑΙ ΤΕΧΝΙΚΕΣ ΔΡΑΣΤΗΡΙΟΤΗΤΕΣ</t>
  </si>
  <si>
    <t>Νομικές και λογιστικές δραστηριότητες</t>
  </si>
  <si>
    <t>Νομικές δραστηριότητες</t>
  </si>
  <si>
    <t>Δραστηριότητες λογιστικής, τήρησης βιβλίων και λογιστικού ελέγχου · παροχή φορολογικών συμβουλών</t>
  </si>
  <si>
    <t>Δραστηριότητες κεντρικών γραφείων· δραστηριότητες παροχής συμβουλών διαχείρισης</t>
  </si>
  <si>
    <t>Δραστηριότητες κεντρικών γραφείων</t>
  </si>
  <si>
    <t>Δραστηριότητες δημοσίων σχέσεων και επικοινωνίας</t>
  </si>
  <si>
    <t>Δραστηριότητες παροχής επιχειρηματικών συμβουλών και άλλων συμβουλών διαχείρισης</t>
  </si>
  <si>
    <t>Αρχιτεκτονικές δραστηριότητες και δραστηριότητες μηχανικών· τεχνικές δοκιμές και αναλύσεις</t>
  </si>
  <si>
    <t>Τεχνικές δοκιμές και αναλύσεις</t>
  </si>
  <si>
    <t>Δραστηριότητες αρχιτεκτόνων</t>
  </si>
  <si>
    <t>Δραστηριότητες μηχανικών και συναφείς δραστηριότητες παροχής τεχνικών συμβουλών</t>
  </si>
  <si>
    <t>Επιστημονική έρευνα και ανάπτυξη</t>
  </si>
  <si>
    <t>Έρευνα και πειραματική ανάπτυξη στη βιοτεχνολογία</t>
  </si>
  <si>
    <t>Έρευνα και πειραματική ανάπτυξη σε άλλες φυσικές επιστήμες και τη μηχανική</t>
  </si>
  <si>
    <t>Έρευνα και πειραματική ανάπτυξη στις κοινωνικές και ανθρωπιστικές επιστήμες</t>
  </si>
  <si>
    <t>Διαφήμιση και έρευνα αγοράς</t>
  </si>
  <si>
    <t>Διαφημιστικά γραφεία</t>
  </si>
  <si>
    <t>Παρουσίαση στα μέσα ενημέρωσης</t>
  </si>
  <si>
    <t>Έρευνα αγοράς και δημοσκοπήσεις</t>
  </si>
  <si>
    <t>Άλλες επαγγελματικές, επιστημονικές και τεχνικές δραστηριότητες</t>
  </si>
  <si>
    <t>Άλλες επαγγελματικές, επιστημονικές και τεχνικές δραστηριότητες π.δ.κ.α.</t>
  </si>
  <si>
    <t>Δραστηριότητες μετάφρασης και διερμηνείας</t>
  </si>
  <si>
    <t>Φωτογραφικές δραστηριότητες</t>
  </si>
  <si>
    <t>Δραστηριότητες ειδικευμένου σχεδίου</t>
  </si>
  <si>
    <t>Κτηνιατρικές δραστηριότητες</t>
  </si>
  <si>
    <t>ΔΙΟΙΚΗΤΙΚΕΣ ΚΑΙ ΥΠΟΣΤΗΡΙΚΤΙΚΕΣ ΔΡΑΣΤΗΡΙΟΤΗΤΕΣ</t>
  </si>
  <si>
    <t>Δραστηριότητες ενοικίασης και εκμίσθωσης</t>
  </si>
  <si>
    <t>Ενοικίαση και εκμίσθωση αυτοκινήτων και ελαφρών μηχανοκίνητων οχημάτων</t>
  </si>
  <si>
    <t>Renting and leasing of cars and light motor vehicles</t>
  </si>
  <si>
    <t>Ενοικίαση και εκμίσθωση φορτηγών</t>
  </si>
  <si>
    <t>Ενοικίαση και εκμίσθωση ειδών αναψυχής και αθλητικών ειδών</t>
  </si>
  <si>
    <t>Ενοικίαση βιντεοκασετών και δίσκων</t>
  </si>
  <si>
    <t>Ενοικίαση και εκμίσθωση άλλων ειδών προσωπικής ή οικιακής χρήσης</t>
  </si>
  <si>
    <t>Ενοικίαση και εκμίσθωση γεωργικών μηχανημάτων και εξοπλισμού</t>
  </si>
  <si>
    <t>Ενοικίαση και εκμίσθωση μηχανημάτων και εξοπλισμού κατασκευών και έργων πολιτικού μηχανικού</t>
  </si>
  <si>
    <t>Leasing of intellectual property and similar products, except copyrighted works</t>
  </si>
  <si>
    <t>Ενοικίαση και εκμίσθωση μηχανημάτων και εξοπλισμού γραφείου (συμπεριλαμβανομένων των ηλεκτρονικών υπολογιστών)</t>
  </si>
  <si>
    <t>Ενοικίαση και εκμίσθωση εξοπλισμού πλωτών μεταφορών</t>
  </si>
  <si>
    <t>Ενοικίαση και εκμίσθωση εξοπλισμού αεροπορικών μεταφορών</t>
  </si>
  <si>
    <t>Ενοικίαση και εκμίσθωση άλλων μηχανημάτων, ειδών εξοπλισμού και υλικών  αγαθών π.δ.κ.α.</t>
  </si>
  <si>
    <t>Εκμίσθωση πνευματικής ιδιοκτησίας και παρεμφερών προϊόντων, με εξαίρεση τα έργα με δικαιώματα πνευματικής ιδιοκτησίας</t>
  </si>
  <si>
    <t>Δραστηριότητες απασχόλησης</t>
  </si>
  <si>
    <t>Other human resources provision</t>
  </si>
  <si>
    <t>Άλλη διάθεση ανθρώπινου δυναμικού</t>
  </si>
  <si>
    <t>Δραστηριότητες γραφείων ευρέσεως προσωρινής εργασίας</t>
  </si>
  <si>
    <t>Δραστηριότητες γραφείων ευρέσεως εργασίας</t>
  </si>
  <si>
    <t>Δραστηριότητες ταξιδιωτικών πρακτορείων, γραφείων οργανωμένων ταξιδιών και υπηρεσιών κρατήσεων και συναφείς δραστηριότητες</t>
  </si>
  <si>
    <t>Travel agency, tour operator  reservation service and related activities</t>
  </si>
  <si>
    <t>Other reservation service and related activities</t>
  </si>
  <si>
    <t>Δραστηριότητες ταξιδιωτικών πρακτορείων</t>
  </si>
  <si>
    <t>Δραστηριότητες γραφείων οργανωμένων ταξιδιών</t>
  </si>
  <si>
    <t>Άλλες δραστηριότητες υπηρεσιών κρατήσεων και συναφείς δραστηριότητες</t>
  </si>
  <si>
    <t>Δραστηριότητες παροχής προστασίας και έρευνας</t>
  </si>
  <si>
    <t>Δραστηριότητες παροχής ιδιωτικής προστασίας</t>
  </si>
  <si>
    <t>Δραστηριότητες υπηρεσιών συστημάτων προστασίας</t>
  </si>
  <si>
    <t>Δραστηριότητες έρευνας</t>
  </si>
  <si>
    <t>Δραστηριότητες παροχής υπηρεσιών σε κτίρια και εξωτερικούς χώρους</t>
  </si>
  <si>
    <t>Δραστηριότητες συνδυασμού βοηθητικών υπηρεσιών</t>
  </si>
  <si>
    <t>Γενικός καθαρισμός κτιρίων</t>
  </si>
  <si>
    <t>Άλλες δραστηριότητες καθαρισμού κτιρίων και βιομηχανικού καθαρισμού</t>
  </si>
  <si>
    <t>Other cleaning activities</t>
  </si>
  <si>
    <t>Άλλες δραστηριότητες καθαρισμού</t>
  </si>
  <si>
    <t>Δραστηριότητες υπηρεσιών τοπίου</t>
  </si>
  <si>
    <t>Landscape service activities</t>
  </si>
  <si>
    <t>Διοικητικές δραστηριότητες γραφείου, γραμματειακή υποστήριξη και άλλες δραστηριότητες παροχής υποστήριξης προς τις επιχειρήσεις</t>
  </si>
  <si>
    <t>Συνδυασμένες διοικητικές δραστηριότητες γραφείου</t>
  </si>
  <si>
    <t>Αναπαραγωγή φωτοτυπιών, προετοιμασία εγγράφων και άλλες ειδικευμένες δραστηριότητες γραμματειακής υποστήριξης</t>
  </si>
  <si>
    <t>Δραστηριότητες τηλεφωνικών κέντρων</t>
  </si>
  <si>
    <t>Organisation of conventions and trade shows</t>
  </si>
  <si>
    <t>Οργάνωση συνεδρίων και εμπορικών εκθέσεων</t>
  </si>
  <si>
    <t>Δραστηριότητες γραφείων είσπραξης και γραφείων οικονομικών και εμπορικών πληροφοριών</t>
  </si>
  <si>
    <t>Δραστηριότητες συσκευασίας</t>
  </si>
  <si>
    <t>Άλλες δραστηριότητες παροχής υπηρεσιών προς τις επιχειρήσεις π.δ.κ.α.</t>
  </si>
  <si>
    <t>Other business support service activities n.e.c.</t>
  </si>
  <si>
    <t>Προσχολική εκπαίδευση</t>
  </si>
  <si>
    <t>Πρωτοβάθμια εκπαίδευση</t>
  </si>
  <si>
    <t>Γενική δευτεροβάθμια εκπαίδευση</t>
  </si>
  <si>
    <t>Τεχνική και επαγγελματική δευτεροβάθμια εκπαίδευση</t>
  </si>
  <si>
    <t>Τριτοβάθμια εκπαίδευση</t>
  </si>
  <si>
    <t>Tertiary education</t>
  </si>
  <si>
    <t>Αθλητική και ψυχαγωγική εκπαίδευση</t>
  </si>
  <si>
    <t>Πολιτιστική εκπαίδευση</t>
  </si>
  <si>
    <t>Δραστηριότητες σχολών οδηγών</t>
  </si>
  <si>
    <t>Άλλη εκπαίδευση π.δ.κ.α.</t>
  </si>
  <si>
    <t>Educational support activities</t>
  </si>
  <si>
    <t>Εκπαιδευτικές υποστηρικτικές δραστηριότητες</t>
  </si>
  <si>
    <t>ΔΡΑΣΤΗΡΙΟΤΗΤΕΣ ΣΧΕΤΙΚΕΣ ΜΕ ΤΗΝ ΑΝΘΡΩΠΙΝΗ ΥΓΕΙΑ ΚΑΙ ΤΗΝ ΚΟΙΝΩΝΙΚΗ ΜΕΡΙΜΝΑ</t>
  </si>
  <si>
    <t>Specialist medical practice activities</t>
  </si>
  <si>
    <t>Άλλες δραστηριότητες ανθρώπινης υγείας</t>
  </si>
  <si>
    <t>Δραστηριότητες άσκησης οδοντιατρικών επαγγελμάτων</t>
  </si>
  <si>
    <t>Δραστηριότητες άσκησης ειδικών ιατρικών επαγγελμάτων</t>
  </si>
  <si>
    <t>Δραστηριότητες άσκησης γενικών ιατρικών επαγγελμάτων</t>
  </si>
  <si>
    <t>Νοσοκομειακές δραστηριότητες</t>
  </si>
  <si>
    <t>Δραστηριότητες ανθρώπινης υγείας</t>
  </si>
  <si>
    <t>Δραστηριότητες βοήθειας κατ΄οίκον</t>
  </si>
  <si>
    <t>Residential nursing care activities</t>
  </si>
  <si>
    <t>Δραστηριότητες αποκλειστικού(-ής)  οσοκόμου κατ' οίκον</t>
  </si>
  <si>
    <t>Δραστηριότητες αποκλειστικού(-ής) νοσοκόμου κατ' οίκον για νοητική  υστέρηση, ψυχική υγεία και χρήση ουσιών</t>
  </si>
  <si>
    <t>Δραστηριότητες αποκλειστικού(-ής) νοσοκόμου κατ'οίκον για ηλικιωμένους και άτομα με αναπηρία</t>
  </si>
  <si>
    <t>Άλλες δραστηριότητες αποκλειστικού(-ης) νοσοκόμου κατ' οίκον</t>
  </si>
  <si>
    <t>Δραστηριότητες κοινωνικής μέριμνας χωρίς παροχή καταλύματος</t>
  </si>
  <si>
    <t>Δραστηριότητες κοινωνικής μέριμνας χωρίς παροχή καταλύματος για ηλικιωμένους και άτομα με αναπηρία</t>
  </si>
  <si>
    <t>Δραστηριότητες βρεφονηπιακών και παιδικών σταθμών</t>
  </si>
  <si>
    <t>Άλλες δραστηριότητες κοινωνικής μέριμνας χωρίς παροχή καταλύματος π.δ.κ.α.</t>
  </si>
  <si>
    <t>ΤΕΧΝΕΣ, ΔΙΑΣΚΕΔΑΣΗ ΚΑΙ ΨΥΧΑΓΩΓΙΑ</t>
  </si>
  <si>
    <t>Δημιουργικές δραστηριότητες, τέχνες και διασκέδαση</t>
  </si>
  <si>
    <t>Τέχνες του θεάματος</t>
  </si>
  <si>
    <t>Υποστηρικτικές δραστηριότητες για τις τέχνες του θεάματος</t>
  </si>
  <si>
    <t>Καλλιτεχνική δημιουργία</t>
  </si>
  <si>
    <t>Εκμετάλλευση αιθουσών θεαμάτων και συναφείς δραστηριότητες</t>
  </si>
  <si>
    <t>Δραστηριότητες βιβλιοθηκών, αρχειοφυλακείων, μουσείων και λοιπές πολιτιστικές δραστηριότητες</t>
  </si>
  <si>
    <t>Δραστηριότητες βιβλιοθηκών και αρχειοφυλακείων</t>
  </si>
  <si>
    <t>Δραστηριότητες μουσείων</t>
  </si>
  <si>
    <t>Λειτουργία ιστορικών χώρων και κτιρίων και παρόμοιων πόλων έλξης επισκεπτών</t>
  </si>
  <si>
    <t>Δραστηριότητες βοτανικών και ζωολογικών κήπων και φυσικών βιοτόπων</t>
  </si>
  <si>
    <t>Τυχερά παιχνίδια και στοιχήματα</t>
  </si>
  <si>
    <t>Αθλητικές δραστηριότητες και δραστηριότητες διασκέδασης και ψυχαγωγίας</t>
  </si>
  <si>
    <t>Άλλες δραστηριότητες διασκέδασης και ψυχαγωγίας</t>
  </si>
  <si>
    <t>Δραστηριότητες πάρκων αναψυχής και άλλων θεματικών πάρκων</t>
  </si>
  <si>
    <t>Άλλες αθλητικές δραστηριότητες</t>
  </si>
  <si>
    <t>Εγκαταστάσεις γυμναστικής</t>
  </si>
  <si>
    <t>Δραστηριότητες αθλητικών ομίλων</t>
  </si>
  <si>
    <t>Εκμετάλλευση αθλητικών εγκαταστάσεων</t>
  </si>
  <si>
    <t>ΑΛΛΕΣ ΔΡΑΣΤΗΡΙΟΤΗΤΕΣ ΠΑΡΟΧΗΣ  ΠΗΡΕΣΙΩΝ</t>
  </si>
  <si>
    <t>Δραστηριότητες άλλων οργανώσεων π.δ.κ.α.</t>
  </si>
  <si>
    <t>Δραστηριότητες πολιτικών οργανώσεων</t>
  </si>
  <si>
    <t>Δραστηριότητες θρησκευτικών οργανώσεων</t>
  </si>
  <si>
    <t>Δραστηριότητες συνδικαλιστικών οργανώσεων</t>
  </si>
  <si>
    <t>Δραστηριότητες επαγγελματικών οργανώσεων</t>
  </si>
  <si>
    <t>Δραστηριότητες επιχειρηματικών και εργοδοτικών οργανώσεων</t>
  </si>
  <si>
    <t>Δραστηριότητες οργανώσεων</t>
  </si>
  <si>
    <t>Επισκευή ηλεκτρονικών υπολογιστών και ειδών ατομικής η οικιακής χρήσης</t>
  </si>
  <si>
    <t>Επισκευή ηλεκτρονικών υπολογιστών και περιφερειακού εξοπλισμού</t>
  </si>
  <si>
    <t>Επισκευή άλλων ειδών προσωπικής καιοικιακής χρήσης</t>
  </si>
  <si>
    <t>Επισκευή ρολογιών και κοσμημάτων</t>
  </si>
  <si>
    <t>Επισκευή επίπλων και ειδών οικιακής επίπλωσης</t>
  </si>
  <si>
    <t>Επιδιόρθωση υποδημάτων και δερμάτινων ειδών</t>
  </si>
  <si>
    <t>Επισκευή συσκευών οικιακής χρήσης και εξοπλισμού σπιτιού και κήπου</t>
  </si>
  <si>
    <t>Επισκευή ηλεκτρονικών ειδών ευρείας κατανάλωσης</t>
  </si>
  <si>
    <t>Άλλες δραστηριότητες παροχής προσωπικών υπηρεσιών</t>
  </si>
  <si>
    <t>Other personal service activities</t>
  </si>
  <si>
    <t>Other personal service activities n.e.c.</t>
  </si>
  <si>
    <t>Πλύσιμο και (στεγνό) καθάρισμα κλωστοϋφαντουργικών και γούνινων προϊόντων</t>
  </si>
  <si>
    <t>Δραστηριότητες κομμωτηρίων, κουρείων και κέντρων αισθητικής</t>
  </si>
  <si>
    <t>Δραστηριότητες γραφείων κηδειών και συναφείς δραστηριότητες</t>
  </si>
  <si>
    <t>Δραστηριότητες σχετικές με τη φυσική ευεξία</t>
  </si>
  <si>
    <t>Άλλες δραστηριότητες παροχής προσωπικών  υπηρεσιών π.δ.κ.α.</t>
  </si>
  <si>
    <t>ΔΡΑΣΤΗΡΙΟΤΗΤΕΣ ΝΟΙΚΟΚΥΡΙΩΝ ΩΣ ΕΡΓΟΔΟΤΩΝ·  ΜΗ ΔΙΑΦΟΡΟΠΟΙΗΜΕΝΕΣ ΔΡΑΣΤΗΡΙΟΤΗΤΕΣ ΝΟΙΚΟΚΥΡΙΩΝ, ΠΟΥ ΑΦΟΡΟΥΝ ΤΗΝ ΠΑΡΑΓΩΓΗ ΑΓΑΘΩΝ ΚΑΙ ΥΠΗΡΕΣΙΩΝ ΓΙΑ ΙΔΙΑ ΧΡΗΣΗ</t>
  </si>
  <si>
    <t>Δραστηριότητες νοικοκυριών ως εργοδοτών οικιακού προσωπικού</t>
  </si>
  <si>
    <t>7=5-6</t>
  </si>
  <si>
    <t>6</t>
  </si>
  <si>
    <t>3</t>
  </si>
  <si>
    <t>2</t>
  </si>
  <si>
    <t>1</t>
  </si>
  <si>
    <t>4</t>
  </si>
  <si>
    <t>5=1-(2+3+4)</t>
  </si>
  <si>
    <t>8</t>
  </si>
  <si>
    <t>9</t>
  </si>
  <si>
    <t>11</t>
  </si>
  <si>
    <t>10=7-8-9</t>
  </si>
  <si>
    <t>Income from trading activities</t>
  </si>
  <si>
    <t>Αστικές και προαστιακές χερσαίες μεταφορές επιβατών</t>
  </si>
  <si>
    <t>Εκμετάλλευση ταξί</t>
  </si>
  <si>
    <t>Urban and suburban passenger land transport</t>
  </si>
  <si>
    <t>Άλλες χερσαίες μεταφορές επιβατών π.δ.κ.α.</t>
  </si>
  <si>
    <t>Οδικές μεταφορές εμπορευμάτων</t>
  </si>
  <si>
    <t>Υπηρεσίες μετακόμισης</t>
  </si>
  <si>
    <t>Θαλάσσιες και ακτοπλοϊκές μεταφορές επιβατών</t>
  </si>
  <si>
    <t>Θαλάσσιες και ακτοπλοϊκές μεταφορές εμπορευμάτων</t>
  </si>
  <si>
    <t xml:space="preserve">ΙΔΙΩΤΙΚΟΣ ΤΟΜΕΑΣ </t>
  </si>
  <si>
    <t xml:space="preserve">PRIVATE SECTOR </t>
  </si>
  <si>
    <t xml:space="preserve">Τα στοιχεία αφορούν τον ιδιωτικό τομέα και προκύπτουν από την ετήσια Έρευνα Υπηρεσιών και Μεταφορών. Πρόκειται για δειγματοληπτική έρευνα που απευθύνεται στις επιχειρήσεις. </t>
  </si>
  <si>
    <t xml:space="preserve">The data concern the private sector and they are derived from the annual Services and Transport Survey, which is a sample survey addressed to enterprises. </t>
  </si>
  <si>
    <t>Income from rents</t>
  </si>
  <si>
    <t>Income from commission</t>
  </si>
  <si>
    <t>Εργαζόμενοι ιδιοκτήτες</t>
  </si>
  <si>
    <t>Καλύπτονται όλες οι δραστηριότητες  που εμπίπτουν στους τομείς H, I, J, L, M, N, P, Q, R, S και T97 της Στατιστικής Ταξινόμησης Οικονομικών Δραστηριοτήτων, NACE Αναθ. 2, της ΕΕ. Συγκεκριμένα καλύπτονται οι τομείς: (α) μεταφορά και αποθήκευση, (β) υπηρεσίες παροχής καταλύματος και υπηρεσίες εστίασης, (γ) ενημέρωση και επικοινωνία, (δ) διαχείριση ακίνητης περιουσίας, (ε) επαγγελματικές, επιστημονικές  και  τεχνικές  δραστηριότητες,  (στ) διοικητικές και υποστηρικτικές δραστηριότητες, (ζ) εκπαίδευση, (η) δραστηριότητες σχετικές με την ανθρώπινη υγεία και την κοινωνική μέριμνα, (θ) τέχνες, διασκέδαση και ψυχαγωγία, (ι) άλλες δραστηριότητες παροχής υπηρεσιών και (ια) δραστηριότητες νοικοκυριών ως εργοδοτών.</t>
  </si>
  <si>
    <t>Working    proprietors</t>
  </si>
  <si>
    <t>Computers and software</t>
  </si>
  <si>
    <t>Συνεισφορές εργοδότη στα διάφορα ταμεία 
Employers' contribution to various funds</t>
  </si>
  <si>
    <t>Income from industrial activities</t>
  </si>
  <si>
    <t>Income from construction activities</t>
  </si>
  <si>
    <r>
      <t>All activities classified under the sections H, I, J, L, M, N, P, Q, R, S and T97 of the Statistical Classification of Economic Activities, NACE Rev. 2, of the EU</t>
    </r>
    <r>
      <rPr>
        <b/>
        <sz val="10"/>
        <rFont val="Arial"/>
        <family val="2"/>
      </rPr>
      <t xml:space="preserve"> </t>
    </r>
    <r>
      <rPr>
        <sz val="10"/>
        <rFont val="Arial"/>
        <family val="2"/>
      </rPr>
      <t>are being covered.  They are distinguished into:</t>
    </r>
    <r>
      <rPr>
        <b/>
        <sz val="10"/>
        <rFont val="Arial"/>
        <family val="2"/>
      </rPr>
      <t xml:space="preserve"> </t>
    </r>
    <r>
      <rPr>
        <sz val="10"/>
        <rFont val="Arial"/>
        <family val="2"/>
      </rPr>
      <t>(a) transportation and storage, (b) accomodation and food service activities, (c) information and communication, (d) real estate activities, (e) professional, scientific and technical activities, (f) administrative and support service activities, (g) education, (h) human health and social work activities, (i) arts, entertainment and recreation, (j) other service activities and (k) activities of households as employers.</t>
    </r>
  </si>
  <si>
    <r>
      <rPr>
        <b/>
        <sz val="10"/>
        <rFont val="Arial"/>
        <family val="2"/>
      </rPr>
      <t xml:space="preserve">Επιχείρηση: </t>
    </r>
    <r>
      <rPr>
        <sz val="10"/>
        <rFont val="Arial"/>
        <family val="2"/>
      </rPr>
      <t>μια οικονομική μονάδα με νομική οντότητα, εταιρεία ή αυτοεργοδοτούμενος, που ασχολείται με μια ή περισσότερες οικονομικές δραστηριότητες. Δυνατόν να περιλαμβάνει περισσότερα από ένα υποστατικά σε διαφορετικές τοποθεσίες.</t>
    </r>
  </si>
  <si>
    <r>
      <rPr>
        <b/>
        <sz val="10"/>
        <rFont val="Arial"/>
        <family val="2"/>
      </rPr>
      <t>Enterprise:</t>
    </r>
    <r>
      <rPr>
        <sz val="10"/>
        <rFont val="Arial"/>
        <family val="2"/>
      </rPr>
      <t xml:space="preserve"> refers to an economic unit which is a legal entity, a firm or self-employed engaging in one, or predominantly one, kind of economic activity. It may consist of more than one establishments located at various sites.</t>
    </r>
  </si>
  <si>
    <r>
      <rPr>
        <b/>
        <sz val="10"/>
        <rFont val="Arial"/>
        <family val="2"/>
      </rPr>
      <t>Απασχόληση:</t>
    </r>
    <r>
      <rPr>
        <sz val="10"/>
        <rFont val="Arial"/>
        <family val="2"/>
      </rPr>
      <t xml:space="preserve"> ο μέσος όρος του συνολικού αριθμού εργαζομένων (εργαζόμενοι ιδιοκτήτες, μέλη της οικογένειας που εργάζονται χωρίς μισθό και μόνιμοι και έκτακτοι μισθωτοί) κατά τη διάρκεια του έτους, σε ισοδυναμία πλήρους απασχόλησης.  </t>
    </r>
  </si>
  <si>
    <r>
      <rPr>
        <b/>
        <sz val="10"/>
        <rFont val="Arial"/>
        <family val="2"/>
      </rPr>
      <t>Employment:</t>
    </r>
    <r>
      <rPr>
        <sz val="10"/>
        <rFont val="Arial"/>
        <family val="2"/>
      </rPr>
      <t xml:space="preserve"> refers to the average number of all persons employed (working proprietors, unpaid family members, permanent and casual employees) during the year, in full time equivalent terms.  </t>
    </r>
  </si>
  <si>
    <r>
      <rPr>
        <b/>
        <sz val="10"/>
        <rFont val="Arial"/>
        <family val="2"/>
      </rPr>
      <t xml:space="preserve">Αξία παραγωγής: </t>
    </r>
    <r>
      <rPr>
        <sz val="10"/>
        <rFont val="Arial"/>
        <family val="2"/>
      </rPr>
      <t>η αξία των παραχθέντων υπηρεσιών και αγαθών, του ακαθάριστου κέρδους των εμπορευμάτων που μεταπωλήθηκαν όπως ακριβώς αγοράστηκαν, άλλων λειτουργικών εσόδων και τυχόν μεταβολών στην αξία των αποθεμάτων των ημιτελών προϊόντων στο τέλος του έτους.</t>
    </r>
  </si>
  <si>
    <r>
      <rPr>
        <b/>
        <sz val="10"/>
        <rFont val="Arial"/>
        <family val="2"/>
      </rPr>
      <t>Production value:</t>
    </r>
    <r>
      <rPr>
        <sz val="10"/>
        <rFont val="Arial"/>
        <family val="2"/>
      </rPr>
      <t xml:space="preserve"> the value of services and goods produced, net receipts from the sale of goods sold in the same condition as purchased, other operating income and changes in the value of work-in-progress at the end of the year.</t>
    </r>
  </si>
  <si>
    <r>
      <rPr>
        <b/>
        <sz val="10"/>
        <rFont val="Arial"/>
        <family val="2"/>
      </rPr>
      <t xml:space="preserve">Προστιθέμενη αξία: </t>
    </r>
    <r>
      <rPr>
        <sz val="10"/>
        <rFont val="Arial"/>
        <family val="2"/>
      </rPr>
      <t>προκύπτει αφού αφαιρεθούν από την αξία παραγωγής</t>
    </r>
    <r>
      <rPr>
        <b/>
        <sz val="10"/>
        <rFont val="Arial"/>
        <family val="2"/>
      </rPr>
      <t xml:space="preserve"> </t>
    </r>
    <r>
      <rPr>
        <sz val="10"/>
        <rFont val="Arial"/>
        <family val="2"/>
      </rPr>
      <t>τα έξοδα παραγωγής, τα διοικητικά έξοδα και τα ενοίκια.</t>
    </r>
  </si>
  <si>
    <r>
      <rPr>
        <b/>
        <sz val="10"/>
        <rFont val="Arial"/>
        <family val="2"/>
      </rPr>
      <t xml:space="preserve">Value added: </t>
    </r>
    <r>
      <rPr>
        <sz val="10"/>
        <rFont val="Arial"/>
        <family val="2"/>
      </rPr>
      <t>is derived by deducting from the production value the production expenses, the administrative expenses and rents.</t>
    </r>
  </si>
  <si>
    <r>
      <rPr>
        <b/>
        <sz val="10"/>
        <rFont val="Arial"/>
        <family val="2"/>
      </rPr>
      <t>Προστιθέμενη αξία σε τιμές συντελεστών παραγωγής:</t>
    </r>
    <r>
      <rPr>
        <sz val="10"/>
        <rFont val="Arial"/>
        <family val="2"/>
      </rPr>
      <t xml:space="preserve"> προκύπτει αφού αφαιρεθούν από την προστιθέμενη αξία οι έμμεσοι φόροι. Περιλαμβάνει το εργατικό κόστος, τις αποσβέσεις και το λειτουργικό πλεόνασμα.</t>
    </r>
  </si>
  <si>
    <r>
      <rPr>
        <b/>
        <sz val="10"/>
        <rFont val="Arial"/>
        <family val="2"/>
      </rPr>
      <t>Value added at factor cost:</t>
    </r>
    <r>
      <rPr>
        <sz val="10"/>
        <rFont val="Arial"/>
        <family val="2"/>
      </rPr>
      <t xml:space="preserve"> is derived by deducting from value added indirect taxes. It comprises of labour costs, depreciation and operating surplus.</t>
    </r>
  </si>
  <si>
    <r>
      <rPr>
        <b/>
        <sz val="10"/>
        <rFont val="Arial"/>
        <family val="2"/>
      </rPr>
      <t>Μισθοί και ημερομίσθια:</t>
    </r>
    <r>
      <rPr>
        <sz val="10"/>
        <rFont val="Arial"/>
        <family val="2"/>
      </rPr>
      <t xml:space="preserve"> περιλαμβάνουν τους κανονικούς μισθούς, 13ο και 14ο μισθό, την αμοιβή από υπερωρίες, άλλα ωφελήματα, την αξία πληρωμών σε είδος, το τιμαριθμικό επίδομα κλπ. Οι πληρωμές δίδονται ακαθάριστες, δηλαδή πριν αφαιρεθούν από αυτές ο φόρος εισοδήματος, οι κοινωνικές ασφαλίσεις και οι συνεισφορές σε άλλα ταμεία. Οι μισθοί περιλαμβάνουν επίσης τους υποτιθέμενους μισθούς για μέλη της οικογένειας που εργάζονται αμισθί στην επιχείρηση, εργαζόμενους ιδιοκτήτες και συνεταίρους.</t>
    </r>
  </si>
  <si>
    <r>
      <rPr>
        <b/>
        <sz val="10"/>
        <rFont val="Arial"/>
        <family val="2"/>
      </rPr>
      <t>Wages and salaries:</t>
    </r>
    <r>
      <rPr>
        <sz val="10"/>
        <rFont val="Arial"/>
        <family val="2"/>
      </rPr>
      <t xml:space="preserve"> include normal wages and salaries, 13th and 14th salaries, overtime earnings, bonuses, value of payments in kind, cost of living allowances etc. The payments are given gross i.e. before any deductions for income tax, social insurance and other contributions to other funds have been made. They also include imputed wages for unpaid family workers, working proprietors and partners.</t>
    </r>
  </si>
  <si>
    <r>
      <rPr>
        <b/>
        <sz val="10"/>
        <rFont val="Arial"/>
        <family val="2"/>
      </rPr>
      <t xml:space="preserve">Συνεισφορές των εργοδοτών σε διάφορα ταμεία: </t>
    </r>
    <r>
      <rPr>
        <sz val="10"/>
        <rFont val="Arial"/>
        <family val="2"/>
      </rPr>
      <t>περιλαμβάνουν τις κοινωνικές ασφαλίσεις, τα ταμεία προνοίας, συντάξεως, ιατρικής περίθαλψης και άλλα ταμεία.</t>
    </r>
  </si>
  <si>
    <r>
      <rPr>
        <b/>
        <sz val="10"/>
        <rFont val="Arial"/>
        <family val="2"/>
      </rPr>
      <t>Employer’s contribution</t>
    </r>
    <r>
      <rPr>
        <sz val="10"/>
        <rFont val="Arial"/>
        <family val="2"/>
      </rPr>
      <t xml:space="preserve"> </t>
    </r>
    <r>
      <rPr>
        <b/>
        <sz val="10"/>
        <rFont val="Arial"/>
        <family val="2"/>
      </rPr>
      <t xml:space="preserve">to various funds: </t>
    </r>
    <r>
      <rPr>
        <sz val="10"/>
        <rFont val="Arial"/>
        <family val="2"/>
      </rPr>
      <t>include social insurance, provident and pension funds, medical and other funds.</t>
    </r>
  </si>
  <si>
    <r>
      <rPr>
        <b/>
        <sz val="10"/>
        <rFont val="Arial"/>
        <family val="2"/>
      </rPr>
      <t>Ακαθάριστες πάγιες κεφαλαιουχικές επενδύσεις:</t>
    </r>
    <r>
      <rPr>
        <sz val="10"/>
        <rFont val="Arial"/>
        <family val="2"/>
      </rPr>
      <t xml:space="preserve"> αναφέρονται στις κεφαλαιουχικές δαπάνες εξαιρουμένης της γης αφού αφαιρεθεί η αξία των πωλήσεων αντίστοιχου κεφαλαιουχικού εξοπλισμού. Το κόστος κεφαλαιουχικού εξοπλισμού που παράγεται για ιδία χρήση και οι προσθήκες ή μετατροπές περιλαμβάνονται στις πάγιες κεφαλαιουχικές επενδύσεις. Η αξία πάγιων κεφαλαίων περιλαμβάνει το ολικό κόστος δηλαδή την τιμή παράδοσης συν το κόστος εγκατάστασης.</t>
    </r>
  </si>
  <si>
    <r>
      <rPr>
        <b/>
        <sz val="10"/>
        <rFont val="Arial"/>
        <family val="2"/>
      </rPr>
      <t>Gross fixed capital formation:</t>
    </r>
    <r>
      <rPr>
        <sz val="10"/>
        <rFont val="Arial"/>
        <family val="2"/>
      </rPr>
      <t xml:space="preserve"> refers to the expenditure on fixed assets excluding land, less the value of sales of similar fixed assets. The cost of any assets produced for own use and of any major additions and alterations to existing fixed assets are included. Fixed assets acquired from others were valued at the full cost incurred i.e. at the delivery prices plus installation costs.</t>
    </r>
  </si>
  <si>
    <r>
      <rPr>
        <b/>
        <sz val="10"/>
        <rFont val="Arial"/>
        <family val="2"/>
      </rPr>
      <t>Αποσβέσεις:</t>
    </r>
    <r>
      <rPr>
        <sz val="10"/>
        <rFont val="Arial"/>
        <family val="2"/>
      </rPr>
      <t xml:space="preserve"> η υπολογισμένη αξία της φθοράς του κεφαλαιουχικού εξοπλισμού, όπως κτιρίων, μηχανημάτων, μεταφορικών μέσων, επίπλων κλπ.  Είναι βασισμένη πάνω στην έννοια της λογιστικής απόσβεσης και όχι της οικονομικής.</t>
    </r>
  </si>
  <si>
    <r>
      <rPr>
        <b/>
        <sz val="10"/>
        <rFont val="Arial"/>
        <family val="2"/>
      </rPr>
      <t xml:space="preserve">Depreciation: </t>
    </r>
    <r>
      <rPr>
        <sz val="10"/>
        <rFont val="Arial"/>
        <family val="2"/>
      </rPr>
      <t>the estimated value of wear and tear of existing assets such as buildings, machinery, vehicles and furniture, etc.  It is based on an accounting depreciation concept and not on an economic one.</t>
    </r>
  </si>
  <si>
    <r>
      <rPr>
        <b/>
        <sz val="10"/>
        <rFont val="Arial"/>
        <family val="2"/>
      </rPr>
      <t>Αποθέματα:</t>
    </r>
    <r>
      <rPr>
        <sz val="10"/>
        <rFont val="Arial"/>
        <family val="2"/>
      </rPr>
      <t xml:space="preserve"> αναφέρονται στα αποθέματα στην αρχή και στο τέλος του έτους αναφοράς. Η αξία τους βασίζεται στη μέση τιμή αγοράς κατά τη διάρκεια του έτους.</t>
    </r>
  </si>
  <si>
    <r>
      <rPr>
        <b/>
        <sz val="10"/>
        <rFont val="Arial"/>
        <family val="2"/>
      </rPr>
      <t>Stocks:</t>
    </r>
    <r>
      <rPr>
        <sz val="10"/>
        <rFont val="Arial"/>
        <family val="2"/>
      </rPr>
      <t xml:space="preserve"> refer to stocks held at the beginning and end of the reference year valued at average purchase prices during the year.</t>
    </r>
  </si>
  <si>
    <r>
      <rPr>
        <b/>
        <sz val="10"/>
        <rFont val="Arial"/>
        <family val="2"/>
      </rPr>
      <t xml:space="preserve">Έμμεσοι φόροι: </t>
    </r>
    <r>
      <rPr>
        <sz val="10"/>
        <rFont val="Arial"/>
        <family val="2"/>
      </rPr>
      <t>περιλαμβάνουν τις άδειες αυτοκινήτων, τους επαγγελματικούς και δημοτικούς φόρους, τις άδειες λειτουργίας των επιχειρήσεων, τα χαρτόσημα και άλλους έμμεσους φόρους.</t>
    </r>
  </si>
  <si>
    <r>
      <rPr>
        <b/>
        <sz val="10"/>
        <rFont val="Arial"/>
        <family val="2"/>
      </rPr>
      <t>Indirect taxes:</t>
    </r>
    <r>
      <rPr>
        <sz val="10"/>
        <rFont val="Arial"/>
        <family val="2"/>
      </rPr>
      <t xml:space="preserve"> refer to motor vehicle licences, professional and municipality taxes, fees for business licences, stamp duties and other indirect taxes.</t>
    </r>
  </si>
  <si>
    <r>
      <rPr>
        <b/>
        <sz val="10"/>
        <rFont val="Arial"/>
        <family val="2"/>
      </rPr>
      <t xml:space="preserve">Τόκοι: </t>
    </r>
    <r>
      <rPr>
        <sz val="10"/>
        <rFont val="Arial"/>
        <family val="2"/>
      </rPr>
      <t>αναφέρονται στα ποσά που πληρώθηκαν ως τόκος για δάνεια που συνήψε η επιχείρηση</t>
    </r>
    <r>
      <rPr>
        <sz val="10"/>
        <color indexed="8"/>
        <rFont val="Arial"/>
        <family val="2"/>
      </rPr>
      <t>.</t>
    </r>
  </si>
  <si>
    <r>
      <rPr>
        <b/>
        <sz val="10"/>
        <rFont val="Arial"/>
        <family val="2"/>
      </rPr>
      <t>Interest:</t>
    </r>
    <r>
      <rPr>
        <sz val="10"/>
        <rFont val="Arial"/>
        <family val="2"/>
      </rPr>
      <t xml:space="preserve"> refers to the amount paid as interest for capital borrowed by the enterprise.</t>
    </r>
  </si>
  <si>
    <t>ΕΡΕΥΝΑ ΥΠΗΡΕΣΙΩΝ ΚΑΙ ΜΕΤΑΦΟΡΩΝ 2018</t>
  </si>
  <si>
    <t>SERVICES AND TRANSPORT SURVEY 2018</t>
  </si>
  <si>
    <t>Κώδικας 
NACE Aναθ. 2</t>
  </si>
  <si>
    <t>NACE Rev. 2 
Code</t>
  </si>
  <si>
    <t>ΑΝΑΛΥΤΙΚΟΙ ΠΙΝΑΚΕΣ ΓΙΑ ΤΟ 2018</t>
  </si>
  <si>
    <t>DETAILED TABLES FOR 2018</t>
  </si>
  <si>
    <t xml:space="preserve">
Αριθμός επιχειρήσεων</t>
  </si>
  <si>
    <t xml:space="preserve">
Αξία παραγωγής</t>
  </si>
  <si>
    <t>TABLE       4:  PRODUCTION VALUE, INTERMEDIATE INPUTS, VALUE ADDED, LABOUR COSTS AND INTEREST PAID ON LOANS BY ECONOMIC ACTIVITY, 2018</t>
  </si>
  <si>
    <t xml:space="preserve">                         SERVICES AND TRANSPORT SURVEY 2018</t>
  </si>
  <si>
    <t>Αριθμός επιχειρήσεων, απασχόληση, αξία παραγωγής, προστιθέμενη αξία και ακαθάριστες πάγιες κεφαλαιουχικές επενδύσεις κατά οικονομική δραστηριότητα, 2018</t>
  </si>
  <si>
    <t>Απασχόληση και εργατικό κόστος κατά κατηγορία εργαζομένων και οικονομική δραστηριότητα, 2018</t>
  </si>
  <si>
    <t>Αξία πωλήσεων και αξία παραγωγής κατά οικονομική δραστηριότητα, 2018</t>
  </si>
  <si>
    <t>Αξία παραγωγής, ενδιάμεση ανάλωση, προστιθέμενη αξία, εργατικό κόστος και τόκοι που πληρώθηκαν για δάνεια κατά οικονομική δραστηριότητα, 2018</t>
  </si>
  <si>
    <t>Ακαθάριστες πάγιες κεφαλαιουχικές επενδύσεις κατά κατηγορία και οικονομική δραστηριότητα, 2018</t>
  </si>
  <si>
    <t>Number of enterprises, employment, production value, value added and gross fixed capital formation by economic activity, 2018</t>
  </si>
  <si>
    <t>Employment and labour costs by occupational category and economic activity, 2018</t>
  </si>
  <si>
    <t>Turnover and production value by economic activity, 2018</t>
  </si>
  <si>
    <t>Production value, intermediate inputs, value added, labour costs and interest paid on loans by economic activity, 2018</t>
  </si>
  <si>
    <t>Gross fixed capital formation by type and economic activity, 2018</t>
  </si>
  <si>
    <t xml:space="preserve">
Κώδικας 
NACE Aναθ. 2</t>
  </si>
  <si>
    <t xml:space="preserve">
Αξία 
παραγωγής</t>
  </si>
  <si>
    <t xml:space="preserve">
Έξοδα παραγωγής</t>
  </si>
  <si>
    <t xml:space="preserve">
Διοικητικά
 έξοδα</t>
  </si>
  <si>
    <t xml:space="preserve">
Ενοίκια που πληρώθηκαν</t>
  </si>
  <si>
    <t xml:space="preserve">
Προστιθέμενη
αξία </t>
  </si>
  <si>
    <t xml:space="preserve">
Προστιθέμενη αξία σε τιμές συντελεστών</t>
  </si>
  <si>
    <t xml:space="preserve">
Εργατικό κόστος</t>
  </si>
  <si>
    <t xml:space="preserve">
Αποσβέσεις</t>
  </si>
  <si>
    <t xml:space="preserve">
Λειτουργικό πλεόνασμα</t>
  </si>
  <si>
    <t xml:space="preserve">
Έμμεσοι 
φόροι
</t>
  </si>
  <si>
    <t xml:space="preserve">
Production 
value</t>
  </si>
  <si>
    <t xml:space="preserve">
Production expenses</t>
  </si>
  <si>
    <t xml:space="preserve">
Administrative
 expenses</t>
  </si>
  <si>
    <t xml:space="preserve">
Value 
added </t>
  </si>
  <si>
    <t xml:space="preserve">
Indirect 
taxes </t>
  </si>
  <si>
    <t xml:space="preserve">
Value added at factor cost</t>
  </si>
  <si>
    <t xml:space="preserve">
Depreciation</t>
  </si>
  <si>
    <t xml:space="preserve">
Operating
surplus</t>
  </si>
  <si>
    <t xml:space="preserve">
Interest 
paid
</t>
  </si>
  <si>
    <t xml:space="preserve">
Rent
 paid</t>
  </si>
  <si>
    <t xml:space="preserve">
Labour 
cost</t>
  </si>
  <si>
    <t xml:space="preserve">
Πληρωθέντες τόκοι </t>
  </si>
  <si>
    <t>Value 
added</t>
  </si>
  <si>
    <t xml:space="preserve">
Έσοδα από
παροχή
υπηρεσιών</t>
  </si>
  <si>
    <t xml:space="preserve">
Έσοδα από δραστηριότητες εμπορίου</t>
  </si>
  <si>
    <t xml:space="preserve">
Έσοδα από βιομηχανικές δραστηριότητες</t>
  </si>
  <si>
    <t xml:space="preserve">
Έσοδα από  κατασκευαστικές  δραστηριότητες</t>
  </si>
  <si>
    <t xml:space="preserve">
Έσοδα από  ενοίκια</t>
  </si>
  <si>
    <t xml:space="preserve">
Έσοδα από προμήθειες</t>
  </si>
  <si>
    <t xml:space="preserve">
Ολική αξία
πωλήσεων</t>
  </si>
  <si>
    <t xml:space="preserve">
Αλλαγή αποθεμάτων </t>
  </si>
  <si>
    <t xml:space="preserve">
Άλλα λειτουργικά
 έσοδα</t>
  </si>
  <si>
    <t xml:space="preserve">
Αξία προϊόντων που αγοράστηκαν
για μεταπώληση (-)</t>
  </si>
  <si>
    <t>Κώδικας 
NACE Aναθ. 2
NACE Rev. 2 
Code</t>
  </si>
  <si>
    <t>Η περίοδος στην οποία αναφέρονται οι πληροφορίες είναι το ημερολογιακό έτος 2018.</t>
  </si>
  <si>
    <t>The reference period for the data collected is the calendar year 2018.</t>
  </si>
  <si>
    <t>Η Έρευνα διεξάγεται πάνω σε δειγματοληπτική βάση για επιχειρήσεις που απασχολούν λιγότερα από 20 άτομα, ενώ καλύπτει όλες τις επιχειρήσεις που απασχολούν 20 άτομα και άνω. Το Μητρώο Επιχειρήσεων αποτέλεσε τη βάση για την επιλογή του δείγματος. Για το έτος αναφοράς 2018, στην Έρευνα συμμετείχαν 3.653 επιχειρήσεις.</t>
  </si>
  <si>
    <t xml:space="preserve">Τhe Survey is carried out on a sample basis for the enterprises employing less than 20 persons, while it covers all enterprises engaging 20 persons and over. The Business Register provided the framework for drawing the sample. For the reference year 2018, 3.653 enterprises participated in the survey. </t>
  </si>
  <si>
    <t>7731 + 7732 + 7733</t>
  </si>
  <si>
    <t>8553 + 8560</t>
  </si>
  <si>
    <t>9102 + 9103</t>
  </si>
  <si>
    <t>TABLE      1:  NUMBER OF ENTERPRISES, EMPLOYMENT, PRODUCTION VALUE, VALUE ADDED, 2018</t>
  </si>
  <si>
    <t xml:space="preserve">Number of persons
engaged
 </t>
  </si>
  <si>
    <t xml:space="preserve">
Αριθμός απασχολη-θέντων</t>
  </si>
  <si>
    <t xml:space="preserve">
Ακαθάριστες πάγιες     κεφαλαιουχικές  επενδύσεις</t>
  </si>
  <si>
    <t>Services and Transport Survey Results</t>
  </si>
  <si>
    <t>Αποτελέσματα Έρευνας Υπηρεσιών και Μεταφορών</t>
  </si>
  <si>
    <t xml:space="preserve"> </t>
  </si>
  <si>
    <t>ΠINAKAΣ  1:  ΑΡΙΘΜΟΣ ΕΠΙΧΕΙΡΗΣΕΩΝ, ΑΠΑΣΧΟΛΗΣΗ, ΑΞΙΑ ΠΑΡΑΓΩΓΗΣ, ΠΡΟΣΤΙΘΕΜΕΝΗ 
                           ΑΞΙΑ ΚΑΙ ΑΘΑΡΙΣΤΕΣ ΠΑΓΙΕΣ ΚΕΦΑΛΑΙΟΥΧΙΚΕΣ ΕΠΕΝΔΥΣΕΙΣ ΚΑΤΑ 
                           ΟΙΚΟΝΟΜΙΚΗ ΔΡΑΣΤΗΡΙΟΤΗΤΑ, 2018</t>
  </si>
  <si>
    <t xml:space="preserve">
Προστιθέμενη 
αξία </t>
  </si>
  <si>
    <t xml:space="preserve">Production 
value
                                                                                                                  </t>
  </si>
  <si>
    <t>TABLE       2:  EMPLOYMENT AND LABOUR COSTS BY OCCUPATIONAL CATEGORY AND 
                          ECONOMIC ACTIVITY, 2018</t>
  </si>
  <si>
    <t>ΠINAKAΣ   2:  ΑΠΑΣΧΟΛΗΣΗ ΚΑΙ ΕΡΓΑΤΙΚΟ ΚΟΣΤΟΣ ΚΑΤΑ ΚΑΤΗΓΟΡΙΑ ΕΡΓΑΖΟΜΕΝΩΝ ΚΑΙ 
                          ΟΙΚΟΝΟΜΙΚΗ ΔΡΑΣΤΗΡΙΟΤΗΤΑ, 2018</t>
  </si>
  <si>
    <t>ΠINAKAΣ   3:  ΑΞΙΑ ΠΩΛΗΣΕΩΝ ΚΑΙ ΑΞΙΑ ΠΑΡΑΓΩΓΗΣ ΚΑΤΑ ΟΙΚΟΝΟΜΙΚΗ ΔΡΑΣΤΗΡΙΟΤΗΤΑ, 2018</t>
  </si>
  <si>
    <t>TABLE       3:  TURNOVER AND PRODUCTION VALUE BY ECONOMIC ACTIVITY, 2018</t>
  </si>
  <si>
    <t>ΠINAKAΣ   4:  ΑΞΙΑ ΠΑΡΑΓΩΓΗΣ, ΕΝΔΙΑΜΕΣΗ ΑΝΑΛΩΣΗ, ΠΡΟΣΤΙΘΕΜΕΝΗ ΑΞΙΑ, ΕΡΓΑΤΙΚΟ ΚΟΣΤΟΣ ΚΑΙ ΤΟΚΟΙ ΠΟΥ ΠΛΗΡΩΘΗΚΑΝ ΓΙΑ ΔΑΝΕΙΑ ΚΑΤΑ 
                           ΟΙΚΟΝΟΜΙΚΗ ΔΡΑΣΤΗΡΙΟΤΗΤΑ, 2018</t>
  </si>
  <si>
    <t>ΠINAKAΣ   5:  ΑΚΑΘΑΡΙΣΤΕΣ ΠΑΓΙΕΣ ΚΕΦΑΛΑΙΟΥΧΙΚΕΣ ΕΠΕΝΔΥΣΕΙΣ ΚΑΤΑ ΚΑΤΗΓΟΡΙΑ ΚΑΙ 
                           ΟΙΚΟΝΟΜΙΚΗ ΔΡΑΣΤΗΡΙΟΤΗΤΑ, 2018</t>
  </si>
  <si>
    <t>TABLE       5:  GROSS FIXED CAPITAL FORMATION BY TYPE AND ECONOMIC ACTIVITY, 2018</t>
  </si>
  <si>
    <t xml:space="preserve">
Κτίρια</t>
  </si>
  <si>
    <t xml:space="preserve">
Μεταφορικά
μέσα</t>
  </si>
  <si>
    <t xml:space="preserve">
Έπιπλα </t>
  </si>
  <si>
    <t xml:space="preserve">
Η.Υ. και λογισμικά προγράμματα</t>
  </si>
  <si>
    <t xml:space="preserve">
Μηχανήματα, εξοπλισμός και άυλα αγαθά</t>
  </si>
  <si>
    <t xml:space="preserve">
Σύνολο</t>
  </si>
  <si>
    <t>COPYRIGHT ©: 2021 ΚΥΠΡΙΑΚΗ ΔΗΜΟΚΡΑΤΙΑ, ΣΤΑΤΙΣΤΙΚΗ ΥΠΗΡΕΣΙΑ/REPUBLIC OF CYPRUS, STATISTICAL SERVICE</t>
  </si>
  <si>
    <t>(Τελευταία Ενημέρωση/Last update 01/07/2021)</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</si>
</sst>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0\ \ \ \ \ \ "/>
    <numFmt numFmtId="173" formatCode="#,##0\ "/>
    <numFmt numFmtId="174" formatCode="#,##0\ \ \ \ "/>
    <numFmt numFmtId="175" formatCode="#,##0\ \ "/>
    <numFmt numFmtId="176" formatCode="#,##0_#_#_#"/>
    <numFmt numFmtId="177" formatCode="&quot;Yes&quot;;&quot;Yes&quot;;&quot;No&quot;"/>
    <numFmt numFmtId="178" formatCode="&quot;True&quot;;&quot;True&quot;;&quot;False&quot;"/>
    <numFmt numFmtId="179" formatCode="&quot;On&quot;;&quot;On&quot;;&quot;Off&quot;"/>
    <numFmt numFmtId="180" formatCode="[$€-2]\ #,##0.00_);[Red]\([$€-2]\ #,##0.00\)"/>
    <numFmt numFmtId="181" formatCode="#,##0_#"/>
    <numFmt numFmtId="182" formatCode="_(* #,##0.00_);_(* \(#,##0.00\);_(* &quot;-&quot;??_);_(@_)"/>
    <numFmt numFmtId="183" formatCode="_(* #,##0_);_(* \(#,##0\);_(* &quot;-&quot;_);_(@_)"/>
    <numFmt numFmtId="184" formatCode="_(&quot;$&quot;* #,##0.00_);_(&quot;$&quot;* \(#,##0.00\);_(&quot;$&quot;* &quot;-&quot;??_);_(@_)"/>
    <numFmt numFmtId="185" formatCode="_(&quot;$&quot;* #,##0_);_(&quot;$&quot;* \(#,##0\);_(&quot;$&quot;* &quot;-&quot;_);_(@_)"/>
    <numFmt numFmtId="186" formatCode="#,##0_H\ \ \ "/>
  </numFmts>
  <fonts count="90">
    <font>
      <sz val="10"/>
      <name val="Arial"/>
      <family val="0"/>
    </font>
    <font>
      <sz val="11"/>
      <color indexed="8"/>
      <name val="Calibri"/>
      <family val="2"/>
    </font>
    <font>
      <sz val="10"/>
      <color indexed="8"/>
      <name val="»οξτΫςξα"/>
      <family val="0"/>
    </font>
    <font>
      <sz val="10"/>
      <name val="Times New Roman"/>
      <family val="1"/>
    </font>
    <font>
      <b/>
      <sz val="10"/>
      <name val="Times New Roman"/>
      <family val="1"/>
    </font>
    <font>
      <b/>
      <i/>
      <sz val="18"/>
      <color indexed="18"/>
      <name val="Times New Roman"/>
      <family val="1"/>
    </font>
    <font>
      <b/>
      <sz val="12"/>
      <name val="Times New Roman"/>
      <family val="1"/>
    </font>
    <font>
      <b/>
      <sz val="36"/>
      <color indexed="18"/>
      <name val="Times New Roman"/>
      <family val="1"/>
    </font>
    <font>
      <sz val="10"/>
      <color indexed="8"/>
      <name val="Arial"/>
      <family val="2"/>
    </font>
    <font>
      <sz val="9"/>
      <name val="Arial"/>
      <family val="2"/>
    </font>
    <font>
      <b/>
      <sz val="10"/>
      <color indexed="18"/>
      <name val="Arial"/>
      <family val="2"/>
    </font>
    <font>
      <b/>
      <sz val="10"/>
      <name val="Arial"/>
      <family val="2"/>
    </font>
    <font>
      <b/>
      <i/>
      <sz val="10"/>
      <name val="Arial"/>
      <family val="2"/>
    </font>
    <font>
      <b/>
      <sz val="9"/>
      <name val="Arial"/>
      <family val="2"/>
    </font>
    <font>
      <b/>
      <i/>
      <sz val="10"/>
      <color indexed="8"/>
      <name val="Arial"/>
      <family val="2"/>
    </font>
    <font>
      <b/>
      <sz val="12"/>
      <name val="Arial"/>
      <family val="2"/>
    </font>
    <font>
      <b/>
      <sz val="11"/>
      <name val="Arial"/>
      <family val="2"/>
    </font>
    <font>
      <b/>
      <sz val="15"/>
      <color indexed="18"/>
      <name val="Arial"/>
      <family val="2"/>
    </font>
    <font>
      <b/>
      <sz val="15"/>
      <name val="Arial"/>
      <family val="2"/>
    </font>
    <font>
      <b/>
      <u val="single"/>
      <sz val="10"/>
      <name val="Arial"/>
      <family val="2"/>
    </font>
    <font>
      <sz val="15"/>
      <name val="Arial"/>
      <family val="2"/>
    </font>
    <font>
      <b/>
      <sz val="36"/>
      <name val="Arial"/>
      <family val="2"/>
    </font>
    <font>
      <b/>
      <sz val="36"/>
      <color indexed="1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12"/>
      <name val="Arial"/>
      <family val="2"/>
    </font>
    <font>
      <b/>
      <sz val="10"/>
      <color indexed="12"/>
      <name val="Arial"/>
      <family val="2"/>
    </font>
    <font>
      <b/>
      <u val="single"/>
      <sz val="10"/>
      <color indexed="12"/>
      <name val="Arial"/>
      <family val="2"/>
    </font>
    <font>
      <sz val="9"/>
      <color indexed="8"/>
      <name val="Times New Roman"/>
      <family val="1"/>
    </font>
    <font>
      <sz val="9"/>
      <color indexed="8"/>
      <name val="Arial"/>
      <family val="2"/>
    </font>
    <font>
      <b/>
      <sz val="9"/>
      <color indexed="8"/>
      <name val="Arial"/>
      <family val="2"/>
    </font>
    <font>
      <b/>
      <sz val="9"/>
      <color indexed="8"/>
      <name val="Times New Roman"/>
      <family val="1"/>
    </font>
    <font>
      <sz val="11"/>
      <color indexed="8"/>
      <name val="Times New Roman"/>
      <family val="1"/>
    </font>
    <font>
      <b/>
      <u val="single"/>
      <sz val="10"/>
      <color indexed="8"/>
      <name val="Arial"/>
      <family val="2"/>
    </font>
    <font>
      <b/>
      <sz val="10"/>
      <color indexed="8"/>
      <name val="Arial"/>
      <family val="2"/>
    </font>
    <font>
      <b/>
      <sz val="9"/>
      <color indexed="12"/>
      <name val="Arial"/>
      <family val="2"/>
    </font>
    <font>
      <b/>
      <sz val="12"/>
      <color indexed="12"/>
      <name val="Arial"/>
      <family val="2"/>
    </font>
    <font>
      <b/>
      <sz val="11"/>
      <name val="Calibri"/>
      <family val="2"/>
    </font>
    <font>
      <sz val="10"/>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0"/>
      <color theme="10"/>
      <name val="Arial"/>
      <family val="2"/>
    </font>
    <font>
      <b/>
      <sz val="10"/>
      <color rgb="FF0000FF"/>
      <name val="Arial"/>
      <family val="2"/>
    </font>
    <font>
      <b/>
      <u val="single"/>
      <sz val="10"/>
      <color theme="10"/>
      <name val="Arial"/>
      <family val="2"/>
    </font>
    <font>
      <sz val="9"/>
      <color theme="1"/>
      <name val="Times New Roman"/>
      <family val="1"/>
    </font>
    <font>
      <sz val="9"/>
      <color theme="1"/>
      <name val="Arial"/>
      <family val="2"/>
    </font>
    <font>
      <b/>
      <sz val="9"/>
      <color theme="1"/>
      <name val="Arial"/>
      <family val="2"/>
    </font>
    <font>
      <b/>
      <sz val="9"/>
      <color theme="1"/>
      <name val="Times New Roman"/>
      <family val="1"/>
    </font>
    <font>
      <sz val="11"/>
      <color theme="1"/>
      <name val="Times New Roman"/>
      <family val="1"/>
    </font>
    <font>
      <b/>
      <u val="single"/>
      <sz val="10"/>
      <color theme="1"/>
      <name val="Arial"/>
      <family val="2"/>
    </font>
    <font>
      <sz val="10"/>
      <color rgb="FF000000"/>
      <name val="Arial"/>
      <family val="2"/>
    </font>
    <font>
      <sz val="10"/>
      <color theme="1"/>
      <name val="Arial"/>
      <family val="2"/>
    </font>
    <font>
      <sz val="11"/>
      <color rgb="FF000000"/>
      <name val="Times New Roman"/>
      <family val="1"/>
    </font>
    <font>
      <b/>
      <sz val="10"/>
      <color theme="1"/>
      <name val="Arial"/>
      <family val="2"/>
    </font>
    <font>
      <b/>
      <sz val="9"/>
      <color rgb="FF0000FF"/>
      <name val="Arial"/>
      <family val="2"/>
    </font>
    <font>
      <b/>
      <sz val="12"/>
      <color rgb="FF0000FF"/>
      <name val="Arial"/>
      <family val="2"/>
    </font>
    <font>
      <sz val="10"/>
      <color rgb="FF0000FF"/>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6"/>
        <bgColor indexed="64"/>
      </patternFill>
    </fill>
    <fill>
      <patternFill patternType="solid">
        <fgColor rgb="FFC0C0C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4" tint="0.7999799847602844"/>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color rgb="FF0000FF"/>
      </bottom>
    </border>
    <border>
      <left>
        <color indexed="63"/>
      </left>
      <right>
        <color indexed="63"/>
      </right>
      <top style="double">
        <color rgb="FF0000FF"/>
      </top>
      <bottom>
        <color indexed="63"/>
      </bottom>
    </border>
    <border>
      <left>
        <color indexed="63"/>
      </left>
      <right>
        <color indexed="63"/>
      </right>
      <top style="thin">
        <color rgb="FF0000FF"/>
      </top>
      <bottom>
        <color indexed="63"/>
      </bottom>
    </border>
    <border>
      <left>
        <color indexed="63"/>
      </left>
      <right>
        <color indexed="63"/>
      </right>
      <top>
        <color indexed="63"/>
      </top>
      <bottom style="thin">
        <color rgb="FF0000FF"/>
      </bottom>
    </border>
    <border>
      <left>
        <color indexed="63"/>
      </left>
      <right style="thin">
        <color rgb="FF0000FF"/>
      </right>
      <top>
        <color indexed="63"/>
      </top>
      <bottom>
        <color indexed="63"/>
      </bottom>
    </border>
    <border>
      <left style="hair"/>
      <right style="hair"/>
      <top style="hair"/>
      <bottom style="hair"/>
    </border>
    <border>
      <left style="hair"/>
      <right style="hair"/>
      <top style="hair"/>
      <bottom>
        <color indexed="63"/>
      </bottom>
    </border>
    <border>
      <left>
        <color indexed="63"/>
      </left>
      <right style="thin"/>
      <top style="thin"/>
      <bottom style="thin"/>
    </border>
    <border>
      <left style="thin">
        <color rgb="FF0000FF"/>
      </left>
      <right style="thin">
        <color rgb="FF0000FF"/>
      </right>
      <top style="thin">
        <color rgb="FF0000FF"/>
      </top>
      <bottom>
        <color indexed="63"/>
      </bottom>
    </border>
    <border>
      <left style="thin">
        <color rgb="FF0000FF"/>
      </left>
      <right style="thin">
        <color rgb="FF0000FF"/>
      </right>
      <top>
        <color indexed="63"/>
      </top>
      <bottom>
        <color indexed="63"/>
      </bottom>
    </border>
    <border>
      <left style="thin">
        <color rgb="FF0000FF"/>
      </left>
      <right style="thin">
        <color rgb="FF0000FF"/>
      </right>
      <top>
        <color indexed="63"/>
      </top>
      <bottom style="thin">
        <color rgb="FF0000FF"/>
      </bottom>
    </border>
    <border>
      <left style="thin">
        <color rgb="FF0000FF"/>
      </left>
      <right style="thin">
        <color rgb="FF0000FF"/>
      </right>
      <top style="thin"/>
      <bottom>
        <color indexed="63"/>
      </bottom>
    </border>
    <border>
      <left>
        <color indexed="63"/>
      </left>
      <right style="thin">
        <color rgb="FF0000FF"/>
      </right>
      <top>
        <color indexed="63"/>
      </top>
      <bottom style="thin">
        <color rgb="FF0000FF"/>
      </bottom>
    </border>
    <border>
      <left>
        <color indexed="63"/>
      </left>
      <right style="thin">
        <color rgb="FF0000FF"/>
      </right>
      <top style="thin">
        <color rgb="FF0000FF"/>
      </top>
      <bottom>
        <color indexed="63"/>
      </bottom>
    </border>
    <border>
      <left style="thin">
        <color rgb="FF0000FF"/>
      </left>
      <right>
        <color indexed="63"/>
      </right>
      <top>
        <color indexed="63"/>
      </top>
      <bottom>
        <color indexed="63"/>
      </bottom>
    </border>
    <border>
      <left style="thin">
        <color rgb="FF0000FF"/>
      </left>
      <right>
        <color indexed="63"/>
      </right>
      <top>
        <color indexed="63"/>
      </top>
      <bottom style="thin">
        <color rgb="FF0000FF"/>
      </bottom>
    </border>
    <border>
      <left style="thin">
        <color rgb="FF0000FF"/>
      </left>
      <right>
        <color indexed="63"/>
      </right>
      <top style="thin"/>
      <bottom>
        <color indexed="63"/>
      </bottom>
    </border>
    <border>
      <left style="thin">
        <color rgb="FF0000FF"/>
      </left>
      <right>
        <color indexed="63"/>
      </right>
      <top style="thin">
        <color rgb="FF0000FF"/>
      </top>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s>
  <cellStyleXfs count="72">
    <xf numFmtId="0" fontId="0" fillId="0" borderId="0">
      <alignment/>
      <protection/>
    </xf>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165" fontId="55" fillId="0" borderId="0" applyFont="0" applyFill="0" applyBorder="0" applyAlignment="0" applyProtection="0"/>
    <xf numFmtId="164" fontId="55" fillId="0" borderId="0" applyFont="0" applyFill="0" applyBorder="0" applyAlignment="0" applyProtection="0"/>
    <xf numFmtId="44" fontId="55" fillId="0" borderId="0" applyFont="0" applyFill="0" applyBorder="0" applyAlignment="0" applyProtection="0"/>
    <xf numFmtId="42" fontId="55"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0" borderId="0">
      <alignment/>
      <protection/>
    </xf>
    <xf numFmtId="0" fontId="55" fillId="0" borderId="0">
      <alignment/>
      <protection/>
    </xf>
    <xf numFmtId="0" fontId="55" fillId="0" borderId="0">
      <alignment/>
      <protection/>
    </xf>
    <xf numFmtId="0" fontId="0" fillId="0" borderId="0">
      <alignment/>
      <protection/>
    </xf>
    <xf numFmtId="0" fontId="55" fillId="0" borderId="0">
      <alignment/>
      <protection/>
    </xf>
    <xf numFmtId="0" fontId="2" fillId="0" borderId="0">
      <alignment/>
      <protection/>
    </xf>
    <xf numFmtId="0" fontId="55" fillId="0" borderId="0">
      <alignment/>
      <protection/>
    </xf>
    <xf numFmtId="0" fontId="55" fillId="0" borderId="0">
      <alignment/>
      <protection/>
    </xf>
    <xf numFmtId="0" fontId="55" fillId="0" borderId="0">
      <alignment/>
      <protection/>
    </xf>
    <xf numFmtId="0" fontId="55" fillId="32" borderId="7" applyNumberFormat="0" applyFont="0" applyAlignment="0" applyProtection="0"/>
    <xf numFmtId="0" fontId="70" fillId="27" borderId="8" applyNumberFormat="0" applyAlignment="0" applyProtection="0"/>
    <xf numFmtId="9" fontId="55"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223">
    <xf numFmtId="0" fontId="0" fillId="0" borderId="0" xfId="0" applyAlignment="1">
      <alignment/>
    </xf>
    <xf numFmtId="0" fontId="0" fillId="27" borderId="0" xfId="0" applyFill="1" applyAlignment="1">
      <alignment/>
    </xf>
    <xf numFmtId="0" fontId="7" fillId="27" borderId="0" xfId="0" applyFont="1" applyFill="1" applyAlignment="1">
      <alignment horizontal="center" vertical="center"/>
    </xf>
    <xf numFmtId="0" fontId="0" fillId="33" borderId="0" xfId="0" applyFont="1" applyFill="1" applyBorder="1" applyAlignment="1">
      <alignment/>
    </xf>
    <xf numFmtId="172" fontId="0" fillId="33" borderId="0" xfId="0" applyNumberFormat="1" applyFont="1" applyFill="1" applyAlignment="1">
      <alignment/>
    </xf>
    <xf numFmtId="0" fontId="0" fillId="33" borderId="0" xfId="0" applyFont="1" applyFill="1" applyAlignment="1">
      <alignment/>
    </xf>
    <xf numFmtId="0" fontId="0" fillId="33" borderId="0" xfId="0" applyFont="1" applyFill="1" applyAlignment="1">
      <alignment horizontal="right"/>
    </xf>
    <xf numFmtId="0" fontId="10" fillId="33" borderId="0" xfId="62" applyNumberFormat="1" applyFont="1" applyFill="1" applyBorder="1" applyAlignment="1" applyProtection="1">
      <alignment horizontal="left"/>
      <protection locked="0"/>
    </xf>
    <xf numFmtId="0" fontId="11" fillId="33" borderId="0" xfId="0" applyFont="1" applyFill="1" applyAlignment="1">
      <alignment/>
    </xf>
    <xf numFmtId="3" fontId="0" fillId="33" borderId="0" xfId="0" applyNumberFormat="1" applyFont="1" applyFill="1" applyAlignment="1">
      <alignment/>
    </xf>
    <xf numFmtId="3" fontId="0" fillId="33" borderId="0" xfId="0" applyNumberFormat="1" applyFont="1" applyFill="1" applyBorder="1" applyAlignment="1">
      <alignment horizontal="right" indent="3"/>
    </xf>
    <xf numFmtId="0" fontId="0" fillId="33" borderId="0" xfId="0" applyFont="1" applyFill="1" applyBorder="1" applyAlignment="1">
      <alignment/>
    </xf>
    <xf numFmtId="172" fontId="11" fillId="33" borderId="0" xfId="0" applyNumberFormat="1" applyFont="1" applyFill="1" applyAlignment="1">
      <alignment horizontal="right"/>
    </xf>
    <xf numFmtId="3" fontId="0" fillId="33" borderId="0" xfId="0" applyNumberFormat="1" applyFont="1" applyFill="1" applyBorder="1" applyAlignment="1">
      <alignment horizontal="right" indent="2"/>
    </xf>
    <xf numFmtId="0" fontId="74" fillId="33" borderId="0" xfId="53" applyNumberFormat="1" applyFont="1" applyFill="1" applyBorder="1" applyAlignment="1" applyProtection="1">
      <alignment horizontal="left"/>
      <protection locked="0"/>
    </xf>
    <xf numFmtId="0" fontId="75" fillId="33" borderId="0" xfId="0" applyFont="1" applyFill="1" applyBorder="1" applyAlignment="1">
      <alignment horizontal="center" vertical="top" wrapText="1"/>
    </xf>
    <xf numFmtId="0" fontId="10" fillId="33" borderId="10" xfId="62" applyNumberFormat="1" applyFont="1" applyFill="1" applyBorder="1" applyAlignment="1" applyProtection="1">
      <alignment horizontal="left"/>
      <protection locked="0"/>
    </xf>
    <xf numFmtId="0" fontId="13" fillId="33" borderId="0" xfId="60" applyFont="1" applyFill="1" applyBorder="1" applyAlignment="1">
      <alignment horizontal="left"/>
      <protection/>
    </xf>
    <xf numFmtId="0" fontId="0" fillId="33" borderId="11" xfId="0" applyFont="1" applyFill="1" applyBorder="1" applyAlignment="1">
      <alignment/>
    </xf>
    <xf numFmtId="0" fontId="12" fillId="33" borderId="11" xfId="57" applyFont="1" applyFill="1" applyBorder="1" applyAlignment="1">
      <alignment horizontal="left" vertical="center"/>
      <protection/>
    </xf>
    <xf numFmtId="3" fontId="75" fillId="33" borderId="0" xfId="0" applyNumberFormat="1" applyFont="1" applyFill="1" applyBorder="1" applyAlignment="1">
      <alignment horizontal="center" vertical="top" wrapText="1"/>
    </xf>
    <xf numFmtId="3" fontId="75" fillId="33" borderId="12" xfId="0" applyNumberFormat="1" applyFont="1" applyFill="1" applyBorder="1" applyAlignment="1">
      <alignment horizontal="center" vertical="top" wrapText="1"/>
    </xf>
    <xf numFmtId="49" fontId="11" fillId="33" borderId="13" xfId="0" applyNumberFormat="1" applyFont="1" applyFill="1" applyBorder="1" applyAlignment="1">
      <alignment horizontal="center" vertical="top" wrapText="1"/>
    </xf>
    <xf numFmtId="49" fontId="11" fillId="33" borderId="13" xfId="0" applyNumberFormat="1" applyFont="1" applyFill="1" applyBorder="1" applyAlignment="1">
      <alignment horizontal="center" vertical="top"/>
    </xf>
    <xf numFmtId="0" fontId="75" fillId="33" borderId="14" xfId="0" applyFont="1" applyFill="1" applyBorder="1" applyAlignment="1">
      <alignment horizontal="center" vertical="top" wrapText="1"/>
    </xf>
    <xf numFmtId="0" fontId="75" fillId="33" borderId="12" xfId="0" applyNumberFormat="1" applyFont="1" applyFill="1" applyBorder="1" applyAlignment="1" applyProtection="1">
      <alignment horizontal="center" vertical="top" wrapText="1"/>
      <protection locked="0"/>
    </xf>
    <xf numFmtId="0" fontId="75" fillId="33" borderId="13" xfId="0" applyNumberFormat="1" applyFont="1" applyFill="1" applyBorder="1" applyAlignment="1" applyProtection="1">
      <alignment horizontal="center" vertical="top" wrapText="1"/>
      <protection locked="0"/>
    </xf>
    <xf numFmtId="0" fontId="76" fillId="34" borderId="15" xfId="53" applyFont="1" applyFill="1" applyBorder="1" applyAlignment="1" applyProtection="1">
      <alignment horizontal="center" vertical="center"/>
      <protection/>
    </xf>
    <xf numFmtId="0" fontId="74" fillId="34" borderId="16" xfId="53" applyFont="1" applyFill="1" applyBorder="1" applyAlignment="1" applyProtection="1">
      <alignment horizontal="center" vertical="center"/>
      <protection/>
    </xf>
    <xf numFmtId="0" fontId="74" fillId="34" borderId="15" xfId="53" applyFont="1" applyFill="1" applyBorder="1" applyAlignment="1" applyProtection="1">
      <alignment horizontal="center" vertical="center"/>
      <protection/>
    </xf>
    <xf numFmtId="0" fontId="74" fillId="32" borderId="15" xfId="53" applyFont="1" applyFill="1" applyBorder="1" applyAlignment="1" applyProtection="1">
      <alignment horizontal="center" vertical="center"/>
      <protection/>
    </xf>
    <xf numFmtId="0" fontId="75" fillId="32" borderId="15" xfId="0" applyFont="1" applyFill="1" applyBorder="1" applyAlignment="1">
      <alignment horizontal="center" vertical="center"/>
    </xf>
    <xf numFmtId="0" fontId="15" fillId="35" borderId="0" xfId="57" applyFont="1" applyFill="1" applyAlignment="1">
      <alignment horizontal="center" vertical="center"/>
      <protection/>
    </xf>
    <xf numFmtId="0" fontId="16" fillId="35" borderId="0" xfId="57" applyFont="1" applyFill="1" applyAlignment="1">
      <alignment horizontal="center" vertical="center" wrapText="1"/>
      <protection/>
    </xf>
    <xf numFmtId="0" fontId="17" fillId="36" borderId="0" xfId="0" applyFont="1" applyFill="1" applyAlignment="1">
      <alignment horizontal="center" vertical="center"/>
    </xf>
    <xf numFmtId="0" fontId="18" fillId="35" borderId="0" xfId="57" applyFont="1" applyFill="1" applyAlignment="1">
      <alignment horizontal="center" vertical="center"/>
      <protection/>
    </xf>
    <xf numFmtId="0" fontId="77" fillId="33" borderId="0" xfId="0" applyFont="1" applyFill="1" applyAlignment="1">
      <alignment/>
    </xf>
    <xf numFmtId="0" fontId="78" fillId="33" borderId="0" xfId="0" applyFont="1" applyFill="1" applyAlignment="1">
      <alignment/>
    </xf>
    <xf numFmtId="0" fontId="79" fillId="33" borderId="0" xfId="0" applyFont="1" applyFill="1" applyAlignment="1">
      <alignment/>
    </xf>
    <xf numFmtId="0" fontId="80" fillId="33" borderId="0" xfId="0" applyFont="1" applyFill="1" applyBorder="1" applyAlignment="1">
      <alignment wrapText="1"/>
    </xf>
    <xf numFmtId="0" fontId="3" fillId="33" borderId="0" xfId="57" applyFont="1" applyFill="1" applyAlignment="1">
      <alignment horizontal="left" vertical="center"/>
      <protection/>
    </xf>
    <xf numFmtId="0" fontId="9" fillId="33" borderId="0" xfId="60" applyFont="1" applyFill="1" applyBorder="1" applyAlignment="1">
      <alignment horizontal="left"/>
      <protection/>
    </xf>
    <xf numFmtId="0" fontId="77" fillId="33" borderId="11" xfId="0" applyFont="1" applyFill="1" applyBorder="1" applyAlignment="1">
      <alignment/>
    </xf>
    <xf numFmtId="0" fontId="0" fillId="33" borderId="0" xfId="0" applyFill="1" applyAlignment="1">
      <alignment/>
    </xf>
    <xf numFmtId="0" fontId="81" fillId="33" borderId="0" xfId="0" applyFont="1" applyFill="1" applyAlignment="1">
      <alignment horizontal="left" vertical="top" wrapText="1"/>
    </xf>
    <xf numFmtId="0" fontId="6" fillId="33" borderId="0" xfId="57" applyFont="1" applyFill="1" applyAlignment="1">
      <alignment horizontal="center" vertical="center"/>
      <protection/>
    </xf>
    <xf numFmtId="0" fontId="81" fillId="33" borderId="0" xfId="0" applyFont="1" applyFill="1" applyAlignment="1">
      <alignment horizontal="left" vertical="top"/>
    </xf>
    <xf numFmtId="0" fontId="19" fillId="33" borderId="0" xfId="0" applyFont="1" applyFill="1" applyAlignment="1">
      <alignment vertical="center"/>
    </xf>
    <xf numFmtId="0" fontId="0" fillId="33" borderId="0" xfId="0" applyFont="1" applyFill="1" applyAlignment="1">
      <alignment vertical="center"/>
    </xf>
    <xf numFmtId="0" fontId="11" fillId="33" borderId="0" xfId="0" applyFont="1" applyFill="1" applyAlignment="1">
      <alignment vertical="center"/>
    </xf>
    <xf numFmtId="0" fontId="0" fillId="33" borderId="0" xfId="0" applyFont="1" applyFill="1" applyAlignment="1">
      <alignment horizontal="justify" vertical="top"/>
    </xf>
    <xf numFmtId="0" fontId="0" fillId="33" borderId="0" xfId="0" applyFont="1" applyFill="1" applyAlignment="1">
      <alignment vertical="top"/>
    </xf>
    <xf numFmtId="0" fontId="0" fillId="33" borderId="0" xfId="0" applyFont="1" applyFill="1" applyAlignment="1">
      <alignment horizontal="justify" vertical="center"/>
    </xf>
    <xf numFmtId="0" fontId="82" fillId="33" borderId="0" xfId="0" applyFont="1" applyFill="1" applyAlignment="1">
      <alignment horizontal="left" vertical="center" wrapText="1"/>
    </xf>
    <xf numFmtId="0" fontId="83" fillId="33" borderId="0" xfId="0" applyFont="1" applyFill="1" applyAlignment="1">
      <alignment horizontal="left" vertical="center"/>
    </xf>
    <xf numFmtId="0" fontId="84" fillId="33" borderId="0" xfId="0" applyFont="1" applyFill="1" applyAlignment="1">
      <alignment horizontal="left" vertical="center"/>
    </xf>
    <xf numFmtId="0" fontId="85" fillId="33" borderId="0" xfId="0" applyFont="1" applyFill="1" applyAlignment="1">
      <alignment/>
    </xf>
    <xf numFmtId="0" fontId="4" fillId="33" borderId="0" xfId="57" applyFont="1" applyFill="1" applyAlignment="1">
      <alignment horizontal="left" vertical="center" wrapText="1"/>
      <protection/>
    </xf>
    <xf numFmtId="0" fontId="4" fillId="33" borderId="0" xfId="60" applyFont="1" applyFill="1" applyBorder="1" applyAlignment="1">
      <alignment horizontal="left"/>
      <protection/>
    </xf>
    <xf numFmtId="0" fontId="17" fillId="37" borderId="0" xfId="0" applyFont="1" applyFill="1" applyAlignment="1">
      <alignment horizontal="center" vertical="center"/>
    </xf>
    <xf numFmtId="0" fontId="20" fillId="37" borderId="0" xfId="0" applyFont="1" applyFill="1" applyAlignment="1">
      <alignment/>
    </xf>
    <xf numFmtId="0" fontId="15" fillId="37" borderId="0" xfId="57" applyFont="1" applyFill="1" applyAlignment="1">
      <alignment horizontal="center" vertical="center"/>
      <protection/>
    </xf>
    <xf numFmtId="0" fontId="5" fillId="37" borderId="0" xfId="0" applyFont="1" applyFill="1" applyAlignment="1">
      <alignment horizontal="center" vertical="center"/>
    </xf>
    <xf numFmtId="0" fontId="4" fillId="33" borderId="0" xfId="57" applyFont="1" applyFill="1" applyAlignment="1">
      <alignment horizontal="center" vertical="center"/>
      <protection/>
    </xf>
    <xf numFmtId="0" fontId="14" fillId="33" borderId="11" xfId="62" applyFont="1" applyFill="1" applyBorder="1" applyAlignment="1">
      <alignment/>
      <protection/>
    </xf>
    <xf numFmtId="0" fontId="4" fillId="33" borderId="11" xfId="57" applyFont="1" applyFill="1" applyBorder="1" applyAlignment="1">
      <alignment horizontal="center" vertical="center"/>
      <protection/>
    </xf>
    <xf numFmtId="0" fontId="4" fillId="33" borderId="11" xfId="57" applyFont="1" applyFill="1" applyBorder="1" applyAlignment="1">
      <alignment horizontal="left" vertical="center"/>
      <protection/>
    </xf>
    <xf numFmtId="0" fontId="4" fillId="33" borderId="0" xfId="57" applyFont="1" applyFill="1" applyAlignment="1">
      <alignment horizontal="left" vertical="center"/>
      <protection/>
    </xf>
    <xf numFmtId="0" fontId="86" fillId="32" borderId="16" xfId="0" applyFont="1" applyFill="1" applyBorder="1" applyAlignment="1">
      <alignment horizontal="left" vertical="center" wrapText="1" indent="1"/>
    </xf>
    <xf numFmtId="0" fontId="86" fillId="32" borderId="15" xfId="0" applyFont="1" applyFill="1" applyBorder="1" applyAlignment="1">
      <alignment horizontal="left" vertical="center" indent="1"/>
    </xf>
    <xf numFmtId="0" fontId="11" fillId="33" borderId="17" xfId="0" applyFont="1" applyFill="1" applyBorder="1" applyAlignment="1">
      <alignment horizontal="left" vertical="center" wrapText="1" indent="1"/>
    </xf>
    <xf numFmtId="0" fontId="0" fillId="33" borderId="17" xfId="0" applyFont="1" applyFill="1" applyBorder="1" applyAlignment="1">
      <alignment horizontal="left" vertical="center" wrapText="1" indent="1"/>
    </xf>
    <xf numFmtId="0" fontId="87" fillId="33" borderId="18" xfId="0" applyFont="1" applyFill="1" applyBorder="1" applyAlignment="1">
      <alignment horizontal="center" vertical="center" wrapText="1"/>
    </xf>
    <xf numFmtId="0" fontId="87" fillId="33" borderId="19" xfId="0" applyFont="1" applyFill="1" applyBorder="1" applyAlignment="1">
      <alignment horizontal="center" vertical="center" wrapText="1"/>
    </xf>
    <xf numFmtId="0" fontId="75" fillId="33" borderId="20" xfId="0" applyFont="1" applyFill="1" applyBorder="1" applyAlignment="1">
      <alignment vertical="center"/>
    </xf>
    <xf numFmtId="49" fontId="0" fillId="38" borderId="19" xfId="0" applyNumberFormat="1" applyFont="1" applyFill="1" applyBorder="1" applyAlignment="1">
      <alignment horizontal="left" vertical="center" wrapText="1" indent="3"/>
    </xf>
    <xf numFmtId="49" fontId="75" fillId="38" borderId="21" xfId="0" applyNumberFormat="1" applyFont="1" applyFill="1" applyBorder="1" applyAlignment="1">
      <alignment horizontal="left" vertical="center" wrapText="1" indent="1"/>
    </xf>
    <xf numFmtId="49" fontId="75" fillId="38" borderId="19" xfId="0" applyNumberFormat="1" applyFont="1" applyFill="1" applyBorder="1" applyAlignment="1">
      <alignment horizontal="left" vertical="center" wrapText="1" indent="1"/>
    </xf>
    <xf numFmtId="0" fontId="74" fillId="33" borderId="0" xfId="53" applyNumberFormat="1" applyFont="1" applyFill="1" applyBorder="1" applyAlignment="1" applyProtection="1">
      <alignment/>
      <protection locked="0"/>
    </xf>
    <xf numFmtId="0" fontId="75" fillId="33" borderId="19" xfId="0" applyFont="1" applyFill="1" applyBorder="1" applyAlignment="1">
      <alignment horizontal="center" vertical="top" wrapText="1"/>
    </xf>
    <xf numFmtId="49" fontId="11" fillId="33" borderId="20" xfId="0" applyNumberFormat="1" applyFont="1" applyFill="1" applyBorder="1" applyAlignment="1">
      <alignment horizontal="center" vertical="top" wrapText="1"/>
    </xf>
    <xf numFmtId="3" fontId="0" fillId="33" borderId="19" xfId="0" applyNumberFormat="1" applyFont="1" applyFill="1" applyBorder="1" applyAlignment="1">
      <alignment horizontal="right" indent="2"/>
    </xf>
    <xf numFmtId="0" fontId="87" fillId="33" borderId="18" xfId="0" applyFont="1" applyFill="1" applyBorder="1" applyAlignment="1">
      <alignment horizontal="center" vertical="top" wrapText="1"/>
    </xf>
    <xf numFmtId="0" fontId="87" fillId="33" borderId="19" xfId="0" applyFont="1" applyFill="1" applyBorder="1" applyAlignment="1">
      <alignment horizontal="center" vertical="top" wrapText="1"/>
    </xf>
    <xf numFmtId="0" fontId="75" fillId="33" borderId="20" xfId="0" applyFont="1" applyFill="1" applyBorder="1" applyAlignment="1">
      <alignment vertical="top"/>
    </xf>
    <xf numFmtId="0" fontId="75" fillId="33" borderId="22" xfId="0" applyFont="1" applyFill="1" applyBorder="1" applyAlignment="1">
      <alignment horizontal="center" vertical="top" wrapText="1"/>
    </xf>
    <xf numFmtId="172" fontId="0" fillId="38" borderId="0" xfId="0" applyNumberFormat="1" applyFont="1" applyFill="1" applyAlignment="1">
      <alignment/>
    </xf>
    <xf numFmtId="0" fontId="0" fillId="38" borderId="0" xfId="0" applyFont="1" applyFill="1" applyBorder="1" applyAlignment="1">
      <alignment/>
    </xf>
    <xf numFmtId="0" fontId="0" fillId="38" borderId="0" xfId="0" applyFont="1" applyFill="1" applyAlignment="1">
      <alignment/>
    </xf>
    <xf numFmtId="172" fontId="11" fillId="38" borderId="0" xfId="0" applyNumberFormat="1" applyFont="1" applyFill="1" applyAlignment="1">
      <alignment horizontal="right"/>
    </xf>
    <xf numFmtId="0" fontId="75" fillId="38" borderId="12" xfId="0" applyFont="1" applyFill="1" applyBorder="1" applyAlignment="1">
      <alignment horizontal="center" vertical="top" wrapText="1"/>
    </xf>
    <xf numFmtId="0" fontId="75" fillId="38" borderId="23" xfId="0" applyFont="1" applyFill="1" applyBorder="1" applyAlignment="1">
      <alignment horizontal="center" vertical="top" wrapText="1"/>
    </xf>
    <xf numFmtId="0" fontId="75" fillId="38" borderId="13" xfId="0" applyFont="1" applyFill="1" applyBorder="1" applyAlignment="1">
      <alignment horizontal="center" vertical="top" wrapText="1"/>
    </xf>
    <xf numFmtId="0" fontId="75" fillId="38" borderId="22" xfId="0" applyFont="1" applyFill="1" applyBorder="1" applyAlignment="1">
      <alignment horizontal="center" vertical="top" wrapText="1"/>
    </xf>
    <xf numFmtId="3" fontId="0" fillId="38" borderId="0" xfId="0" applyNumberFormat="1" applyFont="1" applyFill="1" applyBorder="1" applyAlignment="1">
      <alignment horizontal="right" indent="2"/>
    </xf>
    <xf numFmtId="0" fontId="0" fillId="38" borderId="0" xfId="0" applyFont="1" applyFill="1" applyBorder="1" applyAlignment="1">
      <alignment/>
    </xf>
    <xf numFmtId="0" fontId="0" fillId="38" borderId="11" xfId="0" applyFont="1" applyFill="1" applyBorder="1" applyAlignment="1">
      <alignment/>
    </xf>
    <xf numFmtId="0" fontId="75" fillId="33" borderId="12" xfId="0" applyFont="1" applyFill="1" applyBorder="1" applyAlignment="1">
      <alignment horizontal="center" vertical="top" wrapText="1"/>
    </xf>
    <xf numFmtId="0" fontId="75" fillId="33" borderId="23" xfId="0" applyFont="1" applyFill="1" applyBorder="1" applyAlignment="1">
      <alignment horizontal="center" vertical="top" wrapText="1"/>
    </xf>
    <xf numFmtId="0" fontId="75" fillId="33" borderId="12" xfId="0" applyFont="1" applyFill="1" applyBorder="1" applyAlignment="1">
      <alignment horizontal="center" vertical="top" wrapText="1"/>
    </xf>
    <xf numFmtId="0" fontId="75" fillId="33" borderId="23" xfId="0" applyFont="1" applyFill="1" applyBorder="1" applyAlignment="1">
      <alignment horizontal="center" vertical="top" wrapText="1"/>
    </xf>
    <xf numFmtId="0" fontId="75" fillId="33" borderId="13" xfId="0" applyFont="1" applyFill="1" applyBorder="1" applyAlignment="1">
      <alignment horizontal="center" vertical="top" wrapText="1"/>
    </xf>
    <xf numFmtId="0" fontId="86" fillId="32" borderId="15" xfId="0" applyFont="1" applyFill="1" applyBorder="1" applyAlignment="1">
      <alignment horizontal="left" vertical="center" wrapText="1" indent="1"/>
    </xf>
    <xf numFmtId="3" fontId="75" fillId="33" borderId="24" xfId="0" applyNumberFormat="1" applyFont="1" applyFill="1" applyBorder="1" applyAlignment="1">
      <alignment horizontal="right" vertical="center" indent="3"/>
    </xf>
    <xf numFmtId="3" fontId="75" fillId="33" borderId="0" xfId="0" applyNumberFormat="1" applyFont="1" applyFill="1" applyBorder="1" applyAlignment="1">
      <alignment horizontal="right" vertical="center" indent="3"/>
    </xf>
    <xf numFmtId="3" fontId="75" fillId="33" borderId="14" xfId="0" applyNumberFormat="1" applyFont="1" applyFill="1" applyBorder="1" applyAlignment="1">
      <alignment horizontal="right" vertical="center" indent="3"/>
    </xf>
    <xf numFmtId="3" fontId="0" fillId="33" borderId="24" xfId="0" applyNumberFormat="1" applyFont="1" applyFill="1" applyBorder="1" applyAlignment="1">
      <alignment horizontal="right" vertical="center" indent="3"/>
    </xf>
    <xf numFmtId="3" fontId="0" fillId="33" borderId="0" xfId="0" applyNumberFormat="1" applyFont="1" applyFill="1" applyBorder="1" applyAlignment="1">
      <alignment horizontal="right" vertical="center" indent="3"/>
    </xf>
    <xf numFmtId="3" fontId="0" fillId="38" borderId="14" xfId="0" applyNumberFormat="1" applyFont="1" applyFill="1" applyBorder="1" applyAlignment="1">
      <alignment horizontal="right" vertical="center" indent="3"/>
    </xf>
    <xf numFmtId="3" fontId="0" fillId="33" borderId="14" xfId="0" applyNumberFormat="1" applyFont="1" applyFill="1" applyBorder="1" applyAlignment="1">
      <alignment horizontal="right" vertical="center" indent="3"/>
    </xf>
    <xf numFmtId="49" fontId="0" fillId="38" borderId="20" xfId="0" applyNumberFormat="1" applyFont="1" applyFill="1" applyBorder="1" applyAlignment="1">
      <alignment horizontal="left" vertical="center" wrapText="1" indent="3"/>
    </xf>
    <xf numFmtId="3" fontId="0" fillId="33" borderId="25" xfId="0" applyNumberFormat="1" applyFont="1" applyFill="1" applyBorder="1" applyAlignment="1">
      <alignment horizontal="right" vertical="center" indent="3"/>
    </xf>
    <xf numFmtId="3" fontId="0" fillId="33" borderId="13" xfId="0" applyNumberFormat="1" applyFont="1" applyFill="1" applyBorder="1" applyAlignment="1">
      <alignment horizontal="right" vertical="center" indent="3"/>
    </xf>
    <xf numFmtId="3" fontId="0" fillId="33" borderId="22" xfId="0" applyNumberFormat="1" applyFont="1" applyFill="1" applyBorder="1" applyAlignment="1">
      <alignment horizontal="right" vertical="center" indent="3"/>
    </xf>
    <xf numFmtId="3" fontId="0" fillId="33" borderId="13" xfId="0" applyNumberFormat="1" applyFont="1" applyFill="1" applyBorder="1" applyAlignment="1">
      <alignment horizontal="right" indent="3"/>
    </xf>
    <xf numFmtId="3" fontId="0" fillId="33" borderId="13" xfId="0" applyNumberFormat="1" applyFont="1" applyFill="1" applyBorder="1" applyAlignment="1">
      <alignment horizontal="right" indent="2"/>
    </xf>
    <xf numFmtId="3" fontId="0" fillId="38" borderId="13" xfId="0" applyNumberFormat="1" applyFont="1" applyFill="1" applyBorder="1" applyAlignment="1">
      <alignment horizontal="right" indent="2"/>
    </xf>
    <xf numFmtId="3" fontId="0" fillId="33" borderId="20" xfId="0" applyNumberFormat="1" applyFont="1" applyFill="1" applyBorder="1" applyAlignment="1">
      <alignment horizontal="right" indent="2"/>
    </xf>
    <xf numFmtId="0" fontId="11" fillId="33" borderId="13" xfId="0" applyFont="1" applyFill="1" applyBorder="1" applyAlignment="1">
      <alignment horizontal="center" vertical="center"/>
    </xf>
    <xf numFmtId="0" fontId="11" fillId="33" borderId="22" xfId="0" applyFont="1" applyFill="1" applyBorder="1" applyAlignment="1">
      <alignment horizontal="center" vertical="center"/>
    </xf>
    <xf numFmtId="0" fontId="11" fillId="33" borderId="0" xfId="0" applyFont="1" applyFill="1" applyAlignment="1">
      <alignment horizontal="right"/>
    </xf>
    <xf numFmtId="0" fontId="88" fillId="33" borderId="10" xfId="62" applyNumberFormat="1" applyFont="1" applyFill="1" applyBorder="1" applyAlignment="1" applyProtection="1">
      <alignment horizontal="left"/>
      <protection locked="0"/>
    </xf>
    <xf numFmtId="0" fontId="4" fillId="38" borderId="0" xfId="57" applyFont="1" applyFill="1" applyAlignment="1">
      <alignment horizontal="center" vertical="center"/>
      <protection/>
    </xf>
    <xf numFmtId="0" fontId="81" fillId="38" borderId="0" xfId="0" applyFont="1" applyFill="1" applyAlignment="1">
      <alignment horizontal="left" vertical="top" wrapText="1"/>
    </xf>
    <xf numFmtId="0" fontId="53" fillId="38" borderId="0" xfId="57" applyFont="1" applyFill="1" applyAlignment="1">
      <alignment horizontal="center" vertical="center"/>
      <protection/>
    </xf>
    <xf numFmtId="0" fontId="81" fillId="38" borderId="0" xfId="0" applyFont="1" applyFill="1" applyAlignment="1">
      <alignment horizontal="left" vertical="top"/>
    </xf>
    <xf numFmtId="0" fontId="14" fillId="38" borderId="11" xfId="62" applyFont="1" applyFill="1" applyBorder="1" applyAlignment="1">
      <alignment/>
      <protection/>
    </xf>
    <xf numFmtId="0" fontId="4" fillId="38" borderId="11" xfId="57" applyFont="1" applyFill="1" applyBorder="1" applyAlignment="1">
      <alignment horizontal="center" vertical="center"/>
      <protection/>
    </xf>
    <xf numFmtId="0" fontId="4" fillId="38" borderId="11" xfId="57" applyFont="1" applyFill="1" applyBorder="1" applyAlignment="1">
      <alignment horizontal="left" vertical="center"/>
      <protection/>
    </xf>
    <xf numFmtId="0" fontId="13" fillId="38" borderId="0" xfId="60" applyFont="1" applyFill="1" applyBorder="1" applyAlignment="1">
      <alignment horizontal="left"/>
      <protection/>
    </xf>
    <xf numFmtId="0" fontId="4" fillId="38" borderId="0" xfId="57" applyFont="1" applyFill="1" applyAlignment="1">
      <alignment horizontal="left" vertical="center"/>
      <protection/>
    </xf>
    <xf numFmtId="0" fontId="21" fillId="27" borderId="0" xfId="0" applyFont="1" applyFill="1" applyAlignment="1">
      <alignment horizontal="center" wrapText="1"/>
    </xf>
    <xf numFmtId="0" fontId="22" fillId="27" borderId="0" xfId="0" applyFont="1" applyFill="1" applyAlignment="1">
      <alignment horizontal="center" vertical="center"/>
    </xf>
    <xf numFmtId="3" fontId="75" fillId="33" borderId="0" xfId="0" applyNumberFormat="1" applyFont="1" applyFill="1" applyBorder="1" applyAlignment="1">
      <alignment horizontal="right" indent="3"/>
    </xf>
    <xf numFmtId="3" fontId="75" fillId="33" borderId="14" xfId="0" applyNumberFormat="1" applyFont="1" applyFill="1" applyBorder="1" applyAlignment="1">
      <alignment horizontal="right" indent="3"/>
    </xf>
    <xf numFmtId="0" fontId="0" fillId="33" borderId="0" xfId="0" applyFont="1" applyFill="1" applyAlignment="1">
      <alignment horizontal="left"/>
    </xf>
    <xf numFmtId="0" fontId="75" fillId="33" borderId="18" xfId="0" applyFont="1" applyFill="1" applyBorder="1" applyAlignment="1">
      <alignment horizontal="center" vertical="top" wrapText="1"/>
    </xf>
    <xf numFmtId="3" fontId="75" fillId="33" borderId="12" xfId="0" applyNumberFormat="1" applyFont="1" applyFill="1" applyBorder="1" applyAlignment="1">
      <alignment horizontal="right" indent="2"/>
    </xf>
    <xf numFmtId="3" fontId="75" fillId="33" borderId="18" xfId="0" applyNumberFormat="1" applyFont="1" applyFill="1" applyBorder="1" applyAlignment="1">
      <alignment horizontal="right" indent="2"/>
    </xf>
    <xf numFmtId="3" fontId="75" fillId="33" borderId="0" xfId="0" applyNumberFormat="1" applyFont="1" applyFill="1" applyBorder="1" applyAlignment="1">
      <alignment horizontal="right" indent="2"/>
    </xf>
    <xf numFmtId="3" fontId="75" fillId="33" borderId="19" xfId="0" applyNumberFormat="1" applyFont="1" applyFill="1" applyBorder="1" applyAlignment="1">
      <alignment horizontal="right" indent="2"/>
    </xf>
    <xf numFmtId="3" fontId="89" fillId="33" borderId="0" xfId="0" applyNumberFormat="1" applyFont="1" applyFill="1" applyAlignment="1">
      <alignment/>
    </xf>
    <xf numFmtId="0" fontId="89" fillId="33" borderId="0" xfId="0" applyFont="1" applyFill="1" applyAlignment="1">
      <alignment/>
    </xf>
    <xf numFmtId="0" fontId="75" fillId="33" borderId="0" xfId="0" applyNumberFormat="1" applyFont="1" applyFill="1" applyBorder="1" applyAlignment="1" applyProtection="1">
      <alignment horizontal="center" vertical="top" wrapText="1"/>
      <protection locked="0"/>
    </xf>
    <xf numFmtId="0" fontId="75" fillId="33" borderId="24" xfId="0" applyFont="1" applyFill="1" applyBorder="1" applyAlignment="1">
      <alignment horizontal="center" vertical="top" wrapText="1"/>
    </xf>
    <xf numFmtId="49" fontId="75" fillId="38" borderId="26" xfId="0" applyNumberFormat="1" applyFont="1" applyFill="1" applyBorder="1" applyAlignment="1">
      <alignment horizontal="left" vertical="center" wrapText="1" indent="1"/>
    </xf>
    <xf numFmtId="49" fontId="0" fillId="38" borderId="24" xfId="0" applyNumberFormat="1" applyFont="1" applyFill="1" applyBorder="1" applyAlignment="1">
      <alignment horizontal="left" vertical="center" wrapText="1" indent="3"/>
    </xf>
    <xf numFmtId="49" fontId="75" fillId="38" borderId="24" xfId="0" applyNumberFormat="1" applyFont="1" applyFill="1" applyBorder="1" applyAlignment="1">
      <alignment horizontal="left" vertical="center" wrapText="1" indent="1"/>
    </xf>
    <xf numFmtId="49" fontId="0" fillId="38" borderId="25" xfId="0" applyNumberFormat="1" applyFont="1" applyFill="1" applyBorder="1" applyAlignment="1">
      <alignment horizontal="left" vertical="center" wrapText="1" indent="3"/>
    </xf>
    <xf numFmtId="3" fontId="75" fillId="33" borderId="27" xfId="0" applyNumberFormat="1" applyFont="1" applyFill="1" applyBorder="1" applyAlignment="1">
      <alignment horizontal="right" indent="3"/>
    </xf>
    <xf numFmtId="3" fontId="75" fillId="33" borderId="12" xfId="0" applyNumberFormat="1" applyFont="1" applyFill="1" applyBorder="1" applyAlignment="1">
      <alignment horizontal="right" indent="3"/>
    </xf>
    <xf numFmtId="3" fontId="75" fillId="33" borderId="24" xfId="0" applyNumberFormat="1" applyFont="1" applyFill="1" applyBorder="1" applyAlignment="1">
      <alignment horizontal="right" indent="3"/>
    </xf>
    <xf numFmtId="3" fontId="0" fillId="33" borderId="24" xfId="0" applyNumberFormat="1" applyFont="1" applyFill="1" applyBorder="1" applyAlignment="1">
      <alignment horizontal="right" indent="3"/>
    </xf>
    <xf numFmtId="3" fontId="0" fillId="33" borderId="25" xfId="0" applyNumberFormat="1" applyFont="1" applyFill="1" applyBorder="1" applyAlignment="1">
      <alignment horizontal="right" indent="3"/>
    </xf>
    <xf numFmtId="3" fontId="75" fillId="33" borderId="19" xfId="0" applyNumberFormat="1" applyFont="1" applyFill="1" applyBorder="1" applyAlignment="1">
      <alignment horizontal="right" indent="3"/>
    </xf>
    <xf numFmtId="3" fontId="0" fillId="33" borderId="19" xfId="0" applyNumberFormat="1" applyFont="1" applyFill="1" applyBorder="1" applyAlignment="1">
      <alignment horizontal="right" indent="3"/>
    </xf>
    <xf numFmtId="3" fontId="0" fillId="33" borderId="20" xfId="0" applyNumberFormat="1" applyFont="1" applyFill="1" applyBorder="1" applyAlignment="1">
      <alignment horizontal="right" indent="3"/>
    </xf>
    <xf numFmtId="172" fontId="89" fillId="33" borderId="0" xfId="0" applyNumberFormat="1" applyFont="1" applyFill="1" applyAlignment="1">
      <alignment/>
    </xf>
    <xf numFmtId="0" fontId="89" fillId="33" borderId="11" xfId="0" applyFont="1" applyFill="1" applyBorder="1" applyAlignment="1">
      <alignment/>
    </xf>
    <xf numFmtId="0" fontId="11" fillId="33" borderId="0" xfId="0" applyFont="1" applyFill="1" applyAlignment="1">
      <alignment/>
    </xf>
    <xf numFmtId="0" fontId="13" fillId="33" borderId="13" xfId="0" applyFont="1" applyFill="1" applyBorder="1" applyAlignment="1">
      <alignment horizontal="center"/>
    </xf>
    <xf numFmtId="0" fontId="13" fillId="33" borderId="20" xfId="0" applyFont="1" applyFill="1" applyBorder="1" applyAlignment="1">
      <alignment horizontal="center"/>
    </xf>
    <xf numFmtId="3" fontId="75" fillId="33" borderId="23" xfId="0" applyNumberFormat="1" applyFont="1" applyFill="1" applyBorder="1" applyAlignment="1">
      <alignment horizontal="right" indent="2"/>
    </xf>
    <xf numFmtId="3" fontId="75" fillId="33" borderId="14" xfId="0" applyNumberFormat="1" applyFont="1" applyFill="1" applyBorder="1" applyAlignment="1">
      <alignment horizontal="right" indent="2"/>
    </xf>
    <xf numFmtId="175" fontId="75" fillId="33" borderId="0" xfId="0" applyNumberFormat="1" applyFont="1" applyFill="1" applyBorder="1" applyAlignment="1">
      <alignment horizontal="right" indent="2"/>
    </xf>
    <xf numFmtId="175" fontId="0" fillId="33" borderId="0" xfId="0" applyNumberFormat="1" applyFont="1" applyFill="1" applyBorder="1" applyAlignment="1">
      <alignment horizontal="right" indent="2"/>
    </xf>
    <xf numFmtId="175" fontId="0" fillId="33" borderId="13" xfId="0" applyNumberFormat="1" applyFont="1" applyFill="1" applyBorder="1" applyAlignment="1">
      <alignment horizontal="right" indent="2"/>
    </xf>
    <xf numFmtId="0" fontId="75" fillId="33" borderId="27" xfId="0" applyFont="1" applyFill="1" applyBorder="1" applyAlignment="1">
      <alignment horizontal="center" vertical="top" wrapText="1"/>
    </xf>
    <xf numFmtId="0" fontId="13" fillId="33" borderId="25" xfId="0" applyFont="1" applyFill="1" applyBorder="1" applyAlignment="1">
      <alignment horizontal="center"/>
    </xf>
    <xf numFmtId="0" fontId="87" fillId="33" borderId="22" xfId="0" applyFont="1" applyFill="1" applyBorder="1" applyAlignment="1">
      <alignment horizontal="center"/>
    </xf>
    <xf numFmtId="3" fontId="75" fillId="38" borderId="0" xfId="0" applyNumberFormat="1" applyFont="1" applyFill="1" applyBorder="1" applyAlignment="1">
      <alignment horizontal="right" indent="2"/>
    </xf>
    <xf numFmtId="3" fontId="75" fillId="38" borderId="14" xfId="0" applyNumberFormat="1" applyFont="1" applyFill="1" applyBorder="1" applyAlignment="1">
      <alignment horizontal="right" indent="2"/>
    </xf>
    <xf numFmtId="3" fontId="75" fillId="38" borderId="12" xfId="0" applyNumberFormat="1" applyFont="1" applyFill="1" applyBorder="1" applyAlignment="1">
      <alignment horizontal="right" indent="2"/>
    </xf>
    <xf numFmtId="3" fontId="75" fillId="38" borderId="23" xfId="0" applyNumberFormat="1" applyFont="1" applyFill="1" applyBorder="1" applyAlignment="1">
      <alignment horizontal="right" indent="2"/>
    </xf>
    <xf numFmtId="0" fontId="79" fillId="39" borderId="28" xfId="0" applyFont="1" applyFill="1" applyBorder="1" applyAlignment="1">
      <alignment horizontal="center" vertical="center" wrapText="1"/>
    </xf>
    <xf numFmtId="0" fontId="79" fillId="39" borderId="29" xfId="0" applyFont="1" applyFill="1" applyBorder="1" applyAlignment="1">
      <alignment horizontal="center" vertical="center" wrapText="1"/>
    </xf>
    <xf numFmtId="49" fontId="11" fillId="39" borderId="30" xfId="0" applyNumberFormat="1" applyFont="1" applyFill="1" applyBorder="1" applyAlignment="1">
      <alignment horizontal="left" vertical="center" wrapText="1" indent="1"/>
    </xf>
    <xf numFmtId="49" fontId="11" fillId="39" borderId="30" xfId="0" applyNumberFormat="1" applyFont="1" applyFill="1" applyBorder="1" applyAlignment="1">
      <alignment horizontal="left" vertical="center" wrapText="1" indent="2"/>
    </xf>
    <xf numFmtId="49" fontId="0" fillId="39" borderId="30" xfId="0" applyNumberFormat="1" applyFont="1" applyFill="1" applyBorder="1" applyAlignment="1">
      <alignment horizontal="left" vertical="center" wrapText="1" indent="3"/>
    </xf>
    <xf numFmtId="0" fontId="87" fillId="33" borderId="20" xfId="0" applyFont="1" applyFill="1" applyBorder="1" applyAlignment="1">
      <alignment horizontal="center" vertical="center" wrapText="1"/>
    </xf>
    <xf numFmtId="3" fontId="11" fillId="33" borderId="24" xfId="0" applyNumberFormat="1" applyFont="1" applyFill="1" applyBorder="1" applyAlignment="1">
      <alignment horizontal="right" vertical="center" indent="3"/>
    </xf>
    <xf numFmtId="3" fontId="11" fillId="33" borderId="0" xfId="0" applyNumberFormat="1" applyFont="1" applyFill="1" applyBorder="1" applyAlignment="1">
      <alignment horizontal="right" vertical="center" indent="3"/>
    </xf>
    <xf numFmtId="3" fontId="11" fillId="33" borderId="14" xfId="0" applyNumberFormat="1" applyFont="1" applyFill="1" applyBorder="1" applyAlignment="1">
      <alignment horizontal="right" vertical="center" indent="3"/>
    </xf>
    <xf numFmtId="49" fontId="11" fillId="38" borderId="19" xfId="0" applyNumberFormat="1" applyFont="1" applyFill="1" applyBorder="1" applyAlignment="1">
      <alignment horizontal="left" vertical="center" wrapText="1" indent="2"/>
    </xf>
    <xf numFmtId="49" fontId="11" fillId="38" borderId="24" xfId="0" applyNumberFormat="1" applyFont="1" applyFill="1" applyBorder="1" applyAlignment="1">
      <alignment horizontal="left" vertical="center" wrapText="1" indent="2"/>
    </xf>
    <xf numFmtId="3" fontId="11" fillId="33" borderId="24" xfId="0" applyNumberFormat="1" applyFont="1" applyFill="1" applyBorder="1" applyAlignment="1">
      <alignment horizontal="right" indent="3"/>
    </xf>
    <xf numFmtId="3" fontId="11" fillId="33" borderId="0" xfId="0" applyNumberFormat="1" applyFont="1" applyFill="1" applyBorder="1" applyAlignment="1">
      <alignment horizontal="right" indent="3"/>
    </xf>
    <xf numFmtId="3" fontId="11" fillId="33" borderId="14" xfId="0" applyNumberFormat="1" applyFont="1" applyFill="1" applyBorder="1" applyAlignment="1">
      <alignment horizontal="right" indent="2"/>
    </xf>
    <xf numFmtId="175" fontId="11" fillId="33" borderId="0" xfId="0" applyNumberFormat="1" applyFont="1" applyFill="1" applyBorder="1" applyAlignment="1">
      <alignment horizontal="right" indent="2"/>
    </xf>
    <xf numFmtId="3" fontId="11" fillId="33" borderId="0" xfId="0" applyNumberFormat="1" applyFont="1" applyFill="1" applyBorder="1" applyAlignment="1">
      <alignment horizontal="right" indent="2"/>
    </xf>
    <xf numFmtId="3" fontId="11" fillId="33" borderId="19" xfId="0" applyNumberFormat="1" applyFont="1" applyFill="1" applyBorder="1" applyAlignment="1">
      <alignment horizontal="right" indent="3"/>
    </xf>
    <xf numFmtId="3" fontId="0" fillId="33" borderId="14" xfId="0" applyNumberFormat="1" applyFont="1" applyFill="1" applyBorder="1" applyAlignment="1">
      <alignment horizontal="right" indent="2"/>
    </xf>
    <xf numFmtId="3" fontId="0" fillId="33" borderId="22" xfId="0" applyNumberFormat="1" applyFont="1" applyFill="1" applyBorder="1" applyAlignment="1">
      <alignment horizontal="right" indent="2"/>
    </xf>
    <xf numFmtId="3" fontId="11" fillId="38" borderId="0" xfId="0" applyNumberFormat="1" applyFont="1" applyFill="1" applyBorder="1" applyAlignment="1">
      <alignment horizontal="right" indent="2"/>
    </xf>
    <xf numFmtId="3" fontId="11" fillId="38" borderId="14" xfId="0" applyNumberFormat="1" applyFont="1" applyFill="1" applyBorder="1" applyAlignment="1">
      <alignment horizontal="right" indent="2"/>
    </xf>
    <xf numFmtId="3" fontId="0" fillId="38" borderId="14" xfId="0" applyNumberFormat="1" applyFont="1" applyFill="1" applyBorder="1" applyAlignment="1">
      <alignment horizontal="right" indent="2"/>
    </xf>
    <xf numFmtId="3" fontId="0" fillId="38" borderId="22" xfId="0" applyNumberFormat="1" applyFont="1" applyFill="1" applyBorder="1" applyAlignment="1">
      <alignment horizontal="right" indent="2"/>
    </xf>
    <xf numFmtId="3" fontId="11" fillId="33" borderId="19" xfId="0" applyNumberFormat="1" applyFont="1" applyFill="1" applyBorder="1" applyAlignment="1">
      <alignment horizontal="right" indent="2"/>
    </xf>
    <xf numFmtId="3" fontId="11" fillId="33" borderId="14" xfId="0" applyNumberFormat="1" applyFont="1" applyFill="1" applyBorder="1" applyAlignment="1">
      <alignment horizontal="right" indent="3"/>
    </xf>
    <xf numFmtId="3" fontId="0" fillId="33" borderId="14" xfId="0" applyNumberFormat="1" applyFont="1" applyFill="1" applyBorder="1" applyAlignment="1">
      <alignment horizontal="right" indent="3"/>
    </xf>
    <xf numFmtId="3" fontId="0" fillId="33" borderId="22" xfId="0" applyNumberFormat="1" applyFont="1" applyFill="1" applyBorder="1" applyAlignment="1">
      <alignment horizontal="right" indent="3"/>
    </xf>
    <xf numFmtId="0" fontId="86" fillId="39" borderId="31" xfId="0" applyFont="1" applyFill="1" applyBorder="1" applyAlignment="1">
      <alignment horizontal="center" vertical="center"/>
    </xf>
    <xf numFmtId="0" fontId="86" fillId="39" borderId="32" xfId="0" applyFont="1" applyFill="1" applyBorder="1" applyAlignment="1">
      <alignment horizontal="center" vertical="center"/>
    </xf>
    <xf numFmtId="0" fontId="17" fillId="37" borderId="0" xfId="0" applyFont="1" applyFill="1" applyAlignment="1">
      <alignment horizontal="center" vertical="center"/>
    </xf>
    <xf numFmtId="0" fontId="88" fillId="33" borderId="0" xfId="62" applyNumberFormat="1" applyFont="1" applyFill="1" applyBorder="1" applyAlignment="1" applyProtection="1">
      <alignment horizontal="left" wrapText="1"/>
      <protection locked="0"/>
    </xf>
    <xf numFmtId="0" fontId="88" fillId="33" borderId="0" xfId="62" applyNumberFormat="1" applyFont="1" applyFill="1" applyBorder="1" applyAlignment="1" applyProtection="1">
      <alignment horizontal="left"/>
      <protection locked="0"/>
    </xf>
    <xf numFmtId="0" fontId="88" fillId="33" borderId="0" xfId="0" applyFont="1" applyFill="1" applyAlignment="1">
      <alignment horizontal="left" wrapText="1"/>
    </xf>
    <xf numFmtId="0" fontId="88" fillId="33" borderId="10" xfId="0" applyFont="1" applyFill="1" applyBorder="1" applyAlignment="1">
      <alignment horizontal="left" wrapText="1"/>
    </xf>
    <xf numFmtId="0" fontId="88" fillId="33" borderId="10" xfId="0" applyFont="1" applyFill="1" applyBorder="1" applyAlignment="1">
      <alignment horizontal="left"/>
    </xf>
    <xf numFmtId="0" fontId="87" fillId="33" borderId="18" xfId="0" applyFont="1" applyFill="1" applyBorder="1" applyAlignment="1">
      <alignment horizontal="center" vertical="center" wrapText="1"/>
    </xf>
    <xf numFmtId="0" fontId="87" fillId="33" borderId="19" xfId="0" applyFont="1" applyFill="1" applyBorder="1" applyAlignment="1">
      <alignment horizontal="center" vertical="center" wrapText="1"/>
    </xf>
    <xf numFmtId="0" fontId="87" fillId="33" borderId="20" xfId="0" applyFont="1" applyFill="1" applyBorder="1" applyAlignment="1">
      <alignment horizontal="center" vertical="center" wrapText="1"/>
    </xf>
    <xf numFmtId="0" fontId="75" fillId="33" borderId="18" xfId="0" applyFont="1" applyFill="1" applyBorder="1" applyAlignment="1">
      <alignment horizontal="center" vertical="center" wrapText="1"/>
    </xf>
    <xf numFmtId="0" fontId="75" fillId="33" borderId="19" xfId="0" applyFont="1" applyFill="1" applyBorder="1" applyAlignment="1">
      <alignment horizontal="center" vertical="center" wrapText="1"/>
    </xf>
    <xf numFmtId="0" fontId="75" fillId="33" borderId="27" xfId="0" applyFont="1" applyFill="1" applyBorder="1" applyAlignment="1">
      <alignment horizontal="center" vertical="top" wrapText="1"/>
    </xf>
    <xf numFmtId="0" fontId="75" fillId="33" borderId="12" xfId="0" applyFont="1" applyFill="1" applyBorder="1" applyAlignment="1">
      <alignment horizontal="center" vertical="top" wrapText="1"/>
    </xf>
    <xf numFmtId="0" fontId="75" fillId="33" borderId="23" xfId="0" applyFont="1" applyFill="1" applyBorder="1" applyAlignment="1">
      <alignment horizontal="center" vertical="top" wrapText="1"/>
    </xf>
    <xf numFmtId="0" fontId="75" fillId="33" borderId="25" xfId="0" applyFont="1" applyFill="1" applyBorder="1" applyAlignment="1">
      <alignment horizontal="center" vertical="top" wrapText="1"/>
    </xf>
    <xf numFmtId="0" fontId="89" fillId="33" borderId="13" xfId="0" applyFont="1" applyFill="1" applyBorder="1" applyAlignment="1">
      <alignment horizontal="center" vertical="top" wrapText="1"/>
    </xf>
    <xf numFmtId="0" fontId="89" fillId="33" borderId="22" xfId="0" applyFont="1" applyFill="1" applyBorder="1" applyAlignment="1">
      <alignment horizontal="center" vertical="top" wrapText="1"/>
    </xf>
    <xf numFmtId="0" fontId="75" fillId="33" borderId="13" xfId="0" applyFont="1" applyFill="1" applyBorder="1" applyAlignment="1">
      <alignment horizontal="center" vertical="top" wrapText="1"/>
    </xf>
    <xf numFmtId="0" fontId="88" fillId="33" borderId="0" xfId="0" applyFont="1" applyFill="1" applyAlignment="1">
      <alignment horizontal="left"/>
    </xf>
    <xf numFmtId="0" fontId="88" fillId="33" borderId="10" xfId="62" applyNumberFormat="1" applyFont="1" applyFill="1" applyBorder="1" applyAlignment="1" applyProtection="1">
      <alignment horizontal="left"/>
      <protection locked="0"/>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 4 2" xfId="60"/>
    <cellStyle name="Normal 5" xfId="61"/>
    <cellStyle name="Normal 6" xfId="62"/>
    <cellStyle name="Normal 7" xfId="63"/>
    <cellStyle name="Normal 8" xfId="64"/>
    <cellStyle name="Normal 9" xfId="65"/>
    <cellStyle name="Note" xfId="66"/>
    <cellStyle name="Output" xfId="67"/>
    <cellStyle name="Percent"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581025</xdr:colOff>
      <xdr:row>3</xdr:row>
      <xdr:rowOff>28575</xdr:rowOff>
    </xdr:from>
    <xdr:to>
      <xdr:col>5</xdr:col>
      <xdr:colOff>1323975</xdr:colOff>
      <xdr:row>3</xdr:row>
      <xdr:rowOff>476250</xdr:rowOff>
    </xdr:to>
    <xdr:pic>
      <xdr:nvPicPr>
        <xdr:cNvPr id="1" name="Picture 2"/>
        <xdr:cNvPicPr preferRelativeResize="1">
          <a:picLocks noChangeAspect="1"/>
        </xdr:cNvPicPr>
      </xdr:nvPicPr>
      <xdr:blipFill>
        <a:blip r:embed="rId1"/>
        <a:stretch>
          <a:fillRect/>
        </a:stretch>
      </xdr:blipFill>
      <xdr:spPr>
        <a:xfrm>
          <a:off x="6762750" y="581025"/>
          <a:ext cx="74295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104775</xdr:colOff>
      <xdr:row>3</xdr:row>
      <xdr:rowOff>47625</xdr:rowOff>
    </xdr:from>
    <xdr:to>
      <xdr:col>7</xdr:col>
      <xdr:colOff>847725</xdr:colOff>
      <xdr:row>4</xdr:row>
      <xdr:rowOff>114300</xdr:rowOff>
    </xdr:to>
    <xdr:pic>
      <xdr:nvPicPr>
        <xdr:cNvPr id="1" name="Picture 2"/>
        <xdr:cNvPicPr preferRelativeResize="1">
          <a:picLocks noChangeAspect="1"/>
        </xdr:cNvPicPr>
      </xdr:nvPicPr>
      <xdr:blipFill>
        <a:blip r:embed="rId1"/>
        <a:stretch>
          <a:fillRect/>
        </a:stretch>
      </xdr:blipFill>
      <xdr:spPr>
        <a:xfrm>
          <a:off x="7029450" y="542925"/>
          <a:ext cx="74295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247650</xdr:colOff>
      <xdr:row>2</xdr:row>
      <xdr:rowOff>123825</xdr:rowOff>
    </xdr:from>
    <xdr:to>
      <xdr:col>12</xdr:col>
      <xdr:colOff>19050</xdr:colOff>
      <xdr:row>4</xdr:row>
      <xdr:rowOff>171450</xdr:rowOff>
    </xdr:to>
    <xdr:pic>
      <xdr:nvPicPr>
        <xdr:cNvPr id="1" name="Picture 2"/>
        <xdr:cNvPicPr preferRelativeResize="1">
          <a:picLocks noChangeAspect="1"/>
        </xdr:cNvPicPr>
      </xdr:nvPicPr>
      <xdr:blipFill>
        <a:blip r:embed="rId1"/>
        <a:stretch>
          <a:fillRect/>
        </a:stretch>
      </xdr:blipFill>
      <xdr:spPr>
        <a:xfrm>
          <a:off x="11658600" y="457200"/>
          <a:ext cx="742950"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19050</xdr:colOff>
      <xdr:row>3</xdr:row>
      <xdr:rowOff>9525</xdr:rowOff>
    </xdr:from>
    <xdr:to>
      <xdr:col>11</xdr:col>
      <xdr:colOff>762000</xdr:colOff>
      <xdr:row>4</xdr:row>
      <xdr:rowOff>28575</xdr:rowOff>
    </xdr:to>
    <xdr:pic>
      <xdr:nvPicPr>
        <xdr:cNvPr id="1" name="Picture 2"/>
        <xdr:cNvPicPr preferRelativeResize="1">
          <a:picLocks noChangeAspect="1"/>
        </xdr:cNvPicPr>
      </xdr:nvPicPr>
      <xdr:blipFill>
        <a:blip r:embed="rId1"/>
        <a:stretch>
          <a:fillRect/>
        </a:stretch>
      </xdr:blipFill>
      <xdr:spPr>
        <a:xfrm>
          <a:off x="11896725" y="504825"/>
          <a:ext cx="742950"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180975</xdr:colOff>
      <xdr:row>3</xdr:row>
      <xdr:rowOff>47625</xdr:rowOff>
    </xdr:from>
    <xdr:to>
      <xdr:col>6</xdr:col>
      <xdr:colOff>923925</xdr:colOff>
      <xdr:row>4</xdr:row>
      <xdr:rowOff>76200</xdr:rowOff>
    </xdr:to>
    <xdr:pic>
      <xdr:nvPicPr>
        <xdr:cNvPr id="1" name="Picture 2"/>
        <xdr:cNvPicPr preferRelativeResize="1">
          <a:picLocks noChangeAspect="1"/>
        </xdr:cNvPicPr>
      </xdr:nvPicPr>
      <xdr:blipFill>
        <a:blip r:embed="rId1"/>
        <a:stretch>
          <a:fillRect/>
        </a:stretch>
      </xdr:blipFill>
      <xdr:spPr>
        <a:xfrm>
          <a:off x="7115175" y="542925"/>
          <a:ext cx="74295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D2D"/>
  </sheetPr>
  <dimension ref="A1:A7"/>
  <sheetViews>
    <sheetView zoomScalePageLayoutView="0" workbookViewId="0" topLeftCell="A1">
      <selection activeCell="A1" sqref="A1"/>
    </sheetView>
  </sheetViews>
  <sheetFormatPr defaultColWidth="9.140625" defaultRowHeight="12.75"/>
  <cols>
    <col min="1" max="1" width="173.8515625" style="1" customWidth="1"/>
    <col min="2" max="16384" width="9.140625" style="1" customWidth="1"/>
  </cols>
  <sheetData>
    <row r="1" ht="127.5" customHeight="1">
      <c r="A1" s="131" t="s">
        <v>818</v>
      </c>
    </row>
    <row r="2" ht="45">
      <c r="A2" s="132" t="s">
        <v>444</v>
      </c>
    </row>
    <row r="3" ht="45">
      <c r="A3" s="132" t="s">
        <v>755</v>
      </c>
    </row>
    <row r="4" ht="26.25" customHeight="1">
      <c r="A4" s="2"/>
    </row>
    <row r="5" ht="121.5" customHeight="1">
      <c r="A5" s="131" t="s">
        <v>817</v>
      </c>
    </row>
    <row r="6" ht="45">
      <c r="A6" s="132" t="s">
        <v>445</v>
      </c>
    </row>
    <row r="7" ht="45">
      <c r="A7" s="132" t="s">
        <v>756</v>
      </c>
    </row>
    <row r="8" ht="175.5" customHeight="1"/>
  </sheetData>
  <sheetProtection/>
  <printOptions/>
  <pageMargins left="0.15748031496062992" right="0.15748031496062992" top="0.56" bottom="0.42" header="0.31496062992125984" footer="0.31496062992125984"/>
  <pageSetup horizontalDpi="600" verticalDpi="600" orientation="landscape" paperSize="9" scale="84" r:id="rId1"/>
</worksheet>
</file>

<file path=xl/worksheets/sheet2.xml><?xml version="1.0" encoding="utf-8"?>
<worksheet xmlns="http://schemas.openxmlformats.org/spreadsheetml/2006/main" xmlns:r="http://schemas.openxmlformats.org/officeDocument/2006/relationships">
  <sheetPr>
    <tabColor theme="3" tint="0.5999900102615356"/>
  </sheetPr>
  <dimension ref="A1:D11"/>
  <sheetViews>
    <sheetView tabSelected="1" zoomScalePageLayoutView="0" workbookViewId="0" topLeftCell="A1">
      <pane ySplit="2" topLeftCell="A3" activePane="bottomLeft" state="frozen"/>
      <selection pane="topLeft" activeCell="A1" sqref="A1"/>
      <selection pane="bottomLeft" activeCell="A1" sqref="A1"/>
    </sheetView>
  </sheetViews>
  <sheetFormatPr defaultColWidth="9.140625" defaultRowHeight="12.75"/>
  <cols>
    <col min="1" max="1" width="2.140625" style="122" customWidth="1"/>
    <col min="2" max="2" width="100.7109375" style="122" customWidth="1"/>
    <col min="3" max="3" width="9.00390625" style="122" customWidth="1"/>
    <col min="4" max="4" width="100.7109375" style="122" customWidth="1"/>
    <col min="5" max="16384" width="9.140625" style="122" customWidth="1"/>
  </cols>
  <sheetData>
    <row r="1" spans="2:4" ht="30" customHeight="1">
      <c r="B1" s="34" t="s">
        <v>751</v>
      </c>
      <c r="C1" s="35"/>
      <c r="D1" s="34" t="s">
        <v>752</v>
      </c>
    </row>
    <row r="2" spans="1:4" s="125" customFormat="1" ht="30" customHeight="1">
      <c r="A2" s="123"/>
      <c r="B2" s="32" t="s">
        <v>463</v>
      </c>
      <c r="C2" s="33" t="s">
        <v>465</v>
      </c>
      <c r="D2" s="32" t="s">
        <v>464</v>
      </c>
    </row>
    <row r="3" spans="2:4" s="124" customFormat="1" ht="24.75" customHeight="1">
      <c r="B3" s="31" t="s">
        <v>713</v>
      </c>
      <c r="C3" s="27"/>
      <c r="D3" s="31" t="s">
        <v>714</v>
      </c>
    </row>
    <row r="4" spans="2:4" s="124" customFormat="1" ht="50.25" customHeight="1">
      <c r="B4" s="68" t="s">
        <v>761</v>
      </c>
      <c r="C4" s="28">
        <v>1</v>
      </c>
      <c r="D4" s="68" t="s">
        <v>766</v>
      </c>
    </row>
    <row r="5" spans="2:4" s="124" customFormat="1" ht="50.25" customHeight="1">
      <c r="B5" s="102" t="s">
        <v>762</v>
      </c>
      <c r="C5" s="29">
        <v>2</v>
      </c>
      <c r="D5" s="69" t="s">
        <v>767</v>
      </c>
    </row>
    <row r="6" spans="2:4" s="124" customFormat="1" ht="50.25" customHeight="1">
      <c r="B6" s="69" t="s">
        <v>763</v>
      </c>
      <c r="C6" s="30">
        <v>3</v>
      </c>
      <c r="D6" s="69" t="s">
        <v>768</v>
      </c>
    </row>
    <row r="7" spans="2:4" ht="50.25" customHeight="1">
      <c r="B7" s="68" t="s">
        <v>764</v>
      </c>
      <c r="C7" s="28">
        <v>4</v>
      </c>
      <c r="D7" s="68" t="s">
        <v>769</v>
      </c>
    </row>
    <row r="8" spans="2:4" ht="50.25" customHeight="1">
      <c r="B8" s="102" t="s">
        <v>765</v>
      </c>
      <c r="C8" s="29">
        <v>5</v>
      </c>
      <c r="D8" s="69" t="s">
        <v>770</v>
      </c>
    </row>
    <row r="9" ht="13.5" thickBot="1"/>
    <row r="10" spans="2:4" ht="13.5" customHeight="1" thickTop="1">
      <c r="B10" s="126" t="s">
        <v>837</v>
      </c>
      <c r="C10" s="127"/>
      <c r="D10" s="128"/>
    </row>
    <row r="11" spans="2:4" ht="13.5" customHeight="1">
      <c r="B11" s="129" t="s">
        <v>836</v>
      </c>
      <c r="D11" s="130"/>
    </row>
  </sheetData>
  <sheetProtection/>
  <hyperlinks>
    <hyperlink ref="C4" location="'1'!A1" display="'1'!A1"/>
    <hyperlink ref="C5" location="'2'!A1" display="'2'!A1"/>
    <hyperlink ref="C6" location="'3'!A1" display="'3'!A1"/>
    <hyperlink ref="C7" location="'4'!A1" display="'4'!A1"/>
    <hyperlink ref="C8" location="'5'!A1" display="'5'!A1"/>
  </hyperlinks>
  <printOptions horizontalCentered="1"/>
  <pageMargins left="0.32" right="0.37" top="0.7480314960629921" bottom="0.7480314960629921" header="0.31496062992125984" footer="0.31496062992125984"/>
  <pageSetup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sheetPr>
    <tabColor theme="6"/>
    <pageSetUpPr fitToPage="1"/>
  </sheetPr>
  <dimension ref="A1:S67"/>
  <sheetViews>
    <sheetView zoomScalePageLayoutView="0" workbookViewId="0" topLeftCell="A1">
      <pane ySplit="2" topLeftCell="A3" activePane="bottomLeft" state="frozen"/>
      <selection pane="topLeft" activeCell="A1" sqref="A1"/>
      <selection pane="bottomLeft" activeCell="A3" sqref="A3"/>
    </sheetView>
  </sheetViews>
  <sheetFormatPr defaultColWidth="9.140625" defaultRowHeight="12.75"/>
  <cols>
    <col min="1" max="1" width="2.57421875" style="43" customWidth="1"/>
    <col min="2" max="2" width="103.7109375" style="43" customWidth="1"/>
    <col min="3" max="3" width="3.8515625" style="43" customWidth="1"/>
    <col min="4" max="4" width="103.7109375" style="43" customWidth="1"/>
    <col min="5" max="16384" width="9.140625" style="43" customWidth="1"/>
  </cols>
  <sheetData>
    <row r="1" spans="2:4" ht="30" customHeight="1">
      <c r="B1" s="59" t="s">
        <v>13</v>
      </c>
      <c r="C1" s="60"/>
      <c r="D1" s="59" t="s">
        <v>12</v>
      </c>
    </row>
    <row r="2" spans="1:4" s="46" customFormat="1" ht="30" customHeight="1">
      <c r="A2" s="44"/>
      <c r="B2" s="61" t="s">
        <v>14</v>
      </c>
      <c r="C2" s="62"/>
      <c r="D2" s="61" t="s">
        <v>15</v>
      </c>
    </row>
    <row r="3" spans="1:4" s="46" customFormat="1" ht="15.75">
      <c r="A3" s="44"/>
      <c r="B3" s="45"/>
      <c r="C3" s="45"/>
      <c r="D3" s="45"/>
    </row>
    <row r="4" spans="2:4" ht="13.5" customHeight="1">
      <c r="B4" s="47" t="s">
        <v>16</v>
      </c>
      <c r="C4" s="48"/>
      <c r="D4" s="47" t="s">
        <v>24</v>
      </c>
    </row>
    <row r="5" spans="2:4" ht="9.75" customHeight="1">
      <c r="B5" s="49"/>
      <c r="C5" s="48"/>
      <c r="D5" s="49"/>
    </row>
    <row r="6" spans="2:4" ht="94.5" customHeight="1">
      <c r="B6" s="50" t="s">
        <v>720</v>
      </c>
      <c r="C6" s="51"/>
      <c r="D6" s="50" t="s">
        <v>726</v>
      </c>
    </row>
    <row r="7" spans="2:4" ht="12.75">
      <c r="B7" s="48"/>
      <c r="C7" s="48"/>
      <c r="D7" s="48"/>
    </row>
    <row r="8" spans="2:4" ht="13.5" customHeight="1">
      <c r="B8" s="47" t="s">
        <v>27</v>
      </c>
      <c r="C8" s="48"/>
      <c r="D8" s="47" t="s">
        <v>34</v>
      </c>
    </row>
    <row r="9" spans="2:4" ht="9.75" customHeight="1">
      <c r="B9" s="47"/>
      <c r="C9" s="48"/>
      <c r="D9" s="47"/>
    </row>
    <row r="10" spans="2:4" ht="27" customHeight="1">
      <c r="B10" s="50" t="s">
        <v>715</v>
      </c>
      <c r="C10" s="51"/>
      <c r="D10" s="50" t="s">
        <v>716</v>
      </c>
    </row>
    <row r="11" spans="2:4" ht="14.25" customHeight="1">
      <c r="B11" s="52"/>
      <c r="C11" s="48"/>
      <c r="D11" s="52"/>
    </row>
    <row r="12" spans="2:4" ht="13.5" customHeight="1">
      <c r="B12" s="53" t="s">
        <v>28</v>
      </c>
      <c r="C12" s="48"/>
      <c r="D12" s="53" t="s">
        <v>33</v>
      </c>
    </row>
    <row r="13" spans="2:4" ht="9.75" customHeight="1">
      <c r="B13" s="49"/>
      <c r="C13" s="48"/>
      <c r="D13" s="49"/>
    </row>
    <row r="14" spans="2:4" ht="40.5" customHeight="1">
      <c r="B14" s="50" t="s">
        <v>808</v>
      </c>
      <c r="C14" s="51"/>
      <c r="D14" s="50" t="s">
        <v>809</v>
      </c>
    </row>
    <row r="15" spans="2:4" ht="12.75">
      <c r="B15" s="52"/>
      <c r="C15" s="48"/>
      <c r="D15" s="52"/>
    </row>
    <row r="16" spans="2:19" ht="13.5" customHeight="1">
      <c r="B16" s="47" t="s">
        <v>30</v>
      </c>
      <c r="C16" s="48"/>
      <c r="D16" s="47" t="s">
        <v>35</v>
      </c>
      <c r="S16" s="43">
        <v>0</v>
      </c>
    </row>
    <row r="17" spans="2:4" ht="9.75" customHeight="1">
      <c r="B17" s="47"/>
      <c r="C17" s="48"/>
      <c r="D17" s="47"/>
    </row>
    <row r="18" spans="2:4" ht="13.5" customHeight="1">
      <c r="B18" s="50" t="s">
        <v>17</v>
      </c>
      <c r="C18" s="51"/>
      <c r="D18" s="50" t="s">
        <v>25</v>
      </c>
    </row>
    <row r="19" spans="2:4" ht="9.75" customHeight="1">
      <c r="B19" s="48"/>
      <c r="C19" s="48"/>
      <c r="D19" s="48"/>
    </row>
    <row r="20" spans="2:4" ht="13.5" customHeight="1">
      <c r="B20" s="47" t="s">
        <v>29</v>
      </c>
      <c r="C20" s="48"/>
      <c r="D20" s="47" t="s">
        <v>32</v>
      </c>
    </row>
    <row r="21" spans="2:4" ht="9.75" customHeight="1">
      <c r="B21" s="48"/>
      <c r="C21" s="48"/>
      <c r="D21" s="48"/>
    </row>
    <row r="22" spans="2:4" ht="13.5" customHeight="1">
      <c r="B22" s="50" t="s">
        <v>806</v>
      </c>
      <c r="C22" s="51"/>
      <c r="D22" s="50" t="s">
        <v>807</v>
      </c>
    </row>
    <row r="23" spans="2:4" ht="9.75" customHeight="1">
      <c r="B23" s="48"/>
      <c r="C23" s="48"/>
      <c r="D23" s="48"/>
    </row>
    <row r="24" spans="2:4" ht="13.5" customHeight="1">
      <c r="B24" s="47" t="s">
        <v>31</v>
      </c>
      <c r="C24" s="48"/>
      <c r="D24" s="47" t="s">
        <v>36</v>
      </c>
    </row>
    <row r="25" spans="2:4" ht="9.75" customHeight="1">
      <c r="B25" s="48"/>
      <c r="C25" s="48"/>
      <c r="D25" s="48"/>
    </row>
    <row r="26" spans="2:4" ht="40.5" customHeight="1">
      <c r="B26" s="50" t="s">
        <v>468</v>
      </c>
      <c r="C26" s="51"/>
      <c r="D26" s="50" t="s">
        <v>467</v>
      </c>
    </row>
    <row r="27" spans="2:4" ht="12.75">
      <c r="B27" s="48"/>
      <c r="C27" s="48"/>
      <c r="D27" s="48"/>
    </row>
    <row r="28" spans="2:4" ht="13.5" customHeight="1">
      <c r="B28" s="53" t="s">
        <v>19</v>
      </c>
      <c r="C28" s="48"/>
      <c r="D28" s="53" t="s">
        <v>26</v>
      </c>
    </row>
    <row r="29" spans="2:4" ht="9.75" customHeight="1">
      <c r="B29" s="48"/>
      <c r="C29" s="48"/>
      <c r="D29" s="48"/>
    </row>
    <row r="30" spans="2:4" ht="40.5" customHeight="1">
      <c r="B30" s="50" t="s">
        <v>727</v>
      </c>
      <c r="C30" s="51"/>
      <c r="D30" s="50" t="s">
        <v>728</v>
      </c>
    </row>
    <row r="31" spans="2:4" ht="12.75">
      <c r="B31" s="48"/>
      <c r="C31" s="48"/>
      <c r="D31" s="48"/>
    </row>
    <row r="32" spans="2:4" ht="41.25" customHeight="1">
      <c r="B32" s="50" t="s">
        <v>729</v>
      </c>
      <c r="C32" s="51"/>
      <c r="D32" s="50" t="s">
        <v>730</v>
      </c>
    </row>
    <row r="33" spans="2:4" ht="12.75">
      <c r="B33" s="51"/>
      <c r="C33" s="51"/>
      <c r="D33" s="51"/>
    </row>
    <row r="34" spans="2:4" ht="38.25">
      <c r="B34" s="50" t="s">
        <v>731</v>
      </c>
      <c r="C34" s="51"/>
      <c r="D34" s="50" t="s">
        <v>732</v>
      </c>
    </row>
    <row r="35" spans="2:4" ht="12.75">
      <c r="B35" s="51"/>
      <c r="C35" s="51"/>
      <c r="D35" s="51"/>
    </row>
    <row r="36" spans="2:4" ht="27" customHeight="1">
      <c r="B36" s="50" t="s">
        <v>733</v>
      </c>
      <c r="C36" s="51"/>
      <c r="D36" s="50" t="s">
        <v>734</v>
      </c>
    </row>
    <row r="37" spans="2:4" ht="12.75">
      <c r="B37" s="51"/>
      <c r="C37" s="51"/>
      <c r="D37" s="51"/>
    </row>
    <row r="38" spans="2:4" ht="27" customHeight="1">
      <c r="B38" s="50" t="s">
        <v>735</v>
      </c>
      <c r="C38" s="51"/>
      <c r="D38" s="50" t="s">
        <v>736</v>
      </c>
    </row>
    <row r="39" spans="2:4" ht="12.75">
      <c r="B39" s="51"/>
      <c r="C39" s="51"/>
      <c r="D39" s="51"/>
    </row>
    <row r="40" spans="2:4" ht="67.5" customHeight="1">
      <c r="B40" s="50" t="s">
        <v>737</v>
      </c>
      <c r="C40" s="51"/>
      <c r="D40" s="50" t="s">
        <v>738</v>
      </c>
    </row>
    <row r="41" spans="2:4" ht="12.75">
      <c r="B41" s="51"/>
      <c r="C41" s="51"/>
      <c r="D41" s="51"/>
    </row>
    <row r="42" spans="2:4" ht="27" customHeight="1">
      <c r="B42" s="50" t="s">
        <v>739</v>
      </c>
      <c r="C42" s="51"/>
      <c r="D42" s="50" t="s">
        <v>740</v>
      </c>
    </row>
    <row r="43" spans="2:4" ht="12.75">
      <c r="B43" s="51"/>
      <c r="C43" s="51"/>
      <c r="D43" s="51"/>
    </row>
    <row r="44" spans="2:4" ht="54" customHeight="1">
      <c r="B44" s="50" t="s">
        <v>741</v>
      </c>
      <c r="C44" s="51"/>
      <c r="D44" s="50" t="s">
        <v>742</v>
      </c>
    </row>
    <row r="45" spans="2:4" ht="12.75">
      <c r="B45" s="51"/>
      <c r="C45" s="51"/>
      <c r="D45" s="51"/>
    </row>
    <row r="46" spans="2:4" ht="27" customHeight="1">
      <c r="B46" s="50" t="s">
        <v>743</v>
      </c>
      <c r="C46" s="51"/>
      <c r="D46" s="50" t="s">
        <v>744</v>
      </c>
    </row>
    <row r="47" spans="2:4" ht="12.75">
      <c r="B47" s="51"/>
      <c r="C47" s="51"/>
      <c r="D47" s="51"/>
    </row>
    <row r="48" spans="2:4" ht="27" customHeight="1">
      <c r="B48" s="50" t="s">
        <v>745</v>
      </c>
      <c r="C48" s="51"/>
      <c r="D48" s="50" t="s">
        <v>746</v>
      </c>
    </row>
    <row r="49" spans="2:4" ht="12.75">
      <c r="B49" s="51"/>
      <c r="C49" s="51"/>
      <c r="D49" s="51"/>
    </row>
    <row r="50" spans="2:4" ht="27" customHeight="1">
      <c r="B50" s="50" t="s">
        <v>745</v>
      </c>
      <c r="C50" s="51"/>
      <c r="D50" s="50" t="s">
        <v>746</v>
      </c>
    </row>
    <row r="51" spans="2:4" ht="6" customHeight="1">
      <c r="B51" s="51"/>
      <c r="C51" s="51"/>
      <c r="D51" s="51"/>
    </row>
    <row r="52" spans="2:4" ht="27" customHeight="1">
      <c r="B52" s="50" t="s">
        <v>747</v>
      </c>
      <c r="C52" s="51"/>
      <c r="D52" s="50" t="s">
        <v>748</v>
      </c>
    </row>
    <row r="53" spans="2:4" ht="12.75">
      <c r="B53" s="51"/>
      <c r="C53" s="51"/>
      <c r="D53" s="51"/>
    </row>
    <row r="54" spans="2:4" ht="13.5" customHeight="1">
      <c r="B54" s="51" t="s">
        <v>749</v>
      </c>
      <c r="C54" s="51"/>
      <c r="D54" s="51" t="s">
        <v>750</v>
      </c>
    </row>
    <row r="55" spans="2:4" ht="12.75">
      <c r="B55" s="48"/>
      <c r="C55" s="48"/>
      <c r="D55" s="48"/>
    </row>
    <row r="56" spans="2:4" ht="13.5" customHeight="1">
      <c r="B56" s="53" t="s">
        <v>18</v>
      </c>
      <c r="C56" s="48"/>
      <c r="D56" s="53" t="s">
        <v>26</v>
      </c>
    </row>
    <row r="57" spans="2:4" ht="9.75" customHeight="1">
      <c r="B57" s="48"/>
      <c r="C57" s="48"/>
      <c r="D57" s="48"/>
    </row>
    <row r="58" spans="2:4" ht="12.75">
      <c r="B58" s="54" t="s">
        <v>20</v>
      </c>
      <c r="C58" s="48"/>
      <c r="D58" s="54" t="s">
        <v>469</v>
      </c>
    </row>
    <row r="59" spans="2:4" ht="12.75">
      <c r="B59" s="54" t="s">
        <v>21</v>
      </c>
      <c r="C59" s="48"/>
      <c r="D59" s="54" t="s">
        <v>37</v>
      </c>
    </row>
    <row r="60" spans="2:4" ht="12.75">
      <c r="B60" s="55" t="s">
        <v>22</v>
      </c>
      <c r="C60" s="48"/>
      <c r="D60" s="55" t="s">
        <v>38</v>
      </c>
    </row>
    <row r="61" spans="2:4" ht="12.75">
      <c r="B61" s="54" t="s">
        <v>23</v>
      </c>
      <c r="C61" s="48"/>
      <c r="D61" s="54" t="s">
        <v>40</v>
      </c>
    </row>
    <row r="62" spans="2:4" ht="12.75">
      <c r="B62" s="54" t="s">
        <v>41</v>
      </c>
      <c r="C62" s="48"/>
      <c r="D62" s="54" t="s">
        <v>39</v>
      </c>
    </row>
    <row r="63" ht="15.75" thickBot="1">
      <c r="B63" s="56"/>
    </row>
    <row r="64" spans="2:4" s="63" customFormat="1" ht="13.5" customHeight="1" thickTop="1">
      <c r="B64" s="64" t="str">
        <f>'Περιεχόμενα-Contents'!B10</f>
        <v>(Τελευταία Ενημέρωση/Last update 01/07/2021)</v>
      </c>
      <c r="C64" s="65"/>
      <c r="D64" s="66"/>
    </row>
    <row r="65" spans="2:4" s="63" customFormat="1" ht="13.5" customHeight="1">
      <c r="B65" s="17" t="str">
        <f>'Περιεχόμενα-Contents'!B11</f>
        <v>COPYRIGHT ©: 2021 ΚΥΠΡΙΑΚΗ ΔΗΜΟΚΡΑΤΙΑ, ΣΤΑΤΙΣΤΙΚΗ ΥΠΗΡΕΣΙΑ/REPUBLIC OF CYPRUS, STATISTICAL SERVICE</v>
      </c>
      <c r="D65" s="67"/>
    </row>
    <row r="66" spans="2:4" ht="12.75">
      <c r="B66" s="40"/>
      <c r="D66" s="57"/>
    </row>
    <row r="67" spans="2:4" ht="12.75">
      <c r="B67" s="41"/>
      <c r="D67" s="58"/>
    </row>
  </sheetData>
  <sheetProtection/>
  <printOptions horizontalCentered="1"/>
  <pageMargins left="0.15748031496062992" right="0.15748031496062992" top="0.5511811023622047" bottom="0.4330708661417323" header="0.35433070866141736" footer="0.15748031496062992"/>
  <pageSetup fitToHeight="2" fitToWidth="1" horizontalDpi="600" verticalDpi="600" orientation="landscape" paperSize="9" scale="67" r:id="rId1"/>
  <headerFooter differentFirst="1">
    <oddHeader>&amp;L(συνέχεια)&amp;R(continued)</oddHeader>
    <oddFooter xml:space="preserve">&amp;C- &amp;P - </oddFooter>
  </headerFooter>
</worksheet>
</file>

<file path=xl/worksheets/sheet4.xml><?xml version="1.0" encoding="utf-8"?>
<worksheet xmlns="http://schemas.openxmlformats.org/spreadsheetml/2006/main" xmlns:r="http://schemas.openxmlformats.org/officeDocument/2006/relationships">
  <sheetPr>
    <tabColor theme="6"/>
  </sheetPr>
  <dimension ref="A1:G223"/>
  <sheetViews>
    <sheetView zoomScalePageLayoutView="0" workbookViewId="0" topLeftCell="A1">
      <pane ySplit="6" topLeftCell="A7" activePane="bottomLeft" state="frozen"/>
      <selection pane="topLeft" activeCell="A1" sqref="A1"/>
      <selection pane="bottomLeft" activeCell="A3" sqref="A3"/>
    </sheetView>
  </sheetViews>
  <sheetFormatPr defaultColWidth="9.140625" defaultRowHeight="12.75"/>
  <cols>
    <col min="1" max="1" width="15.140625" style="36" customWidth="1"/>
    <col min="2" max="3" width="70.7109375" style="36" customWidth="1"/>
    <col min="4" max="16384" width="9.140625" style="36" customWidth="1"/>
  </cols>
  <sheetData>
    <row r="1" spans="1:3" ht="29.25" customHeight="1">
      <c r="A1" s="203" t="s">
        <v>42</v>
      </c>
      <c r="B1" s="203"/>
      <c r="C1" s="203"/>
    </row>
    <row r="2" spans="1:3" ht="29.25" customHeight="1">
      <c r="A2" s="203" t="s">
        <v>43</v>
      </c>
      <c r="B2" s="203"/>
      <c r="C2" s="203"/>
    </row>
    <row r="3" spans="1:3" ht="22.5" customHeight="1">
      <c r="A3" s="37"/>
      <c r="B3" s="37"/>
      <c r="C3" s="37"/>
    </row>
    <row r="4" spans="1:3" ht="12">
      <c r="A4" s="38"/>
      <c r="B4" s="37"/>
      <c r="C4" s="37"/>
    </row>
    <row r="5" spans="1:3" ht="33" customHeight="1">
      <c r="A5" s="174" t="s">
        <v>753</v>
      </c>
      <c r="B5" s="201" t="s">
        <v>44</v>
      </c>
      <c r="C5" s="201" t="s">
        <v>45</v>
      </c>
    </row>
    <row r="6" spans="1:7" ht="33" customHeight="1">
      <c r="A6" s="175" t="s">
        <v>754</v>
      </c>
      <c r="B6" s="202"/>
      <c r="C6" s="202"/>
      <c r="G6" s="39"/>
    </row>
    <row r="7" spans="1:7" ht="30" customHeight="1">
      <c r="A7" s="176" t="s">
        <v>3</v>
      </c>
      <c r="B7" s="70" t="s">
        <v>487</v>
      </c>
      <c r="C7" s="70" t="s">
        <v>257</v>
      </c>
      <c r="G7" s="39"/>
    </row>
    <row r="8" spans="1:7" ht="30" customHeight="1">
      <c r="A8" s="177" t="s">
        <v>46</v>
      </c>
      <c r="B8" s="70" t="s">
        <v>486</v>
      </c>
      <c r="C8" s="70" t="s">
        <v>258</v>
      </c>
      <c r="G8" s="39"/>
    </row>
    <row r="9" spans="1:7" ht="30" customHeight="1">
      <c r="A9" s="178" t="s">
        <v>47</v>
      </c>
      <c r="B9" s="71" t="s">
        <v>705</v>
      </c>
      <c r="C9" s="71" t="s">
        <v>707</v>
      </c>
      <c r="G9" s="39"/>
    </row>
    <row r="10" spans="1:7" ht="30" customHeight="1">
      <c r="A10" s="178" t="s">
        <v>48</v>
      </c>
      <c r="B10" s="71" t="s">
        <v>706</v>
      </c>
      <c r="C10" s="71" t="s">
        <v>259</v>
      </c>
      <c r="G10" s="39"/>
    </row>
    <row r="11" spans="1:7" ht="30" customHeight="1">
      <c r="A11" s="178" t="s">
        <v>49</v>
      </c>
      <c r="B11" s="71" t="s">
        <v>708</v>
      </c>
      <c r="C11" s="71" t="s">
        <v>260</v>
      </c>
      <c r="G11" s="39"/>
    </row>
    <row r="12" spans="1:7" ht="30" customHeight="1">
      <c r="A12" s="178" t="s">
        <v>50</v>
      </c>
      <c r="B12" s="71" t="s">
        <v>709</v>
      </c>
      <c r="C12" s="71" t="s">
        <v>261</v>
      </c>
      <c r="G12" s="39"/>
    </row>
    <row r="13" spans="1:7" ht="30" customHeight="1">
      <c r="A13" s="178" t="s">
        <v>51</v>
      </c>
      <c r="B13" s="71" t="s">
        <v>710</v>
      </c>
      <c r="C13" s="71" t="s">
        <v>262</v>
      </c>
      <c r="G13" s="39"/>
    </row>
    <row r="14" spans="1:7" ht="30" customHeight="1">
      <c r="A14" s="177" t="s">
        <v>52</v>
      </c>
      <c r="B14" s="70" t="s">
        <v>483</v>
      </c>
      <c r="C14" s="70" t="s">
        <v>263</v>
      </c>
      <c r="G14" s="39"/>
    </row>
    <row r="15" spans="1:7" ht="30" customHeight="1">
      <c r="A15" s="178" t="s">
        <v>53</v>
      </c>
      <c r="B15" s="71" t="s">
        <v>711</v>
      </c>
      <c r="C15" s="71" t="s">
        <v>264</v>
      </c>
      <c r="G15" s="39"/>
    </row>
    <row r="16" spans="1:7" ht="30" customHeight="1">
      <c r="A16" s="178" t="s">
        <v>54</v>
      </c>
      <c r="B16" s="71" t="s">
        <v>712</v>
      </c>
      <c r="C16" s="71" t="s">
        <v>265</v>
      </c>
      <c r="G16" s="39"/>
    </row>
    <row r="17" spans="1:7" ht="30" customHeight="1">
      <c r="A17" s="177" t="s">
        <v>55</v>
      </c>
      <c r="B17" s="70" t="s">
        <v>484</v>
      </c>
      <c r="C17" s="70" t="s">
        <v>266</v>
      </c>
      <c r="G17" s="39"/>
    </row>
    <row r="18" spans="1:7" ht="30" customHeight="1">
      <c r="A18" s="178" t="s">
        <v>56</v>
      </c>
      <c r="B18" s="71" t="s">
        <v>485</v>
      </c>
      <c r="C18" s="71" t="s">
        <v>267</v>
      </c>
      <c r="G18" s="39"/>
    </row>
    <row r="19" spans="1:7" ht="30" customHeight="1">
      <c r="A19" s="177" t="s">
        <v>57</v>
      </c>
      <c r="B19" s="70" t="s">
        <v>488</v>
      </c>
      <c r="C19" s="70" t="s">
        <v>268</v>
      </c>
      <c r="G19" s="39"/>
    </row>
    <row r="20" spans="1:7" ht="30" customHeight="1">
      <c r="A20" s="178" t="s">
        <v>58</v>
      </c>
      <c r="B20" s="71" t="s">
        <v>59</v>
      </c>
      <c r="C20" s="71" t="s">
        <v>269</v>
      </c>
      <c r="G20" s="39"/>
    </row>
    <row r="21" spans="1:7" ht="30" customHeight="1">
      <c r="A21" s="178" t="s">
        <v>60</v>
      </c>
      <c r="B21" s="71" t="s">
        <v>489</v>
      </c>
      <c r="C21" s="71" t="s">
        <v>270</v>
      </c>
      <c r="G21" s="39"/>
    </row>
    <row r="22" spans="1:7" ht="30" customHeight="1">
      <c r="A22" s="178" t="s">
        <v>61</v>
      </c>
      <c r="B22" s="71" t="s">
        <v>491</v>
      </c>
      <c r="C22" s="71" t="s">
        <v>271</v>
      </c>
      <c r="G22" s="39"/>
    </row>
    <row r="23" spans="1:7" ht="30" customHeight="1">
      <c r="A23" s="178" t="s">
        <v>62</v>
      </c>
      <c r="B23" s="71" t="s">
        <v>490</v>
      </c>
      <c r="C23" s="71" t="s">
        <v>272</v>
      </c>
      <c r="G23" s="39"/>
    </row>
    <row r="24" spans="1:7" ht="30" customHeight="1">
      <c r="A24" s="178" t="s">
        <v>63</v>
      </c>
      <c r="B24" s="71" t="s">
        <v>492</v>
      </c>
      <c r="C24" s="71" t="s">
        <v>273</v>
      </c>
      <c r="G24" s="39"/>
    </row>
    <row r="25" spans="1:7" ht="30" customHeight="1">
      <c r="A25" s="178" t="s">
        <v>64</v>
      </c>
      <c r="B25" s="71" t="s">
        <v>493</v>
      </c>
      <c r="C25" s="71" t="s">
        <v>274</v>
      </c>
      <c r="G25" s="39"/>
    </row>
    <row r="26" spans="1:7" ht="30" customHeight="1">
      <c r="A26" s="177" t="s">
        <v>65</v>
      </c>
      <c r="B26" s="70" t="s">
        <v>494</v>
      </c>
      <c r="C26" s="70" t="s">
        <v>275</v>
      </c>
      <c r="G26" s="39"/>
    </row>
    <row r="27" spans="1:7" ht="30" customHeight="1">
      <c r="A27" s="178" t="s">
        <v>66</v>
      </c>
      <c r="B27" s="71" t="s">
        <v>495</v>
      </c>
      <c r="C27" s="71" t="s">
        <v>276</v>
      </c>
      <c r="G27" s="39"/>
    </row>
    <row r="28" spans="1:7" ht="30" customHeight="1">
      <c r="A28" s="178" t="s">
        <v>67</v>
      </c>
      <c r="B28" s="71" t="s">
        <v>496</v>
      </c>
      <c r="C28" s="71" t="s">
        <v>277</v>
      </c>
      <c r="G28" s="39"/>
    </row>
    <row r="29" spans="1:3" ht="30" customHeight="1">
      <c r="A29" s="176" t="s">
        <v>245</v>
      </c>
      <c r="B29" s="70" t="s">
        <v>497</v>
      </c>
      <c r="C29" s="70" t="s">
        <v>278</v>
      </c>
    </row>
    <row r="30" spans="1:3" ht="30" customHeight="1">
      <c r="A30" s="177" t="s">
        <v>246</v>
      </c>
      <c r="B30" s="70" t="s">
        <v>247</v>
      </c>
      <c r="C30" s="70" t="s">
        <v>279</v>
      </c>
    </row>
    <row r="31" spans="1:3" ht="30" customHeight="1">
      <c r="A31" s="178" t="s">
        <v>248</v>
      </c>
      <c r="B31" s="71" t="s">
        <v>498</v>
      </c>
      <c r="C31" s="71" t="s">
        <v>280</v>
      </c>
    </row>
    <row r="32" spans="1:3" ht="30" customHeight="1">
      <c r="A32" s="178" t="s">
        <v>249</v>
      </c>
      <c r="B32" s="71" t="s">
        <v>499</v>
      </c>
      <c r="C32" s="71" t="s">
        <v>281</v>
      </c>
    </row>
    <row r="33" spans="1:3" ht="30" customHeight="1">
      <c r="A33" s="178" t="s">
        <v>250</v>
      </c>
      <c r="B33" s="71" t="s">
        <v>500</v>
      </c>
      <c r="C33" s="71" t="s">
        <v>282</v>
      </c>
    </row>
    <row r="34" spans="1:3" ht="30" customHeight="1">
      <c r="A34" s="178" t="s">
        <v>251</v>
      </c>
      <c r="B34" s="71" t="s">
        <v>501</v>
      </c>
      <c r="C34" s="71" t="s">
        <v>283</v>
      </c>
    </row>
    <row r="35" spans="1:3" ht="30" customHeight="1">
      <c r="A35" s="177" t="s">
        <v>252</v>
      </c>
      <c r="B35" s="70" t="s">
        <v>502</v>
      </c>
      <c r="C35" s="70" t="s">
        <v>284</v>
      </c>
    </row>
    <row r="36" spans="1:3" ht="30" customHeight="1">
      <c r="A36" s="178" t="s">
        <v>253</v>
      </c>
      <c r="B36" s="71" t="s">
        <v>503</v>
      </c>
      <c r="C36" s="71" t="s">
        <v>285</v>
      </c>
    </row>
    <row r="37" spans="1:3" ht="30" customHeight="1">
      <c r="A37" s="178" t="s">
        <v>254</v>
      </c>
      <c r="B37" s="71" t="s">
        <v>504</v>
      </c>
      <c r="C37" s="71" t="s">
        <v>2</v>
      </c>
    </row>
    <row r="38" spans="1:3" ht="30" customHeight="1">
      <c r="A38" s="178" t="s">
        <v>255</v>
      </c>
      <c r="B38" s="71" t="s">
        <v>505</v>
      </c>
      <c r="C38" s="71" t="s">
        <v>286</v>
      </c>
    </row>
    <row r="39" spans="1:3" ht="30" customHeight="1">
      <c r="A39" s="178" t="s">
        <v>256</v>
      </c>
      <c r="B39" s="71" t="s">
        <v>506</v>
      </c>
      <c r="C39" s="71" t="s">
        <v>287</v>
      </c>
    </row>
    <row r="40" spans="1:3" ht="30" customHeight="1">
      <c r="A40" s="176" t="s">
        <v>4</v>
      </c>
      <c r="B40" s="70" t="s">
        <v>507</v>
      </c>
      <c r="C40" s="70" t="s">
        <v>288</v>
      </c>
    </row>
    <row r="41" spans="1:3" ht="30" customHeight="1">
      <c r="A41" s="177" t="s">
        <v>68</v>
      </c>
      <c r="B41" s="70" t="s">
        <v>508</v>
      </c>
      <c r="C41" s="70" t="s">
        <v>289</v>
      </c>
    </row>
    <row r="42" spans="1:3" ht="30" customHeight="1">
      <c r="A42" s="178" t="s">
        <v>69</v>
      </c>
      <c r="B42" s="71" t="s">
        <v>509</v>
      </c>
      <c r="C42" s="71" t="s">
        <v>290</v>
      </c>
    </row>
    <row r="43" spans="1:3" ht="30" customHeight="1">
      <c r="A43" s="178" t="s">
        <v>70</v>
      </c>
      <c r="B43" s="71" t="s">
        <v>510</v>
      </c>
      <c r="C43" s="71" t="s">
        <v>291</v>
      </c>
    </row>
    <row r="44" spans="1:3" ht="30" customHeight="1">
      <c r="A44" s="178" t="s">
        <v>71</v>
      </c>
      <c r="B44" s="71" t="s">
        <v>511</v>
      </c>
      <c r="C44" s="71" t="s">
        <v>292</v>
      </c>
    </row>
    <row r="45" spans="1:3" ht="30" customHeight="1">
      <c r="A45" s="178" t="s">
        <v>72</v>
      </c>
      <c r="B45" s="71" t="s">
        <v>514</v>
      </c>
      <c r="C45" s="71" t="s">
        <v>293</v>
      </c>
    </row>
    <row r="46" spans="1:3" ht="30" customHeight="1">
      <c r="A46" s="178" t="s">
        <v>73</v>
      </c>
      <c r="B46" s="71" t="s">
        <v>513</v>
      </c>
      <c r="C46" s="71" t="s">
        <v>294</v>
      </c>
    </row>
    <row r="47" spans="1:3" ht="30" customHeight="1">
      <c r="A47" s="178" t="s">
        <v>74</v>
      </c>
      <c r="B47" s="71" t="s">
        <v>512</v>
      </c>
      <c r="C47" s="71" t="s">
        <v>295</v>
      </c>
    </row>
    <row r="48" spans="1:3" ht="30" customHeight="1">
      <c r="A48" s="178" t="s">
        <v>75</v>
      </c>
      <c r="B48" s="71" t="s">
        <v>515</v>
      </c>
      <c r="C48" s="71" t="s">
        <v>296</v>
      </c>
    </row>
    <row r="49" spans="1:3" ht="30" customHeight="1">
      <c r="A49" s="177" t="s">
        <v>76</v>
      </c>
      <c r="B49" s="70" t="s">
        <v>516</v>
      </c>
      <c r="C49" s="70" t="s">
        <v>297</v>
      </c>
    </row>
    <row r="50" spans="1:3" ht="30" customHeight="1">
      <c r="A50" s="178" t="s">
        <v>77</v>
      </c>
      <c r="B50" s="71" t="s">
        <v>517</v>
      </c>
      <c r="C50" s="71" t="s">
        <v>298</v>
      </c>
    </row>
    <row r="51" spans="1:3" ht="30" customHeight="1">
      <c r="A51" s="178" t="s">
        <v>78</v>
      </c>
      <c r="B51" s="71" t="s">
        <v>518</v>
      </c>
      <c r="C51" s="71" t="s">
        <v>299</v>
      </c>
    </row>
    <row r="52" spans="1:3" ht="30" customHeight="1">
      <c r="A52" s="178" t="s">
        <v>79</v>
      </c>
      <c r="B52" s="71" t="s">
        <v>519</v>
      </c>
      <c r="C52" s="71" t="s">
        <v>300</v>
      </c>
    </row>
    <row r="53" spans="1:3" ht="30" customHeight="1">
      <c r="A53" s="178" t="s">
        <v>80</v>
      </c>
      <c r="B53" s="71" t="s">
        <v>520</v>
      </c>
      <c r="C53" s="71" t="s">
        <v>301</v>
      </c>
    </row>
    <row r="54" spans="1:3" ht="30" customHeight="1">
      <c r="A54" s="178" t="s">
        <v>81</v>
      </c>
      <c r="B54" s="71" t="s">
        <v>521</v>
      </c>
      <c r="C54" s="71" t="s">
        <v>302</v>
      </c>
    </row>
    <row r="55" spans="1:3" ht="30" customHeight="1">
      <c r="A55" s="177" t="s">
        <v>82</v>
      </c>
      <c r="B55" s="70" t="s">
        <v>522</v>
      </c>
      <c r="C55" s="70" t="s">
        <v>523</v>
      </c>
    </row>
    <row r="56" spans="1:3" ht="30" customHeight="1">
      <c r="A56" s="178" t="s">
        <v>83</v>
      </c>
      <c r="B56" s="71" t="s">
        <v>525</v>
      </c>
      <c r="C56" s="71" t="s">
        <v>303</v>
      </c>
    </row>
    <row r="57" spans="1:3" ht="30" customHeight="1">
      <c r="A57" s="178" t="s">
        <v>84</v>
      </c>
      <c r="B57" s="71" t="s">
        <v>85</v>
      </c>
      <c r="C57" s="71" t="s">
        <v>524</v>
      </c>
    </row>
    <row r="58" spans="1:3" ht="30" customHeight="1">
      <c r="A58" s="177" t="s">
        <v>86</v>
      </c>
      <c r="B58" s="70" t="s">
        <v>87</v>
      </c>
      <c r="C58" s="70" t="s">
        <v>304</v>
      </c>
    </row>
    <row r="59" spans="1:3" ht="30" customHeight="1">
      <c r="A59" s="178" t="s">
        <v>88</v>
      </c>
      <c r="B59" s="71" t="s">
        <v>526</v>
      </c>
      <c r="C59" s="71" t="s">
        <v>305</v>
      </c>
    </row>
    <row r="60" spans="1:3" ht="30" customHeight="1">
      <c r="A60" s="178" t="s">
        <v>89</v>
      </c>
      <c r="B60" s="71" t="s">
        <v>90</v>
      </c>
      <c r="C60" s="71" t="s">
        <v>306</v>
      </c>
    </row>
    <row r="61" spans="1:3" ht="30" customHeight="1">
      <c r="A61" s="178" t="s">
        <v>91</v>
      </c>
      <c r="B61" s="71" t="s">
        <v>92</v>
      </c>
      <c r="C61" s="71" t="s">
        <v>307</v>
      </c>
    </row>
    <row r="62" spans="1:3" ht="30" customHeight="1">
      <c r="A62" s="178" t="s">
        <v>93</v>
      </c>
      <c r="B62" s="71" t="s">
        <v>527</v>
      </c>
      <c r="C62" s="71" t="s">
        <v>308</v>
      </c>
    </row>
    <row r="63" spans="1:3" ht="30" customHeight="1">
      <c r="A63" s="177" t="s">
        <v>94</v>
      </c>
      <c r="B63" s="70" t="s">
        <v>529</v>
      </c>
      <c r="C63" s="70" t="s">
        <v>309</v>
      </c>
    </row>
    <row r="64" spans="1:3" ht="30" customHeight="1">
      <c r="A64" s="178" t="s">
        <v>95</v>
      </c>
      <c r="B64" s="71" t="s">
        <v>528</v>
      </c>
      <c r="C64" s="71" t="s">
        <v>310</v>
      </c>
    </row>
    <row r="65" spans="1:3" ht="30" customHeight="1">
      <c r="A65" s="178" t="s">
        <v>96</v>
      </c>
      <c r="B65" s="71" t="s">
        <v>530</v>
      </c>
      <c r="C65" s="71" t="s">
        <v>311</v>
      </c>
    </row>
    <row r="66" spans="1:3" ht="30" customHeight="1">
      <c r="A66" s="178" t="s">
        <v>97</v>
      </c>
      <c r="B66" s="71" t="s">
        <v>531</v>
      </c>
      <c r="C66" s="71" t="s">
        <v>312</v>
      </c>
    </row>
    <row r="67" spans="1:3" ht="30" customHeight="1">
      <c r="A67" s="178" t="s">
        <v>98</v>
      </c>
      <c r="B67" s="71" t="s">
        <v>532</v>
      </c>
      <c r="C67" s="71" t="s">
        <v>313</v>
      </c>
    </row>
    <row r="68" spans="1:3" ht="30" customHeight="1">
      <c r="A68" s="177" t="s">
        <v>99</v>
      </c>
      <c r="B68" s="70" t="s">
        <v>533</v>
      </c>
      <c r="C68" s="70" t="s">
        <v>314</v>
      </c>
    </row>
    <row r="69" spans="1:3" ht="30" customHeight="1">
      <c r="A69" s="178" t="s">
        <v>100</v>
      </c>
      <c r="B69" s="71" t="s">
        <v>534</v>
      </c>
      <c r="C69" s="71" t="s">
        <v>315</v>
      </c>
    </row>
    <row r="70" spans="1:3" ht="30" customHeight="1">
      <c r="A70" s="178" t="s">
        <v>101</v>
      </c>
      <c r="B70" s="71" t="s">
        <v>535</v>
      </c>
      <c r="C70" s="71" t="s">
        <v>316</v>
      </c>
    </row>
    <row r="71" spans="1:3" ht="30" customHeight="1">
      <c r="A71" s="178" t="s">
        <v>102</v>
      </c>
      <c r="B71" s="71" t="s">
        <v>536</v>
      </c>
      <c r="C71" s="71" t="s">
        <v>317</v>
      </c>
    </row>
    <row r="72" spans="1:3" ht="30" customHeight="1">
      <c r="A72" s="178" t="s">
        <v>103</v>
      </c>
      <c r="B72" s="71" t="s">
        <v>537</v>
      </c>
      <c r="C72" s="71" t="s">
        <v>318</v>
      </c>
    </row>
    <row r="73" spans="1:3" ht="30" customHeight="1">
      <c r="A73" s="176" t="s">
        <v>1</v>
      </c>
      <c r="B73" s="70" t="s">
        <v>538</v>
      </c>
      <c r="C73" s="70" t="s">
        <v>319</v>
      </c>
    </row>
    <row r="74" spans="1:3" ht="30" customHeight="1">
      <c r="A74" s="177" t="s">
        <v>104</v>
      </c>
      <c r="B74" s="70" t="s">
        <v>105</v>
      </c>
      <c r="C74" s="70" t="s">
        <v>320</v>
      </c>
    </row>
    <row r="75" spans="1:3" ht="30" customHeight="1">
      <c r="A75" s="178" t="s">
        <v>106</v>
      </c>
      <c r="B75" s="71" t="s">
        <v>539</v>
      </c>
      <c r="C75" s="71" t="s">
        <v>321</v>
      </c>
    </row>
    <row r="76" spans="1:3" ht="30" customHeight="1">
      <c r="A76" s="178" t="s">
        <v>107</v>
      </c>
      <c r="B76" s="71" t="s">
        <v>540</v>
      </c>
      <c r="C76" s="71" t="s">
        <v>322</v>
      </c>
    </row>
    <row r="77" spans="1:3" ht="30" customHeight="1">
      <c r="A77" s="178" t="s">
        <v>108</v>
      </c>
      <c r="B77" s="71" t="s">
        <v>541</v>
      </c>
      <c r="C77" s="71" t="s">
        <v>323</v>
      </c>
    </row>
    <row r="78" spans="1:3" ht="30" customHeight="1">
      <c r="A78" s="178" t="s">
        <v>109</v>
      </c>
      <c r="B78" s="71" t="s">
        <v>542</v>
      </c>
      <c r="C78" s="71" t="s">
        <v>324</v>
      </c>
    </row>
    <row r="79" spans="1:3" ht="30" customHeight="1">
      <c r="A79" s="176" t="s">
        <v>5</v>
      </c>
      <c r="B79" s="70" t="s">
        <v>543</v>
      </c>
      <c r="C79" s="70" t="s">
        <v>325</v>
      </c>
    </row>
    <row r="80" spans="1:3" ht="30" customHeight="1">
      <c r="A80" s="177" t="s">
        <v>110</v>
      </c>
      <c r="B80" s="70" t="s">
        <v>544</v>
      </c>
      <c r="C80" s="70" t="s">
        <v>326</v>
      </c>
    </row>
    <row r="81" spans="1:3" ht="30" customHeight="1">
      <c r="A81" s="178" t="s">
        <v>111</v>
      </c>
      <c r="B81" s="71" t="s">
        <v>545</v>
      </c>
      <c r="C81" s="71" t="s">
        <v>327</v>
      </c>
    </row>
    <row r="82" spans="1:3" ht="30" customHeight="1">
      <c r="A82" s="178" t="s">
        <v>112</v>
      </c>
      <c r="B82" s="71" t="s">
        <v>546</v>
      </c>
      <c r="C82" s="71" t="s">
        <v>328</v>
      </c>
    </row>
    <row r="83" spans="1:3" ht="30" customHeight="1">
      <c r="A83" s="177" t="s">
        <v>113</v>
      </c>
      <c r="B83" s="70" t="s">
        <v>547</v>
      </c>
      <c r="C83" s="70" t="s">
        <v>329</v>
      </c>
    </row>
    <row r="84" spans="1:3" ht="30" customHeight="1">
      <c r="A84" s="178" t="s">
        <v>114</v>
      </c>
      <c r="B84" s="71" t="s">
        <v>548</v>
      </c>
      <c r="C84" s="71" t="s">
        <v>330</v>
      </c>
    </row>
    <row r="85" spans="1:3" ht="30" customHeight="1">
      <c r="A85" s="178" t="s">
        <v>115</v>
      </c>
      <c r="B85" s="71" t="s">
        <v>549</v>
      </c>
      <c r="C85" s="71" t="s">
        <v>331</v>
      </c>
    </row>
    <row r="86" spans="1:3" ht="30" customHeight="1">
      <c r="A86" s="178" t="s">
        <v>116</v>
      </c>
      <c r="B86" s="71" t="s">
        <v>550</v>
      </c>
      <c r="C86" s="71" t="s">
        <v>332</v>
      </c>
    </row>
    <row r="87" spans="1:3" ht="30" customHeight="1">
      <c r="A87" s="177" t="s">
        <v>117</v>
      </c>
      <c r="B87" s="70" t="s">
        <v>551</v>
      </c>
      <c r="C87" s="70" t="s">
        <v>333</v>
      </c>
    </row>
    <row r="88" spans="1:3" ht="30" customHeight="1">
      <c r="A88" s="178" t="s">
        <v>118</v>
      </c>
      <c r="B88" s="71" t="s">
        <v>553</v>
      </c>
      <c r="C88" s="71" t="s">
        <v>334</v>
      </c>
    </row>
    <row r="89" spans="1:3" ht="30" customHeight="1">
      <c r="A89" s="178" t="s">
        <v>119</v>
      </c>
      <c r="B89" s="71" t="s">
        <v>554</v>
      </c>
      <c r="C89" s="71" t="s">
        <v>335</v>
      </c>
    </row>
    <row r="90" spans="1:3" ht="30" customHeight="1">
      <c r="A90" s="178" t="s">
        <v>120</v>
      </c>
      <c r="B90" s="71" t="s">
        <v>552</v>
      </c>
      <c r="C90" s="71" t="s">
        <v>336</v>
      </c>
    </row>
    <row r="91" spans="1:3" ht="30" customHeight="1">
      <c r="A91" s="177" t="s">
        <v>471</v>
      </c>
      <c r="B91" s="70" t="s">
        <v>555</v>
      </c>
      <c r="C91" s="70" t="s">
        <v>475</v>
      </c>
    </row>
    <row r="92" spans="1:3" ht="30" customHeight="1">
      <c r="A92" s="178" t="s">
        <v>472</v>
      </c>
      <c r="B92" s="71" t="s">
        <v>556</v>
      </c>
      <c r="C92" s="71" t="s">
        <v>476</v>
      </c>
    </row>
    <row r="93" spans="1:3" ht="30" customHeight="1">
      <c r="A93" s="178" t="s">
        <v>473</v>
      </c>
      <c r="B93" s="71" t="s">
        <v>557</v>
      </c>
      <c r="C93" s="71" t="s">
        <v>477</v>
      </c>
    </row>
    <row r="94" spans="1:3" ht="30" customHeight="1">
      <c r="A94" s="178" t="s">
        <v>474</v>
      </c>
      <c r="B94" s="71" t="s">
        <v>558</v>
      </c>
      <c r="C94" s="71" t="s">
        <v>478</v>
      </c>
    </row>
    <row r="95" spans="1:3" ht="30" customHeight="1">
      <c r="A95" s="177" t="s">
        <v>121</v>
      </c>
      <c r="B95" s="70" t="s">
        <v>559</v>
      </c>
      <c r="C95" s="70" t="s">
        <v>337</v>
      </c>
    </row>
    <row r="96" spans="1:3" ht="30" customHeight="1">
      <c r="A96" s="178" t="s">
        <v>122</v>
      </c>
      <c r="B96" s="71" t="s">
        <v>560</v>
      </c>
      <c r="C96" s="71" t="s">
        <v>338</v>
      </c>
    </row>
    <row r="97" spans="1:3" ht="30" customHeight="1">
      <c r="A97" s="178" t="s">
        <v>123</v>
      </c>
      <c r="B97" s="71" t="s">
        <v>561</v>
      </c>
      <c r="C97" s="71" t="s">
        <v>339</v>
      </c>
    </row>
    <row r="98" spans="1:3" ht="30" customHeight="1">
      <c r="A98" s="178" t="s">
        <v>124</v>
      </c>
      <c r="B98" s="71" t="s">
        <v>562</v>
      </c>
      <c r="C98" s="71" t="s">
        <v>340</v>
      </c>
    </row>
    <row r="99" spans="1:3" ht="30" customHeight="1">
      <c r="A99" s="177" t="s">
        <v>125</v>
      </c>
      <c r="B99" s="70" t="s">
        <v>563</v>
      </c>
      <c r="C99" s="70" t="s">
        <v>341</v>
      </c>
    </row>
    <row r="100" spans="1:3" ht="30" customHeight="1">
      <c r="A100" s="178" t="s">
        <v>126</v>
      </c>
      <c r="B100" s="71" t="s">
        <v>567</v>
      </c>
      <c r="C100" s="71" t="s">
        <v>342</v>
      </c>
    </row>
    <row r="101" spans="1:3" ht="30" customHeight="1">
      <c r="A101" s="178" t="s">
        <v>127</v>
      </c>
      <c r="B101" s="71" t="s">
        <v>566</v>
      </c>
      <c r="C101" s="71" t="s">
        <v>343</v>
      </c>
    </row>
    <row r="102" spans="1:3" ht="30" customHeight="1">
      <c r="A102" s="178" t="s">
        <v>128</v>
      </c>
      <c r="B102" s="71" t="s">
        <v>565</v>
      </c>
      <c r="C102" s="71" t="s">
        <v>344</v>
      </c>
    </row>
    <row r="103" spans="1:3" ht="30" customHeight="1">
      <c r="A103" s="178" t="s">
        <v>129</v>
      </c>
      <c r="B103" s="71" t="s">
        <v>564</v>
      </c>
      <c r="C103" s="71" t="s">
        <v>345</v>
      </c>
    </row>
    <row r="104" spans="1:3" ht="30" customHeight="1">
      <c r="A104" s="177" t="s">
        <v>130</v>
      </c>
      <c r="B104" s="70" t="s">
        <v>568</v>
      </c>
      <c r="C104" s="70" t="s">
        <v>346</v>
      </c>
    </row>
    <row r="105" spans="1:3" ht="30" customHeight="1">
      <c r="A105" s="178" t="s">
        <v>131</v>
      </c>
      <c r="B105" s="71" t="s">
        <v>568</v>
      </c>
      <c r="C105" s="71" t="s">
        <v>346</v>
      </c>
    </row>
    <row r="106" spans="1:3" ht="30" customHeight="1">
      <c r="A106" s="176" t="s">
        <v>6</v>
      </c>
      <c r="B106" s="70" t="s">
        <v>569</v>
      </c>
      <c r="C106" s="70" t="s">
        <v>347</v>
      </c>
    </row>
    <row r="107" spans="1:3" ht="30" customHeight="1">
      <c r="A107" s="177" t="s">
        <v>132</v>
      </c>
      <c r="B107" s="70" t="s">
        <v>570</v>
      </c>
      <c r="C107" s="70" t="s">
        <v>348</v>
      </c>
    </row>
    <row r="108" spans="1:3" ht="30" customHeight="1">
      <c r="A108" s="178" t="s">
        <v>133</v>
      </c>
      <c r="B108" s="71" t="s">
        <v>571</v>
      </c>
      <c r="C108" s="71" t="s">
        <v>572</v>
      </c>
    </row>
    <row r="109" spans="1:3" ht="30" customHeight="1">
      <c r="A109" s="178" t="s">
        <v>134</v>
      </c>
      <c r="B109" s="71" t="s">
        <v>573</v>
      </c>
      <c r="C109" s="71" t="s">
        <v>349</v>
      </c>
    </row>
    <row r="110" spans="1:3" ht="30" customHeight="1">
      <c r="A110" s="178" t="s">
        <v>135</v>
      </c>
      <c r="B110" s="71" t="s">
        <v>574</v>
      </c>
      <c r="C110" s="71" t="s">
        <v>350</v>
      </c>
    </row>
    <row r="111" spans="1:3" ht="30" customHeight="1">
      <c r="A111" s="178" t="s">
        <v>136</v>
      </c>
      <c r="B111" s="71" t="s">
        <v>575</v>
      </c>
      <c r="C111" s="71" t="s">
        <v>351</v>
      </c>
    </row>
    <row r="112" spans="1:3" ht="30" customHeight="1">
      <c r="A112" s="178" t="s">
        <v>137</v>
      </c>
      <c r="B112" s="71" t="s">
        <v>576</v>
      </c>
      <c r="C112" s="71" t="s">
        <v>352</v>
      </c>
    </row>
    <row r="113" spans="1:3" ht="30" customHeight="1">
      <c r="A113" s="178" t="s">
        <v>138</v>
      </c>
      <c r="B113" s="71" t="s">
        <v>577</v>
      </c>
      <c r="C113" s="71" t="s">
        <v>353</v>
      </c>
    </row>
    <row r="114" spans="1:3" ht="30" customHeight="1">
      <c r="A114" s="178" t="s">
        <v>139</v>
      </c>
      <c r="B114" s="71" t="s">
        <v>578</v>
      </c>
      <c r="C114" s="71" t="s">
        <v>354</v>
      </c>
    </row>
    <row r="115" spans="1:3" ht="30" customHeight="1">
      <c r="A115" s="178" t="s">
        <v>140</v>
      </c>
      <c r="B115" s="71" t="s">
        <v>580</v>
      </c>
      <c r="C115" s="71" t="s">
        <v>355</v>
      </c>
    </row>
    <row r="116" spans="1:3" ht="30" customHeight="1">
      <c r="A116" s="178" t="s">
        <v>141</v>
      </c>
      <c r="B116" s="71" t="s">
        <v>581</v>
      </c>
      <c r="C116" s="71" t="s">
        <v>356</v>
      </c>
    </row>
    <row r="117" spans="1:3" ht="30" customHeight="1">
      <c r="A117" s="178" t="s">
        <v>142</v>
      </c>
      <c r="B117" s="71" t="s">
        <v>582</v>
      </c>
      <c r="C117" s="71" t="s">
        <v>357</v>
      </c>
    </row>
    <row r="118" spans="1:3" ht="30" customHeight="1">
      <c r="A118" s="178" t="s">
        <v>143</v>
      </c>
      <c r="B118" s="71" t="s">
        <v>583</v>
      </c>
      <c r="C118" s="71" t="s">
        <v>358</v>
      </c>
    </row>
    <row r="119" spans="1:3" ht="30" customHeight="1">
      <c r="A119" s="178" t="s">
        <v>144</v>
      </c>
      <c r="B119" s="71" t="s">
        <v>584</v>
      </c>
      <c r="C119" s="71" t="s">
        <v>579</v>
      </c>
    </row>
    <row r="120" spans="1:3" ht="30" customHeight="1">
      <c r="A120" s="177" t="s">
        <v>145</v>
      </c>
      <c r="B120" s="70" t="s">
        <v>585</v>
      </c>
      <c r="C120" s="70" t="s">
        <v>359</v>
      </c>
    </row>
    <row r="121" spans="1:3" ht="30" customHeight="1">
      <c r="A121" s="178" t="s">
        <v>146</v>
      </c>
      <c r="B121" s="71" t="s">
        <v>589</v>
      </c>
      <c r="C121" s="71" t="s">
        <v>360</v>
      </c>
    </row>
    <row r="122" spans="1:3" ht="30" customHeight="1">
      <c r="A122" s="178" t="s">
        <v>147</v>
      </c>
      <c r="B122" s="71" t="s">
        <v>588</v>
      </c>
      <c r="C122" s="71" t="s">
        <v>361</v>
      </c>
    </row>
    <row r="123" spans="1:3" ht="30" customHeight="1">
      <c r="A123" s="178" t="s">
        <v>148</v>
      </c>
      <c r="B123" s="71" t="s">
        <v>587</v>
      </c>
      <c r="C123" s="71" t="s">
        <v>586</v>
      </c>
    </row>
    <row r="124" spans="1:3" ht="30" customHeight="1">
      <c r="A124" s="177" t="s">
        <v>149</v>
      </c>
      <c r="B124" s="70" t="s">
        <v>590</v>
      </c>
      <c r="C124" s="70" t="s">
        <v>591</v>
      </c>
    </row>
    <row r="125" spans="1:3" ht="30" customHeight="1">
      <c r="A125" s="178" t="s">
        <v>150</v>
      </c>
      <c r="B125" s="71" t="s">
        <v>593</v>
      </c>
      <c r="C125" s="71" t="s">
        <v>362</v>
      </c>
    </row>
    <row r="126" spans="1:3" ht="30" customHeight="1">
      <c r="A126" s="178" t="s">
        <v>151</v>
      </c>
      <c r="B126" s="71" t="s">
        <v>594</v>
      </c>
      <c r="C126" s="71" t="s">
        <v>363</v>
      </c>
    </row>
    <row r="127" spans="1:3" ht="30" customHeight="1">
      <c r="A127" s="178" t="s">
        <v>152</v>
      </c>
      <c r="B127" s="71" t="s">
        <v>595</v>
      </c>
      <c r="C127" s="71" t="s">
        <v>592</v>
      </c>
    </row>
    <row r="128" spans="1:3" ht="30" customHeight="1">
      <c r="A128" s="177" t="s">
        <v>153</v>
      </c>
      <c r="B128" s="70" t="s">
        <v>596</v>
      </c>
      <c r="C128" s="70" t="s">
        <v>364</v>
      </c>
    </row>
    <row r="129" spans="1:3" ht="30" customHeight="1">
      <c r="A129" s="178" t="s">
        <v>154</v>
      </c>
      <c r="B129" s="71" t="s">
        <v>597</v>
      </c>
      <c r="C129" s="71" t="s">
        <v>365</v>
      </c>
    </row>
    <row r="130" spans="1:3" ht="30" customHeight="1">
      <c r="A130" s="178" t="s">
        <v>155</v>
      </c>
      <c r="B130" s="71" t="s">
        <v>598</v>
      </c>
      <c r="C130" s="71" t="s">
        <v>366</v>
      </c>
    </row>
    <row r="131" spans="1:3" ht="30" customHeight="1">
      <c r="A131" s="178" t="s">
        <v>156</v>
      </c>
      <c r="B131" s="71" t="s">
        <v>599</v>
      </c>
      <c r="C131" s="71" t="s">
        <v>367</v>
      </c>
    </row>
    <row r="132" spans="1:3" ht="30" customHeight="1">
      <c r="A132" s="177" t="s">
        <v>157</v>
      </c>
      <c r="B132" s="70" t="s">
        <v>600</v>
      </c>
      <c r="C132" s="70" t="s">
        <v>368</v>
      </c>
    </row>
    <row r="133" spans="1:3" ht="30" customHeight="1">
      <c r="A133" s="178" t="s">
        <v>158</v>
      </c>
      <c r="B133" s="71" t="s">
        <v>601</v>
      </c>
      <c r="C133" s="71" t="s">
        <v>369</v>
      </c>
    </row>
    <row r="134" spans="1:3" ht="30" customHeight="1">
      <c r="A134" s="178" t="s">
        <v>159</v>
      </c>
      <c r="B134" s="71" t="s">
        <v>602</v>
      </c>
      <c r="C134" s="71" t="s">
        <v>370</v>
      </c>
    </row>
    <row r="135" spans="1:3" ht="30" customHeight="1">
      <c r="A135" s="178" t="s">
        <v>160</v>
      </c>
      <c r="B135" s="71" t="s">
        <v>603</v>
      </c>
      <c r="C135" s="71" t="s">
        <v>371</v>
      </c>
    </row>
    <row r="136" spans="1:3" ht="30" customHeight="1">
      <c r="A136" s="178" t="s">
        <v>161</v>
      </c>
      <c r="B136" s="71" t="s">
        <v>605</v>
      </c>
      <c r="C136" s="71" t="s">
        <v>604</v>
      </c>
    </row>
    <row r="137" spans="1:3" ht="30" customHeight="1">
      <c r="A137" s="178" t="s">
        <v>162</v>
      </c>
      <c r="B137" s="71" t="s">
        <v>606</v>
      </c>
      <c r="C137" s="71" t="s">
        <v>607</v>
      </c>
    </row>
    <row r="138" spans="1:3" ht="30" customHeight="1">
      <c r="A138" s="177" t="s">
        <v>163</v>
      </c>
      <c r="B138" s="70" t="s">
        <v>608</v>
      </c>
      <c r="C138" s="70" t="s">
        <v>372</v>
      </c>
    </row>
    <row r="139" spans="1:3" ht="30" customHeight="1">
      <c r="A139" s="178" t="s">
        <v>164</v>
      </c>
      <c r="B139" s="71" t="s">
        <v>609</v>
      </c>
      <c r="C139" s="71" t="s">
        <v>373</v>
      </c>
    </row>
    <row r="140" spans="1:3" ht="30" customHeight="1">
      <c r="A140" s="178" t="s">
        <v>165</v>
      </c>
      <c r="B140" s="71" t="s">
        <v>610</v>
      </c>
      <c r="C140" s="71" t="s">
        <v>374</v>
      </c>
    </row>
    <row r="141" spans="1:3" ht="30" customHeight="1">
      <c r="A141" s="178" t="s">
        <v>166</v>
      </c>
      <c r="B141" s="71" t="s">
        <v>611</v>
      </c>
      <c r="C141" s="71" t="s">
        <v>375</v>
      </c>
    </row>
    <row r="142" spans="1:3" ht="30" customHeight="1">
      <c r="A142" s="178" t="s">
        <v>167</v>
      </c>
      <c r="B142" s="71" t="s">
        <v>613</v>
      </c>
      <c r="C142" s="71" t="s">
        <v>612</v>
      </c>
    </row>
    <row r="143" spans="1:3" ht="30" customHeight="1">
      <c r="A143" s="178" t="s">
        <v>168</v>
      </c>
      <c r="B143" s="71" t="s">
        <v>614</v>
      </c>
      <c r="C143" s="71" t="s">
        <v>376</v>
      </c>
    </row>
    <row r="144" spans="1:3" ht="30" customHeight="1">
      <c r="A144" s="178" t="s">
        <v>169</v>
      </c>
      <c r="B144" s="71" t="s">
        <v>615</v>
      </c>
      <c r="C144" s="71" t="s">
        <v>377</v>
      </c>
    </row>
    <row r="145" spans="1:3" ht="30" customHeight="1">
      <c r="A145" s="178" t="s">
        <v>170</v>
      </c>
      <c r="B145" s="71" t="s">
        <v>616</v>
      </c>
      <c r="C145" s="71" t="s">
        <v>617</v>
      </c>
    </row>
    <row r="146" spans="1:3" ht="30" customHeight="1">
      <c r="A146" s="176" t="s">
        <v>7</v>
      </c>
      <c r="B146" s="70" t="s">
        <v>171</v>
      </c>
      <c r="C146" s="70" t="s">
        <v>378</v>
      </c>
    </row>
    <row r="147" spans="1:3" ht="30" customHeight="1">
      <c r="A147" s="177" t="s">
        <v>172</v>
      </c>
      <c r="B147" s="70" t="s">
        <v>173</v>
      </c>
      <c r="C147" s="70" t="s">
        <v>379</v>
      </c>
    </row>
    <row r="148" spans="1:3" ht="30" customHeight="1">
      <c r="A148" s="178" t="s">
        <v>174</v>
      </c>
      <c r="B148" s="71" t="s">
        <v>618</v>
      </c>
      <c r="C148" s="71" t="s">
        <v>380</v>
      </c>
    </row>
    <row r="149" spans="1:3" ht="30" customHeight="1">
      <c r="A149" s="178" t="s">
        <v>175</v>
      </c>
      <c r="B149" s="71" t="s">
        <v>619</v>
      </c>
      <c r="C149" s="71" t="s">
        <v>381</v>
      </c>
    </row>
    <row r="150" spans="1:3" ht="30" customHeight="1">
      <c r="A150" s="178" t="s">
        <v>176</v>
      </c>
      <c r="B150" s="71" t="s">
        <v>620</v>
      </c>
      <c r="C150" s="71" t="s">
        <v>382</v>
      </c>
    </row>
    <row r="151" spans="1:3" ht="30" customHeight="1">
      <c r="A151" s="178" t="s">
        <v>177</v>
      </c>
      <c r="B151" s="71" t="s">
        <v>621</v>
      </c>
      <c r="C151" s="71" t="s">
        <v>383</v>
      </c>
    </row>
    <row r="152" spans="1:3" ht="30" customHeight="1">
      <c r="A152" s="178" t="s">
        <v>178</v>
      </c>
      <c r="B152" s="71" t="s">
        <v>179</v>
      </c>
      <c r="C152" s="71" t="s">
        <v>384</v>
      </c>
    </row>
    <row r="153" spans="1:3" ht="30" customHeight="1">
      <c r="A153" s="178" t="s">
        <v>180</v>
      </c>
      <c r="B153" s="71" t="s">
        <v>622</v>
      </c>
      <c r="C153" s="71" t="s">
        <v>623</v>
      </c>
    </row>
    <row r="154" spans="1:3" ht="30" customHeight="1">
      <c r="A154" s="178" t="s">
        <v>181</v>
      </c>
      <c r="B154" s="71" t="s">
        <v>624</v>
      </c>
      <c r="C154" s="71" t="s">
        <v>385</v>
      </c>
    </row>
    <row r="155" spans="1:3" ht="30" customHeight="1">
      <c r="A155" s="178" t="s">
        <v>182</v>
      </c>
      <c r="B155" s="71" t="s">
        <v>625</v>
      </c>
      <c r="C155" s="71" t="s">
        <v>386</v>
      </c>
    </row>
    <row r="156" spans="1:3" ht="30" customHeight="1">
      <c r="A156" s="178" t="s">
        <v>183</v>
      </c>
      <c r="B156" s="71" t="s">
        <v>626</v>
      </c>
      <c r="C156" s="71" t="s">
        <v>387</v>
      </c>
    </row>
    <row r="157" spans="1:3" ht="30" customHeight="1">
      <c r="A157" s="178" t="s">
        <v>184</v>
      </c>
      <c r="B157" s="71" t="s">
        <v>627</v>
      </c>
      <c r="C157" s="71" t="s">
        <v>388</v>
      </c>
    </row>
    <row r="158" spans="1:3" ht="30" customHeight="1">
      <c r="A158" s="178" t="s">
        <v>185</v>
      </c>
      <c r="B158" s="71" t="s">
        <v>629</v>
      </c>
      <c r="C158" s="71" t="s">
        <v>628</v>
      </c>
    </row>
    <row r="159" spans="1:3" ht="30" customHeight="1">
      <c r="A159" s="176" t="s">
        <v>8</v>
      </c>
      <c r="B159" s="70" t="s">
        <v>630</v>
      </c>
      <c r="C159" s="70" t="s">
        <v>389</v>
      </c>
    </row>
    <row r="160" spans="1:3" ht="30" customHeight="1">
      <c r="A160" s="177" t="s">
        <v>186</v>
      </c>
      <c r="B160" s="70" t="s">
        <v>637</v>
      </c>
      <c r="C160" s="70" t="s">
        <v>390</v>
      </c>
    </row>
    <row r="161" spans="1:3" ht="30" customHeight="1">
      <c r="A161" s="178" t="s">
        <v>187</v>
      </c>
      <c r="B161" s="71" t="s">
        <v>636</v>
      </c>
      <c r="C161" s="71" t="s">
        <v>391</v>
      </c>
    </row>
    <row r="162" spans="1:3" ht="30" customHeight="1">
      <c r="A162" s="178" t="s">
        <v>188</v>
      </c>
      <c r="B162" s="71" t="s">
        <v>635</v>
      </c>
      <c r="C162" s="71" t="s">
        <v>392</v>
      </c>
    </row>
    <row r="163" spans="1:3" ht="30" customHeight="1">
      <c r="A163" s="178" t="s">
        <v>189</v>
      </c>
      <c r="B163" s="71" t="s">
        <v>634</v>
      </c>
      <c r="C163" s="71" t="s">
        <v>631</v>
      </c>
    </row>
    <row r="164" spans="1:3" ht="30" customHeight="1">
      <c r="A164" s="178" t="s">
        <v>190</v>
      </c>
      <c r="B164" s="71" t="s">
        <v>633</v>
      </c>
      <c r="C164" s="71" t="s">
        <v>393</v>
      </c>
    </row>
    <row r="165" spans="1:3" ht="30" customHeight="1">
      <c r="A165" s="178" t="s">
        <v>191</v>
      </c>
      <c r="B165" s="71" t="s">
        <v>632</v>
      </c>
      <c r="C165" s="71" t="s">
        <v>394</v>
      </c>
    </row>
    <row r="166" spans="1:3" ht="30" customHeight="1">
      <c r="A166" s="177" t="s">
        <v>192</v>
      </c>
      <c r="B166" s="70" t="s">
        <v>638</v>
      </c>
      <c r="C166" s="70" t="s">
        <v>395</v>
      </c>
    </row>
    <row r="167" spans="1:3" ht="30" customHeight="1">
      <c r="A167" s="178" t="s">
        <v>193</v>
      </c>
      <c r="B167" s="71" t="s">
        <v>640</v>
      </c>
      <c r="C167" s="71" t="s">
        <v>639</v>
      </c>
    </row>
    <row r="168" spans="1:3" ht="30" customHeight="1">
      <c r="A168" s="178" t="s">
        <v>194</v>
      </c>
      <c r="B168" s="71" t="s">
        <v>641</v>
      </c>
      <c r="C168" s="71" t="s">
        <v>396</v>
      </c>
    </row>
    <row r="169" spans="1:3" ht="30" customHeight="1">
      <c r="A169" s="178" t="s">
        <v>195</v>
      </c>
      <c r="B169" s="71" t="s">
        <v>642</v>
      </c>
      <c r="C169" s="71" t="s">
        <v>397</v>
      </c>
    </row>
    <row r="170" spans="1:3" ht="30" customHeight="1">
      <c r="A170" s="178" t="s">
        <v>196</v>
      </c>
      <c r="B170" s="71" t="s">
        <v>643</v>
      </c>
      <c r="C170" s="71" t="s">
        <v>398</v>
      </c>
    </row>
    <row r="171" spans="1:3" ht="30" customHeight="1">
      <c r="A171" s="177" t="s">
        <v>197</v>
      </c>
      <c r="B171" s="70" t="s">
        <v>644</v>
      </c>
      <c r="C171" s="70" t="s">
        <v>399</v>
      </c>
    </row>
    <row r="172" spans="1:3" ht="30" customHeight="1">
      <c r="A172" s="178" t="s">
        <v>198</v>
      </c>
      <c r="B172" s="71" t="s">
        <v>645</v>
      </c>
      <c r="C172" s="71" t="s">
        <v>400</v>
      </c>
    </row>
    <row r="173" spans="1:3" ht="30" customHeight="1">
      <c r="A173" s="178" t="s">
        <v>199</v>
      </c>
      <c r="B173" s="71" t="s">
        <v>646</v>
      </c>
      <c r="C173" s="71" t="s">
        <v>401</v>
      </c>
    </row>
    <row r="174" spans="1:3" ht="30" customHeight="1">
      <c r="A174" s="178" t="s">
        <v>200</v>
      </c>
      <c r="B174" s="71" t="s">
        <v>647</v>
      </c>
      <c r="C174" s="71" t="s">
        <v>402</v>
      </c>
    </row>
    <row r="175" spans="1:3" ht="30" customHeight="1">
      <c r="A175" s="176" t="s">
        <v>9</v>
      </c>
      <c r="B175" s="70" t="s">
        <v>648</v>
      </c>
      <c r="C175" s="70" t="s">
        <v>403</v>
      </c>
    </row>
    <row r="176" spans="1:3" ht="30" customHeight="1">
      <c r="A176" s="177" t="s">
        <v>201</v>
      </c>
      <c r="B176" s="70" t="s">
        <v>649</v>
      </c>
      <c r="C176" s="70" t="s">
        <v>404</v>
      </c>
    </row>
    <row r="177" spans="1:3" ht="30" customHeight="1">
      <c r="A177" s="178" t="s">
        <v>202</v>
      </c>
      <c r="B177" s="71" t="s">
        <v>650</v>
      </c>
      <c r="C177" s="71" t="s">
        <v>405</v>
      </c>
    </row>
    <row r="178" spans="1:3" ht="30" customHeight="1">
      <c r="A178" s="178" t="s">
        <v>203</v>
      </c>
      <c r="B178" s="71" t="s">
        <v>651</v>
      </c>
      <c r="C178" s="71" t="s">
        <v>406</v>
      </c>
    </row>
    <row r="179" spans="1:3" ht="30" customHeight="1">
      <c r="A179" s="178" t="s">
        <v>204</v>
      </c>
      <c r="B179" s="71" t="s">
        <v>652</v>
      </c>
      <c r="C179" s="71" t="s">
        <v>407</v>
      </c>
    </row>
    <row r="180" spans="1:3" ht="30" customHeight="1">
      <c r="A180" s="178" t="s">
        <v>205</v>
      </c>
      <c r="B180" s="71" t="s">
        <v>653</v>
      </c>
      <c r="C180" s="71" t="s">
        <v>408</v>
      </c>
    </row>
    <row r="181" spans="1:3" ht="30" customHeight="1">
      <c r="A181" s="177" t="s">
        <v>206</v>
      </c>
      <c r="B181" s="70" t="s">
        <v>654</v>
      </c>
      <c r="C181" s="70" t="s">
        <v>409</v>
      </c>
    </row>
    <row r="182" spans="1:3" ht="30" customHeight="1">
      <c r="A182" s="178" t="s">
        <v>207</v>
      </c>
      <c r="B182" s="71" t="s">
        <v>655</v>
      </c>
      <c r="C182" s="71" t="s">
        <v>410</v>
      </c>
    </row>
    <row r="183" spans="1:3" ht="30" customHeight="1">
      <c r="A183" s="178" t="s">
        <v>208</v>
      </c>
      <c r="B183" s="71" t="s">
        <v>656</v>
      </c>
      <c r="C183" s="71" t="s">
        <v>411</v>
      </c>
    </row>
    <row r="184" spans="1:3" ht="30" customHeight="1">
      <c r="A184" s="178" t="s">
        <v>209</v>
      </c>
      <c r="B184" s="71" t="s">
        <v>657</v>
      </c>
      <c r="C184" s="71" t="s">
        <v>412</v>
      </c>
    </row>
    <row r="185" spans="1:3" ht="30" customHeight="1">
      <c r="A185" s="178" t="s">
        <v>210</v>
      </c>
      <c r="B185" s="71" t="s">
        <v>658</v>
      </c>
      <c r="C185" s="71" t="s">
        <v>413</v>
      </c>
    </row>
    <row r="186" spans="1:3" ht="30" customHeight="1">
      <c r="A186" s="177" t="s">
        <v>211</v>
      </c>
      <c r="B186" s="70" t="s">
        <v>659</v>
      </c>
      <c r="C186" s="70" t="s">
        <v>414</v>
      </c>
    </row>
    <row r="187" spans="1:3" ht="30" customHeight="1">
      <c r="A187" s="178" t="s">
        <v>212</v>
      </c>
      <c r="B187" s="71" t="s">
        <v>659</v>
      </c>
      <c r="C187" s="71" t="s">
        <v>414</v>
      </c>
    </row>
    <row r="188" spans="1:3" ht="30" customHeight="1">
      <c r="A188" s="177" t="s">
        <v>213</v>
      </c>
      <c r="B188" s="70" t="s">
        <v>660</v>
      </c>
      <c r="C188" s="70" t="s">
        <v>415</v>
      </c>
    </row>
    <row r="189" spans="1:3" ht="30" customHeight="1">
      <c r="A189" s="178" t="s">
        <v>214</v>
      </c>
      <c r="B189" s="71" t="s">
        <v>666</v>
      </c>
      <c r="C189" s="71" t="s">
        <v>416</v>
      </c>
    </row>
    <row r="190" spans="1:3" ht="30" customHeight="1">
      <c r="A190" s="178" t="s">
        <v>215</v>
      </c>
      <c r="B190" s="71" t="s">
        <v>665</v>
      </c>
      <c r="C190" s="71" t="s">
        <v>417</v>
      </c>
    </row>
    <row r="191" spans="1:3" ht="30" customHeight="1">
      <c r="A191" s="178" t="s">
        <v>216</v>
      </c>
      <c r="B191" s="71" t="s">
        <v>664</v>
      </c>
      <c r="C191" s="71" t="s">
        <v>418</v>
      </c>
    </row>
    <row r="192" spans="1:3" ht="30" customHeight="1">
      <c r="A192" s="178" t="s">
        <v>217</v>
      </c>
      <c r="B192" s="71" t="s">
        <v>663</v>
      </c>
      <c r="C192" s="71" t="s">
        <v>419</v>
      </c>
    </row>
    <row r="193" spans="1:3" ht="30" customHeight="1">
      <c r="A193" s="178" t="s">
        <v>218</v>
      </c>
      <c r="B193" s="71" t="s">
        <v>662</v>
      </c>
      <c r="C193" s="71" t="s">
        <v>420</v>
      </c>
    </row>
    <row r="194" spans="1:3" ht="30" customHeight="1">
      <c r="A194" s="178" t="s">
        <v>219</v>
      </c>
      <c r="B194" s="71" t="s">
        <v>661</v>
      </c>
      <c r="C194" s="71" t="s">
        <v>421</v>
      </c>
    </row>
    <row r="195" spans="1:3" ht="30" customHeight="1">
      <c r="A195" s="176" t="s">
        <v>10</v>
      </c>
      <c r="B195" s="70" t="s">
        <v>667</v>
      </c>
      <c r="C195" s="70" t="s">
        <v>422</v>
      </c>
    </row>
    <row r="196" spans="1:3" ht="30" customHeight="1">
      <c r="A196" s="177" t="s">
        <v>220</v>
      </c>
      <c r="B196" s="70" t="s">
        <v>674</v>
      </c>
      <c r="C196" s="70" t="s">
        <v>423</v>
      </c>
    </row>
    <row r="197" spans="1:3" ht="30" customHeight="1">
      <c r="A197" s="178" t="s">
        <v>221</v>
      </c>
      <c r="B197" s="71" t="s">
        <v>673</v>
      </c>
      <c r="C197" s="71" t="s">
        <v>424</v>
      </c>
    </row>
    <row r="198" spans="1:3" ht="30" customHeight="1">
      <c r="A198" s="178" t="s">
        <v>222</v>
      </c>
      <c r="B198" s="71" t="s">
        <v>672</v>
      </c>
      <c r="C198" s="71" t="s">
        <v>425</v>
      </c>
    </row>
    <row r="199" spans="1:3" ht="30" customHeight="1">
      <c r="A199" s="178" t="s">
        <v>223</v>
      </c>
      <c r="B199" s="71" t="s">
        <v>671</v>
      </c>
      <c r="C199" s="71" t="s">
        <v>426</v>
      </c>
    </row>
    <row r="200" spans="1:3" ht="30" customHeight="1">
      <c r="A200" s="178" t="s">
        <v>224</v>
      </c>
      <c r="B200" s="71" t="s">
        <v>670</v>
      </c>
      <c r="C200" s="71" t="s">
        <v>427</v>
      </c>
    </row>
    <row r="201" spans="1:3" ht="30" customHeight="1">
      <c r="A201" s="178" t="s">
        <v>225</v>
      </c>
      <c r="B201" s="71" t="s">
        <v>669</v>
      </c>
      <c r="C201" s="71" t="s">
        <v>428</v>
      </c>
    </row>
    <row r="202" spans="1:3" ht="30" customHeight="1">
      <c r="A202" s="178" t="s">
        <v>226</v>
      </c>
      <c r="B202" s="71" t="s">
        <v>668</v>
      </c>
      <c r="C202" s="71" t="s">
        <v>429</v>
      </c>
    </row>
    <row r="203" spans="1:3" ht="30" customHeight="1">
      <c r="A203" s="177" t="s">
        <v>227</v>
      </c>
      <c r="B203" s="70" t="s">
        <v>675</v>
      </c>
      <c r="C203" s="70" t="s">
        <v>430</v>
      </c>
    </row>
    <row r="204" spans="1:3" ht="30" customHeight="1">
      <c r="A204" s="178" t="s">
        <v>228</v>
      </c>
      <c r="B204" s="71" t="s">
        <v>676</v>
      </c>
      <c r="C204" s="71" t="s">
        <v>431</v>
      </c>
    </row>
    <row r="205" spans="1:3" ht="30" customHeight="1">
      <c r="A205" s="178" t="s">
        <v>229</v>
      </c>
      <c r="B205" s="71" t="s">
        <v>230</v>
      </c>
      <c r="C205" s="71" t="s">
        <v>432</v>
      </c>
    </row>
    <row r="206" spans="1:3" ht="30" customHeight="1">
      <c r="A206" s="178" t="s">
        <v>231</v>
      </c>
      <c r="B206" s="71" t="s">
        <v>682</v>
      </c>
      <c r="C206" s="71" t="s">
        <v>433</v>
      </c>
    </row>
    <row r="207" spans="1:3" ht="30" customHeight="1">
      <c r="A207" s="178" t="s">
        <v>232</v>
      </c>
      <c r="B207" s="71" t="s">
        <v>681</v>
      </c>
      <c r="C207" s="71" t="s">
        <v>434</v>
      </c>
    </row>
    <row r="208" spans="1:3" ht="30" customHeight="1">
      <c r="A208" s="178" t="s">
        <v>233</v>
      </c>
      <c r="B208" s="71" t="s">
        <v>680</v>
      </c>
      <c r="C208" s="71" t="s">
        <v>435</v>
      </c>
    </row>
    <row r="209" spans="1:3" ht="30" customHeight="1">
      <c r="A209" s="178" t="s">
        <v>234</v>
      </c>
      <c r="B209" s="71" t="s">
        <v>679</v>
      </c>
      <c r="C209" s="71" t="s">
        <v>436</v>
      </c>
    </row>
    <row r="210" spans="1:3" ht="30" customHeight="1">
      <c r="A210" s="178" t="s">
        <v>235</v>
      </c>
      <c r="B210" s="71" t="s">
        <v>678</v>
      </c>
      <c r="C210" s="71" t="s">
        <v>437</v>
      </c>
    </row>
    <row r="211" spans="1:3" ht="30" customHeight="1">
      <c r="A211" s="178" t="s">
        <v>236</v>
      </c>
      <c r="B211" s="71" t="s">
        <v>677</v>
      </c>
      <c r="C211" s="71" t="s">
        <v>438</v>
      </c>
    </row>
    <row r="212" spans="1:3" ht="30" customHeight="1">
      <c r="A212" s="177" t="s">
        <v>237</v>
      </c>
      <c r="B212" s="70" t="s">
        <v>683</v>
      </c>
      <c r="C212" s="70" t="s">
        <v>684</v>
      </c>
    </row>
    <row r="213" spans="1:3" ht="30" customHeight="1">
      <c r="A213" s="178" t="s">
        <v>238</v>
      </c>
      <c r="B213" s="71" t="s">
        <v>686</v>
      </c>
      <c r="C213" s="71" t="s">
        <v>439</v>
      </c>
    </row>
    <row r="214" spans="1:3" ht="30" customHeight="1">
      <c r="A214" s="178" t="s">
        <v>239</v>
      </c>
      <c r="B214" s="71" t="s">
        <v>687</v>
      </c>
      <c r="C214" s="71" t="s">
        <v>440</v>
      </c>
    </row>
    <row r="215" spans="1:3" ht="30" customHeight="1">
      <c r="A215" s="178" t="s">
        <v>240</v>
      </c>
      <c r="B215" s="71" t="s">
        <v>688</v>
      </c>
      <c r="C215" s="71" t="s">
        <v>441</v>
      </c>
    </row>
    <row r="216" spans="1:3" ht="30" customHeight="1">
      <c r="A216" s="178" t="s">
        <v>241</v>
      </c>
      <c r="B216" s="71" t="s">
        <v>689</v>
      </c>
      <c r="C216" s="71" t="s">
        <v>442</v>
      </c>
    </row>
    <row r="217" spans="1:3" ht="30" customHeight="1">
      <c r="A217" s="178" t="s">
        <v>242</v>
      </c>
      <c r="B217" s="71" t="s">
        <v>690</v>
      </c>
      <c r="C217" s="71" t="s">
        <v>685</v>
      </c>
    </row>
    <row r="218" spans="1:3" ht="51.75" customHeight="1">
      <c r="A218" s="176" t="s">
        <v>11</v>
      </c>
      <c r="B218" s="70" t="s">
        <v>691</v>
      </c>
      <c r="C218" s="70" t="s">
        <v>470</v>
      </c>
    </row>
    <row r="219" spans="1:3" ht="30" customHeight="1">
      <c r="A219" s="177" t="s">
        <v>243</v>
      </c>
      <c r="B219" s="70" t="s">
        <v>692</v>
      </c>
      <c r="C219" s="70" t="s">
        <v>443</v>
      </c>
    </row>
    <row r="220" spans="1:3" ht="30" customHeight="1">
      <c r="A220" s="178" t="s">
        <v>244</v>
      </c>
      <c r="B220" s="71" t="s">
        <v>692</v>
      </c>
      <c r="C220" s="71" t="s">
        <v>443</v>
      </c>
    </row>
    <row r="221" ht="15" customHeight="1" thickBot="1"/>
    <row r="222" spans="1:3" ht="13.5" customHeight="1" thickTop="1">
      <c r="A222" s="19" t="str">
        <f>'Περιεχόμενα-Contents'!B10</f>
        <v>(Τελευταία Ενημέρωση/Last update 01/07/2021)</v>
      </c>
      <c r="B222" s="42"/>
      <c r="C222" s="42"/>
    </row>
    <row r="223" ht="13.5" customHeight="1">
      <c r="A223" s="17" t="str">
        <f>'Περιεχόμενα-Contents'!B11</f>
        <v>COPYRIGHT ©: 2021 ΚΥΠΡΙΑΚΗ ΔΗΜΟΚΡΑΤΙΑ, ΣΤΑΤΙΣΤΙΚΗ ΥΠΗΡΕΣΙΑ/REPUBLIC OF CYPRUS, STATISTICAL SERVICE</v>
      </c>
    </row>
  </sheetData>
  <sheetProtection/>
  <mergeCells count="4">
    <mergeCell ref="B5:B6"/>
    <mergeCell ref="C5:C6"/>
    <mergeCell ref="A1:C1"/>
    <mergeCell ref="A2:C2"/>
  </mergeCells>
  <printOptions horizontalCentered="1"/>
  <pageMargins left="0.15748031496062992" right="0.15748031496062992" top="0.4724409448818898" bottom="0.4330708661417323" header="0.3937007874015748" footer="0.2362204724409449"/>
  <pageSetup horizontalDpi="600" verticalDpi="600" orientation="portrait" paperSize="9" scale="65" r:id="rId1"/>
  <headerFooter>
    <oddFooter>&amp;C- &amp;P -</oddFooter>
  </headerFooter>
  <colBreaks count="1" manualBreakCount="1">
    <brk id="6" max="222" man="1"/>
  </colBreaks>
</worksheet>
</file>

<file path=xl/worksheets/sheet5.xml><?xml version="1.0" encoding="utf-8"?>
<worksheet xmlns="http://schemas.openxmlformats.org/spreadsheetml/2006/main" xmlns:r="http://schemas.openxmlformats.org/officeDocument/2006/relationships">
  <sheetPr>
    <tabColor rgb="FFFFCD2D"/>
  </sheetPr>
  <dimension ref="A1:I216"/>
  <sheetViews>
    <sheetView zoomScalePageLayoutView="0" workbookViewId="0" topLeftCell="A1">
      <pane ySplit="9" topLeftCell="A10" activePane="bottomLeft" state="frozen"/>
      <selection pane="topLeft" activeCell="K20" sqref="K20"/>
      <selection pane="bottomLeft" activeCell="A1" sqref="A1"/>
    </sheetView>
  </sheetViews>
  <sheetFormatPr defaultColWidth="9.140625" defaultRowHeight="12.75"/>
  <cols>
    <col min="1" max="1" width="23.00390625" style="5" customWidth="1"/>
    <col min="2" max="2" width="17.28125" style="5" customWidth="1"/>
    <col min="3" max="3" width="16.7109375" style="5" customWidth="1"/>
    <col min="4" max="4" width="18.140625" style="5" customWidth="1"/>
    <col min="5" max="5" width="17.57421875" style="5" customWidth="1"/>
    <col min="6" max="6" width="20.57421875" style="5" customWidth="1"/>
    <col min="7" max="7" width="6.57421875" style="5" customWidth="1"/>
    <col min="8" max="16384" width="9.140625" style="5" customWidth="1"/>
  </cols>
  <sheetData>
    <row r="1" spans="1:6" s="3" customFormat="1" ht="13.5" customHeight="1">
      <c r="A1" s="78" t="s">
        <v>466</v>
      </c>
      <c r="B1" s="78"/>
      <c r="C1" s="4"/>
      <c r="E1" s="5"/>
      <c r="F1" s="120" t="s">
        <v>751</v>
      </c>
    </row>
    <row r="2" spans="1:6" s="3" customFormat="1" ht="12.75" customHeight="1">
      <c r="A2" s="6"/>
      <c r="B2" s="4"/>
      <c r="C2" s="4"/>
      <c r="E2" s="5"/>
      <c r="F2" s="120" t="s">
        <v>760</v>
      </c>
    </row>
    <row r="3" spans="1:6" s="3" customFormat="1" ht="17.25" customHeight="1">
      <c r="A3" s="6"/>
      <c r="B3" s="4"/>
      <c r="C3" s="4"/>
      <c r="D3" s="4"/>
      <c r="E3" s="4"/>
      <c r="F3" s="4"/>
    </row>
    <row r="4" spans="1:6" s="7" customFormat="1" ht="51.75" customHeight="1">
      <c r="A4" s="204" t="s">
        <v>820</v>
      </c>
      <c r="B4" s="205"/>
      <c r="C4" s="205"/>
      <c r="D4" s="205"/>
      <c r="E4" s="205"/>
      <c r="F4" s="205"/>
    </row>
    <row r="5" spans="1:8" s="7" customFormat="1" ht="20.25" customHeight="1" thickBot="1">
      <c r="A5" s="121" t="s">
        <v>813</v>
      </c>
      <c r="B5" s="16"/>
      <c r="C5" s="16"/>
      <c r="D5" s="16"/>
      <c r="E5" s="16"/>
      <c r="F5" s="16"/>
      <c r="H5" s="7" t="s">
        <v>819</v>
      </c>
    </row>
    <row r="6" ht="15" customHeight="1" thickTop="1"/>
    <row r="7" spans="1:6" ht="58.5" customHeight="1">
      <c r="A7" s="72" t="s">
        <v>753</v>
      </c>
      <c r="B7" s="97" t="s">
        <v>757</v>
      </c>
      <c r="C7" s="97" t="s">
        <v>815</v>
      </c>
      <c r="D7" s="97" t="s">
        <v>772</v>
      </c>
      <c r="E7" s="97" t="s">
        <v>821</v>
      </c>
      <c r="F7" s="98" t="s">
        <v>816</v>
      </c>
    </row>
    <row r="8" spans="1:6" ht="38.25" customHeight="1">
      <c r="A8" s="73" t="s">
        <v>754</v>
      </c>
      <c r="B8" s="15" t="s">
        <v>446</v>
      </c>
      <c r="C8" s="15" t="s">
        <v>814</v>
      </c>
      <c r="D8" s="15" t="s">
        <v>822</v>
      </c>
      <c r="E8" s="15" t="s">
        <v>794</v>
      </c>
      <c r="F8" s="24" t="s">
        <v>447</v>
      </c>
    </row>
    <row r="9" spans="1:6" s="48" customFormat="1" ht="17.25" customHeight="1">
      <c r="A9" s="74"/>
      <c r="B9" s="118"/>
      <c r="C9" s="118"/>
      <c r="D9" s="118" t="s">
        <v>0</v>
      </c>
      <c r="E9" s="118" t="s">
        <v>448</v>
      </c>
      <c r="F9" s="119" t="s">
        <v>0</v>
      </c>
    </row>
    <row r="10" spans="1:6" ht="19.5" customHeight="1">
      <c r="A10" s="76" t="s">
        <v>3</v>
      </c>
      <c r="B10" s="103">
        <f>B11+B17+B20+B22+B29</f>
        <v>3137</v>
      </c>
      <c r="C10" s="104">
        <f>C11+C17+C20+C22+C29</f>
        <v>19374</v>
      </c>
      <c r="D10" s="104">
        <f>D11+D17+D20+D22+D29</f>
        <v>3142358</v>
      </c>
      <c r="E10" s="104">
        <f>E11+E17+E20+E22+E29</f>
        <v>823822</v>
      </c>
      <c r="F10" s="105">
        <f>F11+F17+F20+F22+F29</f>
        <v>52532</v>
      </c>
    </row>
    <row r="11" spans="1:6" ht="19.5" customHeight="1">
      <c r="A11" s="183" t="s">
        <v>46</v>
      </c>
      <c r="B11" s="180">
        <f>SUM(B12:B16)</f>
        <v>2036</v>
      </c>
      <c r="C11" s="181">
        <f>SUM(C12:C16)</f>
        <v>5455</v>
      </c>
      <c r="D11" s="181">
        <f>SUM(D12:D16)</f>
        <v>331798</v>
      </c>
      <c r="E11" s="181">
        <f>SUM(E12:E16)</f>
        <v>143048</v>
      </c>
      <c r="F11" s="182">
        <f>SUM(F12:F16)</f>
        <v>11555</v>
      </c>
    </row>
    <row r="12" spans="1:6" ht="19.5" customHeight="1">
      <c r="A12" s="75" t="s">
        <v>47</v>
      </c>
      <c r="B12" s="106">
        <v>10</v>
      </c>
      <c r="C12" s="107">
        <v>1299</v>
      </c>
      <c r="D12" s="107">
        <v>72650</v>
      </c>
      <c r="E12" s="107">
        <v>40251</v>
      </c>
      <c r="F12" s="108">
        <v>695</v>
      </c>
    </row>
    <row r="13" spans="1:6" ht="19.5" customHeight="1">
      <c r="A13" s="75" t="s">
        <v>48</v>
      </c>
      <c r="B13" s="106">
        <v>1027</v>
      </c>
      <c r="C13" s="107">
        <v>1327</v>
      </c>
      <c r="D13" s="107">
        <v>44035</v>
      </c>
      <c r="E13" s="107">
        <v>24404</v>
      </c>
      <c r="F13" s="108">
        <v>1004</v>
      </c>
    </row>
    <row r="14" spans="1:6" ht="19.5" customHeight="1">
      <c r="A14" s="75" t="s">
        <v>49</v>
      </c>
      <c r="B14" s="106">
        <v>201</v>
      </c>
      <c r="C14" s="107">
        <v>747</v>
      </c>
      <c r="D14" s="107">
        <v>36738</v>
      </c>
      <c r="E14" s="107">
        <v>18380</v>
      </c>
      <c r="F14" s="108">
        <v>2696</v>
      </c>
    </row>
    <row r="15" spans="1:6" ht="19.5" customHeight="1">
      <c r="A15" s="75" t="s">
        <v>50</v>
      </c>
      <c r="B15" s="106">
        <v>783</v>
      </c>
      <c r="C15" s="107">
        <v>2035</v>
      </c>
      <c r="D15" s="107">
        <v>174714</v>
      </c>
      <c r="E15" s="107">
        <v>58387</v>
      </c>
      <c r="F15" s="109">
        <v>7084</v>
      </c>
    </row>
    <row r="16" spans="1:6" ht="19.5" customHeight="1">
      <c r="A16" s="75" t="s">
        <v>51</v>
      </c>
      <c r="B16" s="106">
        <v>15</v>
      </c>
      <c r="C16" s="107">
        <v>47</v>
      </c>
      <c r="D16" s="107">
        <v>3661</v>
      </c>
      <c r="E16" s="107">
        <v>1626</v>
      </c>
      <c r="F16" s="109">
        <v>76</v>
      </c>
    </row>
    <row r="17" spans="1:6" ht="19.5" customHeight="1">
      <c r="A17" s="183" t="s">
        <v>52</v>
      </c>
      <c r="B17" s="180">
        <f>SUM(B18:B19)</f>
        <v>66</v>
      </c>
      <c r="C17" s="181">
        <f>SUM(C18:C19)</f>
        <v>310</v>
      </c>
      <c r="D17" s="181">
        <f>SUM(D18:D19)</f>
        <v>38908</v>
      </c>
      <c r="E17" s="181">
        <f>SUM(E18:E19)</f>
        <v>15529</v>
      </c>
      <c r="F17" s="182">
        <f>SUM(F18:F19)</f>
        <v>883</v>
      </c>
    </row>
    <row r="18" spans="1:6" ht="19.5" customHeight="1">
      <c r="A18" s="75" t="s">
        <v>53</v>
      </c>
      <c r="B18" s="106">
        <v>62</v>
      </c>
      <c r="C18" s="107">
        <v>260</v>
      </c>
      <c r="D18" s="107">
        <v>16727</v>
      </c>
      <c r="E18" s="107">
        <v>6373</v>
      </c>
      <c r="F18" s="109">
        <v>883</v>
      </c>
    </row>
    <row r="19" spans="1:6" ht="19.5" customHeight="1">
      <c r="A19" s="75" t="s">
        <v>54</v>
      </c>
      <c r="B19" s="106">
        <v>4</v>
      </c>
      <c r="C19" s="107">
        <v>50</v>
      </c>
      <c r="D19" s="107">
        <v>22181</v>
      </c>
      <c r="E19" s="107">
        <v>9156</v>
      </c>
      <c r="F19" s="109">
        <v>0</v>
      </c>
    </row>
    <row r="20" spans="1:6" ht="19.5" customHeight="1">
      <c r="A20" s="183" t="s">
        <v>55</v>
      </c>
      <c r="B20" s="180">
        <f>SUM(B21)</f>
        <v>3</v>
      </c>
      <c r="C20" s="181">
        <f>SUM(C21)</f>
        <v>444</v>
      </c>
      <c r="D20" s="181">
        <f>SUM(D21)</f>
        <v>118782</v>
      </c>
      <c r="E20" s="181">
        <f>SUM(E21)</f>
        <v>-26547</v>
      </c>
      <c r="F20" s="182">
        <f>SUM(F21)</f>
        <v>3675</v>
      </c>
    </row>
    <row r="21" spans="1:6" ht="19.5" customHeight="1">
      <c r="A21" s="75" t="s">
        <v>56</v>
      </c>
      <c r="B21" s="106">
        <v>3</v>
      </c>
      <c r="C21" s="107">
        <v>444</v>
      </c>
      <c r="D21" s="107">
        <v>118782</v>
      </c>
      <c r="E21" s="107">
        <v>-26547</v>
      </c>
      <c r="F21" s="109">
        <v>3675</v>
      </c>
    </row>
    <row r="22" spans="1:6" ht="19.5" customHeight="1">
      <c r="A22" s="183" t="s">
        <v>57</v>
      </c>
      <c r="B22" s="180">
        <f>SUM(B23:B28)</f>
        <v>821</v>
      </c>
      <c r="C22" s="181">
        <f>SUM(C23:C28)</f>
        <v>11302</v>
      </c>
      <c r="D22" s="181">
        <f>SUM(D23:D28)</f>
        <v>2571547</v>
      </c>
      <c r="E22" s="181">
        <f>SUM(E23:E28)</f>
        <v>646199</v>
      </c>
      <c r="F22" s="182">
        <f>SUM(F23:F28)</f>
        <v>34271</v>
      </c>
    </row>
    <row r="23" spans="1:6" ht="19.5" customHeight="1">
      <c r="A23" s="75" t="s">
        <v>58</v>
      </c>
      <c r="B23" s="106">
        <v>26</v>
      </c>
      <c r="C23" s="107">
        <v>268</v>
      </c>
      <c r="D23" s="107">
        <v>24762</v>
      </c>
      <c r="E23" s="107">
        <v>13489</v>
      </c>
      <c r="F23" s="109">
        <v>3466</v>
      </c>
    </row>
    <row r="24" spans="1:6" ht="19.5" customHeight="1">
      <c r="A24" s="75" t="s">
        <v>60</v>
      </c>
      <c r="B24" s="106">
        <v>124</v>
      </c>
      <c r="C24" s="107">
        <v>354</v>
      </c>
      <c r="D24" s="107">
        <v>15096</v>
      </c>
      <c r="E24" s="107">
        <v>9047</v>
      </c>
      <c r="F24" s="109">
        <v>269</v>
      </c>
    </row>
    <row r="25" spans="1:6" ht="19.5" customHeight="1">
      <c r="A25" s="75" t="s">
        <v>61</v>
      </c>
      <c r="B25" s="106">
        <v>13</v>
      </c>
      <c r="C25" s="107">
        <v>553</v>
      </c>
      <c r="D25" s="107">
        <v>129732</v>
      </c>
      <c r="E25" s="107">
        <v>51956</v>
      </c>
      <c r="F25" s="109">
        <v>13706</v>
      </c>
    </row>
    <row r="26" spans="1:6" ht="19.5" customHeight="1">
      <c r="A26" s="75" t="s">
        <v>62</v>
      </c>
      <c r="B26" s="106">
        <v>14</v>
      </c>
      <c r="C26" s="107">
        <v>2092</v>
      </c>
      <c r="D26" s="107">
        <v>340678</v>
      </c>
      <c r="E26" s="107">
        <v>207112</v>
      </c>
      <c r="F26" s="109">
        <v>6961</v>
      </c>
    </row>
    <row r="27" spans="1:6" ht="19.5" customHeight="1">
      <c r="A27" s="75" t="s">
        <v>63</v>
      </c>
      <c r="B27" s="106">
        <v>116</v>
      </c>
      <c r="C27" s="107">
        <v>349</v>
      </c>
      <c r="D27" s="107">
        <v>20632</v>
      </c>
      <c r="E27" s="107">
        <v>12515</v>
      </c>
      <c r="F27" s="109">
        <v>393</v>
      </c>
    </row>
    <row r="28" spans="1:6" ht="19.5" customHeight="1">
      <c r="A28" s="75" t="s">
        <v>64</v>
      </c>
      <c r="B28" s="106">
        <v>528</v>
      </c>
      <c r="C28" s="107">
        <v>7686</v>
      </c>
      <c r="D28" s="107">
        <v>2040647</v>
      </c>
      <c r="E28" s="107">
        <v>352080</v>
      </c>
      <c r="F28" s="109">
        <v>9476</v>
      </c>
    </row>
    <row r="29" spans="1:6" ht="19.5" customHeight="1">
      <c r="A29" s="183" t="s">
        <v>65</v>
      </c>
      <c r="B29" s="180">
        <f>SUM(B30:B31)</f>
        <v>211</v>
      </c>
      <c r="C29" s="181">
        <f>SUM(C30:C31)</f>
        <v>1863</v>
      </c>
      <c r="D29" s="181">
        <f>SUM(D30:D31)</f>
        <v>81323</v>
      </c>
      <c r="E29" s="181">
        <f>SUM(E30:E31)</f>
        <v>45593</v>
      </c>
      <c r="F29" s="182">
        <f>SUM(F30:F31)</f>
        <v>2148</v>
      </c>
    </row>
    <row r="30" spans="1:6" ht="19.5" customHeight="1">
      <c r="A30" s="75" t="s">
        <v>66</v>
      </c>
      <c r="B30" s="106">
        <v>1</v>
      </c>
      <c r="C30" s="107">
        <v>637</v>
      </c>
      <c r="D30" s="107">
        <v>29761</v>
      </c>
      <c r="E30" s="107">
        <v>20668</v>
      </c>
      <c r="F30" s="109">
        <v>301</v>
      </c>
    </row>
    <row r="31" spans="1:6" ht="19.5" customHeight="1">
      <c r="A31" s="75" t="s">
        <v>67</v>
      </c>
      <c r="B31" s="106">
        <v>210</v>
      </c>
      <c r="C31" s="107">
        <v>1226</v>
      </c>
      <c r="D31" s="107">
        <v>51562</v>
      </c>
      <c r="E31" s="107">
        <v>24925</v>
      </c>
      <c r="F31" s="109">
        <v>1847</v>
      </c>
    </row>
    <row r="32" spans="1:6" ht="19.5" customHeight="1">
      <c r="A32" s="77" t="s">
        <v>245</v>
      </c>
      <c r="B32" s="103">
        <f>B33+B38</f>
        <v>5827</v>
      </c>
      <c r="C32" s="104">
        <f>C33+C38</f>
        <v>48462</v>
      </c>
      <c r="D32" s="104">
        <f>D33+D38</f>
        <v>2520887</v>
      </c>
      <c r="E32" s="104">
        <f>E33+E38</f>
        <v>1280345</v>
      </c>
      <c r="F32" s="105">
        <f>F33+F38</f>
        <v>354920</v>
      </c>
    </row>
    <row r="33" spans="1:6" ht="19.5" customHeight="1">
      <c r="A33" s="183" t="s">
        <v>246</v>
      </c>
      <c r="B33" s="180">
        <f>SUM(B34:B37)</f>
        <v>627</v>
      </c>
      <c r="C33" s="181">
        <f>SUM(C34:C37)</f>
        <v>22515</v>
      </c>
      <c r="D33" s="181">
        <f>SUM(D34:D37)</f>
        <v>1272043</v>
      </c>
      <c r="E33" s="181">
        <f>SUM(E34:E37)</f>
        <v>739679</v>
      </c>
      <c r="F33" s="182">
        <f>SUM(F34:F37)</f>
        <v>311292</v>
      </c>
    </row>
    <row r="34" spans="1:6" ht="19.5" customHeight="1">
      <c r="A34" s="75" t="s">
        <v>248</v>
      </c>
      <c r="B34" s="106">
        <v>426</v>
      </c>
      <c r="C34" s="107">
        <v>21831</v>
      </c>
      <c r="D34" s="107">
        <v>1225887</v>
      </c>
      <c r="E34" s="107">
        <v>714412</v>
      </c>
      <c r="F34" s="109">
        <v>289181</v>
      </c>
    </row>
    <row r="35" spans="1:6" ht="19.5" customHeight="1">
      <c r="A35" s="75" t="s">
        <v>249</v>
      </c>
      <c r="B35" s="106">
        <v>187</v>
      </c>
      <c r="C35" s="107">
        <v>641</v>
      </c>
      <c r="D35" s="107">
        <v>40410</v>
      </c>
      <c r="E35" s="107">
        <v>22618</v>
      </c>
      <c r="F35" s="109">
        <v>4028</v>
      </c>
    </row>
    <row r="36" spans="1:6" ht="19.5" customHeight="1">
      <c r="A36" s="75" t="s">
        <v>250</v>
      </c>
      <c r="B36" s="106">
        <v>4</v>
      </c>
      <c r="C36" s="107">
        <v>23</v>
      </c>
      <c r="D36" s="107">
        <v>2325</v>
      </c>
      <c r="E36" s="107">
        <v>1119</v>
      </c>
      <c r="F36" s="109">
        <v>224</v>
      </c>
    </row>
    <row r="37" spans="1:6" ht="19.5" customHeight="1">
      <c r="A37" s="75" t="s">
        <v>251</v>
      </c>
      <c r="B37" s="106">
        <v>10</v>
      </c>
      <c r="C37" s="107">
        <v>20</v>
      </c>
      <c r="D37" s="107">
        <v>3421</v>
      </c>
      <c r="E37" s="107">
        <v>1530</v>
      </c>
      <c r="F37" s="109">
        <v>17859</v>
      </c>
    </row>
    <row r="38" spans="1:6" ht="19.5" customHeight="1">
      <c r="A38" s="183" t="s">
        <v>252</v>
      </c>
      <c r="B38" s="180">
        <f>SUM(B39:B42)</f>
        <v>5200</v>
      </c>
      <c r="C38" s="181">
        <f>SUM(C39:C42)</f>
        <v>25947</v>
      </c>
      <c r="D38" s="181">
        <f>SUM(D39:D42)</f>
        <v>1248844</v>
      </c>
      <c r="E38" s="181">
        <f>SUM(E39:E42)</f>
        <v>540666</v>
      </c>
      <c r="F38" s="182">
        <f>SUM(F39:F42)</f>
        <v>43628</v>
      </c>
    </row>
    <row r="39" spans="1:6" ht="19.5" customHeight="1">
      <c r="A39" s="75" t="s">
        <v>253</v>
      </c>
      <c r="B39" s="106">
        <v>2877</v>
      </c>
      <c r="C39" s="107">
        <v>17982</v>
      </c>
      <c r="D39" s="107">
        <v>878174</v>
      </c>
      <c r="E39" s="107">
        <v>377626</v>
      </c>
      <c r="F39" s="109">
        <v>31374</v>
      </c>
    </row>
    <row r="40" spans="1:6" ht="19.5" customHeight="1">
      <c r="A40" s="75" t="s">
        <v>254</v>
      </c>
      <c r="B40" s="106">
        <v>46</v>
      </c>
      <c r="C40" s="107">
        <v>190</v>
      </c>
      <c r="D40" s="107">
        <v>10021</v>
      </c>
      <c r="E40" s="107">
        <v>3392</v>
      </c>
      <c r="F40" s="109">
        <v>96</v>
      </c>
    </row>
    <row r="41" spans="1:6" ht="19.5" customHeight="1">
      <c r="A41" s="75" t="s">
        <v>255</v>
      </c>
      <c r="B41" s="106">
        <v>612</v>
      </c>
      <c r="C41" s="107">
        <v>985</v>
      </c>
      <c r="D41" s="107">
        <v>43211</v>
      </c>
      <c r="E41" s="107">
        <v>18287</v>
      </c>
      <c r="F41" s="109">
        <v>744</v>
      </c>
    </row>
    <row r="42" spans="1:6" ht="19.5" customHeight="1">
      <c r="A42" s="75" t="s">
        <v>256</v>
      </c>
      <c r="B42" s="106">
        <v>1665</v>
      </c>
      <c r="C42" s="107">
        <v>6790</v>
      </c>
      <c r="D42" s="107">
        <v>317438</v>
      </c>
      <c r="E42" s="107">
        <v>141361</v>
      </c>
      <c r="F42" s="109">
        <v>11414</v>
      </c>
    </row>
    <row r="43" spans="1:6" ht="19.5" customHeight="1">
      <c r="A43" s="77" t="s">
        <v>4</v>
      </c>
      <c r="B43" s="103">
        <f>B44+B52+B58+B61+B66+B71</f>
        <v>1910</v>
      </c>
      <c r="C43" s="104">
        <f>C44+C52+C58+C61+C66+C71</f>
        <v>12097</v>
      </c>
      <c r="D43" s="104">
        <f>D44+D52+D58+D61+D66+D71</f>
        <v>3529024</v>
      </c>
      <c r="E43" s="104">
        <f>E44+E52+E58+E61+E66+E71</f>
        <v>1183859</v>
      </c>
      <c r="F43" s="105">
        <f>F44+F52+F58+F61+F66+F71</f>
        <v>201595</v>
      </c>
    </row>
    <row r="44" spans="1:6" ht="19.5" customHeight="1">
      <c r="A44" s="183" t="s">
        <v>68</v>
      </c>
      <c r="B44" s="180">
        <f>SUM(B45:B51)</f>
        <v>165</v>
      </c>
      <c r="C44" s="181">
        <f>SUM(C45:C51)</f>
        <v>1371</v>
      </c>
      <c r="D44" s="181">
        <f>SUM(D45:D51)</f>
        <v>906615</v>
      </c>
      <c r="E44" s="181">
        <f>SUM(E45:E51)</f>
        <v>271902</v>
      </c>
      <c r="F44" s="182">
        <f>SUM(F45:F51)</f>
        <v>69115</v>
      </c>
    </row>
    <row r="45" spans="1:6" ht="19.5" customHeight="1">
      <c r="A45" s="75" t="s">
        <v>69</v>
      </c>
      <c r="B45" s="106">
        <v>18</v>
      </c>
      <c r="C45" s="107">
        <v>22</v>
      </c>
      <c r="D45" s="107">
        <v>1905</v>
      </c>
      <c r="E45" s="107">
        <v>573</v>
      </c>
      <c r="F45" s="109">
        <v>2</v>
      </c>
    </row>
    <row r="46" spans="1:6" ht="19.5" customHeight="1">
      <c r="A46" s="75" t="s">
        <v>70</v>
      </c>
      <c r="B46" s="106">
        <v>5</v>
      </c>
      <c r="C46" s="107">
        <v>9</v>
      </c>
      <c r="D46" s="107">
        <v>539</v>
      </c>
      <c r="E46" s="107">
        <v>257</v>
      </c>
      <c r="F46" s="109">
        <v>4</v>
      </c>
    </row>
    <row r="47" spans="1:6" ht="19.5" customHeight="1">
      <c r="A47" s="75" t="s">
        <v>71</v>
      </c>
      <c r="B47" s="106">
        <v>11</v>
      </c>
      <c r="C47" s="107">
        <v>351</v>
      </c>
      <c r="D47" s="107">
        <v>21473</v>
      </c>
      <c r="E47" s="107">
        <v>9078</v>
      </c>
      <c r="F47" s="109">
        <v>236</v>
      </c>
    </row>
    <row r="48" spans="1:6" ht="19.5" customHeight="1">
      <c r="A48" s="75" t="s">
        <v>72</v>
      </c>
      <c r="B48" s="106">
        <v>51</v>
      </c>
      <c r="C48" s="107">
        <v>193</v>
      </c>
      <c r="D48" s="107">
        <v>10616</v>
      </c>
      <c r="E48" s="107">
        <v>4869</v>
      </c>
      <c r="F48" s="109">
        <v>56</v>
      </c>
    </row>
    <row r="49" spans="1:6" ht="19.5" customHeight="1">
      <c r="A49" s="75" t="s">
        <v>73</v>
      </c>
      <c r="B49" s="106">
        <v>10</v>
      </c>
      <c r="C49" s="107">
        <v>18</v>
      </c>
      <c r="D49" s="107">
        <v>570</v>
      </c>
      <c r="E49" s="107">
        <v>196</v>
      </c>
      <c r="F49" s="109">
        <v>36</v>
      </c>
    </row>
    <row r="50" spans="1:6" ht="19.5" customHeight="1">
      <c r="A50" s="75" t="s">
        <v>74</v>
      </c>
      <c r="B50" s="106">
        <v>16</v>
      </c>
      <c r="C50" s="107">
        <v>490</v>
      </c>
      <c r="D50" s="107">
        <v>815579</v>
      </c>
      <c r="E50" s="107">
        <v>234154</v>
      </c>
      <c r="F50" s="109">
        <v>66557</v>
      </c>
    </row>
    <row r="51" spans="1:6" ht="19.5" customHeight="1">
      <c r="A51" s="75" t="s">
        <v>75</v>
      </c>
      <c r="B51" s="106">
        <v>54</v>
      </c>
      <c r="C51" s="107">
        <v>288</v>
      </c>
      <c r="D51" s="107">
        <v>55933</v>
      </c>
      <c r="E51" s="107">
        <v>22775</v>
      </c>
      <c r="F51" s="109">
        <v>2224</v>
      </c>
    </row>
    <row r="52" spans="1:6" ht="19.5" customHeight="1">
      <c r="A52" s="183" t="s">
        <v>76</v>
      </c>
      <c r="B52" s="180">
        <f>SUM(B53:B57)</f>
        <v>143</v>
      </c>
      <c r="C52" s="181">
        <f>SUM(C53:C57)</f>
        <v>493</v>
      </c>
      <c r="D52" s="181">
        <f>SUM(D53:D57)</f>
        <v>53364</v>
      </c>
      <c r="E52" s="181">
        <f>SUM(E53:E57)</f>
        <v>27162</v>
      </c>
      <c r="F52" s="182">
        <f>SUM(F53:F57)</f>
        <v>3298</v>
      </c>
    </row>
    <row r="53" spans="1:6" ht="19.5" customHeight="1">
      <c r="A53" s="75" t="s">
        <v>77</v>
      </c>
      <c r="B53" s="106">
        <v>113</v>
      </c>
      <c r="C53" s="107">
        <v>329</v>
      </c>
      <c r="D53" s="107">
        <v>23341</v>
      </c>
      <c r="E53" s="107">
        <v>9759</v>
      </c>
      <c r="F53" s="109">
        <v>222</v>
      </c>
    </row>
    <row r="54" spans="1:6" ht="19.5" customHeight="1">
      <c r="A54" s="75" t="s">
        <v>78</v>
      </c>
      <c r="B54" s="106">
        <v>5</v>
      </c>
      <c r="C54" s="107">
        <v>14</v>
      </c>
      <c r="D54" s="107">
        <v>406</v>
      </c>
      <c r="E54" s="107">
        <v>271</v>
      </c>
      <c r="F54" s="109">
        <v>16</v>
      </c>
    </row>
    <row r="55" spans="1:6" ht="19.5" customHeight="1">
      <c r="A55" s="75" t="s">
        <v>79</v>
      </c>
      <c r="B55" s="106">
        <v>8</v>
      </c>
      <c r="C55" s="107">
        <v>21</v>
      </c>
      <c r="D55" s="107">
        <v>19689</v>
      </c>
      <c r="E55" s="107">
        <v>12914</v>
      </c>
      <c r="F55" s="109">
        <v>2871</v>
      </c>
    </row>
    <row r="56" spans="1:6" ht="19.5" customHeight="1">
      <c r="A56" s="75" t="s">
        <v>80</v>
      </c>
      <c r="B56" s="106">
        <v>4</v>
      </c>
      <c r="C56" s="107">
        <v>117</v>
      </c>
      <c r="D56" s="107">
        <v>9498</v>
      </c>
      <c r="E56" s="107">
        <v>3930</v>
      </c>
      <c r="F56" s="109">
        <v>106</v>
      </c>
    </row>
    <row r="57" spans="1:6" ht="19.5" customHeight="1">
      <c r="A57" s="75" t="s">
        <v>81</v>
      </c>
      <c r="B57" s="106">
        <v>13</v>
      </c>
      <c r="C57" s="107">
        <v>12</v>
      </c>
      <c r="D57" s="107">
        <v>430</v>
      </c>
      <c r="E57" s="107">
        <v>288</v>
      </c>
      <c r="F57" s="109">
        <v>83</v>
      </c>
    </row>
    <row r="58" spans="1:6" ht="19.5" customHeight="1">
      <c r="A58" s="183" t="s">
        <v>82</v>
      </c>
      <c r="B58" s="180">
        <f>SUM(B59:B60)</f>
        <v>50</v>
      </c>
      <c r="C58" s="181">
        <f>SUM(C59:C60)</f>
        <v>868</v>
      </c>
      <c r="D58" s="181">
        <f>SUM(D59:D60)</f>
        <v>51764</v>
      </c>
      <c r="E58" s="181">
        <f>SUM(E59:E60)</f>
        <v>23062</v>
      </c>
      <c r="F58" s="182">
        <f>SUM(F59:F60)</f>
        <v>6201</v>
      </c>
    </row>
    <row r="59" spans="1:6" ht="19.5" customHeight="1">
      <c r="A59" s="75" t="s">
        <v>83</v>
      </c>
      <c r="B59" s="106">
        <v>34</v>
      </c>
      <c r="C59" s="107">
        <v>221</v>
      </c>
      <c r="D59" s="107">
        <v>11086</v>
      </c>
      <c r="E59" s="107">
        <v>4841</v>
      </c>
      <c r="F59" s="109">
        <v>421</v>
      </c>
    </row>
    <row r="60" spans="1:6" ht="19.5" customHeight="1">
      <c r="A60" s="75" t="s">
        <v>84</v>
      </c>
      <c r="B60" s="106">
        <v>16</v>
      </c>
      <c r="C60" s="107">
        <v>647</v>
      </c>
      <c r="D60" s="107">
        <v>40678</v>
      </c>
      <c r="E60" s="107">
        <v>18221</v>
      </c>
      <c r="F60" s="109">
        <v>5780</v>
      </c>
    </row>
    <row r="61" spans="1:6" ht="19.5" customHeight="1">
      <c r="A61" s="183" t="s">
        <v>86</v>
      </c>
      <c r="B61" s="180">
        <f>SUM(B62:B65)</f>
        <v>164</v>
      </c>
      <c r="C61" s="181">
        <f>SUM(C62:C65)</f>
        <v>3666</v>
      </c>
      <c r="D61" s="181">
        <f>SUM(D62:D65)</f>
        <v>685259</v>
      </c>
      <c r="E61" s="181">
        <f>SUM(E62:E65)</f>
        <v>362964</v>
      </c>
      <c r="F61" s="182">
        <f>SUM(F62:F65)</f>
        <v>28938</v>
      </c>
    </row>
    <row r="62" spans="1:6" ht="19.5" customHeight="1">
      <c r="A62" s="75" t="s">
        <v>88</v>
      </c>
      <c r="B62" s="106">
        <v>1</v>
      </c>
      <c r="C62" s="107">
        <v>2201</v>
      </c>
      <c r="D62" s="107">
        <v>322314</v>
      </c>
      <c r="E62" s="107">
        <v>193244</v>
      </c>
      <c r="F62" s="109">
        <v>4997</v>
      </c>
    </row>
    <row r="63" spans="1:6" ht="19.5" customHeight="1">
      <c r="A63" s="75" t="s">
        <v>89</v>
      </c>
      <c r="B63" s="106">
        <v>83</v>
      </c>
      <c r="C63" s="107">
        <v>177</v>
      </c>
      <c r="D63" s="107">
        <v>9719</v>
      </c>
      <c r="E63" s="107">
        <v>4361</v>
      </c>
      <c r="F63" s="109">
        <v>692</v>
      </c>
    </row>
    <row r="64" spans="1:6" ht="19.5" customHeight="1">
      <c r="A64" s="75" t="s">
        <v>91</v>
      </c>
      <c r="B64" s="106">
        <v>17</v>
      </c>
      <c r="C64" s="107">
        <v>122</v>
      </c>
      <c r="D64" s="107">
        <v>112238</v>
      </c>
      <c r="E64" s="107">
        <v>65020</v>
      </c>
      <c r="F64" s="109">
        <v>4751</v>
      </c>
    </row>
    <row r="65" spans="1:6" ht="19.5" customHeight="1">
      <c r="A65" s="75" t="s">
        <v>93</v>
      </c>
      <c r="B65" s="106">
        <v>63</v>
      </c>
      <c r="C65" s="107">
        <v>1166</v>
      </c>
      <c r="D65" s="107">
        <v>240988</v>
      </c>
      <c r="E65" s="107">
        <v>100339</v>
      </c>
      <c r="F65" s="109">
        <v>18498</v>
      </c>
    </row>
    <row r="66" spans="1:6" ht="19.5" customHeight="1">
      <c r="A66" s="183" t="s">
        <v>94</v>
      </c>
      <c r="B66" s="180">
        <f>SUM(B67:B70)</f>
        <v>1299</v>
      </c>
      <c r="C66" s="181">
        <f>SUM(C67:C70)</f>
        <v>5166</v>
      </c>
      <c r="D66" s="181">
        <f>SUM(D67:D70)</f>
        <v>1788434</v>
      </c>
      <c r="E66" s="181">
        <f>SUM(E67:E70)</f>
        <v>475061</v>
      </c>
      <c r="F66" s="182">
        <f>SUM(F67:F70)</f>
        <v>89154</v>
      </c>
    </row>
    <row r="67" spans="1:6" ht="19.5" customHeight="1">
      <c r="A67" s="75" t="s">
        <v>95</v>
      </c>
      <c r="B67" s="106">
        <v>872</v>
      </c>
      <c r="C67" s="107">
        <v>3963</v>
      </c>
      <c r="D67" s="107">
        <v>1686871</v>
      </c>
      <c r="E67" s="107">
        <v>425613</v>
      </c>
      <c r="F67" s="109">
        <v>86590</v>
      </c>
    </row>
    <row r="68" spans="1:6" ht="19.5" customHeight="1">
      <c r="A68" s="75" t="s">
        <v>96</v>
      </c>
      <c r="B68" s="106">
        <v>187</v>
      </c>
      <c r="C68" s="107">
        <v>730</v>
      </c>
      <c r="D68" s="107">
        <v>66869</v>
      </c>
      <c r="E68" s="107">
        <v>32114</v>
      </c>
      <c r="F68" s="109">
        <v>1975</v>
      </c>
    </row>
    <row r="69" spans="1:6" ht="19.5" customHeight="1">
      <c r="A69" s="75" t="s">
        <v>97</v>
      </c>
      <c r="B69" s="106">
        <v>56</v>
      </c>
      <c r="C69" s="107">
        <v>99</v>
      </c>
      <c r="D69" s="107">
        <v>3085</v>
      </c>
      <c r="E69" s="107">
        <v>1458</v>
      </c>
      <c r="F69" s="109">
        <v>34</v>
      </c>
    </row>
    <row r="70" spans="1:6" ht="19.5" customHeight="1">
      <c r="A70" s="75" t="s">
        <v>98</v>
      </c>
      <c r="B70" s="106">
        <v>184</v>
      </c>
      <c r="C70" s="107">
        <v>374</v>
      </c>
      <c r="D70" s="107">
        <v>31609</v>
      </c>
      <c r="E70" s="107">
        <v>15876</v>
      </c>
      <c r="F70" s="109">
        <v>555</v>
      </c>
    </row>
    <row r="71" spans="1:6" ht="19.5" customHeight="1">
      <c r="A71" s="183" t="s">
        <v>99</v>
      </c>
      <c r="B71" s="180">
        <f>SUM(B72:B75)</f>
        <v>89</v>
      </c>
      <c r="C71" s="181">
        <f>SUM(C72:C75)</f>
        <v>533</v>
      </c>
      <c r="D71" s="181">
        <f>SUM(D72:D75)</f>
        <v>43588</v>
      </c>
      <c r="E71" s="181">
        <f>SUM(E72:E75)</f>
        <v>23708</v>
      </c>
      <c r="F71" s="182">
        <f>SUM(F72:F75)</f>
        <v>4889</v>
      </c>
    </row>
    <row r="72" spans="1:6" ht="19.5" customHeight="1">
      <c r="A72" s="75" t="s">
        <v>100</v>
      </c>
      <c r="B72" s="106">
        <v>42</v>
      </c>
      <c r="C72" s="107">
        <v>275</v>
      </c>
      <c r="D72" s="107">
        <v>32342</v>
      </c>
      <c r="E72" s="107">
        <v>15627</v>
      </c>
      <c r="F72" s="109">
        <v>4704</v>
      </c>
    </row>
    <row r="73" spans="1:6" ht="19.5" customHeight="1">
      <c r="A73" s="75" t="s">
        <v>101</v>
      </c>
      <c r="B73" s="106">
        <v>31</v>
      </c>
      <c r="C73" s="107">
        <v>108</v>
      </c>
      <c r="D73" s="107">
        <v>4666</v>
      </c>
      <c r="E73" s="107">
        <v>2992</v>
      </c>
      <c r="F73" s="109">
        <v>182</v>
      </c>
    </row>
    <row r="74" spans="1:6" ht="19.5" customHeight="1">
      <c r="A74" s="75" t="s">
        <v>102</v>
      </c>
      <c r="B74" s="106">
        <v>4</v>
      </c>
      <c r="C74" s="107">
        <v>97</v>
      </c>
      <c r="D74" s="107">
        <v>5631</v>
      </c>
      <c r="E74" s="107">
        <v>4671</v>
      </c>
      <c r="F74" s="109">
        <v>1</v>
      </c>
    </row>
    <row r="75" spans="1:6" ht="19.5" customHeight="1">
      <c r="A75" s="75" t="s">
        <v>103</v>
      </c>
      <c r="B75" s="106">
        <v>12</v>
      </c>
      <c r="C75" s="107">
        <v>53</v>
      </c>
      <c r="D75" s="107">
        <v>949</v>
      </c>
      <c r="E75" s="107">
        <v>418</v>
      </c>
      <c r="F75" s="109">
        <v>2</v>
      </c>
    </row>
    <row r="76" spans="1:6" ht="19.5" customHeight="1">
      <c r="A76" s="77" t="s">
        <v>1</v>
      </c>
      <c r="B76" s="103">
        <f>B77</f>
        <v>1115</v>
      </c>
      <c r="C76" s="104">
        <f>C77</f>
        <v>2561</v>
      </c>
      <c r="D76" s="104">
        <f>D77</f>
        <v>181448</v>
      </c>
      <c r="E76" s="104">
        <f>E77</f>
        <v>117229</v>
      </c>
      <c r="F76" s="105">
        <f>F77</f>
        <v>27893</v>
      </c>
    </row>
    <row r="77" spans="1:6" ht="19.5" customHeight="1">
      <c r="A77" s="183" t="s">
        <v>104</v>
      </c>
      <c r="B77" s="180">
        <f>SUM(B78:B81)</f>
        <v>1115</v>
      </c>
      <c r="C77" s="181">
        <f>SUM(C78:C81)</f>
        <v>2561</v>
      </c>
      <c r="D77" s="181">
        <f>SUM(D78:D81)</f>
        <v>181448</v>
      </c>
      <c r="E77" s="181">
        <f>SUM(E78:E81)</f>
        <v>117229</v>
      </c>
      <c r="F77" s="182">
        <f>SUM(F78:F81)</f>
        <v>27893</v>
      </c>
    </row>
    <row r="78" spans="1:6" ht="19.5" customHeight="1">
      <c r="A78" s="75" t="s">
        <v>106</v>
      </c>
      <c r="B78" s="106">
        <v>113</v>
      </c>
      <c r="C78" s="107">
        <v>133</v>
      </c>
      <c r="D78" s="107">
        <v>9589</v>
      </c>
      <c r="E78" s="107">
        <v>5825</v>
      </c>
      <c r="F78" s="109">
        <v>197</v>
      </c>
    </row>
    <row r="79" spans="1:6" ht="19.5" customHeight="1">
      <c r="A79" s="75" t="s">
        <v>107</v>
      </c>
      <c r="B79" s="106">
        <v>309</v>
      </c>
      <c r="C79" s="107">
        <v>541</v>
      </c>
      <c r="D79" s="107">
        <v>57487</v>
      </c>
      <c r="E79" s="107">
        <v>41893</v>
      </c>
      <c r="F79" s="109">
        <v>23079</v>
      </c>
    </row>
    <row r="80" spans="1:6" ht="19.5" customHeight="1">
      <c r="A80" s="75" t="s">
        <v>108</v>
      </c>
      <c r="B80" s="106">
        <v>463</v>
      </c>
      <c r="C80" s="107">
        <v>1334</v>
      </c>
      <c r="D80" s="107">
        <v>59069</v>
      </c>
      <c r="E80" s="107">
        <v>34794</v>
      </c>
      <c r="F80" s="109">
        <v>2814</v>
      </c>
    </row>
    <row r="81" spans="1:6" ht="19.5" customHeight="1">
      <c r="A81" s="75" t="s">
        <v>109</v>
      </c>
      <c r="B81" s="106">
        <v>230</v>
      </c>
      <c r="C81" s="107">
        <v>553</v>
      </c>
      <c r="D81" s="107">
        <v>55303</v>
      </c>
      <c r="E81" s="107">
        <v>34717</v>
      </c>
      <c r="F81" s="109">
        <v>1803</v>
      </c>
    </row>
    <row r="82" spans="1:6" ht="19.5" customHeight="1">
      <c r="A82" s="77" t="s">
        <v>5</v>
      </c>
      <c r="B82" s="103">
        <f>B83+B86+B90+B94+B98+B103</f>
        <v>8763</v>
      </c>
      <c r="C82" s="104">
        <f>C83+C86+C90+C94+C98+C103</f>
        <v>29401</v>
      </c>
      <c r="D82" s="104">
        <f>D83+D86+D90+D94+D98+D103</f>
        <v>2197073</v>
      </c>
      <c r="E82" s="104">
        <f>E83+E86+E90+E94+E98+E103</f>
        <v>1242559</v>
      </c>
      <c r="F82" s="105">
        <f>F83+F86+F90+F94+F98+F103</f>
        <v>51641</v>
      </c>
    </row>
    <row r="83" spans="1:6" ht="19.5" customHeight="1">
      <c r="A83" s="183" t="s">
        <v>110</v>
      </c>
      <c r="B83" s="180">
        <f>SUM(B84:B85)</f>
        <v>2260</v>
      </c>
      <c r="C83" s="181">
        <f>SUM(C84:C85)</f>
        <v>14123</v>
      </c>
      <c r="D83" s="181">
        <f>SUM(D84:D85)</f>
        <v>907215</v>
      </c>
      <c r="E83" s="181">
        <f>SUM(E84:E85)</f>
        <v>701430</v>
      </c>
      <c r="F83" s="182">
        <f>SUM(F84:F85)</f>
        <v>11999</v>
      </c>
    </row>
    <row r="84" spans="1:6" ht="19.5" customHeight="1">
      <c r="A84" s="75" t="s">
        <v>111</v>
      </c>
      <c r="B84" s="106">
        <v>1182</v>
      </c>
      <c r="C84" s="107">
        <v>4996</v>
      </c>
      <c r="D84" s="107">
        <v>373126</v>
      </c>
      <c r="E84" s="107">
        <v>286115</v>
      </c>
      <c r="F84" s="109">
        <v>6622</v>
      </c>
    </row>
    <row r="85" spans="1:6" ht="19.5" customHeight="1">
      <c r="A85" s="75" t="s">
        <v>112</v>
      </c>
      <c r="B85" s="106">
        <v>1078</v>
      </c>
      <c r="C85" s="107">
        <v>9127</v>
      </c>
      <c r="D85" s="107">
        <v>534089</v>
      </c>
      <c r="E85" s="107">
        <v>415315</v>
      </c>
      <c r="F85" s="109">
        <v>5377</v>
      </c>
    </row>
    <row r="86" spans="1:6" ht="19.5" customHeight="1">
      <c r="A86" s="183" t="s">
        <v>113</v>
      </c>
      <c r="B86" s="180">
        <f>SUM(B87:B89)</f>
        <v>2683</v>
      </c>
      <c r="C86" s="181">
        <f>SUM(C87:C89)</f>
        <v>7197</v>
      </c>
      <c r="D86" s="181">
        <f>SUM(D87:D89)</f>
        <v>659991</v>
      </c>
      <c r="E86" s="181">
        <f>SUM(E87:E89)</f>
        <v>306184</v>
      </c>
      <c r="F86" s="182">
        <f>SUM(F87:F89)</f>
        <v>8638</v>
      </c>
    </row>
    <row r="87" spans="1:6" ht="19.5" customHeight="1">
      <c r="A87" s="75" t="s">
        <v>114</v>
      </c>
      <c r="B87" s="106">
        <v>431</v>
      </c>
      <c r="C87" s="107">
        <v>1608</v>
      </c>
      <c r="D87" s="107">
        <v>195480</v>
      </c>
      <c r="E87" s="107">
        <v>93983</v>
      </c>
      <c r="F87" s="109">
        <v>2196</v>
      </c>
    </row>
    <row r="88" spans="1:6" ht="19.5" customHeight="1">
      <c r="A88" s="75" t="s">
        <v>115</v>
      </c>
      <c r="B88" s="106">
        <v>31</v>
      </c>
      <c r="C88" s="107">
        <v>91</v>
      </c>
      <c r="D88" s="107">
        <v>9332</v>
      </c>
      <c r="E88" s="107">
        <v>4436</v>
      </c>
      <c r="F88" s="109">
        <v>29</v>
      </c>
    </row>
    <row r="89" spans="1:6" ht="19.5" customHeight="1">
      <c r="A89" s="75" t="s">
        <v>116</v>
      </c>
      <c r="B89" s="106">
        <v>2221</v>
      </c>
      <c r="C89" s="107">
        <v>5498</v>
      </c>
      <c r="D89" s="107">
        <v>455179</v>
      </c>
      <c r="E89" s="107">
        <v>207765</v>
      </c>
      <c r="F89" s="109">
        <v>6413</v>
      </c>
    </row>
    <row r="90" spans="1:6" ht="19.5" customHeight="1">
      <c r="A90" s="183" t="s">
        <v>117</v>
      </c>
      <c r="B90" s="180">
        <f>SUM(B91:B93)</f>
        <v>1687</v>
      </c>
      <c r="C90" s="181">
        <f>SUM(C91:C93)</f>
        <v>3694</v>
      </c>
      <c r="D90" s="181">
        <f>SUM(D91:D93)</f>
        <v>154890</v>
      </c>
      <c r="E90" s="181">
        <f>SUM(E91:E93)</f>
        <v>103343</v>
      </c>
      <c r="F90" s="182">
        <f>SUM(F91:F93)</f>
        <v>3675</v>
      </c>
    </row>
    <row r="91" spans="1:6" ht="19.5" customHeight="1">
      <c r="A91" s="75" t="s">
        <v>118</v>
      </c>
      <c r="B91" s="106">
        <v>638</v>
      </c>
      <c r="C91" s="107">
        <v>1429</v>
      </c>
      <c r="D91" s="107">
        <v>54695</v>
      </c>
      <c r="E91" s="107">
        <v>35522</v>
      </c>
      <c r="F91" s="109">
        <v>864</v>
      </c>
    </row>
    <row r="92" spans="1:6" ht="19.5" customHeight="1">
      <c r="A92" s="75" t="s">
        <v>119</v>
      </c>
      <c r="B92" s="106">
        <v>874</v>
      </c>
      <c r="C92" s="107">
        <v>1721</v>
      </c>
      <c r="D92" s="107">
        <v>70200</v>
      </c>
      <c r="E92" s="107">
        <v>49232</v>
      </c>
      <c r="F92" s="109">
        <v>1504</v>
      </c>
    </row>
    <row r="93" spans="1:6" ht="19.5" customHeight="1">
      <c r="A93" s="75" t="s">
        <v>120</v>
      </c>
      <c r="B93" s="106">
        <v>175</v>
      </c>
      <c r="C93" s="107">
        <v>544</v>
      </c>
      <c r="D93" s="107">
        <v>29995</v>
      </c>
      <c r="E93" s="107">
        <v>18589</v>
      </c>
      <c r="F93" s="109">
        <v>1307</v>
      </c>
    </row>
    <row r="94" spans="1:6" ht="19.5" customHeight="1">
      <c r="A94" s="183" t="s">
        <v>121</v>
      </c>
      <c r="B94" s="180">
        <f>SUM(B95:B97)</f>
        <v>608</v>
      </c>
      <c r="C94" s="181">
        <f>SUM(C95:C97)</f>
        <v>2120</v>
      </c>
      <c r="D94" s="181">
        <f>SUM(D95:D97)</f>
        <v>283598</v>
      </c>
      <c r="E94" s="181">
        <f>SUM(E95:E97)</f>
        <v>77891</v>
      </c>
      <c r="F94" s="182">
        <f>SUM(F95:F97)</f>
        <v>2389</v>
      </c>
    </row>
    <row r="95" spans="1:6" ht="19.5" customHeight="1">
      <c r="A95" s="75" t="s">
        <v>122</v>
      </c>
      <c r="B95" s="106">
        <v>544</v>
      </c>
      <c r="C95" s="107">
        <v>1764</v>
      </c>
      <c r="D95" s="107">
        <v>224243</v>
      </c>
      <c r="E95" s="107">
        <v>50881</v>
      </c>
      <c r="F95" s="109">
        <v>1382</v>
      </c>
    </row>
    <row r="96" spans="1:6" ht="19.5" customHeight="1">
      <c r="A96" s="75" t="s">
        <v>123</v>
      </c>
      <c r="B96" s="106">
        <v>7</v>
      </c>
      <c r="C96" s="107">
        <v>10</v>
      </c>
      <c r="D96" s="107">
        <v>2031</v>
      </c>
      <c r="E96" s="107">
        <v>625</v>
      </c>
      <c r="F96" s="109">
        <v>2</v>
      </c>
    </row>
    <row r="97" spans="1:6" ht="19.5" customHeight="1">
      <c r="A97" s="75" t="s">
        <v>124</v>
      </c>
      <c r="B97" s="106">
        <v>57</v>
      </c>
      <c r="C97" s="107">
        <v>346</v>
      </c>
      <c r="D97" s="107">
        <v>57324</v>
      </c>
      <c r="E97" s="107">
        <v>26385</v>
      </c>
      <c r="F97" s="109">
        <v>1005</v>
      </c>
    </row>
    <row r="98" spans="1:6" ht="19.5" customHeight="1">
      <c r="A98" s="183" t="s">
        <v>125</v>
      </c>
      <c r="B98" s="180">
        <f>SUM(B99:B102)</f>
        <v>1397</v>
      </c>
      <c r="C98" s="181">
        <f>SUM(C99:C102)</f>
        <v>1931</v>
      </c>
      <c r="D98" s="181">
        <f>SUM(D99:D102)</f>
        <v>173637</v>
      </c>
      <c r="E98" s="181">
        <f>SUM(E99:E102)</f>
        <v>45163</v>
      </c>
      <c r="F98" s="182">
        <f>SUM(F99:F102)</f>
        <v>24050</v>
      </c>
    </row>
    <row r="99" spans="1:6" ht="19.5" customHeight="1">
      <c r="A99" s="75" t="s">
        <v>126</v>
      </c>
      <c r="B99" s="106">
        <v>409</v>
      </c>
      <c r="C99" s="107">
        <v>514</v>
      </c>
      <c r="D99" s="107">
        <v>19692</v>
      </c>
      <c r="E99" s="107">
        <v>8952</v>
      </c>
      <c r="F99" s="109">
        <v>173</v>
      </c>
    </row>
    <row r="100" spans="1:6" ht="19.5" customHeight="1">
      <c r="A100" s="75" t="s">
        <v>127</v>
      </c>
      <c r="B100" s="106">
        <v>347</v>
      </c>
      <c r="C100" s="107">
        <v>455</v>
      </c>
      <c r="D100" s="107">
        <v>13114</v>
      </c>
      <c r="E100" s="107">
        <v>7364</v>
      </c>
      <c r="F100" s="109">
        <v>396</v>
      </c>
    </row>
    <row r="101" spans="1:6" ht="19.5" customHeight="1">
      <c r="A101" s="75" t="s">
        <v>128</v>
      </c>
      <c r="B101" s="106">
        <v>262</v>
      </c>
      <c r="C101" s="107">
        <v>258</v>
      </c>
      <c r="D101" s="107">
        <v>8841</v>
      </c>
      <c r="E101" s="107">
        <v>5939</v>
      </c>
      <c r="F101" s="109">
        <v>13</v>
      </c>
    </row>
    <row r="102" spans="1:6" ht="19.5" customHeight="1">
      <c r="A102" s="75" t="s">
        <v>129</v>
      </c>
      <c r="B102" s="106">
        <v>379</v>
      </c>
      <c r="C102" s="107">
        <v>704</v>
      </c>
      <c r="D102" s="107">
        <v>131990</v>
      </c>
      <c r="E102" s="107">
        <v>22908</v>
      </c>
      <c r="F102" s="109">
        <v>23468</v>
      </c>
    </row>
    <row r="103" spans="1:6" ht="19.5" customHeight="1">
      <c r="A103" s="183" t="s">
        <v>130</v>
      </c>
      <c r="B103" s="180">
        <f>B104</f>
        <v>128</v>
      </c>
      <c r="C103" s="181">
        <f>C104</f>
        <v>336</v>
      </c>
      <c r="D103" s="181">
        <f>D104</f>
        <v>17742</v>
      </c>
      <c r="E103" s="181">
        <f>E104</f>
        <v>8548</v>
      </c>
      <c r="F103" s="182">
        <f>F104</f>
        <v>890</v>
      </c>
    </row>
    <row r="104" spans="1:6" ht="19.5" customHeight="1">
      <c r="A104" s="75" t="s">
        <v>131</v>
      </c>
      <c r="B104" s="106">
        <v>128</v>
      </c>
      <c r="C104" s="107">
        <v>336</v>
      </c>
      <c r="D104" s="107">
        <v>17742</v>
      </c>
      <c r="E104" s="107">
        <v>8548</v>
      </c>
      <c r="F104" s="109">
        <v>890</v>
      </c>
    </row>
    <row r="105" spans="1:6" ht="19.5" customHeight="1">
      <c r="A105" s="77" t="s">
        <v>6</v>
      </c>
      <c r="B105" s="103">
        <f>B106+B116+B120+B124+B128+B134</f>
        <v>3246</v>
      </c>
      <c r="C105" s="104">
        <f>C106+C116+C120+C124+C128+C134</f>
        <v>13651</v>
      </c>
      <c r="D105" s="104">
        <f>D106+D116+D120+D124+D128+D134</f>
        <v>653475</v>
      </c>
      <c r="E105" s="104">
        <f>E106+E116+E120+E124+E128+E134</f>
        <v>403870</v>
      </c>
      <c r="F105" s="105">
        <f>F106+F116+F120+F124+F128+F134</f>
        <v>54144</v>
      </c>
    </row>
    <row r="106" spans="1:6" ht="19.5" customHeight="1">
      <c r="A106" s="183" t="s">
        <v>132</v>
      </c>
      <c r="B106" s="180">
        <f>SUM(B107:B115)</f>
        <v>562</v>
      </c>
      <c r="C106" s="181">
        <f>SUM(C107:C115)</f>
        <v>1672</v>
      </c>
      <c r="D106" s="181">
        <f>SUM(D107:D115)</f>
        <v>170493</v>
      </c>
      <c r="E106" s="181">
        <f>SUM(E107:E115)</f>
        <v>87644</v>
      </c>
      <c r="F106" s="182">
        <f>SUM(F107:F115)</f>
        <v>46651</v>
      </c>
    </row>
    <row r="107" spans="1:6" ht="19.5" customHeight="1">
      <c r="A107" s="75" t="s">
        <v>133</v>
      </c>
      <c r="B107" s="106">
        <v>255</v>
      </c>
      <c r="C107" s="107">
        <v>945</v>
      </c>
      <c r="D107" s="107">
        <v>82298</v>
      </c>
      <c r="E107" s="107">
        <v>45144</v>
      </c>
      <c r="F107" s="109">
        <v>34511</v>
      </c>
    </row>
    <row r="108" spans="1:6" ht="19.5" customHeight="1">
      <c r="A108" s="75" t="s">
        <v>134</v>
      </c>
      <c r="B108" s="106">
        <v>3</v>
      </c>
      <c r="C108" s="107">
        <v>14</v>
      </c>
      <c r="D108" s="107">
        <v>1942</v>
      </c>
      <c r="E108" s="107">
        <v>1356</v>
      </c>
      <c r="F108" s="109">
        <v>70</v>
      </c>
    </row>
    <row r="109" spans="1:6" ht="19.5" customHeight="1">
      <c r="A109" s="75" t="s">
        <v>135</v>
      </c>
      <c r="B109" s="106">
        <v>44</v>
      </c>
      <c r="C109" s="107">
        <v>55</v>
      </c>
      <c r="D109" s="107">
        <v>1798</v>
      </c>
      <c r="E109" s="107">
        <v>955</v>
      </c>
      <c r="F109" s="109">
        <v>167</v>
      </c>
    </row>
    <row r="110" spans="1:6" ht="19.5" customHeight="1">
      <c r="A110" s="75" t="s">
        <v>136</v>
      </c>
      <c r="B110" s="106">
        <v>15</v>
      </c>
      <c r="C110" s="107">
        <v>8</v>
      </c>
      <c r="D110" s="107">
        <v>131</v>
      </c>
      <c r="E110" s="107">
        <v>59</v>
      </c>
      <c r="F110" s="109">
        <v>2</v>
      </c>
    </row>
    <row r="111" spans="1:6" ht="19.5" customHeight="1">
      <c r="A111" s="75" t="s">
        <v>137</v>
      </c>
      <c r="B111" s="106">
        <v>36</v>
      </c>
      <c r="C111" s="107">
        <v>62</v>
      </c>
      <c r="D111" s="107">
        <v>2261</v>
      </c>
      <c r="E111" s="107">
        <v>1034</v>
      </c>
      <c r="F111" s="109">
        <v>32</v>
      </c>
    </row>
    <row r="112" spans="1:6" ht="19.5" customHeight="1">
      <c r="A112" s="75" t="s">
        <v>810</v>
      </c>
      <c r="B112" s="106">
        <v>35</v>
      </c>
      <c r="C112" s="107">
        <v>200</v>
      </c>
      <c r="D112" s="107">
        <v>11976</v>
      </c>
      <c r="E112" s="107">
        <v>6797</v>
      </c>
      <c r="F112" s="109">
        <v>947</v>
      </c>
    </row>
    <row r="113" spans="1:6" ht="19.5" customHeight="1">
      <c r="A113" s="75" t="s">
        <v>142</v>
      </c>
      <c r="B113" s="106">
        <v>12</v>
      </c>
      <c r="C113" s="107">
        <v>9</v>
      </c>
      <c r="D113" s="107">
        <v>5100</v>
      </c>
      <c r="E113" s="107">
        <v>3434</v>
      </c>
      <c r="F113" s="109">
        <v>0</v>
      </c>
    </row>
    <row r="114" spans="1:6" ht="19.5" customHeight="1">
      <c r="A114" s="75" t="s">
        <v>143</v>
      </c>
      <c r="B114" s="106">
        <v>89</v>
      </c>
      <c r="C114" s="107">
        <v>217</v>
      </c>
      <c r="D114" s="107">
        <v>17641</v>
      </c>
      <c r="E114" s="107">
        <v>7601</v>
      </c>
      <c r="F114" s="109">
        <v>9074</v>
      </c>
    </row>
    <row r="115" spans="1:6" ht="19.5" customHeight="1">
      <c r="A115" s="75" t="s">
        <v>144</v>
      </c>
      <c r="B115" s="106">
        <v>73</v>
      </c>
      <c r="C115" s="107">
        <v>162</v>
      </c>
      <c r="D115" s="107">
        <v>47346</v>
      </c>
      <c r="E115" s="107">
        <v>21264</v>
      </c>
      <c r="F115" s="109">
        <v>1848</v>
      </c>
    </row>
    <row r="116" spans="1:6" ht="19.5" customHeight="1">
      <c r="A116" s="183" t="s">
        <v>145</v>
      </c>
      <c r="B116" s="180">
        <f>SUM(B117:B119)</f>
        <v>203</v>
      </c>
      <c r="C116" s="181">
        <f>SUM(C117:C119)</f>
        <v>1787</v>
      </c>
      <c r="D116" s="181">
        <f>SUM(D117:D119)</f>
        <v>96013</v>
      </c>
      <c r="E116" s="181">
        <f>SUM(E117:E119)</f>
        <v>57529</v>
      </c>
      <c r="F116" s="182">
        <f>SUM(F117:F119)</f>
        <v>770</v>
      </c>
    </row>
    <row r="117" spans="1:6" ht="19.5" customHeight="1">
      <c r="A117" s="75" t="s">
        <v>146</v>
      </c>
      <c r="B117" s="106">
        <v>138</v>
      </c>
      <c r="C117" s="107">
        <v>357</v>
      </c>
      <c r="D117" s="107">
        <v>12991</v>
      </c>
      <c r="E117" s="107">
        <v>8520</v>
      </c>
      <c r="F117" s="109">
        <v>262</v>
      </c>
    </row>
    <row r="118" spans="1:6" ht="19.5" customHeight="1">
      <c r="A118" s="75" t="s">
        <v>147</v>
      </c>
      <c r="B118" s="106">
        <v>19</v>
      </c>
      <c r="C118" s="107">
        <v>379</v>
      </c>
      <c r="D118" s="107">
        <v>27871</v>
      </c>
      <c r="E118" s="107">
        <v>11566</v>
      </c>
      <c r="F118" s="109">
        <v>27</v>
      </c>
    </row>
    <row r="119" spans="1:6" ht="19.5" customHeight="1">
      <c r="A119" s="75" t="s">
        <v>148</v>
      </c>
      <c r="B119" s="106">
        <v>46</v>
      </c>
      <c r="C119" s="107">
        <v>1051</v>
      </c>
      <c r="D119" s="107">
        <v>55151</v>
      </c>
      <c r="E119" s="107">
        <v>37443</v>
      </c>
      <c r="F119" s="109">
        <v>481</v>
      </c>
    </row>
    <row r="120" spans="1:6" ht="19.5" customHeight="1">
      <c r="A120" s="183" t="s">
        <v>149</v>
      </c>
      <c r="B120" s="180">
        <f>SUM(B121:B123)</f>
        <v>471</v>
      </c>
      <c r="C120" s="181">
        <f>SUM(C121:C123)</f>
        <v>1951</v>
      </c>
      <c r="D120" s="181">
        <f>SUM(D121:D123)</f>
        <v>102370</v>
      </c>
      <c r="E120" s="181">
        <f>SUM(E121:E123)</f>
        <v>70692</v>
      </c>
      <c r="F120" s="182">
        <f>SUM(F121:F123)</f>
        <v>412</v>
      </c>
    </row>
    <row r="121" spans="1:6" ht="19.5" customHeight="1">
      <c r="A121" s="75" t="s">
        <v>150</v>
      </c>
      <c r="B121" s="106">
        <v>332</v>
      </c>
      <c r="C121" s="107">
        <v>1725</v>
      </c>
      <c r="D121" s="107">
        <v>90186</v>
      </c>
      <c r="E121" s="107">
        <v>64745</v>
      </c>
      <c r="F121" s="109">
        <v>282</v>
      </c>
    </row>
    <row r="122" spans="1:6" ht="19.5" customHeight="1">
      <c r="A122" s="75" t="s">
        <v>151</v>
      </c>
      <c r="B122" s="106">
        <v>15</v>
      </c>
      <c r="C122" s="107">
        <v>71</v>
      </c>
      <c r="D122" s="107">
        <v>4101</v>
      </c>
      <c r="E122" s="107">
        <v>1668</v>
      </c>
      <c r="F122" s="109">
        <v>102</v>
      </c>
    </row>
    <row r="123" spans="1:6" ht="19.5" customHeight="1">
      <c r="A123" s="75" t="s">
        <v>152</v>
      </c>
      <c r="B123" s="106">
        <v>124</v>
      </c>
      <c r="C123" s="107">
        <v>155</v>
      </c>
      <c r="D123" s="107">
        <v>8083</v>
      </c>
      <c r="E123" s="107">
        <v>4279</v>
      </c>
      <c r="F123" s="109">
        <v>28</v>
      </c>
    </row>
    <row r="124" spans="1:6" ht="19.5" customHeight="1">
      <c r="A124" s="183" t="s">
        <v>153</v>
      </c>
      <c r="B124" s="180">
        <f>SUM(B125:B127)</f>
        <v>117</v>
      </c>
      <c r="C124" s="181">
        <f>SUM(C125:C127)</f>
        <v>1911</v>
      </c>
      <c r="D124" s="181">
        <f>SUM(D125:D127)</f>
        <v>43977</v>
      </c>
      <c r="E124" s="181">
        <f>SUM(E125:E127)</f>
        <v>33896</v>
      </c>
      <c r="F124" s="182">
        <f>SUM(F125:F127)</f>
        <v>1577</v>
      </c>
    </row>
    <row r="125" spans="1:6" ht="19.5" customHeight="1">
      <c r="A125" s="75" t="s">
        <v>154</v>
      </c>
      <c r="B125" s="106">
        <v>93</v>
      </c>
      <c r="C125" s="107">
        <v>1864</v>
      </c>
      <c r="D125" s="107">
        <v>41792</v>
      </c>
      <c r="E125" s="107">
        <v>32929</v>
      </c>
      <c r="F125" s="109">
        <v>1569</v>
      </c>
    </row>
    <row r="126" spans="1:6" ht="19.5" customHeight="1">
      <c r="A126" s="75" t="s">
        <v>155</v>
      </c>
      <c r="B126" s="106">
        <v>14</v>
      </c>
      <c r="C126" s="107">
        <v>37</v>
      </c>
      <c r="D126" s="107">
        <v>1464</v>
      </c>
      <c r="E126" s="107">
        <v>577</v>
      </c>
      <c r="F126" s="109">
        <v>8</v>
      </c>
    </row>
    <row r="127" spans="1:6" ht="19.5" customHeight="1">
      <c r="A127" s="75" t="s">
        <v>156</v>
      </c>
      <c r="B127" s="106">
        <v>10</v>
      </c>
      <c r="C127" s="107">
        <v>10</v>
      </c>
      <c r="D127" s="107">
        <v>721</v>
      </c>
      <c r="E127" s="107">
        <v>390</v>
      </c>
      <c r="F127" s="109">
        <v>0</v>
      </c>
    </row>
    <row r="128" spans="1:6" ht="19.5" customHeight="1">
      <c r="A128" s="183" t="s">
        <v>157</v>
      </c>
      <c r="B128" s="180">
        <f>SUM(B129:B133)</f>
        <v>1144</v>
      </c>
      <c r="C128" s="181">
        <f>SUM(C129:C133)</f>
        <v>3363</v>
      </c>
      <c r="D128" s="181">
        <f>SUM(D129:D133)</f>
        <v>68510</v>
      </c>
      <c r="E128" s="181">
        <f>SUM(E129:E133)</f>
        <v>46544</v>
      </c>
      <c r="F128" s="182">
        <f>SUM(F129:F133)</f>
        <v>1409</v>
      </c>
    </row>
    <row r="129" spans="1:6" ht="19.5" customHeight="1">
      <c r="A129" s="75" t="s">
        <v>158</v>
      </c>
      <c r="B129" s="106">
        <v>95</v>
      </c>
      <c r="C129" s="107">
        <v>164</v>
      </c>
      <c r="D129" s="107">
        <v>3465</v>
      </c>
      <c r="E129" s="107">
        <v>2055</v>
      </c>
      <c r="F129" s="109">
        <v>41</v>
      </c>
    </row>
    <row r="130" spans="1:6" ht="19.5" customHeight="1">
      <c r="A130" s="75" t="s">
        <v>159</v>
      </c>
      <c r="B130" s="106">
        <v>369</v>
      </c>
      <c r="C130" s="107">
        <v>2106</v>
      </c>
      <c r="D130" s="107">
        <v>36241</v>
      </c>
      <c r="E130" s="107">
        <v>27183</v>
      </c>
      <c r="F130" s="109">
        <v>637</v>
      </c>
    </row>
    <row r="131" spans="1:6" ht="19.5" customHeight="1">
      <c r="A131" s="75" t="s">
        <v>160</v>
      </c>
      <c r="B131" s="106">
        <v>125</v>
      </c>
      <c r="C131" s="107">
        <v>230</v>
      </c>
      <c r="D131" s="107">
        <v>4853</v>
      </c>
      <c r="E131" s="107">
        <v>3559</v>
      </c>
      <c r="F131" s="109">
        <v>32</v>
      </c>
    </row>
    <row r="132" spans="1:6" ht="19.5" customHeight="1">
      <c r="A132" s="75" t="s">
        <v>161</v>
      </c>
      <c r="B132" s="106">
        <v>195</v>
      </c>
      <c r="C132" s="107">
        <v>314</v>
      </c>
      <c r="D132" s="107">
        <v>8976</v>
      </c>
      <c r="E132" s="107">
        <v>4931</v>
      </c>
      <c r="F132" s="109">
        <v>252</v>
      </c>
    </row>
    <row r="133" spans="1:6" ht="19.5" customHeight="1">
      <c r="A133" s="75" t="s">
        <v>162</v>
      </c>
      <c r="B133" s="106">
        <v>360</v>
      </c>
      <c r="C133" s="107">
        <v>549</v>
      </c>
      <c r="D133" s="107">
        <v>14975</v>
      </c>
      <c r="E133" s="107">
        <v>8816</v>
      </c>
      <c r="F133" s="109">
        <v>447</v>
      </c>
    </row>
    <row r="134" spans="1:6" ht="19.5" customHeight="1">
      <c r="A134" s="183" t="s">
        <v>163</v>
      </c>
      <c r="B134" s="180">
        <f>SUM(B135:B141)</f>
        <v>749</v>
      </c>
      <c r="C134" s="181">
        <f>SUM(C135:C141)</f>
        <v>2967</v>
      </c>
      <c r="D134" s="181">
        <f>SUM(D135:D141)</f>
        <v>172112</v>
      </c>
      <c r="E134" s="181">
        <f>SUM(E135:E141)</f>
        <v>107565</v>
      </c>
      <c r="F134" s="182">
        <f>SUM(F135:F141)</f>
        <v>3325</v>
      </c>
    </row>
    <row r="135" spans="1:6" ht="19.5" customHeight="1">
      <c r="A135" s="75" t="s">
        <v>164</v>
      </c>
      <c r="B135" s="106">
        <v>152</v>
      </c>
      <c r="C135" s="107">
        <v>676</v>
      </c>
      <c r="D135" s="107">
        <v>50890</v>
      </c>
      <c r="E135" s="107">
        <v>25790</v>
      </c>
      <c r="F135" s="109">
        <v>1602</v>
      </c>
    </row>
    <row r="136" spans="1:6" ht="19.5" customHeight="1">
      <c r="A136" s="75" t="s">
        <v>165</v>
      </c>
      <c r="B136" s="106">
        <v>148</v>
      </c>
      <c r="C136" s="107">
        <v>199</v>
      </c>
      <c r="D136" s="107">
        <v>6691</v>
      </c>
      <c r="E136" s="107">
        <v>2656</v>
      </c>
      <c r="F136" s="109">
        <v>399</v>
      </c>
    </row>
    <row r="137" spans="1:6" ht="19.5" customHeight="1">
      <c r="A137" s="75" t="s">
        <v>166</v>
      </c>
      <c r="B137" s="106">
        <v>14</v>
      </c>
      <c r="C137" s="107">
        <v>215</v>
      </c>
      <c r="D137" s="107">
        <v>7550</v>
      </c>
      <c r="E137" s="107">
        <v>4448</v>
      </c>
      <c r="F137" s="109">
        <v>31</v>
      </c>
    </row>
    <row r="138" spans="1:6" ht="19.5" customHeight="1">
      <c r="A138" s="75" t="s">
        <v>167</v>
      </c>
      <c r="B138" s="106">
        <v>62</v>
      </c>
      <c r="C138" s="107">
        <v>257</v>
      </c>
      <c r="D138" s="107">
        <v>14659</v>
      </c>
      <c r="E138" s="107">
        <v>5395</v>
      </c>
      <c r="F138" s="109">
        <v>130</v>
      </c>
    </row>
    <row r="139" spans="1:6" ht="19.5" customHeight="1">
      <c r="A139" s="75" t="s">
        <v>168</v>
      </c>
      <c r="B139" s="106">
        <v>73</v>
      </c>
      <c r="C139" s="107">
        <v>651</v>
      </c>
      <c r="D139" s="107">
        <v>67654</v>
      </c>
      <c r="E139" s="107">
        <v>54551</v>
      </c>
      <c r="F139" s="109">
        <v>444</v>
      </c>
    </row>
    <row r="140" spans="1:6" ht="19.5" customHeight="1">
      <c r="A140" s="75" t="s">
        <v>169</v>
      </c>
      <c r="B140" s="106">
        <v>5</v>
      </c>
      <c r="C140" s="107">
        <v>160</v>
      </c>
      <c r="D140" s="107">
        <v>3654</v>
      </c>
      <c r="E140" s="107">
        <v>2448</v>
      </c>
      <c r="F140" s="109">
        <v>25</v>
      </c>
    </row>
    <row r="141" spans="1:6" ht="19.5" customHeight="1">
      <c r="A141" s="75" t="s">
        <v>170</v>
      </c>
      <c r="B141" s="106">
        <v>295</v>
      </c>
      <c r="C141" s="107">
        <v>809</v>
      </c>
      <c r="D141" s="107">
        <v>21014</v>
      </c>
      <c r="E141" s="107">
        <v>12277</v>
      </c>
      <c r="F141" s="109">
        <v>694</v>
      </c>
    </row>
    <row r="142" spans="1:6" ht="19.5" customHeight="1">
      <c r="A142" s="77" t="s">
        <v>7</v>
      </c>
      <c r="B142" s="103">
        <f>B143</f>
        <v>2900</v>
      </c>
      <c r="C142" s="104">
        <f>C143</f>
        <v>10363</v>
      </c>
      <c r="D142" s="104">
        <f>D143</f>
        <v>470307</v>
      </c>
      <c r="E142" s="104">
        <f>E143</f>
        <v>276708</v>
      </c>
      <c r="F142" s="105">
        <f>F143</f>
        <v>27068</v>
      </c>
    </row>
    <row r="143" spans="1:6" ht="19.5" customHeight="1">
      <c r="A143" s="183" t="s">
        <v>172</v>
      </c>
      <c r="B143" s="180">
        <f>SUM(B144:B153)</f>
        <v>2900</v>
      </c>
      <c r="C143" s="181">
        <f>SUM(C144:C153)</f>
        <v>10363</v>
      </c>
      <c r="D143" s="181">
        <f>SUM(D144:D153)</f>
        <v>470307</v>
      </c>
      <c r="E143" s="181">
        <f>SUM(E144:E153)</f>
        <v>276708</v>
      </c>
      <c r="F143" s="182">
        <f>SUM(F144:F153)</f>
        <v>27068</v>
      </c>
    </row>
    <row r="144" spans="1:6" ht="19.5" customHeight="1">
      <c r="A144" s="75" t="s">
        <v>174</v>
      </c>
      <c r="B144" s="106">
        <v>321</v>
      </c>
      <c r="C144" s="107">
        <v>1639</v>
      </c>
      <c r="D144" s="107">
        <v>33592</v>
      </c>
      <c r="E144" s="107">
        <v>24326</v>
      </c>
      <c r="F144" s="109">
        <v>711</v>
      </c>
    </row>
    <row r="145" spans="1:6" ht="19.5" customHeight="1">
      <c r="A145" s="75" t="s">
        <v>175</v>
      </c>
      <c r="B145" s="106">
        <v>11</v>
      </c>
      <c r="C145" s="107">
        <v>552</v>
      </c>
      <c r="D145" s="107">
        <v>20458</v>
      </c>
      <c r="E145" s="107">
        <v>17099</v>
      </c>
      <c r="F145" s="109">
        <v>2030</v>
      </c>
    </row>
    <row r="146" spans="1:6" ht="19.5" customHeight="1">
      <c r="A146" s="75" t="s">
        <v>176</v>
      </c>
      <c r="B146" s="106">
        <v>26</v>
      </c>
      <c r="C146" s="107">
        <v>2049</v>
      </c>
      <c r="D146" s="107">
        <v>81641</v>
      </c>
      <c r="E146" s="107">
        <v>62455</v>
      </c>
      <c r="F146" s="109">
        <v>12171</v>
      </c>
    </row>
    <row r="147" spans="1:6" ht="19.5" customHeight="1">
      <c r="A147" s="75" t="s">
        <v>177</v>
      </c>
      <c r="B147" s="106">
        <v>6</v>
      </c>
      <c r="C147" s="107">
        <v>17</v>
      </c>
      <c r="D147" s="107">
        <v>515</v>
      </c>
      <c r="E147" s="107">
        <v>287</v>
      </c>
      <c r="F147" s="109">
        <v>10</v>
      </c>
    </row>
    <row r="148" spans="1:6" ht="19.5" customHeight="1">
      <c r="A148" s="75" t="s">
        <v>178</v>
      </c>
      <c r="B148" s="106">
        <v>27</v>
      </c>
      <c r="C148" s="107">
        <v>502</v>
      </c>
      <c r="D148" s="107">
        <v>19244</v>
      </c>
      <c r="E148" s="107">
        <v>12181</v>
      </c>
      <c r="F148" s="109">
        <v>946</v>
      </c>
    </row>
    <row r="149" spans="1:6" ht="19.5" customHeight="1">
      <c r="A149" s="75" t="s">
        <v>180</v>
      </c>
      <c r="B149" s="106">
        <v>14</v>
      </c>
      <c r="C149" s="107">
        <v>1954</v>
      </c>
      <c r="D149" s="107">
        <v>147700</v>
      </c>
      <c r="E149" s="107">
        <v>94612</v>
      </c>
      <c r="F149" s="109">
        <v>7480</v>
      </c>
    </row>
    <row r="150" spans="1:6" ht="19.5" customHeight="1">
      <c r="A150" s="75" t="s">
        <v>181</v>
      </c>
      <c r="B150" s="106">
        <v>415</v>
      </c>
      <c r="C150" s="107">
        <v>389</v>
      </c>
      <c r="D150" s="107">
        <v>7101</v>
      </c>
      <c r="E150" s="107">
        <v>4330</v>
      </c>
      <c r="F150" s="109">
        <v>77</v>
      </c>
    </row>
    <row r="151" spans="1:6" ht="19.5" customHeight="1">
      <c r="A151" s="75" t="s">
        <v>182</v>
      </c>
      <c r="B151" s="106">
        <v>614</v>
      </c>
      <c r="C151" s="107">
        <v>771</v>
      </c>
      <c r="D151" s="107">
        <v>18780</v>
      </c>
      <c r="E151" s="107">
        <v>10812</v>
      </c>
      <c r="F151" s="109">
        <v>152</v>
      </c>
    </row>
    <row r="152" spans="1:6" ht="19.5" customHeight="1">
      <c r="A152" s="75" t="s">
        <v>811</v>
      </c>
      <c r="B152" s="106">
        <v>301</v>
      </c>
      <c r="C152" s="107">
        <v>429</v>
      </c>
      <c r="D152" s="107">
        <v>82736</v>
      </c>
      <c r="E152" s="107">
        <v>14266</v>
      </c>
      <c r="F152" s="109">
        <v>2134</v>
      </c>
    </row>
    <row r="153" spans="1:6" ht="19.5" customHeight="1">
      <c r="A153" s="75" t="s">
        <v>184</v>
      </c>
      <c r="B153" s="106">
        <v>1165</v>
      </c>
      <c r="C153" s="107">
        <v>2061</v>
      </c>
      <c r="D153" s="107">
        <v>58540</v>
      </c>
      <c r="E153" s="107">
        <v>36340</v>
      </c>
      <c r="F153" s="109">
        <v>1357</v>
      </c>
    </row>
    <row r="154" spans="1:6" ht="19.5" customHeight="1">
      <c r="A154" s="77" t="s">
        <v>8</v>
      </c>
      <c r="B154" s="103">
        <f>B155+B161+B165</f>
        <v>4146</v>
      </c>
      <c r="C154" s="104">
        <f>C155+C161+C165</f>
        <v>11349</v>
      </c>
      <c r="D154" s="104">
        <f>D155+D161+D165</f>
        <v>605016</v>
      </c>
      <c r="E154" s="104">
        <f>E155+E161+E165</f>
        <v>366677</v>
      </c>
      <c r="F154" s="105">
        <f>F155+F161+F165</f>
        <v>32830</v>
      </c>
    </row>
    <row r="155" spans="1:6" ht="19.5" customHeight="1">
      <c r="A155" s="183" t="s">
        <v>186</v>
      </c>
      <c r="B155" s="180">
        <f>SUM(B156:B160)</f>
        <v>3623</v>
      </c>
      <c r="C155" s="181">
        <f>SUM(C156:C160)</f>
        <v>8376</v>
      </c>
      <c r="D155" s="181">
        <f>SUM(D156:D160)</f>
        <v>507282</v>
      </c>
      <c r="E155" s="181">
        <f>SUM(E156:E160)</f>
        <v>312605</v>
      </c>
      <c r="F155" s="182">
        <f>SUM(F156:F160)</f>
        <v>29283</v>
      </c>
    </row>
    <row r="156" spans="1:6" ht="19.5" customHeight="1">
      <c r="A156" s="75" t="s">
        <v>187</v>
      </c>
      <c r="B156" s="106">
        <v>66</v>
      </c>
      <c r="C156" s="107">
        <v>2914</v>
      </c>
      <c r="D156" s="107">
        <v>213759</v>
      </c>
      <c r="E156" s="107">
        <v>116357</v>
      </c>
      <c r="F156" s="109">
        <v>16446</v>
      </c>
    </row>
    <row r="157" spans="1:6" ht="19.5" customHeight="1">
      <c r="A157" s="75" t="s">
        <v>188</v>
      </c>
      <c r="B157" s="106">
        <v>316</v>
      </c>
      <c r="C157" s="107">
        <v>387</v>
      </c>
      <c r="D157" s="107">
        <v>23084</v>
      </c>
      <c r="E157" s="107">
        <v>17536</v>
      </c>
      <c r="F157" s="109">
        <v>308</v>
      </c>
    </row>
    <row r="158" spans="1:6" ht="19.5" customHeight="1">
      <c r="A158" s="75" t="s">
        <v>189</v>
      </c>
      <c r="B158" s="106">
        <v>1011</v>
      </c>
      <c r="C158" s="107">
        <v>1657</v>
      </c>
      <c r="D158" s="107">
        <v>112566</v>
      </c>
      <c r="E158" s="107">
        <v>71691</v>
      </c>
      <c r="F158" s="109">
        <v>1829</v>
      </c>
    </row>
    <row r="159" spans="1:6" ht="19.5" customHeight="1">
      <c r="A159" s="75" t="s">
        <v>190</v>
      </c>
      <c r="B159" s="106">
        <v>758</v>
      </c>
      <c r="C159" s="107">
        <v>1257</v>
      </c>
      <c r="D159" s="107">
        <v>61308</v>
      </c>
      <c r="E159" s="107">
        <v>38613</v>
      </c>
      <c r="F159" s="109">
        <v>3306</v>
      </c>
    </row>
    <row r="160" spans="1:6" ht="19.5" customHeight="1">
      <c r="A160" s="75" t="s">
        <v>191</v>
      </c>
      <c r="B160" s="106">
        <v>1472</v>
      </c>
      <c r="C160" s="107">
        <v>2161</v>
      </c>
      <c r="D160" s="107">
        <v>96565</v>
      </c>
      <c r="E160" s="107">
        <v>68408</v>
      </c>
      <c r="F160" s="109">
        <v>7394</v>
      </c>
    </row>
    <row r="161" spans="1:6" ht="19.5" customHeight="1">
      <c r="A161" s="183" t="s">
        <v>192</v>
      </c>
      <c r="B161" s="180">
        <f>SUM(B162:B164)</f>
        <v>146</v>
      </c>
      <c r="C161" s="181">
        <f>SUM(C162:C164)</f>
        <v>1724</v>
      </c>
      <c r="D161" s="181">
        <f>SUM(D162:D164)</f>
        <v>46460</v>
      </c>
      <c r="E161" s="181">
        <f>SUM(E162:E164)</f>
        <v>31657</v>
      </c>
      <c r="F161" s="182">
        <f>SUM(F162:F164)</f>
        <v>2570</v>
      </c>
    </row>
    <row r="162" spans="1:6" ht="19.5" customHeight="1">
      <c r="A162" s="75" t="s">
        <v>193</v>
      </c>
      <c r="B162" s="106">
        <v>24</v>
      </c>
      <c r="C162" s="107">
        <v>47</v>
      </c>
      <c r="D162" s="107">
        <v>2110</v>
      </c>
      <c r="E162" s="107">
        <v>1137</v>
      </c>
      <c r="F162" s="109">
        <v>273</v>
      </c>
    </row>
    <row r="163" spans="1:6" ht="19.5" customHeight="1">
      <c r="A163" s="75" t="s">
        <v>195</v>
      </c>
      <c r="B163" s="106">
        <v>103</v>
      </c>
      <c r="C163" s="107">
        <v>1235</v>
      </c>
      <c r="D163" s="107">
        <v>30267</v>
      </c>
      <c r="E163" s="107">
        <v>20619</v>
      </c>
      <c r="F163" s="109">
        <v>927</v>
      </c>
    </row>
    <row r="164" spans="1:6" ht="19.5" customHeight="1">
      <c r="A164" s="75" t="s">
        <v>196</v>
      </c>
      <c r="B164" s="106">
        <v>19</v>
      </c>
      <c r="C164" s="107">
        <v>442</v>
      </c>
      <c r="D164" s="107">
        <v>14083</v>
      </c>
      <c r="E164" s="107">
        <v>9901</v>
      </c>
      <c r="F164" s="109">
        <v>1370</v>
      </c>
    </row>
    <row r="165" spans="1:6" ht="19.5" customHeight="1">
      <c r="A165" s="183" t="s">
        <v>197</v>
      </c>
      <c r="B165" s="180">
        <f>SUM(B166:B168)</f>
        <v>377</v>
      </c>
      <c r="C165" s="181">
        <f>SUM(C166:C168)</f>
        <v>1249</v>
      </c>
      <c r="D165" s="181">
        <f>SUM(D166:D168)</f>
        <v>51274</v>
      </c>
      <c r="E165" s="181">
        <f>SUM(E166:E168)</f>
        <v>22415</v>
      </c>
      <c r="F165" s="182">
        <f>SUM(F166:F168)</f>
        <v>977</v>
      </c>
    </row>
    <row r="166" spans="1:6" ht="19.5" customHeight="1">
      <c r="A166" s="75" t="s">
        <v>198</v>
      </c>
      <c r="B166" s="106">
        <v>48</v>
      </c>
      <c r="C166" s="107">
        <v>265</v>
      </c>
      <c r="D166" s="107">
        <v>5961</v>
      </c>
      <c r="E166" s="107">
        <v>4111</v>
      </c>
      <c r="F166" s="109">
        <v>245</v>
      </c>
    </row>
    <row r="167" spans="1:6" ht="19.5" customHeight="1">
      <c r="A167" s="75" t="s">
        <v>199</v>
      </c>
      <c r="B167" s="106">
        <v>231</v>
      </c>
      <c r="C167" s="107">
        <v>527</v>
      </c>
      <c r="D167" s="107">
        <v>11278</v>
      </c>
      <c r="E167" s="107">
        <v>7297</v>
      </c>
      <c r="F167" s="109">
        <v>61</v>
      </c>
    </row>
    <row r="168" spans="1:6" ht="19.5" customHeight="1">
      <c r="A168" s="75" t="s">
        <v>200</v>
      </c>
      <c r="B168" s="106">
        <v>98</v>
      </c>
      <c r="C168" s="107">
        <v>457</v>
      </c>
      <c r="D168" s="107">
        <v>34035</v>
      </c>
      <c r="E168" s="107">
        <v>11007</v>
      </c>
      <c r="F168" s="109">
        <v>671</v>
      </c>
    </row>
    <row r="169" spans="1:6" ht="19.5" customHeight="1">
      <c r="A169" s="77" t="s">
        <v>9</v>
      </c>
      <c r="B169" s="103">
        <f>B170+B175+B179+B181</f>
        <v>2182</v>
      </c>
      <c r="C169" s="104">
        <f>C170+C175+C179+C181</f>
        <v>6067</v>
      </c>
      <c r="D169" s="104">
        <f>D170+D175+D179+D181</f>
        <v>416658</v>
      </c>
      <c r="E169" s="104">
        <f>E170+E175+E179+E181</f>
        <v>178406</v>
      </c>
      <c r="F169" s="105">
        <f>F170+F175+F179+F181</f>
        <v>74532</v>
      </c>
    </row>
    <row r="170" spans="1:6" ht="19.5" customHeight="1">
      <c r="A170" s="183" t="s">
        <v>201</v>
      </c>
      <c r="B170" s="180">
        <f>SUM(B171:B174)</f>
        <v>659</v>
      </c>
      <c r="C170" s="181">
        <f>SUM(C171:C174)</f>
        <v>669</v>
      </c>
      <c r="D170" s="181">
        <f>SUM(D171:D174)</f>
        <v>19605</v>
      </c>
      <c r="E170" s="181">
        <f>SUM(E171:E174)</f>
        <v>10312</v>
      </c>
      <c r="F170" s="182">
        <f>SUM(F171:F174)</f>
        <v>682</v>
      </c>
    </row>
    <row r="171" spans="1:6" ht="19.5" customHeight="1">
      <c r="A171" s="75" t="s">
        <v>202</v>
      </c>
      <c r="B171" s="106">
        <v>261</v>
      </c>
      <c r="C171" s="107">
        <v>313</v>
      </c>
      <c r="D171" s="107">
        <v>10854</v>
      </c>
      <c r="E171" s="107">
        <v>5280</v>
      </c>
      <c r="F171" s="109">
        <v>311</v>
      </c>
    </row>
    <row r="172" spans="1:6" ht="19.5" customHeight="1">
      <c r="A172" s="75" t="s">
        <v>203</v>
      </c>
      <c r="B172" s="106">
        <v>118</v>
      </c>
      <c r="C172" s="107">
        <v>96</v>
      </c>
      <c r="D172" s="107">
        <v>3768</v>
      </c>
      <c r="E172" s="107">
        <v>1907</v>
      </c>
      <c r="F172" s="109">
        <v>297</v>
      </c>
    </row>
    <row r="173" spans="1:6" ht="19.5" customHeight="1">
      <c r="A173" s="75" t="s">
        <v>204</v>
      </c>
      <c r="B173" s="106">
        <v>269</v>
      </c>
      <c r="C173" s="107">
        <v>238</v>
      </c>
      <c r="D173" s="107">
        <v>4488</v>
      </c>
      <c r="E173" s="107">
        <v>2879</v>
      </c>
      <c r="F173" s="109">
        <v>42</v>
      </c>
    </row>
    <row r="174" spans="1:6" ht="19.5" customHeight="1">
      <c r="A174" s="75" t="s">
        <v>205</v>
      </c>
      <c r="B174" s="106">
        <v>11</v>
      </c>
      <c r="C174" s="107">
        <v>22</v>
      </c>
      <c r="D174" s="107">
        <v>495</v>
      </c>
      <c r="E174" s="107">
        <v>246</v>
      </c>
      <c r="F174" s="109">
        <v>32</v>
      </c>
    </row>
    <row r="175" spans="1:6" ht="19.5" customHeight="1">
      <c r="A175" s="183" t="s">
        <v>206</v>
      </c>
      <c r="B175" s="180">
        <f>SUM(B176:B178)</f>
        <v>29</v>
      </c>
      <c r="C175" s="181">
        <f>SUM(C176:C178)</f>
        <v>171</v>
      </c>
      <c r="D175" s="181">
        <f>SUM(D176:D178)</f>
        <v>11402</v>
      </c>
      <c r="E175" s="181">
        <f>SUM(E176:E178)</f>
        <v>6827</v>
      </c>
      <c r="F175" s="182">
        <f>SUM(F176:F178)</f>
        <v>1715</v>
      </c>
    </row>
    <row r="176" spans="1:6" ht="19.5" customHeight="1">
      <c r="A176" s="75" t="s">
        <v>207</v>
      </c>
      <c r="B176" s="106">
        <v>10</v>
      </c>
      <c r="C176" s="107">
        <v>69</v>
      </c>
      <c r="D176" s="107">
        <v>6186</v>
      </c>
      <c r="E176" s="107">
        <v>3267</v>
      </c>
      <c r="F176" s="109">
        <v>353</v>
      </c>
    </row>
    <row r="177" spans="1:6" ht="19.5" customHeight="1">
      <c r="A177" s="75" t="s">
        <v>812</v>
      </c>
      <c r="B177" s="106">
        <v>15</v>
      </c>
      <c r="C177" s="107">
        <v>52</v>
      </c>
      <c r="D177" s="107">
        <v>2274</v>
      </c>
      <c r="E177" s="107">
        <v>1522</v>
      </c>
      <c r="F177" s="109">
        <v>979</v>
      </c>
    </row>
    <row r="178" spans="1:6" ht="19.5" customHeight="1">
      <c r="A178" s="75" t="s">
        <v>210</v>
      </c>
      <c r="B178" s="106">
        <v>4</v>
      </c>
      <c r="C178" s="107">
        <v>50</v>
      </c>
      <c r="D178" s="107">
        <v>2942</v>
      </c>
      <c r="E178" s="107">
        <v>2038</v>
      </c>
      <c r="F178" s="109">
        <v>383</v>
      </c>
    </row>
    <row r="179" spans="1:6" ht="19.5" customHeight="1">
      <c r="A179" s="183" t="s">
        <v>211</v>
      </c>
      <c r="B179" s="180">
        <f>B180</f>
        <v>549</v>
      </c>
      <c r="C179" s="181">
        <f>C180</f>
        <v>1733</v>
      </c>
      <c r="D179" s="181">
        <f>D180</f>
        <v>190671</v>
      </c>
      <c r="E179" s="181">
        <f>E180</f>
        <v>78447</v>
      </c>
      <c r="F179" s="182">
        <f>F180</f>
        <v>58314</v>
      </c>
    </row>
    <row r="180" spans="1:6" ht="19.5" customHeight="1">
      <c r="A180" s="75" t="s">
        <v>212</v>
      </c>
      <c r="B180" s="106">
        <v>549</v>
      </c>
      <c r="C180" s="107">
        <v>1733</v>
      </c>
      <c r="D180" s="107">
        <v>190671</v>
      </c>
      <c r="E180" s="107">
        <v>78447</v>
      </c>
      <c r="F180" s="109">
        <v>58314</v>
      </c>
    </row>
    <row r="181" spans="1:6" ht="19.5" customHeight="1">
      <c r="A181" s="183" t="s">
        <v>213</v>
      </c>
      <c r="B181" s="180">
        <f>SUM(B182:B187)</f>
        <v>945</v>
      </c>
      <c r="C181" s="181">
        <f>SUM(C182:C187)</f>
        <v>3494</v>
      </c>
      <c r="D181" s="181">
        <f>SUM(D182:D187)</f>
        <v>194980</v>
      </c>
      <c r="E181" s="181">
        <f>SUM(E182:E187)</f>
        <v>82820</v>
      </c>
      <c r="F181" s="182">
        <f>SUM(F182:F187)</f>
        <v>13821</v>
      </c>
    </row>
    <row r="182" spans="1:6" ht="19.5" customHeight="1">
      <c r="A182" s="75" t="s">
        <v>214</v>
      </c>
      <c r="B182" s="106">
        <v>55</v>
      </c>
      <c r="C182" s="107">
        <v>228</v>
      </c>
      <c r="D182" s="107">
        <v>10089</v>
      </c>
      <c r="E182" s="107">
        <v>5403</v>
      </c>
      <c r="F182" s="109">
        <v>535</v>
      </c>
    </row>
    <row r="183" spans="1:6" ht="19.5" customHeight="1">
      <c r="A183" s="75" t="s">
        <v>215</v>
      </c>
      <c r="B183" s="106">
        <v>133</v>
      </c>
      <c r="C183" s="107">
        <v>953</v>
      </c>
      <c r="D183" s="107">
        <v>59332</v>
      </c>
      <c r="E183" s="107">
        <v>21032</v>
      </c>
      <c r="F183" s="109">
        <v>5769</v>
      </c>
    </row>
    <row r="184" spans="1:6" ht="19.5" customHeight="1">
      <c r="A184" s="75" t="s">
        <v>216</v>
      </c>
      <c r="B184" s="106">
        <v>335</v>
      </c>
      <c r="C184" s="107">
        <v>657</v>
      </c>
      <c r="D184" s="107">
        <v>21494</v>
      </c>
      <c r="E184" s="107">
        <v>11741</v>
      </c>
      <c r="F184" s="109">
        <v>898</v>
      </c>
    </row>
    <row r="185" spans="1:6" ht="19.5" customHeight="1">
      <c r="A185" s="75" t="s">
        <v>217</v>
      </c>
      <c r="B185" s="106">
        <v>228</v>
      </c>
      <c r="C185" s="107">
        <v>632</v>
      </c>
      <c r="D185" s="107">
        <v>50057</v>
      </c>
      <c r="E185" s="107">
        <v>16511</v>
      </c>
      <c r="F185" s="109">
        <v>468</v>
      </c>
    </row>
    <row r="186" spans="1:6" ht="19.5" customHeight="1">
      <c r="A186" s="75" t="s">
        <v>218</v>
      </c>
      <c r="B186" s="106">
        <v>82</v>
      </c>
      <c r="C186" s="107">
        <v>759</v>
      </c>
      <c r="D186" s="107">
        <v>41250</v>
      </c>
      <c r="E186" s="107">
        <v>21928</v>
      </c>
      <c r="F186" s="109">
        <v>5272</v>
      </c>
    </row>
    <row r="187" spans="1:6" ht="19.5" customHeight="1">
      <c r="A187" s="75" t="s">
        <v>219</v>
      </c>
      <c r="B187" s="106">
        <v>112</v>
      </c>
      <c r="C187" s="107">
        <v>265</v>
      </c>
      <c r="D187" s="107">
        <v>12758</v>
      </c>
      <c r="E187" s="107">
        <v>6205</v>
      </c>
      <c r="F187" s="109">
        <v>879</v>
      </c>
    </row>
    <row r="188" spans="1:6" ht="19.5" customHeight="1">
      <c r="A188" s="77" t="s">
        <v>10</v>
      </c>
      <c r="B188" s="103">
        <f>B189+B196+B205</f>
        <v>6016</v>
      </c>
      <c r="C188" s="104">
        <f>C189+C196+C205</f>
        <v>10604</v>
      </c>
      <c r="D188" s="104">
        <f>D189+D196+D205</f>
        <v>334246</v>
      </c>
      <c r="E188" s="104">
        <f>E189+E196+E205</f>
        <v>200948</v>
      </c>
      <c r="F188" s="105">
        <f>F189+F196+F205</f>
        <v>25575</v>
      </c>
    </row>
    <row r="189" spans="1:6" ht="19.5" customHeight="1">
      <c r="A189" s="183" t="s">
        <v>220</v>
      </c>
      <c r="B189" s="180">
        <f>SUM(B190:B195)</f>
        <v>877</v>
      </c>
      <c r="C189" s="181">
        <f>SUM(C190:C195)</f>
        <v>2787</v>
      </c>
      <c r="D189" s="181">
        <f>SUM(D190:D195)</f>
        <v>136838</v>
      </c>
      <c r="E189" s="181">
        <f>SUM(E190:E195)</f>
        <v>84764</v>
      </c>
      <c r="F189" s="182">
        <f>SUM(F190:F195)</f>
        <v>19154</v>
      </c>
    </row>
    <row r="190" spans="1:6" ht="19.5" customHeight="1">
      <c r="A190" s="75" t="s">
        <v>221</v>
      </c>
      <c r="B190" s="106">
        <v>40</v>
      </c>
      <c r="C190" s="107">
        <v>219</v>
      </c>
      <c r="D190" s="107">
        <v>14588</v>
      </c>
      <c r="E190" s="107">
        <v>11293</v>
      </c>
      <c r="F190" s="109">
        <v>543</v>
      </c>
    </row>
    <row r="191" spans="1:6" ht="19.5" customHeight="1">
      <c r="A191" s="75" t="s">
        <v>222</v>
      </c>
      <c r="B191" s="106">
        <v>35</v>
      </c>
      <c r="C191" s="107">
        <v>96</v>
      </c>
      <c r="D191" s="107">
        <v>6575</v>
      </c>
      <c r="E191" s="107">
        <v>4031</v>
      </c>
      <c r="F191" s="109">
        <v>77</v>
      </c>
    </row>
    <row r="192" spans="1:6" ht="19.5" customHeight="1">
      <c r="A192" s="75" t="s">
        <v>223</v>
      </c>
      <c r="B192" s="106">
        <v>18</v>
      </c>
      <c r="C192" s="107">
        <v>489</v>
      </c>
      <c r="D192" s="107">
        <v>29378</v>
      </c>
      <c r="E192" s="107">
        <v>17613</v>
      </c>
      <c r="F192" s="109">
        <v>5473</v>
      </c>
    </row>
    <row r="193" spans="1:6" ht="19.5" customHeight="1">
      <c r="A193" s="75" t="s">
        <v>224</v>
      </c>
      <c r="B193" s="106">
        <v>564</v>
      </c>
      <c r="C193" s="107">
        <v>1277</v>
      </c>
      <c r="D193" s="107">
        <v>54662</v>
      </c>
      <c r="E193" s="107">
        <v>35497</v>
      </c>
      <c r="F193" s="109">
        <v>12233</v>
      </c>
    </row>
    <row r="194" spans="1:6" ht="19.5" customHeight="1">
      <c r="A194" s="75" t="s">
        <v>225</v>
      </c>
      <c r="B194" s="106">
        <v>19</v>
      </c>
      <c r="C194" s="107">
        <v>184</v>
      </c>
      <c r="D194" s="107">
        <v>10044</v>
      </c>
      <c r="E194" s="107">
        <v>4824</v>
      </c>
      <c r="F194" s="109">
        <v>431</v>
      </c>
    </row>
    <row r="195" spans="1:6" ht="19.5" customHeight="1">
      <c r="A195" s="75" t="s">
        <v>226</v>
      </c>
      <c r="B195" s="106">
        <v>201</v>
      </c>
      <c r="C195" s="107">
        <v>522</v>
      </c>
      <c r="D195" s="107">
        <v>21591</v>
      </c>
      <c r="E195" s="107">
        <v>11506</v>
      </c>
      <c r="F195" s="109">
        <v>397</v>
      </c>
    </row>
    <row r="196" spans="1:6" ht="19.5" customHeight="1">
      <c r="A196" s="183" t="s">
        <v>227</v>
      </c>
      <c r="B196" s="180">
        <f>SUM(B197:B204)</f>
        <v>456</v>
      </c>
      <c r="C196" s="181">
        <f>SUM(C197:C204)</f>
        <v>599</v>
      </c>
      <c r="D196" s="181">
        <f>SUM(D197:D204)</f>
        <v>18585</v>
      </c>
      <c r="E196" s="181">
        <f>SUM(E197:E204)</f>
        <v>9216</v>
      </c>
      <c r="F196" s="182">
        <f>SUM(F197:F204)</f>
        <v>492</v>
      </c>
    </row>
    <row r="197" spans="1:6" ht="19.5" customHeight="1">
      <c r="A197" s="75" t="s">
        <v>228</v>
      </c>
      <c r="B197" s="106">
        <v>113</v>
      </c>
      <c r="C197" s="107">
        <v>201</v>
      </c>
      <c r="D197" s="107">
        <v>9433</v>
      </c>
      <c r="E197" s="107">
        <v>3847</v>
      </c>
      <c r="F197" s="109">
        <v>467</v>
      </c>
    </row>
    <row r="198" spans="1:6" ht="19.5" customHeight="1">
      <c r="A198" s="75" t="s">
        <v>229</v>
      </c>
      <c r="B198" s="106">
        <v>30</v>
      </c>
      <c r="C198" s="107">
        <v>41</v>
      </c>
      <c r="D198" s="107">
        <v>1000</v>
      </c>
      <c r="E198" s="107">
        <v>324</v>
      </c>
      <c r="F198" s="109">
        <v>0</v>
      </c>
    </row>
    <row r="199" spans="1:6" ht="19.5" customHeight="1">
      <c r="A199" s="75" t="s">
        <v>231</v>
      </c>
      <c r="B199" s="106">
        <v>53</v>
      </c>
      <c r="C199" s="107">
        <v>55</v>
      </c>
      <c r="D199" s="107">
        <v>1093</v>
      </c>
      <c r="E199" s="107">
        <v>713</v>
      </c>
      <c r="F199" s="109">
        <v>0</v>
      </c>
    </row>
    <row r="200" spans="1:6" ht="19.5" customHeight="1">
      <c r="A200" s="75" t="s">
        <v>232</v>
      </c>
      <c r="B200" s="106">
        <v>115</v>
      </c>
      <c r="C200" s="107">
        <v>147</v>
      </c>
      <c r="D200" s="107">
        <v>4632</v>
      </c>
      <c r="E200" s="107">
        <v>2913</v>
      </c>
      <c r="F200" s="109">
        <v>5</v>
      </c>
    </row>
    <row r="201" spans="1:6" ht="19.5" customHeight="1">
      <c r="A201" s="75" t="s">
        <v>233</v>
      </c>
      <c r="B201" s="106">
        <v>30</v>
      </c>
      <c r="C201" s="107">
        <v>32</v>
      </c>
      <c r="D201" s="107">
        <v>685</v>
      </c>
      <c r="E201" s="107">
        <v>372</v>
      </c>
      <c r="F201" s="109">
        <v>15</v>
      </c>
    </row>
    <row r="202" spans="1:6" ht="19.5" customHeight="1">
      <c r="A202" s="75" t="s">
        <v>234</v>
      </c>
      <c r="B202" s="106">
        <v>5</v>
      </c>
      <c r="C202" s="107">
        <v>4</v>
      </c>
      <c r="D202" s="107">
        <v>20</v>
      </c>
      <c r="E202" s="107">
        <v>17</v>
      </c>
      <c r="F202" s="109">
        <v>0</v>
      </c>
    </row>
    <row r="203" spans="1:6" ht="19.5" customHeight="1">
      <c r="A203" s="75" t="s">
        <v>235</v>
      </c>
      <c r="B203" s="106">
        <v>16</v>
      </c>
      <c r="C203" s="107">
        <v>21</v>
      </c>
      <c r="D203" s="107">
        <v>451</v>
      </c>
      <c r="E203" s="107">
        <v>248</v>
      </c>
      <c r="F203" s="109">
        <v>2</v>
      </c>
    </row>
    <row r="204" spans="1:6" ht="19.5" customHeight="1">
      <c r="A204" s="75" t="s">
        <v>236</v>
      </c>
      <c r="B204" s="106">
        <v>94</v>
      </c>
      <c r="C204" s="107">
        <v>98</v>
      </c>
      <c r="D204" s="107">
        <v>1271</v>
      </c>
      <c r="E204" s="107">
        <v>782</v>
      </c>
      <c r="F204" s="109">
        <v>3</v>
      </c>
    </row>
    <row r="205" spans="1:6" ht="19.5" customHeight="1">
      <c r="A205" s="183" t="s">
        <v>237</v>
      </c>
      <c r="B205" s="180">
        <f>SUM(B206:B210)</f>
        <v>4683</v>
      </c>
      <c r="C205" s="181">
        <f>SUM(C206:C210)</f>
        <v>7218</v>
      </c>
      <c r="D205" s="181">
        <f>SUM(D206:D210)</f>
        <v>178823</v>
      </c>
      <c r="E205" s="181">
        <f>SUM(E206:E210)</f>
        <v>106968</v>
      </c>
      <c r="F205" s="182">
        <f>SUM(F206:F210)</f>
        <v>5929</v>
      </c>
    </row>
    <row r="206" spans="1:6" ht="19.5" customHeight="1">
      <c r="A206" s="75" t="s">
        <v>238</v>
      </c>
      <c r="B206" s="106">
        <v>204</v>
      </c>
      <c r="C206" s="107">
        <v>849</v>
      </c>
      <c r="D206" s="107">
        <v>27409</v>
      </c>
      <c r="E206" s="107">
        <v>15086</v>
      </c>
      <c r="F206" s="109">
        <v>2809</v>
      </c>
    </row>
    <row r="207" spans="1:6" ht="19.5" customHeight="1">
      <c r="A207" s="75" t="s">
        <v>239</v>
      </c>
      <c r="B207" s="106">
        <v>4089</v>
      </c>
      <c r="C207" s="107">
        <v>5703</v>
      </c>
      <c r="D207" s="107">
        <v>132744</v>
      </c>
      <c r="E207" s="107">
        <v>82244</v>
      </c>
      <c r="F207" s="109">
        <v>2554</v>
      </c>
    </row>
    <row r="208" spans="1:6" ht="19.5" customHeight="1">
      <c r="A208" s="75" t="s">
        <v>240</v>
      </c>
      <c r="B208" s="106">
        <v>18</v>
      </c>
      <c r="C208" s="107">
        <v>71</v>
      </c>
      <c r="D208" s="107">
        <v>4921</v>
      </c>
      <c r="E208" s="107">
        <v>2353</v>
      </c>
      <c r="F208" s="109">
        <v>40</v>
      </c>
    </row>
    <row r="209" spans="1:6" ht="19.5" customHeight="1">
      <c r="A209" s="75" t="s">
        <v>241</v>
      </c>
      <c r="B209" s="106">
        <v>133</v>
      </c>
      <c r="C209" s="107">
        <v>333</v>
      </c>
      <c r="D209" s="107">
        <v>8350</v>
      </c>
      <c r="E209" s="107">
        <v>4430</v>
      </c>
      <c r="F209" s="109">
        <v>495</v>
      </c>
    </row>
    <row r="210" spans="1:6" ht="19.5" customHeight="1">
      <c r="A210" s="75" t="s">
        <v>242</v>
      </c>
      <c r="B210" s="106">
        <v>239</v>
      </c>
      <c r="C210" s="107">
        <v>262</v>
      </c>
      <c r="D210" s="107">
        <v>5399</v>
      </c>
      <c r="E210" s="107">
        <v>2855</v>
      </c>
      <c r="F210" s="109">
        <v>31</v>
      </c>
    </row>
    <row r="211" spans="1:6" ht="19.5" customHeight="1">
      <c r="A211" s="77" t="s">
        <v>11</v>
      </c>
      <c r="B211" s="103">
        <f>B212</f>
        <v>23932</v>
      </c>
      <c r="C211" s="104">
        <f aca="true" t="shared" si="0" ref="C211:F212">C212</f>
        <v>20840</v>
      </c>
      <c r="D211" s="104">
        <f t="shared" si="0"/>
        <v>165362</v>
      </c>
      <c r="E211" s="104">
        <f t="shared" si="0"/>
        <v>165362</v>
      </c>
      <c r="F211" s="105">
        <f t="shared" si="0"/>
        <v>0</v>
      </c>
    </row>
    <row r="212" spans="1:6" ht="19.5" customHeight="1">
      <c r="A212" s="183" t="s">
        <v>243</v>
      </c>
      <c r="B212" s="180">
        <f>B213</f>
        <v>23932</v>
      </c>
      <c r="C212" s="181">
        <f t="shared" si="0"/>
        <v>20840</v>
      </c>
      <c r="D212" s="181">
        <f t="shared" si="0"/>
        <v>165362</v>
      </c>
      <c r="E212" s="181">
        <f t="shared" si="0"/>
        <v>165362</v>
      </c>
      <c r="F212" s="182">
        <f t="shared" si="0"/>
        <v>0</v>
      </c>
    </row>
    <row r="213" spans="1:6" ht="19.5" customHeight="1">
      <c r="A213" s="110" t="s">
        <v>244</v>
      </c>
      <c r="B213" s="111">
        <v>23932</v>
      </c>
      <c r="C213" s="112">
        <v>20840</v>
      </c>
      <c r="D213" s="112">
        <v>165362</v>
      </c>
      <c r="E213" s="112">
        <v>165362</v>
      </c>
      <c r="F213" s="113">
        <v>0</v>
      </c>
    </row>
    <row r="214" ht="13.5" thickBot="1"/>
    <row r="215" spans="1:9" ht="13.5" customHeight="1" thickTop="1">
      <c r="A215" s="19" t="str">
        <f>'Περιεχόμενα-Contents'!B10</f>
        <v>(Τελευταία Ενημέρωση/Last update 01/07/2021)</v>
      </c>
      <c r="B215" s="18"/>
      <c r="C215" s="18"/>
      <c r="D215" s="18"/>
      <c r="E215" s="18"/>
      <c r="F215" s="18"/>
      <c r="G215" s="11"/>
      <c r="H215" s="11"/>
      <c r="I215" s="11"/>
    </row>
    <row r="216" ht="13.5" customHeight="1">
      <c r="A216" s="17" t="str">
        <f>'Περιεχόμενα-Contents'!B11</f>
        <v>COPYRIGHT ©: 2021 ΚΥΠΡΙΑΚΗ ΔΗΜΟΚΡΑΤΙΑ, ΣΤΑΤΙΣΤΙΚΗ ΥΠΗΡΕΣΙΑ/REPUBLIC OF CYPRUS, STATISTICAL SERVICE</v>
      </c>
    </row>
  </sheetData>
  <sheetProtection/>
  <mergeCells count="1">
    <mergeCell ref="A4:F4"/>
  </mergeCells>
  <hyperlinks>
    <hyperlink ref="A1" location="'Περιεχόμενα-Contents'!A1" display="Περιεχόμενα - Contents"/>
  </hyperlinks>
  <printOptions horizontalCentered="1"/>
  <pageMargins left="0.2755905511811024" right="0.15748031496062992" top="0.4330708661417323" bottom="0.4330708661417323" header="0.2755905511811024" footer="0.2362204724409449"/>
  <pageSetup fitToHeight="7" horizontalDpi="600" verticalDpi="600" orientation="portrait" paperSize="9" scale="85" r:id="rId2"/>
  <headerFooter differentFirst="1">
    <oddHeader>&amp;L(συνέχεια)&amp;R(continued)</oddHeader>
    <oddFooter xml:space="preserve">&amp;C- &amp;P - </oddFooter>
    <firstFooter>&amp;L(συνεχ.)&amp;C- &amp;P -&amp;R(continued)</firstFooter>
  </headerFooter>
  <drawing r:id="rId1"/>
</worksheet>
</file>

<file path=xl/worksheets/sheet6.xml><?xml version="1.0" encoding="utf-8"?>
<worksheet xmlns="http://schemas.openxmlformats.org/spreadsheetml/2006/main" xmlns:r="http://schemas.openxmlformats.org/officeDocument/2006/relationships">
  <sheetPr>
    <tabColor rgb="FFFFCD2D"/>
  </sheetPr>
  <dimension ref="A1:L218"/>
  <sheetViews>
    <sheetView zoomScalePageLayoutView="0" workbookViewId="0" topLeftCell="A1">
      <pane xSplit="1" ySplit="11" topLeftCell="B12" activePane="bottomRight" state="frozen"/>
      <selection pane="topLeft" activeCell="K20" sqref="K20"/>
      <selection pane="topRight" activeCell="K20" sqref="K20"/>
      <selection pane="bottomLeft" activeCell="K20" sqref="K20"/>
      <selection pane="bottomRight" activeCell="A1" sqref="A1"/>
    </sheetView>
  </sheetViews>
  <sheetFormatPr defaultColWidth="9.140625" defaultRowHeight="12.75"/>
  <cols>
    <col min="1" max="1" width="23.421875" style="5" customWidth="1"/>
    <col min="2" max="2" width="13.8515625" style="5" customWidth="1"/>
    <col min="3" max="3" width="12.28125" style="5" customWidth="1"/>
    <col min="4" max="4" width="10.57421875" style="142" customWidth="1"/>
    <col min="5" max="6" width="15.28125" style="5" customWidth="1"/>
    <col min="7" max="7" width="13.140625" style="142" customWidth="1"/>
    <col min="8" max="8" width="15.140625" style="5" customWidth="1"/>
    <col min="9" max="16384" width="9.140625" style="5" customWidth="1"/>
  </cols>
  <sheetData>
    <row r="1" spans="1:8" s="3" customFormat="1" ht="13.5" customHeight="1">
      <c r="A1" s="78" t="s">
        <v>466</v>
      </c>
      <c r="B1" s="78"/>
      <c r="C1" s="4"/>
      <c r="D1" s="157"/>
      <c r="E1" s="4"/>
      <c r="G1" s="142"/>
      <c r="H1" s="120" t="s">
        <v>751</v>
      </c>
    </row>
    <row r="2" spans="1:8" s="3" customFormat="1" ht="12.75" customHeight="1">
      <c r="A2" s="6"/>
      <c r="B2" s="4"/>
      <c r="C2" s="4"/>
      <c r="D2" s="157"/>
      <c r="E2" s="4"/>
      <c r="G2" s="142"/>
      <c r="H2" s="120" t="s">
        <v>760</v>
      </c>
    </row>
    <row r="3" spans="1:8" s="3" customFormat="1" ht="12.75" customHeight="1">
      <c r="A3" s="6"/>
      <c r="B3" s="4"/>
      <c r="C3" s="4"/>
      <c r="D3" s="157"/>
      <c r="E3" s="4"/>
      <c r="F3" s="4"/>
      <c r="G3" s="157"/>
      <c r="H3" s="4"/>
    </row>
    <row r="4" spans="1:8" ht="30" customHeight="1">
      <c r="A4" s="206" t="s">
        <v>824</v>
      </c>
      <c r="B4" s="206"/>
      <c r="C4" s="206"/>
      <c r="D4" s="206"/>
      <c r="E4" s="206"/>
      <c r="F4" s="206"/>
      <c r="G4" s="206"/>
      <c r="H4" s="206"/>
    </row>
    <row r="5" spans="1:8" ht="32.25" customHeight="1" thickBot="1">
      <c r="A5" s="207" t="s">
        <v>823</v>
      </c>
      <c r="B5" s="208"/>
      <c r="C5" s="208"/>
      <c r="D5" s="208"/>
      <c r="E5" s="208"/>
      <c r="F5" s="208"/>
      <c r="G5" s="208"/>
      <c r="H5" s="208"/>
    </row>
    <row r="6" ht="15" customHeight="1" thickTop="1"/>
    <row r="7" spans="1:8" ht="16.5" customHeight="1">
      <c r="A7" s="209" t="s">
        <v>805</v>
      </c>
      <c r="B7" s="214" t="s">
        <v>481</v>
      </c>
      <c r="C7" s="215"/>
      <c r="D7" s="216"/>
      <c r="E7" s="215" t="s">
        <v>479</v>
      </c>
      <c r="F7" s="215"/>
      <c r="G7" s="215"/>
      <c r="H7" s="212" t="s">
        <v>723</v>
      </c>
    </row>
    <row r="8" spans="1:8" ht="16.5" customHeight="1">
      <c r="A8" s="210"/>
      <c r="B8" s="217" t="s">
        <v>482</v>
      </c>
      <c r="C8" s="218"/>
      <c r="D8" s="219"/>
      <c r="E8" s="220" t="s">
        <v>480</v>
      </c>
      <c r="F8" s="218"/>
      <c r="G8" s="218"/>
      <c r="H8" s="213"/>
    </row>
    <row r="9" spans="1:8" ht="30" customHeight="1">
      <c r="A9" s="210"/>
      <c r="B9" s="167" t="s">
        <v>719</v>
      </c>
      <c r="C9" s="99" t="s">
        <v>449</v>
      </c>
      <c r="D9" s="100" t="s">
        <v>450</v>
      </c>
      <c r="E9" s="15" t="s">
        <v>719</v>
      </c>
      <c r="F9" s="15" t="s">
        <v>449</v>
      </c>
      <c r="G9" s="15" t="s">
        <v>450</v>
      </c>
      <c r="H9" s="213"/>
    </row>
    <row r="10" spans="1:8" ht="30" customHeight="1">
      <c r="A10" s="210"/>
      <c r="B10" s="144" t="s">
        <v>721</v>
      </c>
      <c r="C10" s="15" t="s">
        <v>451</v>
      </c>
      <c r="D10" s="24" t="s">
        <v>452</v>
      </c>
      <c r="E10" s="143" t="s">
        <v>721</v>
      </c>
      <c r="F10" s="15" t="s">
        <v>451</v>
      </c>
      <c r="G10" s="15" t="s">
        <v>452</v>
      </c>
      <c r="H10" s="213"/>
    </row>
    <row r="11" spans="1:8" s="159" customFormat="1" ht="15" customHeight="1">
      <c r="A11" s="211"/>
      <c r="B11" s="168"/>
      <c r="C11" s="160"/>
      <c r="D11" s="169"/>
      <c r="E11" s="160" t="s">
        <v>448</v>
      </c>
      <c r="F11" s="160" t="s">
        <v>0</v>
      </c>
      <c r="G11" s="160" t="s">
        <v>0</v>
      </c>
      <c r="H11" s="161" t="s">
        <v>0</v>
      </c>
    </row>
    <row r="12" spans="1:8" ht="19.5" customHeight="1">
      <c r="A12" s="145" t="s">
        <v>3</v>
      </c>
      <c r="B12" s="149">
        <f aca="true" t="shared" si="0" ref="B12:H12">B13+B19+B22+B24+B31</f>
        <v>1391</v>
      </c>
      <c r="C12" s="150">
        <f t="shared" si="0"/>
        <v>17983</v>
      </c>
      <c r="D12" s="162">
        <f t="shared" si="0"/>
        <v>19374</v>
      </c>
      <c r="E12" s="133">
        <f t="shared" si="0"/>
        <v>17132</v>
      </c>
      <c r="F12" s="164">
        <f t="shared" si="0"/>
        <v>444445</v>
      </c>
      <c r="G12" s="139">
        <f t="shared" si="0"/>
        <v>461577</v>
      </c>
      <c r="H12" s="154">
        <f t="shared" si="0"/>
        <v>71021</v>
      </c>
    </row>
    <row r="13" spans="1:8" ht="19.5" customHeight="1">
      <c r="A13" s="184" t="s">
        <v>46</v>
      </c>
      <c r="B13" s="185">
        <f aca="true" t="shared" si="1" ref="B13:H13">SUM(B14:B18)</f>
        <v>1117</v>
      </c>
      <c r="C13" s="186">
        <f t="shared" si="1"/>
        <v>4338</v>
      </c>
      <c r="D13" s="187">
        <f t="shared" si="1"/>
        <v>5455</v>
      </c>
      <c r="E13" s="186">
        <f t="shared" si="1"/>
        <v>14180</v>
      </c>
      <c r="F13" s="188">
        <f t="shared" si="1"/>
        <v>72673</v>
      </c>
      <c r="G13" s="189">
        <f t="shared" si="1"/>
        <v>86853</v>
      </c>
      <c r="H13" s="190">
        <f t="shared" si="1"/>
        <v>13433</v>
      </c>
    </row>
    <row r="14" spans="1:8" ht="19.5" customHeight="1">
      <c r="A14" s="146" t="s">
        <v>47</v>
      </c>
      <c r="B14" s="152">
        <v>1</v>
      </c>
      <c r="C14" s="10">
        <v>1298</v>
      </c>
      <c r="D14" s="191">
        <f>B14+C14</f>
        <v>1299</v>
      </c>
      <c r="E14" s="10">
        <v>15</v>
      </c>
      <c r="F14" s="165">
        <v>29085</v>
      </c>
      <c r="G14" s="13">
        <f>E14+F14</f>
        <v>29100</v>
      </c>
      <c r="H14" s="155">
        <v>5103</v>
      </c>
    </row>
    <row r="15" spans="1:8" ht="19.5" customHeight="1">
      <c r="A15" s="146" t="s">
        <v>48</v>
      </c>
      <c r="B15" s="152">
        <v>692</v>
      </c>
      <c r="C15" s="10">
        <v>635</v>
      </c>
      <c r="D15" s="191">
        <f>B15+C15</f>
        <v>1327</v>
      </c>
      <c r="E15" s="10">
        <v>9208</v>
      </c>
      <c r="F15" s="165">
        <v>6668</v>
      </c>
      <c r="G15" s="13">
        <f>E15+F15</f>
        <v>15876</v>
      </c>
      <c r="H15" s="155">
        <v>2323</v>
      </c>
    </row>
    <row r="16" spans="1:8" ht="19.5" customHeight="1">
      <c r="A16" s="146" t="s">
        <v>49</v>
      </c>
      <c r="B16" s="152">
        <v>73</v>
      </c>
      <c r="C16" s="10">
        <v>674</v>
      </c>
      <c r="D16" s="191">
        <f>B16+C16</f>
        <v>747</v>
      </c>
      <c r="E16" s="10">
        <v>747</v>
      </c>
      <c r="F16" s="165">
        <v>8742</v>
      </c>
      <c r="G16" s="13">
        <f>E16+F16</f>
        <v>9489</v>
      </c>
      <c r="H16" s="155">
        <v>1302</v>
      </c>
    </row>
    <row r="17" spans="1:8" ht="19.5" customHeight="1">
      <c r="A17" s="146" t="s">
        <v>50</v>
      </c>
      <c r="B17" s="152">
        <v>347</v>
      </c>
      <c r="C17" s="10">
        <v>1688</v>
      </c>
      <c r="D17" s="191">
        <f>B17+C17</f>
        <v>2035</v>
      </c>
      <c r="E17" s="10">
        <v>4201</v>
      </c>
      <c r="F17" s="165">
        <v>27298</v>
      </c>
      <c r="G17" s="13">
        <f>E17+F17</f>
        <v>31499</v>
      </c>
      <c r="H17" s="155">
        <v>4572</v>
      </c>
    </row>
    <row r="18" spans="1:8" ht="19.5" customHeight="1">
      <c r="A18" s="146" t="s">
        <v>51</v>
      </c>
      <c r="B18" s="152">
        <v>4</v>
      </c>
      <c r="C18" s="10">
        <v>43</v>
      </c>
      <c r="D18" s="191">
        <f>B18+C18</f>
        <v>47</v>
      </c>
      <c r="E18" s="10">
        <v>9</v>
      </c>
      <c r="F18" s="165">
        <v>880</v>
      </c>
      <c r="G18" s="13">
        <f>E18+F18</f>
        <v>889</v>
      </c>
      <c r="H18" s="155">
        <v>133</v>
      </c>
    </row>
    <row r="19" spans="1:8" ht="19.5" customHeight="1">
      <c r="A19" s="184" t="s">
        <v>52</v>
      </c>
      <c r="B19" s="185">
        <f aca="true" t="shared" si="2" ref="B19:H19">SUM(B20:B21)</f>
        <v>14</v>
      </c>
      <c r="C19" s="186">
        <f t="shared" si="2"/>
        <v>296</v>
      </c>
      <c r="D19" s="187">
        <f t="shared" si="2"/>
        <v>310</v>
      </c>
      <c r="E19" s="186">
        <f t="shared" si="2"/>
        <v>108</v>
      </c>
      <c r="F19" s="188">
        <f t="shared" si="2"/>
        <v>5360</v>
      </c>
      <c r="G19" s="189">
        <f t="shared" si="2"/>
        <v>5468</v>
      </c>
      <c r="H19" s="190">
        <f t="shared" si="2"/>
        <v>479</v>
      </c>
    </row>
    <row r="20" spans="1:8" ht="19.5" customHeight="1">
      <c r="A20" s="146" t="s">
        <v>53</v>
      </c>
      <c r="B20" s="152">
        <v>14</v>
      </c>
      <c r="C20" s="10">
        <v>246</v>
      </c>
      <c r="D20" s="191">
        <f>B20+C20</f>
        <v>260</v>
      </c>
      <c r="E20" s="10">
        <v>108</v>
      </c>
      <c r="F20" s="165">
        <v>3561</v>
      </c>
      <c r="G20" s="13">
        <f>E20+F20</f>
        <v>3669</v>
      </c>
      <c r="H20" s="155">
        <v>331</v>
      </c>
    </row>
    <row r="21" spans="1:8" ht="19.5" customHeight="1">
      <c r="A21" s="146" t="s">
        <v>54</v>
      </c>
      <c r="B21" s="152">
        <v>0</v>
      </c>
      <c r="C21" s="10">
        <v>50</v>
      </c>
      <c r="D21" s="191">
        <f>B21+C21</f>
        <v>50</v>
      </c>
      <c r="E21" s="10">
        <v>0</v>
      </c>
      <c r="F21" s="165">
        <v>1799</v>
      </c>
      <c r="G21" s="13">
        <f>E21+F21</f>
        <v>1799</v>
      </c>
      <c r="H21" s="155">
        <v>148</v>
      </c>
    </row>
    <row r="22" spans="1:8" ht="19.5" customHeight="1">
      <c r="A22" s="184" t="s">
        <v>55</v>
      </c>
      <c r="B22" s="185">
        <f aca="true" t="shared" si="3" ref="B22:H22">SUM(B23)</f>
        <v>0</v>
      </c>
      <c r="C22" s="186">
        <f t="shared" si="3"/>
        <v>444</v>
      </c>
      <c r="D22" s="187">
        <f t="shared" si="3"/>
        <v>444</v>
      </c>
      <c r="E22" s="186">
        <f t="shared" si="3"/>
        <v>0</v>
      </c>
      <c r="F22" s="188">
        <f t="shared" si="3"/>
        <v>18633</v>
      </c>
      <c r="G22" s="189">
        <f t="shared" si="3"/>
        <v>18633</v>
      </c>
      <c r="H22" s="190">
        <f t="shared" si="3"/>
        <v>2300</v>
      </c>
    </row>
    <row r="23" spans="1:8" ht="19.5" customHeight="1">
      <c r="A23" s="146" t="s">
        <v>56</v>
      </c>
      <c r="B23" s="152">
        <v>0</v>
      </c>
      <c r="C23" s="10">
        <v>444</v>
      </c>
      <c r="D23" s="191">
        <f>B23+C23</f>
        <v>444</v>
      </c>
      <c r="E23" s="10">
        <v>0</v>
      </c>
      <c r="F23" s="165">
        <v>18633</v>
      </c>
      <c r="G23" s="13">
        <f>E23+F23</f>
        <v>18633</v>
      </c>
      <c r="H23" s="155">
        <v>2300</v>
      </c>
    </row>
    <row r="24" spans="1:8" ht="19.5" customHeight="1">
      <c r="A24" s="184" t="s">
        <v>57</v>
      </c>
      <c r="B24" s="185">
        <f aca="true" t="shared" si="4" ref="B24:H24">SUM(B25:B30)</f>
        <v>156</v>
      </c>
      <c r="C24" s="186">
        <f t="shared" si="4"/>
        <v>11146</v>
      </c>
      <c r="D24" s="187">
        <f t="shared" si="4"/>
        <v>11302</v>
      </c>
      <c r="E24" s="186">
        <f t="shared" si="4"/>
        <v>1829</v>
      </c>
      <c r="F24" s="188">
        <f t="shared" si="4"/>
        <v>316416</v>
      </c>
      <c r="G24" s="189">
        <f t="shared" si="4"/>
        <v>318245</v>
      </c>
      <c r="H24" s="190">
        <f t="shared" si="4"/>
        <v>50531</v>
      </c>
    </row>
    <row r="25" spans="1:8" ht="19.5" customHeight="1">
      <c r="A25" s="146" t="s">
        <v>58</v>
      </c>
      <c r="B25" s="152">
        <v>2</v>
      </c>
      <c r="C25" s="10">
        <v>266</v>
      </c>
      <c r="D25" s="191">
        <f aca="true" t="shared" si="5" ref="D25:D30">B25+C25</f>
        <v>268</v>
      </c>
      <c r="E25" s="10">
        <v>5</v>
      </c>
      <c r="F25" s="165">
        <v>6126</v>
      </c>
      <c r="G25" s="13">
        <f aca="true" t="shared" si="6" ref="G25:G30">E25+F25</f>
        <v>6131</v>
      </c>
      <c r="H25" s="155">
        <v>882</v>
      </c>
    </row>
    <row r="26" spans="1:8" ht="19.5" customHeight="1">
      <c r="A26" s="146" t="s">
        <v>60</v>
      </c>
      <c r="B26" s="152">
        <v>51</v>
      </c>
      <c r="C26" s="10">
        <v>303</v>
      </c>
      <c r="D26" s="191">
        <f t="shared" si="5"/>
        <v>354</v>
      </c>
      <c r="E26" s="10">
        <v>610</v>
      </c>
      <c r="F26" s="165">
        <v>3812</v>
      </c>
      <c r="G26" s="13">
        <f t="shared" si="6"/>
        <v>4422</v>
      </c>
      <c r="H26" s="155">
        <v>564</v>
      </c>
    </row>
    <row r="27" spans="1:8" ht="19.5" customHeight="1">
      <c r="A27" s="146" t="s">
        <v>61</v>
      </c>
      <c r="B27" s="152">
        <v>0</v>
      </c>
      <c r="C27" s="10">
        <v>553</v>
      </c>
      <c r="D27" s="191">
        <f t="shared" si="5"/>
        <v>553</v>
      </c>
      <c r="E27" s="10">
        <v>0</v>
      </c>
      <c r="F27" s="165">
        <v>19755</v>
      </c>
      <c r="G27" s="13">
        <f t="shared" si="6"/>
        <v>19755</v>
      </c>
      <c r="H27" s="155">
        <v>3480</v>
      </c>
    </row>
    <row r="28" spans="1:8" ht="19.5" customHeight="1">
      <c r="A28" s="146" t="s">
        <v>62</v>
      </c>
      <c r="B28" s="152">
        <v>1</v>
      </c>
      <c r="C28" s="10">
        <v>2091</v>
      </c>
      <c r="D28" s="191">
        <f t="shared" si="5"/>
        <v>2092</v>
      </c>
      <c r="E28" s="10">
        <v>13</v>
      </c>
      <c r="F28" s="165">
        <v>56862</v>
      </c>
      <c r="G28" s="13">
        <f t="shared" si="6"/>
        <v>56875</v>
      </c>
      <c r="H28" s="155">
        <v>8064</v>
      </c>
    </row>
    <row r="29" spans="1:8" ht="19.5" customHeight="1">
      <c r="A29" s="146" t="s">
        <v>63</v>
      </c>
      <c r="B29" s="152">
        <v>58</v>
      </c>
      <c r="C29" s="10">
        <v>291</v>
      </c>
      <c r="D29" s="191">
        <f t="shared" si="5"/>
        <v>349</v>
      </c>
      <c r="E29" s="10">
        <v>726</v>
      </c>
      <c r="F29" s="165">
        <v>7248</v>
      </c>
      <c r="G29" s="13">
        <f t="shared" si="6"/>
        <v>7974</v>
      </c>
      <c r="H29" s="155">
        <v>1597</v>
      </c>
    </row>
    <row r="30" spans="1:8" ht="19.5" customHeight="1">
      <c r="A30" s="146" t="s">
        <v>64</v>
      </c>
      <c r="B30" s="152">
        <v>44</v>
      </c>
      <c r="C30" s="10">
        <v>7642</v>
      </c>
      <c r="D30" s="191">
        <f t="shared" si="5"/>
        <v>7686</v>
      </c>
      <c r="E30" s="10">
        <v>475</v>
      </c>
      <c r="F30" s="165">
        <v>222613</v>
      </c>
      <c r="G30" s="13">
        <f t="shared" si="6"/>
        <v>223088</v>
      </c>
      <c r="H30" s="155">
        <v>35944</v>
      </c>
    </row>
    <row r="31" spans="1:8" ht="19.5" customHeight="1">
      <c r="A31" s="184" t="s">
        <v>65</v>
      </c>
      <c r="B31" s="185">
        <f aca="true" t="shared" si="7" ref="B31:H31">SUM(B32:B33)</f>
        <v>104</v>
      </c>
      <c r="C31" s="186">
        <f t="shared" si="7"/>
        <v>1759</v>
      </c>
      <c r="D31" s="187">
        <f t="shared" si="7"/>
        <v>1863</v>
      </c>
      <c r="E31" s="186">
        <f t="shared" si="7"/>
        <v>1015</v>
      </c>
      <c r="F31" s="188">
        <f t="shared" si="7"/>
        <v>31363</v>
      </c>
      <c r="G31" s="189">
        <f t="shared" si="7"/>
        <v>32378</v>
      </c>
      <c r="H31" s="190">
        <f t="shared" si="7"/>
        <v>4278</v>
      </c>
    </row>
    <row r="32" spans="1:8" ht="19.5" customHeight="1">
      <c r="A32" s="146" t="s">
        <v>66</v>
      </c>
      <c r="B32" s="152">
        <v>0</v>
      </c>
      <c r="C32" s="10">
        <v>637</v>
      </c>
      <c r="D32" s="191">
        <f>B32+C32</f>
        <v>637</v>
      </c>
      <c r="E32" s="10">
        <v>0</v>
      </c>
      <c r="F32" s="165">
        <v>13921</v>
      </c>
      <c r="G32" s="13">
        <f>E32+F32</f>
        <v>13921</v>
      </c>
      <c r="H32" s="155">
        <v>1822</v>
      </c>
    </row>
    <row r="33" spans="1:8" ht="19.5" customHeight="1">
      <c r="A33" s="146" t="s">
        <v>67</v>
      </c>
      <c r="B33" s="152">
        <v>104</v>
      </c>
      <c r="C33" s="10">
        <v>1122</v>
      </c>
      <c r="D33" s="191">
        <f>B33+C33</f>
        <v>1226</v>
      </c>
      <c r="E33" s="10">
        <v>1015</v>
      </c>
      <c r="F33" s="165">
        <v>17442</v>
      </c>
      <c r="G33" s="13">
        <f>E33+F33</f>
        <v>18457</v>
      </c>
      <c r="H33" s="155">
        <v>2456</v>
      </c>
    </row>
    <row r="34" spans="1:8" ht="19.5" customHeight="1">
      <c r="A34" s="147" t="s">
        <v>245</v>
      </c>
      <c r="B34" s="151">
        <f aca="true" t="shared" si="8" ref="B34:H34">B35+B40</f>
        <v>2038</v>
      </c>
      <c r="C34" s="133">
        <f t="shared" si="8"/>
        <v>46424</v>
      </c>
      <c r="D34" s="163">
        <f t="shared" si="8"/>
        <v>48462</v>
      </c>
      <c r="E34" s="133">
        <f t="shared" si="8"/>
        <v>20592</v>
      </c>
      <c r="F34" s="164">
        <f t="shared" si="8"/>
        <v>598403</v>
      </c>
      <c r="G34" s="139">
        <f t="shared" si="8"/>
        <v>618995</v>
      </c>
      <c r="H34" s="154">
        <f t="shared" si="8"/>
        <v>86808</v>
      </c>
    </row>
    <row r="35" spans="1:8" ht="19.5" customHeight="1">
      <c r="A35" s="184" t="s">
        <v>246</v>
      </c>
      <c r="B35" s="185">
        <f aca="true" t="shared" si="9" ref="B35:H35">SUM(B36:B39)</f>
        <v>24</v>
      </c>
      <c r="C35" s="186">
        <f t="shared" si="9"/>
        <v>22491</v>
      </c>
      <c r="D35" s="187">
        <f t="shared" si="9"/>
        <v>22515</v>
      </c>
      <c r="E35" s="186">
        <f t="shared" si="9"/>
        <v>546</v>
      </c>
      <c r="F35" s="188">
        <f t="shared" si="9"/>
        <v>317515</v>
      </c>
      <c r="G35" s="189">
        <f t="shared" si="9"/>
        <v>318061</v>
      </c>
      <c r="H35" s="190">
        <f t="shared" si="9"/>
        <v>46370</v>
      </c>
    </row>
    <row r="36" spans="1:8" ht="19.5" customHeight="1">
      <c r="A36" s="146" t="s">
        <v>248</v>
      </c>
      <c r="B36" s="152">
        <v>0</v>
      </c>
      <c r="C36" s="10">
        <v>21831</v>
      </c>
      <c r="D36" s="191">
        <f>B36+C36</f>
        <v>21831</v>
      </c>
      <c r="E36" s="10">
        <v>0</v>
      </c>
      <c r="F36" s="165">
        <v>309581</v>
      </c>
      <c r="G36" s="13">
        <f>E36+F36</f>
        <v>309581</v>
      </c>
      <c r="H36" s="155">
        <v>45263</v>
      </c>
    </row>
    <row r="37" spans="1:8" ht="19.5" customHeight="1">
      <c r="A37" s="146" t="s">
        <v>249</v>
      </c>
      <c r="B37" s="152">
        <v>24</v>
      </c>
      <c r="C37" s="10">
        <v>617</v>
      </c>
      <c r="D37" s="191">
        <f>B37+C37</f>
        <v>641</v>
      </c>
      <c r="E37" s="10">
        <v>546</v>
      </c>
      <c r="F37" s="165">
        <v>7328</v>
      </c>
      <c r="G37" s="13">
        <f>E37+F37</f>
        <v>7874</v>
      </c>
      <c r="H37" s="155">
        <v>1037</v>
      </c>
    </row>
    <row r="38" spans="1:8" ht="19.5" customHeight="1">
      <c r="A38" s="146" t="s">
        <v>250</v>
      </c>
      <c r="B38" s="152">
        <v>0</v>
      </c>
      <c r="C38" s="10">
        <v>23</v>
      </c>
      <c r="D38" s="191">
        <f>B38+C38</f>
        <v>23</v>
      </c>
      <c r="E38" s="10">
        <v>0</v>
      </c>
      <c r="F38" s="165">
        <v>359</v>
      </c>
      <c r="G38" s="13">
        <f>E38+F38</f>
        <v>359</v>
      </c>
      <c r="H38" s="155">
        <v>42</v>
      </c>
    </row>
    <row r="39" spans="1:8" ht="19.5" customHeight="1">
      <c r="A39" s="146" t="s">
        <v>251</v>
      </c>
      <c r="B39" s="152">
        <v>0</v>
      </c>
      <c r="C39" s="10">
        <v>20</v>
      </c>
      <c r="D39" s="191">
        <f>B39+C39</f>
        <v>20</v>
      </c>
      <c r="E39" s="10">
        <v>0</v>
      </c>
      <c r="F39" s="165">
        <v>247</v>
      </c>
      <c r="G39" s="13">
        <f>E39+F39</f>
        <v>247</v>
      </c>
      <c r="H39" s="155">
        <v>28</v>
      </c>
    </row>
    <row r="40" spans="1:8" ht="19.5" customHeight="1">
      <c r="A40" s="184" t="s">
        <v>252</v>
      </c>
      <c r="B40" s="185">
        <f aca="true" t="shared" si="10" ref="B40:H40">SUM(B41:B44)</f>
        <v>2014</v>
      </c>
      <c r="C40" s="186">
        <f t="shared" si="10"/>
        <v>23933</v>
      </c>
      <c r="D40" s="187">
        <f t="shared" si="10"/>
        <v>25947</v>
      </c>
      <c r="E40" s="186">
        <f t="shared" si="10"/>
        <v>20046</v>
      </c>
      <c r="F40" s="188">
        <f t="shared" si="10"/>
        <v>280888</v>
      </c>
      <c r="G40" s="189">
        <f t="shared" si="10"/>
        <v>300934</v>
      </c>
      <c r="H40" s="190">
        <f t="shared" si="10"/>
        <v>40438</v>
      </c>
    </row>
    <row r="41" spans="1:8" ht="19.5" customHeight="1">
      <c r="A41" s="146" t="s">
        <v>253</v>
      </c>
      <c r="B41" s="152">
        <v>898</v>
      </c>
      <c r="C41" s="10">
        <v>17084</v>
      </c>
      <c r="D41" s="191">
        <f>B41+C41</f>
        <v>17982</v>
      </c>
      <c r="E41" s="10">
        <v>8937</v>
      </c>
      <c r="F41" s="165">
        <v>203402</v>
      </c>
      <c r="G41" s="13">
        <f>E41+F41</f>
        <v>212339</v>
      </c>
      <c r="H41" s="155">
        <v>28039</v>
      </c>
    </row>
    <row r="42" spans="1:8" ht="19.5" customHeight="1">
      <c r="A42" s="146" t="s">
        <v>254</v>
      </c>
      <c r="B42" s="152">
        <v>7</v>
      </c>
      <c r="C42" s="10">
        <v>183</v>
      </c>
      <c r="D42" s="191">
        <f>B42+C42</f>
        <v>190</v>
      </c>
      <c r="E42" s="10">
        <v>81</v>
      </c>
      <c r="F42" s="165">
        <v>1742</v>
      </c>
      <c r="G42" s="13">
        <f>E42+F42</f>
        <v>1823</v>
      </c>
      <c r="H42" s="155">
        <v>247</v>
      </c>
    </row>
    <row r="43" spans="1:8" ht="19.5" customHeight="1">
      <c r="A43" s="146" t="s">
        <v>255</v>
      </c>
      <c r="B43" s="152">
        <v>392</v>
      </c>
      <c r="C43" s="10">
        <v>593</v>
      </c>
      <c r="D43" s="191">
        <f>B43+C43</f>
        <v>985</v>
      </c>
      <c r="E43" s="10">
        <v>3969</v>
      </c>
      <c r="F43" s="165">
        <v>7250</v>
      </c>
      <c r="G43" s="13">
        <f>E43+F43</f>
        <v>11219</v>
      </c>
      <c r="H43" s="155">
        <v>1735</v>
      </c>
    </row>
    <row r="44" spans="1:8" ht="19.5" customHeight="1">
      <c r="A44" s="146" t="s">
        <v>256</v>
      </c>
      <c r="B44" s="152">
        <v>717</v>
      </c>
      <c r="C44" s="10">
        <v>6073</v>
      </c>
      <c r="D44" s="191">
        <f>B44+C44</f>
        <v>6790</v>
      </c>
      <c r="E44" s="10">
        <v>7059</v>
      </c>
      <c r="F44" s="165">
        <v>68494</v>
      </c>
      <c r="G44" s="13">
        <f>E44+F44</f>
        <v>75553</v>
      </c>
      <c r="H44" s="155">
        <v>10417</v>
      </c>
    </row>
    <row r="45" spans="1:8" ht="19.5" customHeight="1">
      <c r="A45" s="147" t="s">
        <v>4</v>
      </c>
      <c r="B45" s="151">
        <f>B46+B54+B59+B63+B68+B73</f>
        <v>162</v>
      </c>
      <c r="C45" s="133">
        <f>C46+C54+C60+C63+C68+C73</f>
        <v>11935</v>
      </c>
      <c r="D45" s="163">
        <f>D46+D54+D60+D63+D68+D73</f>
        <v>12097</v>
      </c>
      <c r="E45" s="133">
        <f>E46+E54+E59+E63+E68+E73</f>
        <v>1636</v>
      </c>
      <c r="F45" s="164">
        <f>F46+F54+F60+F63+F68+F73</f>
        <v>363020</v>
      </c>
      <c r="G45" s="139">
        <f>G46+G54+G60+G63+G68+G73</f>
        <v>364656</v>
      </c>
      <c r="H45" s="154">
        <f>H46+H54+H60+H63+H68+H73</f>
        <v>55794</v>
      </c>
    </row>
    <row r="46" spans="1:8" ht="19.5" customHeight="1">
      <c r="A46" s="184" t="s">
        <v>68</v>
      </c>
      <c r="B46" s="185">
        <f aca="true" t="shared" si="11" ref="B46:H46">SUM(B47:B53)</f>
        <v>3</v>
      </c>
      <c r="C46" s="186">
        <f t="shared" si="11"/>
        <v>1368</v>
      </c>
      <c r="D46" s="187">
        <f t="shared" si="11"/>
        <v>1371</v>
      </c>
      <c r="E46" s="186">
        <f t="shared" si="11"/>
        <v>38</v>
      </c>
      <c r="F46" s="188">
        <f t="shared" si="11"/>
        <v>73424</v>
      </c>
      <c r="G46" s="189">
        <f t="shared" si="11"/>
        <v>73462</v>
      </c>
      <c r="H46" s="190">
        <f t="shared" si="11"/>
        <v>8987</v>
      </c>
    </row>
    <row r="47" spans="1:8" ht="19.5" customHeight="1">
      <c r="A47" s="146" t="s">
        <v>69</v>
      </c>
      <c r="B47" s="152">
        <v>3</v>
      </c>
      <c r="C47" s="10">
        <v>19</v>
      </c>
      <c r="D47" s="191">
        <f>B47+C47</f>
        <v>22</v>
      </c>
      <c r="E47" s="10">
        <v>38</v>
      </c>
      <c r="F47" s="165">
        <v>236</v>
      </c>
      <c r="G47" s="13">
        <f>E47+F47</f>
        <v>274</v>
      </c>
      <c r="H47" s="155">
        <v>33</v>
      </c>
    </row>
    <row r="48" spans="1:8" ht="19.5" customHeight="1">
      <c r="A48" s="146" t="s">
        <v>70</v>
      </c>
      <c r="B48" s="152">
        <v>0</v>
      </c>
      <c r="C48" s="10">
        <v>9</v>
      </c>
      <c r="D48" s="191">
        <f aca="true" t="shared" si="12" ref="D48:D53">B48+C48</f>
        <v>9</v>
      </c>
      <c r="E48" s="10">
        <v>0</v>
      </c>
      <c r="F48" s="165">
        <v>118</v>
      </c>
      <c r="G48" s="13">
        <f aca="true" t="shared" si="13" ref="G48:G53">E48+F48</f>
        <v>118</v>
      </c>
      <c r="H48" s="155">
        <v>13</v>
      </c>
    </row>
    <row r="49" spans="1:8" ht="19.5" customHeight="1">
      <c r="A49" s="146" t="s">
        <v>71</v>
      </c>
      <c r="B49" s="152">
        <v>0</v>
      </c>
      <c r="C49" s="10">
        <v>351</v>
      </c>
      <c r="D49" s="191">
        <f t="shared" si="12"/>
        <v>351</v>
      </c>
      <c r="E49" s="10">
        <v>0</v>
      </c>
      <c r="F49" s="165">
        <v>7839</v>
      </c>
      <c r="G49" s="13">
        <f t="shared" si="13"/>
        <v>7839</v>
      </c>
      <c r="H49" s="155">
        <v>1032</v>
      </c>
    </row>
    <row r="50" spans="1:8" ht="19.5" customHeight="1">
      <c r="A50" s="146" t="s">
        <v>72</v>
      </c>
      <c r="B50" s="152">
        <v>0</v>
      </c>
      <c r="C50" s="10">
        <v>193</v>
      </c>
      <c r="D50" s="191">
        <f t="shared" si="12"/>
        <v>193</v>
      </c>
      <c r="E50" s="10">
        <v>0</v>
      </c>
      <c r="F50" s="165">
        <v>2857</v>
      </c>
      <c r="G50" s="13">
        <f t="shared" si="13"/>
        <v>2857</v>
      </c>
      <c r="H50" s="155">
        <v>383</v>
      </c>
    </row>
    <row r="51" spans="1:8" ht="19.5" customHeight="1">
      <c r="A51" s="146" t="s">
        <v>73</v>
      </c>
      <c r="B51" s="152">
        <v>0</v>
      </c>
      <c r="C51" s="10">
        <v>18</v>
      </c>
      <c r="D51" s="191">
        <f t="shared" si="12"/>
        <v>18</v>
      </c>
      <c r="E51" s="10">
        <v>0</v>
      </c>
      <c r="F51" s="165">
        <v>153</v>
      </c>
      <c r="G51" s="13">
        <f t="shared" si="13"/>
        <v>153</v>
      </c>
      <c r="H51" s="155">
        <v>19</v>
      </c>
    </row>
    <row r="52" spans="1:8" ht="19.5" customHeight="1">
      <c r="A52" s="146" t="s">
        <v>74</v>
      </c>
      <c r="B52" s="152">
        <v>0</v>
      </c>
      <c r="C52" s="10">
        <v>490</v>
      </c>
      <c r="D52" s="191">
        <f t="shared" si="12"/>
        <v>490</v>
      </c>
      <c r="E52" s="10">
        <v>0</v>
      </c>
      <c r="F52" s="165">
        <v>53846</v>
      </c>
      <c r="G52" s="13">
        <f t="shared" si="13"/>
        <v>53846</v>
      </c>
      <c r="H52" s="155">
        <v>6389</v>
      </c>
    </row>
    <row r="53" spans="1:8" ht="19.5" customHeight="1">
      <c r="A53" s="146" t="s">
        <v>75</v>
      </c>
      <c r="B53" s="152">
        <v>0</v>
      </c>
      <c r="C53" s="10">
        <v>288</v>
      </c>
      <c r="D53" s="191">
        <f t="shared" si="12"/>
        <v>288</v>
      </c>
      <c r="E53" s="10">
        <v>0</v>
      </c>
      <c r="F53" s="165">
        <v>8375</v>
      </c>
      <c r="G53" s="13">
        <f t="shared" si="13"/>
        <v>8375</v>
      </c>
      <c r="H53" s="155">
        <v>1118</v>
      </c>
    </row>
    <row r="54" spans="1:8" ht="19.5" customHeight="1">
      <c r="A54" s="184" t="s">
        <v>76</v>
      </c>
      <c r="B54" s="185">
        <f aca="true" t="shared" si="14" ref="B54:H54">SUM(B55:B59)</f>
        <v>4</v>
      </c>
      <c r="C54" s="186">
        <f t="shared" si="14"/>
        <v>489</v>
      </c>
      <c r="D54" s="187">
        <f t="shared" si="14"/>
        <v>493</v>
      </c>
      <c r="E54" s="186">
        <f t="shared" si="14"/>
        <v>37</v>
      </c>
      <c r="F54" s="188">
        <f t="shared" si="14"/>
        <v>7511</v>
      </c>
      <c r="G54" s="189">
        <f t="shared" si="14"/>
        <v>7548</v>
      </c>
      <c r="H54" s="190">
        <f t="shared" si="14"/>
        <v>923</v>
      </c>
    </row>
    <row r="55" spans="1:8" ht="19.5" customHeight="1">
      <c r="A55" s="146" t="s">
        <v>77</v>
      </c>
      <c r="B55" s="152">
        <v>0</v>
      </c>
      <c r="C55" s="10">
        <v>329</v>
      </c>
      <c r="D55" s="191">
        <f>B55+C55</f>
        <v>329</v>
      </c>
      <c r="E55" s="10">
        <v>0</v>
      </c>
      <c r="F55" s="165">
        <v>5033</v>
      </c>
      <c r="G55" s="13">
        <f>E55+F55</f>
        <v>5033</v>
      </c>
      <c r="H55" s="155">
        <v>586</v>
      </c>
    </row>
    <row r="56" spans="1:8" ht="19.5" customHeight="1">
      <c r="A56" s="146" t="s">
        <v>78</v>
      </c>
      <c r="B56" s="152">
        <v>4</v>
      </c>
      <c r="C56" s="10">
        <v>10</v>
      </c>
      <c r="D56" s="191">
        <f>B56+C56</f>
        <v>14</v>
      </c>
      <c r="E56" s="10">
        <v>37</v>
      </c>
      <c r="F56" s="165">
        <v>146</v>
      </c>
      <c r="G56" s="13">
        <f>E56+F56</f>
        <v>183</v>
      </c>
      <c r="H56" s="155">
        <v>27</v>
      </c>
    </row>
    <row r="57" spans="1:8" ht="19.5" customHeight="1">
      <c r="A57" s="146" t="s">
        <v>79</v>
      </c>
      <c r="B57" s="152">
        <v>0</v>
      </c>
      <c r="C57" s="10">
        <v>21</v>
      </c>
      <c r="D57" s="191">
        <f>B57+C57</f>
        <v>21</v>
      </c>
      <c r="E57" s="10">
        <v>0</v>
      </c>
      <c r="F57" s="165">
        <v>641</v>
      </c>
      <c r="G57" s="13">
        <f>E57+F57</f>
        <v>641</v>
      </c>
      <c r="H57" s="155">
        <v>85</v>
      </c>
    </row>
    <row r="58" spans="1:8" ht="19.5" customHeight="1">
      <c r="A58" s="146" t="s">
        <v>80</v>
      </c>
      <c r="B58" s="152">
        <v>0</v>
      </c>
      <c r="C58" s="10">
        <v>117</v>
      </c>
      <c r="D58" s="191">
        <f>B58+C58</f>
        <v>117</v>
      </c>
      <c r="E58" s="10">
        <v>0</v>
      </c>
      <c r="F58" s="165">
        <v>1554</v>
      </c>
      <c r="G58" s="13">
        <f>E58+F58</f>
        <v>1554</v>
      </c>
      <c r="H58" s="155">
        <v>196</v>
      </c>
    </row>
    <row r="59" spans="1:8" ht="19.5" customHeight="1">
      <c r="A59" s="146" t="s">
        <v>81</v>
      </c>
      <c r="B59" s="152">
        <v>0</v>
      </c>
      <c r="C59" s="10">
        <v>12</v>
      </c>
      <c r="D59" s="191">
        <f>B59+C59</f>
        <v>12</v>
      </c>
      <c r="E59" s="10">
        <v>0</v>
      </c>
      <c r="F59" s="165">
        <v>137</v>
      </c>
      <c r="G59" s="13">
        <f>E59+F59</f>
        <v>137</v>
      </c>
      <c r="H59" s="155">
        <v>29</v>
      </c>
    </row>
    <row r="60" spans="1:8" ht="19.5" customHeight="1">
      <c r="A60" s="184" t="s">
        <v>82</v>
      </c>
      <c r="B60" s="185">
        <f aca="true" t="shared" si="15" ref="B60:H60">SUM(B61:B62)</f>
        <v>0</v>
      </c>
      <c r="C60" s="186">
        <f t="shared" si="15"/>
        <v>868</v>
      </c>
      <c r="D60" s="187">
        <f t="shared" si="15"/>
        <v>868</v>
      </c>
      <c r="E60" s="186">
        <f t="shared" si="15"/>
        <v>0</v>
      </c>
      <c r="F60" s="188">
        <f t="shared" si="15"/>
        <v>16262</v>
      </c>
      <c r="G60" s="189">
        <f t="shared" si="15"/>
        <v>16262</v>
      </c>
      <c r="H60" s="190">
        <f t="shared" si="15"/>
        <v>2258</v>
      </c>
    </row>
    <row r="61" spans="1:8" ht="19.5" customHeight="1">
      <c r="A61" s="146" t="s">
        <v>83</v>
      </c>
      <c r="B61" s="152">
        <v>0</v>
      </c>
      <c r="C61" s="10">
        <v>221</v>
      </c>
      <c r="D61" s="191">
        <f>B61+C61</f>
        <v>221</v>
      </c>
      <c r="E61" s="10">
        <v>0</v>
      </c>
      <c r="F61" s="165">
        <v>3433</v>
      </c>
      <c r="G61" s="13">
        <f>E61+F61</f>
        <v>3433</v>
      </c>
      <c r="H61" s="155">
        <v>538</v>
      </c>
    </row>
    <row r="62" spans="1:8" ht="19.5" customHeight="1">
      <c r="A62" s="146" t="s">
        <v>84</v>
      </c>
      <c r="B62" s="152">
        <v>0</v>
      </c>
      <c r="C62" s="10">
        <v>647</v>
      </c>
      <c r="D62" s="191">
        <f>B62+C62</f>
        <v>647</v>
      </c>
      <c r="E62" s="10">
        <v>0</v>
      </c>
      <c r="F62" s="165">
        <v>12829</v>
      </c>
      <c r="G62" s="13">
        <f>E62+F62</f>
        <v>12829</v>
      </c>
      <c r="H62" s="155">
        <v>1720</v>
      </c>
    </row>
    <row r="63" spans="1:8" ht="19.5" customHeight="1">
      <c r="A63" s="184" t="s">
        <v>86</v>
      </c>
      <c r="B63" s="185">
        <f aca="true" t="shared" si="16" ref="B63:H63">SUM(B64:B67)</f>
        <v>18</v>
      </c>
      <c r="C63" s="186">
        <f t="shared" si="16"/>
        <v>3648</v>
      </c>
      <c r="D63" s="187">
        <f t="shared" si="16"/>
        <v>3666</v>
      </c>
      <c r="E63" s="186">
        <f t="shared" si="16"/>
        <v>159</v>
      </c>
      <c r="F63" s="188">
        <f t="shared" si="16"/>
        <v>121182</v>
      </c>
      <c r="G63" s="189">
        <f t="shared" si="16"/>
        <v>121341</v>
      </c>
      <c r="H63" s="190">
        <f t="shared" si="16"/>
        <v>21970</v>
      </c>
    </row>
    <row r="64" spans="1:8" ht="19.5" customHeight="1">
      <c r="A64" s="146" t="s">
        <v>88</v>
      </c>
      <c r="B64" s="152">
        <v>0</v>
      </c>
      <c r="C64" s="10">
        <v>2201</v>
      </c>
      <c r="D64" s="191">
        <f>B64+C64</f>
        <v>2201</v>
      </c>
      <c r="E64" s="10">
        <v>0</v>
      </c>
      <c r="F64" s="165">
        <v>87395</v>
      </c>
      <c r="G64" s="13">
        <f>E64+F64</f>
        <v>87395</v>
      </c>
      <c r="H64" s="155">
        <v>17545</v>
      </c>
    </row>
    <row r="65" spans="1:8" ht="19.5" customHeight="1">
      <c r="A65" s="146" t="s">
        <v>89</v>
      </c>
      <c r="B65" s="152">
        <v>14</v>
      </c>
      <c r="C65" s="10">
        <v>163</v>
      </c>
      <c r="D65" s="191">
        <f>B65+C65</f>
        <v>177</v>
      </c>
      <c r="E65" s="10">
        <v>130</v>
      </c>
      <c r="F65" s="165">
        <v>2536</v>
      </c>
      <c r="G65" s="13">
        <f>E65+F65</f>
        <v>2666</v>
      </c>
      <c r="H65" s="155">
        <v>422</v>
      </c>
    </row>
    <row r="66" spans="1:8" ht="19.5" customHeight="1">
      <c r="A66" s="146" t="s">
        <v>91</v>
      </c>
      <c r="B66" s="152">
        <v>4</v>
      </c>
      <c r="C66" s="10">
        <v>118</v>
      </c>
      <c r="D66" s="191">
        <f>B66+C66</f>
        <v>122</v>
      </c>
      <c r="E66" s="10">
        <v>29</v>
      </c>
      <c r="F66" s="165">
        <v>4017</v>
      </c>
      <c r="G66" s="13">
        <f>E66+F66</f>
        <v>4046</v>
      </c>
      <c r="H66" s="155">
        <v>619</v>
      </c>
    </row>
    <row r="67" spans="1:8" ht="19.5" customHeight="1">
      <c r="A67" s="146" t="s">
        <v>93</v>
      </c>
      <c r="B67" s="152">
        <v>0</v>
      </c>
      <c r="C67" s="10">
        <v>1166</v>
      </c>
      <c r="D67" s="191">
        <f>B67+C67</f>
        <v>1166</v>
      </c>
      <c r="E67" s="10">
        <v>0</v>
      </c>
      <c r="F67" s="165">
        <v>27234</v>
      </c>
      <c r="G67" s="13">
        <f>E67+F67</f>
        <v>27234</v>
      </c>
      <c r="H67" s="155">
        <v>3384</v>
      </c>
    </row>
    <row r="68" spans="1:8" ht="19.5" customHeight="1">
      <c r="A68" s="184" t="s">
        <v>94</v>
      </c>
      <c r="B68" s="185">
        <f aca="true" t="shared" si="17" ref="B68:H68">SUM(B69:B72)</f>
        <v>122</v>
      </c>
      <c r="C68" s="186">
        <f t="shared" si="17"/>
        <v>5044</v>
      </c>
      <c r="D68" s="187">
        <f t="shared" si="17"/>
        <v>5166</v>
      </c>
      <c r="E68" s="186">
        <f t="shared" si="17"/>
        <v>1230</v>
      </c>
      <c r="F68" s="188">
        <f t="shared" si="17"/>
        <v>133363</v>
      </c>
      <c r="G68" s="189">
        <f t="shared" si="17"/>
        <v>134593</v>
      </c>
      <c r="H68" s="190">
        <f t="shared" si="17"/>
        <v>19775</v>
      </c>
    </row>
    <row r="69" spans="1:8" ht="19.5" customHeight="1">
      <c r="A69" s="146" t="s">
        <v>95</v>
      </c>
      <c r="B69" s="152">
        <v>110</v>
      </c>
      <c r="C69" s="10">
        <v>3853</v>
      </c>
      <c r="D69" s="191">
        <f>B69+C69</f>
        <v>3963</v>
      </c>
      <c r="E69" s="10">
        <v>1137</v>
      </c>
      <c r="F69" s="165">
        <v>106030</v>
      </c>
      <c r="G69" s="13">
        <f>E69+F69</f>
        <v>107167</v>
      </c>
      <c r="H69" s="155">
        <v>16160</v>
      </c>
    </row>
    <row r="70" spans="1:8" ht="19.5" customHeight="1">
      <c r="A70" s="146" t="s">
        <v>96</v>
      </c>
      <c r="B70" s="152">
        <v>0</v>
      </c>
      <c r="C70" s="10">
        <v>730</v>
      </c>
      <c r="D70" s="191">
        <f>B70+C70</f>
        <v>730</v>
      </c>
      <c r="E70" s="10">
        <v>0</v>
      </c>
      <c r="F70" s="165">
        <v>18716</v>
      </c>
      <c r="G70" s="13">
        <f>E70+F70</f>
        <v>18716</v>
      </c>
      <c r="H70" s="155">
        <v>2496</v>
      </c>
    </row>
    <row r="71" spans="1:8" ht="19.5" customHeight="1">
      <c r="A71" s="146" t="s">
        <v>97</v>
      </c>
      <c r="B71" s="152">
        <v>12</v>
      </c>
      <c r="C71" s="10">
        <v>87</v>
      </c>
      <c r="D71" s="191">
        <f>B71+C71</f>
        <v>99</v>
      </c>
      <c r="E71" s="10">
        <v>93</v>
      </c>
      <c r="F71" s="165">
        <v>1038</v>
      </c>
      <c r="G71" s="13">
        <f>E71+F71</f>
        <v>1131</v>
      </c>
      <c r="H71" s="155">
        <v>145</v>
      </c>
    </row>
    <row r="72" spans="1:8" ht="19.5" customHeight="1">
      <c r="A72" s="146" t="s">
        <v>98</v>
      </c>
      <c r="B72" s="152">
        <v>0</v>
      </c>
      <c r="C72" s="10">
        <v>374</v>
      </c>
      <c r="D72" s="191">
        <f>B72+C72</f>
        <v>374</v>
      </c>
      <c r="E72" s="10">
        <v>0</v>
      </c>
      <c r="F72" s="165">
        <v>7579</v>
      </c>
      <c r="G72" s="13">
        <f>E72+F72</f>
        <v>7579</v>
      </c>
      <c r="H72" s="155">
        <v>974</v>
      </c>
    </row>
    <row r="73" spans="1:8" ht="19.5" customHeight="1">
      <c r="A73" s="184" t="s">
        <v>99</v>
      </c>
      <c r="B73" s="185">
        <f aca="true" t="shared" si="18" ref="B73:H73">SUM(B74:B77)</f>
        <v>15</v>
      </c>
      <c r="C73" s="186">
        <f t="shared" si="18"/>
        <v>518</v>
      </c>
      <c r="D73" s="187">
        <f t="shared" si="18"/>
        <v>533</v>
      </c>
      <c r="E73" s="186">
        <f t="shared" si="18"/>
        <v>172</v>
      </c>
      <c r="F73" s="188">
        <f t="shared" si="18"/>
        <v>11278</v>
      </c>
      <c r="G73" s="189">
        <f t="shared" si="18"/>
        <v>11450</v>
      </c>
      <c r="H73" s="190">
        <f t="shared" si="18"/>
        <v>1881</v>
      </c>
    </row>
    <row r="74" spans="1:8" ht="19.5" customHeight="1">
      <c r="A74" s="146" t="s">
        <v>100</v>
      </c>
      <c r="B74" s="152">
        <v>11</v>
      </c>
      <c r="C74" s="10">
        <v>264</v>
      </c>
      <c r="D74" s="191">
        <f>B74+C74</f>
        <v>275</v>
      </c>
      <c r="E74" s="10">
        <v>86</v>
      </c>
      <c r="F74" s="165">
        <v>4850</v>
      </c>
      <c r="G74" s="13">
        <f>E74+F74</f>
        <v>4936</v>
      </c>
      <c r="H74" s="155">
        <v>791</v>
      </c>
    </row>
    <row r="75" spans="1:8" ht="19.5" customHeight="1">
      <c r="A75" s="146" t="s">
        <v>101</v>
      </c>
      <c r="B75" s="152">
        <v>0</v>
      </c>
      <c r="C75" s="10">
        <v>108</v>
      </c>
      <c r="D75" s="191">
        <f>B75+C75</f>
        <v>108</v>
      </c>
      <c r="E75" s="10">
        <v>0</v>
      </c>
      <c r="F75" s="165">
        <v>1998</v>
      </c>
      <c r="G75" s="13">
        <f>E75+F75</f>
        <v>1998</v>
      </c>
      <c r="H75" s="155">
        <v>262</v>
      </c>
    </row>
    <row r="76" spans="1:8" ht="19.5" customHeight="1">
      <c r="A76" s="146" t="s">
        <v>102</v>
      </c>
      <c r="B76" s="152">
        <v>0</v>
      </c>
      <c r="C76" s="10">
        <v>97</v>
      </c>
      <c r="D76" s="191">
        <f>B76+C76</f>
        <v>97</v>
      </c>
      <c r="E76" s="10">
        <v>0</v>
      </c>
      <c r="F76" s="165">
        <v>3856</v>
      </c>
      <c r="G76" s="13">
        <f>E76+F76</f>
        <v>3856</v>
      </c>
      <c r="H76" s="155">
        <v>728</v>
      </c>
    </row>
    <row r="77" spans="1:8" ht="19.5" customHeight="1">
      <c r="A77" s="146" t="s">
        <v>103</v>
      </c>
      <c r="B77" s="152">
        <v>4</v>
      </c>
      <c r="C77" s="10">
        <v>49</v>
      </c>
      <c r="D77" s="191">
        <f>B77+C77</f>
        <v>53</v>
      </c>
      <c r="E77" s="10">
        <v>86</v>
      </c>
      <c r="F77" s="165">
        <v>574</v>
      </c>
      <c r="G77" s="13">
        <f>E77+F77</f>
        <v>660</v>
      </c>
      <c r="H77" s="155">
        <v>100</v>
      </c>
    </row>
    <row r="78" spans="1:8" ht="19.5" customHeight="1">
      <c r="A78" s="147" t="s">
        <v>1</v>
      </c>
      <c r="B78" s="151">
        <f aca="true" t="shared" si="19" ref="B78:H78">B79</f>
        <v>7</v>
      </c>
      <c r="C78" s="133">
        <f t="shared" si="19"/>
        <v>2554</v>
      </c>
      <c r="D78" s="163">
        <f t="shared" si="19"/>
        <v>2561</v>
      </c>
      <c r="E78" s="133">
        <f t="shared" si="19"/>
        <v>146</v>
      </c>
      <c r="F78" s="164">
        <f t="shared" si="19"/>
        <v>37435</v>
      </c>
      <c r="G78" s="139">
        <f t="shared" si="19"/>
        <v>37581</v>
      </c>
      <c r="H78" s="154">
        <f t="shared" si="19"/>
        <v>5095</v>
      </c>
    </row>
    <row r="79" spans="1:8" ht="19.5" customHeight="1">
      <c r="A79" s="184" t="s">
        <v>104</v>
      </c>
      <c r="B79" s="185">
        <f aca="true" t="shared" si="20" ref="B79:H79">SUM(B80:B83)</f>
        <v>7</v>
      </c>
      <c r="C79" s="186">
        <f t="shared" si="20"/>
        <v>2554</v>
      </c>
      <c r="D79" s="187">
        <f t="shared" si="20"/>
        <v>2561</v>
      </c>
      <c r="E79" s="186">
        <f t="shared" si="20"/>
        <v>146</v>
      </c>
      <c r="F79" s="188">
        <f t="shared" si="20"/>
        <v>37435</v>
      </c>
      <c r="G79" s="189">
        <f t="shared" si="20"/>
        <v>37581</v>
      </c>
      <c r="H79" s="190">
        <f t="shared" si="20"/>
        <v>5095</v>
      </c>
    </row>
    <row r="80" spans="1:8" ht="19.5" customHeight="1">
      <c r="A80" s="146" t="s">
        <v>106</v>
      </c>
      <c r="B80" s="152">
        <v>0</v>
      </c>
      <c r="C80" s="10">
        <v>133</v>
      </c>
      <c r="D80" s="191">
        <f>B80+C80</f>
        <v>133</v>
      </c>
      <c r="E80" s="10">
        <v>0</v>
      </c>
      <c r="F80" s="165">
        <v>1745</v>
      </c>
      <c r="G80" s="13">
        <f>E80+F80</f>
        <v>1745</v>
      </c>
      <c r="H80" s="155">
        <v>200</v>
      </c>
    </row>
    <row r="81" spans="1:8" ht="19.5" customHeight="1">
      <c r="A81" s="146" t="s">
        <v>107</v>
      </c>
      <c r="B81" s="152">
        <v>0</v>
      </c>
      <c r="C81" s="10">
        <v>541</v>
      </c>
      <c r="D81" s="191">
        <f>B81+C81</f>
        <v>541</v>
      </c>
      <c r="E81" s="10">
        <v>0</v>
      </c>
      <c r="F81" s="165">
        <v>8886</v>
      </c>
      <c r="G81" s="13">
        <f>E81+F81</f>
        <v>8886</v>
      </c>
      <c r="H81" s="155">
        <v>1153</v>
      </c>
    </row>
    <row r="82" spans="1:8" ht="19.5" customHeight="1">
      <c r="A82" s="146" t="s">
        <v>108</v>
      </c>
      <c r="B82" s="152">
        <v>6</v>
      </c>
      <c r="C82" s="10">
        <v>1328</v>
      </c>
      <c r="D82" s="191">
        <f>B82+C82</f>
        <v>1334</v>
      </c>
      <c r="E82" s="10">
        <v>127</v>
      </c>
      <c r="F82" s="165">
        <v>17401</v>
      </c>
      <c r="G82" s="13">
        <f>E82+F82</f>
        <v>17528</v>
      </c>
      <c r="H82" s="155">
        <v>2506</v>
      </c>
    </row>
    <row r="83" spans="1:8" ht="19.5" customHeight="1">
      <c r="A83" s="146" t="s">
        <v>109</v>
      </c>
      <c r="B83" s="152">
        <v>1</v>
      </c>
      <c r="C83" s="10">
        <v>552</v>
      </c>
      <c r="D83" s="191">
        <f>B83+C83</f>
        <v>553</v>
      </c>
      <c r="E83" s="10">
        <v>19</v>
      </c>
      <c r="F83" s="165">
        <v>9403</v>
      </c>
      <c r="G83" s="13">
        <f>E83+F83</f>
        <v>9422</v>
      </c>
      <c r="H83" s="155">
        <v>1236</v>
      </c>
    </row>
    <row r="84" spans="1:8" ht="19.5" customHeight="1">
      <c r="A84" s="147" t="s">
        <v>5</v>
      </c>
      <c r="B84" s="151">
        <f aca="true" t="shared" si="21" ref="B84:H84">B85+B88+B92+B96+B100+B105</f>
        <v>1956</v>
      </c>
      <c r="C84" s="133">
        <f t="shared" si="21"/>
        <v>27445</v>
      </c>
      <c r="D84" s="163">
        <f t="shared" si="21"/>
        <v>29401</v>
      </c>
      <c r="E84" s="133">
        <f t="shared" si="21"/>
        <v>30730</v>
      </c>
      <c r="F84" s="164">
        <f t="shared" si="21"/>
        <v>666657</v>
      </c>
      <c r="G84" s="139">
        <f t="shared" si="21"/>
        <v>697387</v>
      </c>
      <c r="H84" s="154">
        <f t="shared" si="21"/>
        <v>95205</v>
      </c>
    </row>
    <row r="85" spans="1:8" ht="19.5" customHeight="1">
      <c r="A85" s="184" t="s">
        <v>110</v>
      </c>
      <c r="B85" s="185">
        <f aca="true" t="shared" si="22" ref="B85:H85">SUM(B86:B87)</f>
        <v>599</v>
      </c>
      <c r="C85" s="186">
        <f t="shared" si="22"/>
        <v>13524</v>
      </c>
      <c r="D85" s="187">
        <f t="shared" si="22"/>
        <v>14123</v>
      </c>
      <c r="E85" s="186">
        <f t="shared" si="22"/>
        <v>11088</v>
      </c>
      <c r="F85" s="188">
        <f t="shared" si="22"/>
        <v>359415</v>
      </c>
      <c r="G85" s="189">
        <f t="shared" si="22"/>
        <v>370503</v>
      </c>
      <c r="H85" s="190">
        <f t="shared" si="22"/>
        <v>49874</v>
      </c>
    </row>
    <row r="86" spans="1:8" ht="19.5" customHeight="1">
      <c r="A86" s="146" t="s">
        <v>111</v>
      </c>
      <c r="B86" s="152">
        <v>294</v>
      </c>
      <c r="C86" s="10">
        <v>4702</v>
      </c>
      <c r="D86" s="191">
        <f>B86+C86</f>
        <v>4996</v>
      </c>
      <c r="E86" s="10">
        <v>4597</v>
      </c>
      <c r="F86" s="165">
        <v>112414</v>
      </c>
      <c r="G86" s="13">
        <f>E86+F86</f>
        <v>117011</v>
      </c>
      <c r="H86" s="155">
        <v>16410</v>
      </c>
    </row>
    <row r="87" spans="1:8" ht="19.5" customHeight="1">
      <c r="A87" s="146" t="s">
        <v>112</v>
      </c>
      <c r="B87" s="152">
        <v>305</v>
      </c>
      <c r="C87" s="10">
        <v>8822</v>
      </c>
      <c r="D87" s="191">
        <f>B87+C87</f>
        <v>9127</v>
      </c>
      <c r="E87" s="10">
        <v>6491</v>
      </c>
      <c r="F87" s="165">
        <v>247001</v>
      </c>
      <c r="G87" s="13">
        <f>E87+F87</f>
        <v>253492</v>
      </c>
      <c r="H87" s="155">
        <v>33464</v>
      </c>
    </row>
    <row r="88" spans="1:8" ht="19.5" customHeight="1">
      <c r="A88" s="184" t="s">
        <v>113</v>
      </c>
      <c r="B88" s="185">
        <f aca="true" t="shared" si="23" ref="B88:H88">SUM(B89:B91)</f>
        <v>0</v>
      </c>
      <c r="C88" s="186">
        <f t="shared" si="23"/>
        <v>7197</v>
      </c>
      <c r="D88" s="187">
        <f t="shared" si="23"/>
        <v>7197</v>
      </c>
      <c r="E88" s="186">
        <f t="shared" si="23"/>
        <v>0</v>
      </c>
      <c r="F88" s="188">
        <f t="shared" si="23"/>
        <v>182239</v>
      </c>
      <c r="G88" s="189">
        <f t="shared" si="23"/>
        <v>182239</v>
      </c>
      <c r="H88" s="190">
        <f t="shared" si="23"/>
        <v>25190</v>
      </c>
    </row>
    <row r="89" spans="1:8" ht="19.5" customHeight="1">
      <c r="A89" s="146" t="s">
        <v>114</v>
      </c>
      <c r="B89" s="152">
        <v>0</v>
      </c>
      <c r="C89" s="10">
        <v>1608</v>
      </c>
      <c r="D89" s="191">
        <f>B89+C89</f>
        <v>1608</v>
      </c>
      <c r="E89" s="10">
        <v>0</v>
      </c>
      <c r="F89" s="165">
        <v>59723</v>
      </c>
      <c r="G89" s="13">
        <f>E89+F89</f>
        <v>59723</v>
      </c>
      <c r="H89" s="155">
        <v>8146</v>
      </c>
    </row>
    <row r="90" spans="1:8" ht="19.5" customHeight="1">
      <c r="A90" s="146" t="s">
        <v>115</v>
      </c>
      <c r="B90" s="152">
        <v>0</v>
      </c>
      <c r="C90" s="10">
        <v>91</v>
      </c>
      <c r="D90" s="191">
        <f>B90+C90</f>
        <v>91</v>
      </c>
      <c r="E90" s="10">
        <v>0</v>
      </c>
      <c r="F90" s="165">
        <v>2356</v>
      </c>
      <c r="G90" s="13">
        <f>E90+F90</f>
        <v>2356</v>
      </c>
      <c r="H90" s="155">
        <v>274</v>
      </c>
    </row>
    <row r="91" spans="1:8" ht="19.5" customHeight="1">
      <c r="A91" s="146" t="s">
        <v>116</v>
      </c>
      <c r="B91" s="152">
        <v>0</v>
      </c>
      <c r="C91" s="10">
        <v>5498</v>
      </c>
      <c r="D91" s="191">
        <f>B91+C91</f>
        <v>5498</v>
      </c>
      <c r="E91" s="10">
        <v>0</v>
      </c>
      <c r="F91" s="165">
        <v>120160</v>
      </c>
      <c r="G91" s="13">
        <f>E91+F91</f>
        <v>120160</v>
      </c>
      <c r="H91" s="155">
        <v>16770</v>
      </c>
    </row>
    <row r="92" spans="1:8" ht="19.5" customHeight="1">
      <c r="A92" s="184" t="s">
        <v>117</v>
      </c>
      <c r="B92" s="185">
        <f aca="true" t="shared" si="24" ref="B92:H92">SUM(B93:B95)</f>
        <v>820</v>
      </c>
      <c r="C92" s="186">
        <f t="shared" si="24"/>
        <v>2874</v>
      </c>
      <c r="D92" s="187">
        <f t="shared" si="24"/>
        <v>3694</v>
      </c>
      <c r="E92" s="186">
        <f t="shared" si="24"/>
        <v>12711</v>
      </c>
      <c r="F92" s="188">
        <f t="shared" si="24"/>
        <v>50854</v>
      </c>
      <c r="G92" s="189">
        <f t="shared" si="24"/>
        <v>63565</v>
      </c>
      <c r="H92" s="190">
        <f t="shared" si="24"/>
        <v>8289</v>
      </c>
    </row>
    <row r="93" spans="1:8" ht="19.5" customHeight="1">
      <c r="A93" s="146" t="s">
        <v>118</v>
      </c>
      <c r="B93" s="152">
        <v>491</v>
      </c>
      <c r="C93" s="10">
        <v>938</v>
      </c>
      <c r="D93" s="191">
        <f>B93+C93</f>
        <v>1429</v>
      </c>
      <c r="E93" s="10">
        <v>7330</v>
      </c>
      <c r="F93" s="165">
        <v>15622</v>
      </c>
      <c r="G93" s="13">
        <f>E93+F93</f>
        <v>22952</v>
      </c>
      <c r="H93" s="155">
        <v>2927</v>
      </c>
    </row>
    <row r="94" spans="1:8" ht="19.5" customHeight="1">
      <c r="A94" s="146" t="s">
        <v>119</v>
      </c>
      <c r="B94" s="152">
        <v>329</v>
      </c>
      <c r="C94" s="10">
        <v>1392</v>
      </c>
      <c r="D94" s="191">
        <f>B94+C94</f>
        <v>1721</v>
      </c>
      <c r="E94" s="10">
        <v>5381</v>
      </c>
      <c r="F94" s="165">
        <v>26575</v>
      </c>
      <c r="G94" s="13">
        <f>E94+F94</f>
        <v>31956</v>
      </c>
      <c r="H94" s="155">
        <v>4124</v>
      </c>
    </row>
    <row r="95" spans="1:8" ht="19.5" customHeight="1">
      <c r="A95" s="146" t="s">
        <v>120</v>
      </c>
      <c r="B95" s="152">
        <v>0</v>
      </c>
      <c r="C95" s="10">
        <v>544</v>
      </c>
      <c r="D95" s="191">
        <f>B95+C95</f>
        <v>544</v>
      </c>
      <c r="E95" s="10">
        <v>0</v>
      </c>
      <c r="F95" s="165">
        <v>8657</v>
      </c>
      <c r="G95" s="13">
        <f>E95+F95</f>
        <v>8657</v>
      </c>
      <c r="H95" s="155">
        <v>1238</v>
      </c>
    </row>
    <row r="96" spans="1:8" ht="19.5" customHeight="1">
      <c r="A96" s="184" t="s">
        <v>121</v>
      </c>
      <c r="B96" s="185">
        <f aca="true" t="shared" si="25" ref="B96:H96">SUM(B97:B99)</f>
        <v>23</v>
      </c>
      <c r="C96" s="186">
        <f t="shared" si="25"/>
        <v>2097</v>
      </c>
      <c r="D96" s="187">
        <f t="shared" si="25"/>
        <v>2120</v>
      </c>
      <c r="E96" s="186">
        <f t="shared" si="25"/>
        <v>573</v>
      </c>
      <c r="F96" s="188">
        <f t="shared" si="25"/>
        <v>46501</v>
      </c>
      <c r="G96" s="189">
        <f t="shared" si="25"/>
        <v>47074</v>
      </c>
      <c r="H96" s="190">
        <f t="shared" si="25"/>
        <v>6860</v>
      </c>
    </row>
    <row r="97" spans="1:8" ht="19.5" customHeight="1">
      <c r="A97" s="146" t="s">
        <v>122</v>
      </c>
      <c r="B97" s="152">
        <v>23</v>
      </c>
      <c r="C97" s="10">
        <v>1741</v>
      </c>
      <c r="D97" s="191">
        <f>B97+C97</f>
        <v>1764</v>
      </c>
      <c r="E97" s="10">
        <v>573</v>
      </c>
      <c r="F97" s="165">
        <v>34536</v>
      </c>
      <c r="G97" s="13">
        <f>E97+F97</f>
        <v>35109</v>
      </c>
      <c r="H97" s="155">
        <v>4864</v>
      </c>
    </row>
    <row r="98" spans="1:8" ht="19.5" customHeight="1">
      <c r="A98" s="146" t="s">
        <v>123</v>
      </c>
      <c r="B98" s="152">
        <v>0</v>
      </c>
      <c r="C98" s="10">
        <v>10</v>
      </c>
      <c r="D98" s="191">
        <f>B98+C98</f>
        <v>10</v>
      </c>
      <c r="E98" s="10">
        <v>0</v>
      </c>
      <c r="F98" s="165">
        <v>266</v>
      </c>
      <c r="G98" s="13">
        <f>E98+F98</f>
        <v>266</v>
      </c>
      <c r="H98" s="155">
        <v>31</v>
      </c>
    </row>
    <row r="99" spans="1:8" ht="19.5" customHeight="1">
      <c r="A99" s="146" t="s">
        <v>124</v>
      </c>
      <c r="B99" s="152">
        <v>0</v>
      </c>
      <c r="C99" s="10">
        <v>346</v>
      </c>
      <c r="D99" s="191">
        <f>B99+C99</f>
        <v>346</v>
      </c>
      <c r="E99" s="10">
        <v>0</v>
      </c>
      <c r="F99" s="165">
        <v>11699</v>
      </c>
      <c r="G99" s="13">
        <f>E99+F99</f>
        <v>11699</v>
      </c>
      <c r="H99" s="155">
        <v>1965</v>
      </c>
    </row>
    <row r="100" spans="1:8" ht="19.5" customHeight="1">
      <c r="A100" s="184" t="s">
        <v>125</v>
      </c>
      <c r="B100" s="185">
        <f aca="true" t="shared" si="26" ref="B100:H100">SUM(B101:B104)</f>
        <v>479</v>
      </c>
      <c r="C100" s="186">
        <f t="shared" si="26"/>
        <v>1452</v>
      </c>
      <c r="D100" s="187">
        <f t="shared" si="26"/>
        <v>1931</v>
      </c>
      <c r="E100" s="186">
        <f t="shared" si="26"/>
        <v>5748</v>
      </c>
      <c r="F100" s="188">
        <f t="shared" si="26"/>
        <v>23828</v>
      </c>
      <c r="G100" s="189">
        <f t="shared" si="26"/>
        <v>29576</v>
      </c>
      <c r="H100" s="190">
        <f t="shared" si="26"/>
        <v>4303</v>
      </c>
    </row>
    <row r="101" spans="1:8" ht="19.5" customHeight="1">
      <c r="A101" s="146" t="s">
        <v>126</v>
      </c>
      <c r="B101" s="152">
        <v>143</v>
      </c>
      <c r="C101" s="10">
        <v>371</v>
      </c>
      <c r="D101" s="191">
        <f>B101+C101</f>
        <v>514</v>
      </c>
      <c r="E101" s="10">
        <v>1356</v>
      </c>
      <c r="F101" s="165">
        <v>4818</v>
      </c>
      <c r="G101" s="13">
        <f>E101+F101</f>
        <v>6174</v>
      </c>
      <c r="H101" s="155">
        <v>842</v>
      </c>
    </row>
    <row r="102" spans="1:8" ht="19.5" customHeight="1">
      <c r="A102" s="146" t="s">
        <v>127</v>
      </c>
      <c r="B102" s="152">
        <v>140</v>
      </c>
      <c r="C102" s="10">
        <v>315</v>
      </c>
      <c r="D102" s="191">
        <f>B102+C102</f>
        <v>455</v>
      </c>
      <c r="E102" s="10">
        <v>1668</v>
      </c>
      <c r="F102" s="165">
        <v>3283</v>
      </c>
      <c r="G102" s="13">
        <f>E102+F102</f>
        <v>4951</v>
      </c>
      <c r="H102" s="155">
        <v>704</v>
      </c>
    </row>
    <row r="103" spans="1:8" ht="19.5" customHeight="1">
      <c r="A103" s="146" t="s">
        <v>128</v>
      </c>
      <c r="B103" s="152">
        <v>56</v>
      </c>
      <c r="C103" s="10">
        <v>202</v>
      </c>
      <c r="D103" s="191">
        <f>B103+C103</f>
        <v>258</v>
      </c>
      <c r="E103" s="10">
        <v>951</v>
      </c>
      <c r="F103" s="165">
        <v>2542</v>
      </c>
      <c r="G103" s="13">
        <f>E103+F103</f>
        <v>3493</v>
      </c>
      <c r="H103" s="155">
        <v>501</v>
      </c>
    </row>
    <row r="104" spans="1:8" ht="19.5" customHeight="1">
      <c r="A104" s="146" t="s">
        <v>129</v>
      </c>
      <c r="B104" s="152">
        <v>140</v>
      </c>
      <c r="C104" s="10">
        <v>564</v>
      </c>
      <c r="D104" s="191">
        <f>B104+C104</f>
        <v>704</v>
      </c>
      <c r="E104" s="10">
        <v>1773</v>
      </c>
      <c r="F104" s="165">
        <v>13185</v>
      </c>
      <c r="G104" s="13">
        <f>E104+F104</f>
        <v>14958</v>
      </c>
      <c r="H104" s="155">
        <v>2256</v>
      </c>
    </row>
    <row r="105" spans="1:8" ht="19.5" customHeight="1">
      <c r="A105" s="184" t="s">
        <v>130</v>
      </c>
      <c r="B105" s="185">
        <f aca="true" t="shared" si="27" ref="B105:H105">B106</f>
        <v>35</v>
      </c>
      <c r="C105" s="186">
        <f t="shared" si="27"/>
        <v>301</v>
      </c>
      <c r="D105" s="187">
        <f t="shared" si="27"/>
        <v>336</v>
      </c>
      <c r="E105" s="186">
        <f t="shared" si="27"/>
        <v>610</v>
      </c>
      <c r="F105" s="188">
        <f t="shared" si="27"/>
        <v>3820</v>
      </c>
      <c r="G105" s="189">
        <f t="shared" si="27"/>
        <v>4430</v>
      </c>
      <c r="H105" s="190">
        <f t="shared" si="27"/>
        <v>689</v>
      </c>
    </row>
    <row r="106" spans="1:8" ht="19.5" customHeight="1">
      <c r="A106" s="146" t="s">
        <v>131</v>
      </c>
      <c r="B106" s="152">
        <v>35</v>
      </c>
      <c r="C106" s="10">
        <v>301</v>
      </c>
      <c r="D106" s="191">
        <f>B106+C106</f>
        <v>336</v>
      </c>
      <c r="E106" s="10">
        <v>610</v>
      </c>
      <c r="F106" s="165">
        <v>3820</v>
      </c>
      <c r="G106" s="13">
        <f>E106+F106</f>
        <v>4430</v>
      </c>
      <c r="H106" s="155">
        <v>689</v>
      </c>
    </row>
    <row r="107" spans="1:8" ht="19.5" customHeight="1">
      <c r="A107" s="147" t="s">
        <v>6</v>
      </c>
      <c r="B107" s="151">
        <f aca="true" t="shared" si="28" ref="B107:H107">B108+B118+B122+B126+B130+B136</f>
        <v>872</v>
      </c>
      <c r="C107" s="133">
        <f t="shared" si="28"/>
        <v>12779</v>
      </c>
      <c r="D107" s="163">
        <f t="shared" si="28"/>
        <v>13651</v>
      </c>
      <c r="E107" s="133">
        <f t="shared" si="28"/>
        <v>9067</v>
      </c>
      <c r="F107" s="164">
        <f t="shared" si="28"/>
        <v>220716</v>
      </c>
      <c r="G107" s="139">
        <f t="shared" si="28"/>
        <v>229783</v>
      </c>
      <c r="H107" s="154">
        <f t="shared" si="28"/>
        <v>32888</v>
      </c>
    </row>
    <row r="108" spans="1:8" ht="19.5" customHeight="1">
      <c r="A108" s="184" t="s">
        <v>132</v>
      </c>
      <c r="B108" s="185">
        <f aca="true" t="shared" si="29" ref="B108:H108">SUM(B109:B117)</f>
        <v>56</v>
      </c>
      <c r="C108" s="186">
        <f t="shared" si="29"/>
        <v>1616</v>
      </c>
      <c r="D108" s="187">
        <f t="shared" si="29"/>
        <v>1672</v>
      </c>
      <c r="E108" s="186">
        <f t="shared" si="29"/>
        <v>535</v>
      </c>
      <c r="F108" s="188">
        <f t="shared" si="29"/>
        <v>23853</v>
      </c>
      <c r="G108" s="189">
        <f t="shared" si="29"/>
        <v>24388</v>
      </c>
      <c r="H108" s="190">
        <f t="shared" si="29"/>
        <v>3475</v>
      </c>
    </row>
    <row r="109" spans="1:8" ht="19.5" customHeight="1">
      <c r="A109" s="146" t="s">
        <v>133</v>
      </c>
      <c r="B109" s="152">
        <v>0</v>
      </c>
      <c r="C109" s="10">
        <v>945</v>
      </c>
      <c r="D109" s="191">
        <f>B109+C109</f>
        <v>945</v>
      </c>
      <c r="E109" s="10">
        <v>0</v>
      </c>
      <c r="F109" s="165">
        <v>13465</v>
      </c>
      <c r="G109" s="13">
        <f>E109+F109</f>
        <v>13465</v>
      </c>
      <c r="H109" s="155">
        <v>1901</v>
      </c>
    </row>
    <row r="110" spans="1:8" ht="19.5" customHeight="1">
      <c r="A110" s="146" t="s">
        <v>134</v>
      </c>
      <c r="B110" s="152">
        <v>0</v>
      </c>
      <c r="C110" s="10">
        <v>14</v>
      </c>
      <c r="D110" s="191">
        <f aca="true" t="shared" si="30" ref="D110:D117">B110+C110</f>
        <v>14</v>
      </c>
      <c r="E110" s="10">
        <v>0</v>
      </c>
      <c r="F110" s="165">
        <v>157</v>
      </c>
      <c r="G110" s="13">
        <f aca="true" t="shared" si="31" ref="G110:G117">E110+F110</f>
        <v>157</v>
      </c>
      <c r="H110" s="155">
        <v>18</v>
      </c>
    </row>
    <row r="111" spans="1:8" ht="19.5" customHeight="1">
      <c r="A111" s="146" t="s">
        <v>135</v>
      </c>
      <c r="B111" s="152">
        <v>25</v>
      </c>
      <c r="C111" s="10">
        <v>30</v>
      </c>
      <c r="D111" s="191">
        <f t="shared" si="30"/>
        <v>55</v>
      </c>
      <c r="E111" s="10">
        <v>234</v>
      </c>
      <c r="F111" s="165">
        <v>306</v>
      </c>
      <c r="G111" s="13">
        <f t="shared" si="31"/>
        <v>540</v>
      </c>
      <c r="H111" s="155">
        <v>80</v>
      </c>
    </row>
    <row r="112" spans="1:8" ht="19.5" customHeight="1">
      <c r="A112" s="146" t="s">
        <v>136</v>
      </c>
      <c r="B112" s="152">
        <v>8</v>
      </c>
      <c r="C112" s="10">
        <v>0</v>
      </c>
      <c r="D112" s="191">
        <f t="shared" si="30"/>
        <v>8</v>
      </c>
      <c r="E112" s="10">
        <v>49</v>
      </c>
      <c r="F112" s="165">
        <v>0</v>
      </c>
      <c r="G112" s="13">
        <f t="shared" si="31"/>
        <v>49</v>
      </c>
      <c r="H112" s="155">
        <v>7</v>
      </c>
    </row>
    <row r="113" spans="1:8" ht="19.5" customHeight="1">
      <c r="A113" s="146" t="s">
        <v>137</v>
      </c>
      <c r="B113" s="152">
        <v>6</v>
      </c>
      <c r="C113" s="10">
        <v>56</v>
      </c>
      <c r="D113" s="191">
        <f t="shared" si="30"/>
        <v>62</v>
      </c>
      <c r="E113" s="10">
        <v>66</v>
      </c>
      <c r="F113" s="165">
        <v>577</v>
      </c>
      <c r="G113" s="13">
        <f t="shared" si="31"/>
        <v>643</v>
      </c>
      <c r="H113" s="155">
        <v>95</v>
      </c>
    </row>
    <row r="114" spans="1:8" ht="19.5" customHeight="1">
      <c r="A114" s="146" t="s">
        <v>810</v>
      </c>
      <c r="B114" s="152">
        <v>7</v>
      </c>
      <c r="C114" s="13">
        <v>193</v>
      </c>
      <c r="D114" s="191">
        <f t="shared" si="30"/>
        <v>200</v>
      </c>
      <c r="E114" s="10">
        <v>64</v>
      </c>
      <c r="F114" s="165">
        <v>2870</v>
      </c>
      <c r="G114" s="13">
        <f t="shared" si="31"/>
        <v>2934</v>
      </c>
      <c r="H114" s="155">
        <v>445</v>
      </c>
    </row>
    <row r="115" spans="1:12" ht="19.5" customHeight="1">
      <c r="A115" s="146" t="s">
        <v>142</v>
      </c>
      <c r="B115" s="152">
        <v>0</v>
      </c>
      <c r="C115" s="13">
        <v>9</v>
      </c>
      <c r="D115" s="191">
        <f t="shared" si="30"/>
        <v>9</v>
      </c>
      <c r="E115" s="10">
        <v>0</v>
      </c>
      <c r="F115" s="165">
        <v>145</v>
      </c>
      <c r="G115" s="13">
        <f t="shared" si="31"/>
        <v>145</v>
      </c>
      <c r="H115" s="155">
        <v>30</v>
      </c>
      <c r="I115" s="9"/>
      <c r="J115" s="9"/>
      <c r="K115" s="9"/>
      <c r="L115" s="9"/>
    </row>
    <row r="116" spans="1:8" ht="19.5" customHeight="1">
      <c r="A116" s="146" t="s">
        <v>143</v>
      </c>
      <c r="B116" s="152">
        <v>10</v>
      </c>
      <c r="C116" s="13">
        <v>207</v>
      </c>
      <c r="D116" s="191">
        <f t="shared" si="30"/>
        <v>217</v>
      </c>
      <c r="E116" s="10">
        <v>122</v>
      </c>
      <c r="F116" s="165">
        <v>2958</v>
      </c>
      <c r="G116" s="13">
        <f t="shared" si="31"/>
        <v>3080</v>
      </c>
      <c r="H116" s="155">
        <v>437</v>
      </c>
    </row>
    <row r="117" spans="1:8" ht="19.5" customHeight="1">
      <c r="A117" s="146" t="s">
        <v>144</v>
      </c>
      <c r="B117" s="152">
        <v>0</v>
      </c>
      <c r="C117" s="13">
        <v>162</v>
      </c>
      <c r="D117" s="191">
        <f t="shared" si="30"/>
        <v>162</v>
      </c>
      <c r="E117" s="10">
        <v>0</v>
      </c>
      <c r="F117" s="165">
        <v>3375</v>
      </c>
      <c r="G117" s="13">
        <f t="shared" si="31"/>
        <v>3375</v>
      </c>
      <c r="H117" s="155">
        <v>462</v>
      </c>
    </row>
    <row r="118" spans="1:8" ht="19.5" customHeight="1">
      <c r="A118" s="184" t="s">
        <v>145</v>
      </c>
      <c r="B118" s="185">
        <f aca="true" t="shared" si="32" ref="B118:H118">SUM(B119:B121)</f>
        <v>26</v>
      </c>
      <c r="C118" s="189">
        <f t="shared" si="32"/>
        <v>1761</v>
      </c>
      <c r="D118" s="187">
        <f t="shared" si="32"/>
        <v>1787</v>
      </c>
      <c r="E118" s="186">
        <f t="shared" si="32"/>
        <v>347</v>
      </c>
      <c r="F118" s="188">
        <f t="shared" si="32"/>
        <v>40797</v>
      </c>
      <c r="G118" s="189">
        <f t="shared" si="32"/>
        <v>41144</v>
      </c>
      <c r="H118" s="190">
        <f t="shared" si="32"/>
        <v>6194</v>
      </c>
    </row>
    <row r="119" spans="1:8" ht="19.5" customHeight="1">
      <c r="A119" s="146" t="s">
        <v>146</v>
      </c>
      <c r="B119" s="152">
        <v>26</v>
      </c>
      <c r="C119" s="13">
        <v>331</v>
      </c>
      <c r="D119" s="191">
        <f>B119+C119</f>
        <v>357</v>
      </c>
      <c r="E119" s="10">
        <v>347</v>
      </c>
      <c r="F119" s="165">
        <v>6220</v>
      </c>
      <c r="G119" s="13">
        <f>E119+F119</f>
        <v>6567</v>
      </c>
      <c r="H119" s="155">
        <v>829</v>
      </c>
    </row>
    <row r="120" spans="1:8" ht="19.5" customHeight="1">
      <c r="A120" s="146" t="s">
        <v>147</v>
      </c>
      <c r="B120" s="152">
        <v>0</v>
      </c>
      <c r="C120" s="13">
        <v>379</v>
      </c>
      <c r="D120" s="191">
        <f>B120+C120</f>
        <v>379</v>
      </c>
      <c r="E120" s="10">
        <v>0</v>
      </c>
      <c r="F120" s="165">
        <v>8543</v>
      </c>
      <c r="G120" s="13">
        <f>E120+F120</f>
        <v>8543</v>
      </c>
      <c r="H120" s="155">
        <v>1421</v>
      </c>
    </row>
    <row r="121" spans="1:8" ht="19.5" customHeight="1">
      <c r="A121" s="146" t="s">
        <v>148</v>
      </c>
      <c r="B121" s="152">
        <v>0</v>
      </c>
      <c r="C121" s="13">
        <v>1051</v>
      </c>
      <c r="D121" s="191">
        <f>B121+C121</f>
        <v>1051</v>
      </c>
      <c r="E121" s="10">
        <v>0</v>
      </c>
      <c r="F121" s="165">
        <v>26034</v>
      </c>
      <c r="G121" s="13">
        <f>E121+F121</f>
        <v>26034</v>
      </c>
      <c r="H121" s="155">
        <v>3944</v>
      </c>
    </row>
    <row r="122" spans="1:8" ht="19.5" customHeight="1">
      <c r="A122" s="184" t="s">
        <v>149</v>
      </c>
      <c r="B122" s="185">
        <f aca="true" t="shared" si="33" ref="B122:H122">SUM(B123:B125)</f>
        <v>85</v>
      </c>
      <c r="C122" s="189">
        <f t="shared" si="33"/>
        <v>1866</v>
      </c>
      <c r="D122" s="187">
        <f t="shared" si="33"/>
        <v>1951</v>
      </c>
      <c r="E122" s="186">
        <f t="shared" si="33"/>
        <v>1058</v>
      </c>
      <c r="F122" s="188">
        <f t="shared" si="33"/>
        <v>37622</v>
      </c>
      <c r="G122" s="189">
        <f t="shared" si="33"/>
        <v>38680</v>
      </c>
      <c r="H122" s="190">
        <f t="shared" si="33"/>
        <v>5327</v>
      </c>
    </row>
    <row r="123" spans="1:8" ht="19.5" customHeight="1">
      <c r="A123" s="146" t="s">
        <v>150</v>
      </c>
      <c r="B123" s="152">
        <v>17</v>
      </c>
      <c r="C123" s="13">
        <v>1708</v>
      </c>
      <c r="D123" s="191">
        <f>B123+C123</f>
        <v>1725</v>
      </c>
      <c r="E123" s="10">
        <v>204</v>
      </c>
      <c r="F123" s="165">
        <v>35137</v>
      </c>
      <c r="G123" s="13">
        <f>E123+F123</f>
        <v>35341</v>
      </c>
      <c r="H123" s="155">
        <v>4890</v>
      </c>
    </row>
    <row r="124" spans="1:8" ht="19.5" customHeight="1">
      <c r="A124" s="146" t="s">
        <v>151</v>
      </c>
      <c r="B124" s="152">
        <v>0</v>
      </c>
      <c r="C124" s="13">
        <v>71</v>
      </c>
      <c r="D124" s="191">
        <f>B124+C124</f>
        <v>71</v>
      </c>
      <c r="E124" s="10">
        <v>0</v>
      </c>
      <c r="F124" s="165">
        <v>1003</v>
      </c>
      <c r="G124" s="13">
        <f>E124+F124</f>
        <v>1003</v>
      </c>
      <c r="H124" s="155">
        <v>131</v>
      </c>
    </row>
    <row r="125" spans="1:8" ht="19.5" customHeight="1">
      <c r="A125" s="146" t="s">
        <v>152</v>
      </c>
      <c r="B125" s="152">
        <v>68</v>
      </c>
      <c r="C125" s="13">
        <v>87</v>
      </c>
      <c r="D125" s="191">
        <f>B125+C125</f>
        <v>155</v>
      </c>
      <c r="E125" s="10">
        <v>854</v>
      </c>
      <c r="F125" s="165">
        <v>1482</v>
      </c>
      <c r="G125" s="13">
        <f>E125+F125</f>
        <v>2336</v>
      </c>
      <c r="H125" s="155">
        <v>306</v>
      </c>
    </row>
    <row r="126" spans="1:8" ht="19.5" customHeight="1">
      <c r="A126" s="184" t="s">
        <v>153</v>
      </c>
      <c r="B126" s="185">
        <f aca="true" t="shared" si="34" ref="B126:H126">SUM(B127:B129)</f>
        <v>26</v>
      </c>
      <c r="C126" s="189">
        <f t="shared" si="34"/>
        <v>1885</v>
      </c>
      <c r="D126" s="187">
        <f t="shared" si="34"/>
        <v>1911</v>
      </c>
      <c r="E126" s="186">
        <f t="shared" si="34"/>
        <v>305</v>
      </c>
      <c r="F126" s="188">
        <f t="shared" si="34"/>
        <v>27212</v>
      </c>
      <c r="G126" s="189">
        <f t="shared" si="34"/>
        <v>27517</v>
      </c>
      <c r="H126" s="190">
        <f t="shared" si="34"/>
        <v>3927</v>
      </c>
    </row>
    <row r="127" spans="1:8" ht="19.5" customHeight="1">
      <c r="A127" s="146" t="s">
        <v>154</v>
      </c>
      <c r="B127" s="152">
        <v>26</v>
      </c>
      <c r="C127" s="13">
        <v>1838</v>
      </c>
      <c r="D127" s="191">
        <f>B127+C127</f>
        <v>1864</v>
      </c>
      <c r="E127" s="10">
        <v>305</v>
      </c>
      <c r="F127" s="165">
        <v>26690</v>
      </c>
      <c r="G127" s="13">
        <f>E127+F127</f>
        <v>26995</v>
      </c>
      <c r="H127" s="155">
        <v>3863</v>
      </c>
    </row>
    <row r="128" spans="1:8" ht="19.5" customHeight="1">
      <c r="A128" s="146" t="s">
        <v>155</v>
      </c>
      <c r="B128" s="152">
        <v>0</v>
      </c>
      <c r="C128" s="13">
        <v>37</v>
      </c>
      <c r="D128" s="191">
        <f>B128+C128</f>
        <v>37</v>
      </c>
      <c r="E128" s="10">
        <v>0</v>
      </c>
      <c r="F128" s="165">
        <v>349</v>
      </c>
      <c r="G128" s="13">
        <f>E128+F128</f>
        <v>349</v>
      </c>
      <c r="H128" s="155">
        <v>42</v>
      </c>
    </row>
    <row r="129" spans="1:8" ht="19.5" customHeight="1">
      <c r="A129" s="146" t="s">
        <v>156</v>
      </c>
      <c r="B129" s="152">
        <v>0</v>
      </c>
      <c r="C129" s="13">
        <v>10</v>
      </c>
      <c r="D129" s="191">
        <f>B129+C129</f>
        <v>10</v>
      </c>
      <c r="E129" s="10">
        <v>0</v>
      </c>
      <c r="F129" s="165">
        <v>173</v>
      </c>
      <c r="G129" s="13">
        <f>E129+F129</f>
        <v>173</v>
      </c>
      <c r="H129" s="155">
        <v>22</v>
      </c>
    </row>
    <row r="130" spans="1:8" ht="19.5" customHeight="1">
      <c r="A130" s="184" t="s">
        <v>157</v>
      </c>
      <c r="B130" s="185">
        <f aca="true" t="shared" si="35" ref="B130:H130">SUM(B131:B135)</f>
        <v>545</v>
      </c>
      <c r="C130" s="189">
        <f t="shared" si="35"/>
        <v>2818</v>
      </c>
      <c r="D130" s="187">
        <f t="shared" si="35"/>
        <v>3363</v>
      </c>
      <c r="E130" s="186">
        <f t="shared" si="35"/>
        <v>4911</v>
      </c>
      <c r="F130" s="188">
        <f t="shared" si="35"/>
        <v>29550</v>
      </c>
      <c r="G130" s="189">
        <f t="shared" si="35"/>
        <v>34461</v>
      </c>
      <c r="H130" s="190">
        <f t="shared" si="35"/>
        <v>4820</v>
      </c>
    </row>
    <row r="131" spans="1:8" ht="19.5" customHeight="1">
      <c r="A131" s="146" t="s">
        <v>158</v>
      </c>
      <c r="B131" s="152">
        <v>0</v>
      </c>
      <c r="C131" s="13">
        <v>164</v>
      </c>
      <c r="D131" s="191">
        <f>B131+C131</f>
        <v>164</v>
      </c>
      <c r="E131" s="10">
        <v>0</v>
      </c>
      <c r="F131" s="165">
        <v>1769</v>
      </c>
      <c r="G131" s="13">
        <f>E131+F131</f>
        <v>1769</v>
      </c>
      <c r="H131" s="155">
        <v>207</v>
      </c>
    </row>
    <row r="132" spans="1:8" ht="19.5" customHeight="1">
      <c r="A132" s="146" t="s">
        <v>159</v>
      </c>
      <c r="B132" s="152">
        <v>290</v>
      </c>
      <c r="C132" s="13">
        <v>1816</v>
      </c>
      <c r="D132" s="191">
        <f>B132+C132</f>
        <v>2106</v>
      </c>
      <c r="E132" s="10">
        <v>2493</v>
      </c>
      <c r="F132" s="165">
        <v>18907</v>
      </c>
      <c r="G132" s="13">
        <f>E132+F132</f>
        <v>21400</v>
      </c>
      <c r="H132" s="155">
        <v>2903</v>
      </c>
    </row>
    <row r="133" spans="1:8" ht="19.5" customHeight="1">
      <c r="A133" s="146" t="s">
        <v>160</v>
      </c>
      <c r="B133" s="152">
        <v>67</v>
      </c>
      <c r="C133" s="13">
        <v>163</v>
      </c>
      <c r="D133" s="191">
        <f>B133+C133</f>
        <v>230</v>
      </c>
      <c r="E133" s="10">
        <v>645</v>
      </c>
      <c r="F133" s="165">
        <v>1805</v>
      </c>
      <c r="G133" s="13">
        <f>E133+F133</f>
        <v>2450</v>
      </c>
      <c r="H133" s="155">
        <v>294</v>
      </c>
    </row>
    <row r="134" spans="1:8" ht="19.5" customHeight="1">
      <c r="A134" s="146" t="s">
        <v>161</v>
      </c>
      <c r="B134" s="152">
        <v>43</v>
      </c>
      <c r="C134" s="13">
        <v>271</v>
      </c>
      <c r="D134" s="191">
        <f>B134+C134</f>
        <v>314</v>
      </c>
      <c r="E134" s="10">
        <v>351</v>
      </c>
      <c r="F134" s="165">
        <v>3036</v>
      </c>
      <c r="G134" s="13">
        <f>E134+F134</f>
        <v>3387</v>
      </c>
      <c r="H134" s="155">
        <v>543</v>
      </c>
    </row>
    <row r="135" spans="1:8" ht="19.5" customHeight="1">
      <c r="A135" s="146" t="s">
        <v>162</v>
      </c>
      <c r="B135" s="152">
        <v>145</v>
      </c>
      <c r="C135" s="13">
        <v>404</v>
      </c>
      <c r="D135" s="191">
        <f>B135+C135</f>
        <v>549</v>
      </c>
      <c r="E135" s="10">
        <v>1422</v>
      </c>
      <c r="F135" s="165">
        <v>4033</v>
      </c>
      <c r="G135" s="13">
        <f>E135+F135</f>
        <v>5455</v>
      </c>
      <c r="H135" s="155">
        <v>873</v>
      </c>
    </row>
    <row r="136" spans="1:8" ht="19.5" customHeight="1">
      <c r="A136" s="184" t="s">
        <v>163</v>
      </c>
      <c r="B136" s="185">
        <f aca="true" t="shared" si="36" ref="B136:H136">SUM(B137:B143)</f>
        <v>134</v>
      </c>
      <c r="C136" s="189">
        <f t="shared" si="36"/>
        <v>2833</v>
      </c>
      <c r="D136" s="187">
        <f t="shared" si="36"/>
        <v>2967</v>
      </c>
      <c r="E136" s="186">
        <f t="shared" si="36"/>
        <v>1911</v>
      </c>
      <c r="F136" s="188">
        <f t="shared" si="36"/>
        <v>61682</v>
      </c>
      <c r="G136" s="189">
        <f t="shared" si="36"/>
        <v>63593</v>
      </c>
      <c r="H136" s="190">
        <f t="shared" si="36"/>
        <v>9145</v>
      </c>
    </row>
    <row r="137" spans="1:8" ht="19.5" customHeight="1">
      <c r="A137" s="146" t="s">
        <v>164</v>
      </c>
      <c r="B137" s="152">
        <v>74</v>
      </c>
      <c r="C137" s="13">
        <v>602</v>
      </c>
      <c r="D137" s="191">
        <f>B137+C137</f>
        <v>676</v>
      </c>
      <c r="E137" s="10">
        <v>1095</v>
      </c>
      <c r="F137" s="165">
        <v>17063</v>
      </c>
      <c r="G137" s="13">
        <f>E137+F137</f>
        <v>18158</v>
      </c>
      <c r="H137" s="155">
        <v>2444</v>
      </c>
    </row>
    <row r="138" spans="1:8" ht="19.5" customHeight="1">
      <c r="A138" s="146" t="s">
        <v>165</v>
      </c>
      <c r="B138" s="152">
        <v>0</v>
      </c>
      <c r="C138" s="13">
        <v>199</v>
      </c>
      <c r="D138" s="191">
        <f aca="true" t="shared" si="37" ref="D138:D143">B138+C138</f>
        <v>199</v>
      </c>
      <c r="E138" s="10">
        <v>0</v>
      </c>
      <c r="F138" s="165">
        <v>2011</v>
      </c>
      <c r="G138" s="13">
        <f aca="true" t="shared" si="38" ref="G138:G143">E138+F138</f>
        <v>2011</v>
      </c>
      <c r="H138" s="155">
        <v>256</v>
      </c>
    </row>
    <row r="139" spans="1:8" ht="19.5" customHeight="1">
      <c r="A139" s="146" t="s">
        <v>166</v>
      </c>
      <c r="B139" s="152">
        <v>0</v>
      </c>
      <c r="C139" s="13">
        <v>215</v>
      </c>
      <c r="D139" s="191">
        <f t="shared" si="37"/>
        <v>215</v>
      </c>
      <c r="E139" s="10">
        <v>0</v>
      </c>
      <c r="F139" s="165">
        <v>3731</v>
      </c>
      <c r="G139" s="13">
        <f t="shared" si="38"/>
        <v>3731</v>
      </c>
      <c r="H139" s="155">
        <v>544</v>
      </c>
    </row>
    <row r="140" spans="1:8" ht="19.5" customHeight="1">
      <c r="A140" s="146" t="s">
        <v>167</v>
      </c>
      <c r="B140" s="152">
        <v>0</v>
      </c>
      <c r="C140" s="13">
        <v>257</v>
      </c>
      <c r="D140" s="191">
        <f t="shared" si="37"/>
        <v>257</v>
      </c>
      <c r="E140" s="10">
        <v>0</v>
      </c>
      <c r="F140" s="165">
        <v>4943</v>
      </c>
      <c r="G140" s="13">
        <f t="shared" si="38"/>
        <v>4943</v>
      </c>
      <c r="H140" s="155">
        <v>700</v>
      </c>
    </row>
    <row r="141" spans="1:8" ht="19.5" customHeight="1">
      <c r="A141" s="146" t="s">
        <v>168</v>
      </c>
      <c r="B141" s="152">
        <v>60</v>
      </c>
      <c r="C141" s="13">
        <v>591</v>
      </c>
      <c r="D141" s="191">
        <f t="shared" si="37"/>
        <v>651</v>
      </c>
      <c r="E141" s="10">
        <v>816</v>
      </c>
      <c r="F141" s="165">
        <v>22163</v>
      </c>
      <c r="G141" s="13">
        <f t="shared" si="38"/>
        <v>22979</v>
      </c>
      <c r="H141" s="155">
        <v>3657</v>
      </c>
    </row>
    <row r="142" spans="1:8" ht="19.5" customHeight="1">
      <c r="A142" s="146" t="s">
        <v>169</v>
      </c>
      <c r="B142" s="152">
        <v>0</v>
      </c>
      <c r="C142" s="13">
        <v>160</v>
      </c>
      <c r="D142" s="191">
        <f t="shared" si="37"/>
        <v>160</v>
      </c>
      <c r="E142" s="10">
        <v>0</v>
      </c>
      <c r="F142" s="165">
        <v>1724</v>
      </c>
      <c r="G142" s="13">
        <f t="shared" si="38"/>
        <v>1724</v>
      </c>
      <c r="H142" s="155">
        <v>223</v>
      </c>
    </row>
    <row r="143" spans="1:8" ht="19.5" customHeight="1">
      <c r="A143" s="146" t="s">
        <v>170</v>
      </c>
      <c r="B143" s="152">
        <v>0</v>
      </c>
      <c r="C143" s="13">
        <v>809</v>
      </c>
      <c r="D143" s="191">
        <f t="shared" si="37"/>
        <v>809</v>
      </c>
      <c r="E143" s="10">
        <v>0</v>
      </c>
      <c r="F143" s="165">
        <v>10047</v>
      </c>
      <c r="G143" s="13">
        <f t="shared" si="38"/>
        <v>10047</v>
      </c>
      <c r="H143" s="155">
        <v>1321</v>
      </c>
    </row>
    <row r="144" spans="1:8" ht="19.5" customHeight="1">
      <c r="A144" s="147" t="s">
        <v>7</v>
      </c>
      <c r="B144" s="151">
        <f aca="true" t="shared" si="39" ref="B144:H144">B145</f>
        <v>1302</v>
      </c>
      <c r="C144" s="139">
        <f t="shared" si="39"/>
        <v>9061</v>
      </c>
      <c r="D144" s="163">
        <f t="shared" si="39"/>
        <v>10363</v>
      </c>
      <c r="E144" s="133">
        <f t="shared" si="39"/>
        <v>15115</v>
      </c>
      <c r="F144" s="164">
        <f t="shared" si="39"/>
        <v>179898</v>
      </c>
      <c r="G144" s="139">
        <f t="shared" si="39"/>
        <v>195013</v>
      </c>
      <c r="H144" s="154">
        <f t="shared" si="39"/>
        <v>26417</v>
      </c>
    </row>
    <row r="145" spans="1:8" ht="19.5" customHeight="1">
      <c r="A145" s="184" t="s">
        <v>172</v>
      </c>
      <c r="B145" s="185">
        <f aca="true" t="shared" si="40" ref="B145:H145">SUM(B146:B155)</f>
        <v>1302</v>
      </c>
      <c r="C145" s="189">
        <f t="shared" si="40"/>
        <v>9061</v>
      </c>
      <c r="D145" s="187">
        <f t="shared" si="40"/>
        <v>10363</v>
      </c>
      <c r="E145" s="186">
        <f t="shared" si="40"/>
        <v>15115</v>
      </c>
      <c r="F145" s="188">
        <f t="shared" si="40"/>
        <v>179898</v>
      </c>
      <c r="G145" s="189">
        <f t="shared" si="40"/>
        <v>195013</v>
      </c>
      <c r="H145" s="190">
        <f t="shared" si="40"/>
        <v>26417</v>
      </c>
    </row>
    <row r="146" spans="1:8" ht="19.5" customHeight="1">
      <c r="A146" s="146" t="s">
        <v>174</v>
      </c>
      <c r="B146" s="152">
        <v>159</v>
      </c>
      <c r="C146" s="13">
        <v>1480</v>
      </c>
      <c r="D146" s="191">
        <f>B146+C146</f>
        <v>1639</v>
      </c>
      <c r="E146" s="10">
        <v>2175</v>
      </c>
      <c r="F146" s="165">
        <v>16330</v>
      </c>
      <c r="G146" s="13">
        <f>E146+F146</f>
        <v>18505</v>
      </c>
      <c r="H146" s="155">
        <v>2586</v>
      </c>
    </row>
    <row r="147" spans="1:8" ht="19.5" customHeight="1">
      <c r="A147" s="146" t="s">
        <v>175</v>
      </c>
      <c r="B147" s="152">
        <v>0</v>
      </c>
      <c r="C147" s="13">
        <v>552</v>
      </c>
      <c r="D147" s="191">
        <f aca="true" t="shared" si="41" ref="D147:D155">B147+C147</f>
        <v>552</v>
      </c>
      <c r="E147" s="10">
        <v>0</v>
      </c>
      <c r="F147" s="165">
        <v>11782</v>
      </c>
      <c r="G147" s="13">
        <f aca="true" t="shared" si="42" ref="G147:G155">E147+F147</f>
        <v>11782</v>
      </c>
      <c r="H147" s="155">
        <v>1654</v>
      </c>
    </row>
    <row r="148" spans="1:8" ht="19.5" customHeight="1">
      <c r="A148" s="146" t="s">
        <v>176</v>
      </c>
      <c r="B148" s="152">
        <v>0</v>
      </c>
      <c r="C148" s="13">
        <v>2049</v>
      </c>
      <c r="D148" s="191">
        <f t="shared" si="41"/>
        <v>2049</v>
      </c>
      <c r="E148" s="10">
        <v>0</v>
      </c>
      <c r="F148" s="165">
        <v>45783</v>
      </c>
      <c r="G148" s="13">
        <f t="shared" si="42"/>
        <v>45783</v>
      </c>
      <c r="H148" s="155">
        <v>6392</v>
      </c>
    </row>
    <row r="149" spans="1:8" ht="19.5" customHeight="1">
      <c r="A149" s="146" t="s">
        <v>177</v>
      </c>
      <c r="B149" s="152">
        <v>0</v>
      </c>
      <c r="C149" s="13">
        <v>17</v>
      </c>
      <c r="D149" s="191">
        <f t="shared" si="41"/>
        <v>17</v>
      </c>
      <c r="E149" s="10">
        <v>0</v>
      </c>
      <c r="F149" s="165">
        <v>203</v>
      </c>
      <c r="G149" s="13">
        <f t="shared" si="42"/>
        <v>203</v>
      </c>
      <c r="H149" s="155">
        <v>24</v>
      </c>
    </row>
    <row r="150" spans="1:8" ht="19.5" customHeight="1">
      <c r="A150" s="146" t="s">
        <v>178</v>
      </c>
      <c r="B150" s="152">
        <v>0</v>
      </c>
      <c r="C150" s="13">
        <v>502</v>
      </c>
      <c r="D150" s="191">
        <f t="shared" si="41"/>
        <v>502</v>
      </c>
      <c r="E150" s="10">
        <v>0</v>
      </c>
      <c r="F150" s="165">
        <v>7571</v>
      </c>
      <c r="G150" s="13">
        <f t="shared" si="42"/>
        <v>7571</v>
      </c>
      <c r="H150" s="155">
        <v>1027</v>
      </c>
    </row>
    <row r="151" spans="1:8" ht="19.5" customHeight="1">
      <c r="A151" s="146" t="s">
        <v>180</v>
      </c>
      <c r="B151" s="152">
        <v>0</v>
      </c>
      <c r="C151" s="13">
        <v>1954</v>
      </c>
      <c r="D151" s="191">
        <f t="shared" si="41"/>
        <v>1954</v>
      </c>
      <c r="E151" s="10">
        <v>0</v>
      </c>
      <c r="F151" s="165">
        <v>68293</v>
      </c>
      <c r="G151" s="13">
        <f t="shared" si="42"/>
        <v>68293</v>
      </c>
      <c r="H151" s="155">
        <v>8942</v>
      </c>
    </row>
    <row r="152" spans="1:8" ht="19.5" customHeight="1">
      <c r="A152" s="146" t="s">
        <v>181</v>
      </c>
      <c r="B152" s="152">
        <v>278</v>
      </c>
      <c r="C152" s="13">
        <v>111</v>
      </c>
      <c r="D152" s="191">
        <f t="shared" si="41"/>
        <v>389</v>
      </c>
      <c r="E152" s="10">
        <v>2860</v>
      </c>
      <c r="F152" s="165">
        <v>889</v>
      </c>
      <c r="G152" s="13">
        <f t="shared" si="42"/>
        <v>3749</v>
      </c>
      <c r="H152" s="155">
        <v>489</v>
      </c>
    </row>
    <row r="153" spans="1:8" ht="19.5" customHeight="1">
      <c r="A153" s="146" t="s">
        <v>182</v>
      </c>
      <c r="B153" s="152">
        <v>485</v>
      </c>
      <c r="C153" s="13">
        <v>286</v>
      </c>
      <c r="D153" s="191">
        <f t="shared" si="41"/>
        <v>771</v>
      </c>
      <c r="E153" s="10">
        <v>4891</v>
      </c>
      <c r="F153" s="165">
        <v>3187</v>
      </c>
      <c r="G153" s="13">
        <f t="shared" si="42"/>
        <v>8078</v>
      </c>
      <c r="H153" s="155">
        <v>1118</v>
      </c>
    </row>
    <row r="154" spans="1:8" ht="19.5" customHeight="1">
      <c r="A154" s="146" t="s">
        <v>811</v>
      </c>
      <c r="B154" s="152">
        <v>100</v>
      </c>
      <c r="C154" s="13">
        <v>329</v>
      </c>
      <c r="D154" s="191">
        <f t="shared" si="41"/>
        <v>429</v>
      </c>
      <c r="E154" s="10">
        <v>1223</v>
      </c>
      <c r="F154" s="165">
        <v>4321</v>
      </c>
      <c r="G154" s="13">
        <f t="shared" si="42"/>
        <v>5544</v>
      </c>
      <c r="H154" s="155">
        <v>776</v>
      </c>
    </row>
    <row r="155" spans="1:8" ht="19.5" customHeight="1">
      <c r="A155" s="146" t="s">
        <v>184</v>
      </c>
      <c r="B155" s="152">
        <v>280</v>
      </c>
      <c r="C155" s="13">
        <v>1781</v>
      </c>
      <c r="D155" s="191">
        <f t="shared" si="41"/>
        <v>2061</v>
      </c>
      <c r="E155" s="10">
        <v>3966</v>
      </c>
      <c r="F155" s="165">
        <v>21539</v>
      </c>
      <c r="G155" s="13">
        <f t="shared" si="42"/>
        <v>25505</v>
      </c>
      <c r="H155" s="155">
        <v>3409</v>
      </c>
    </row>
    <row r="156" spans="1:8" ht="19.5" customHeight="1">
      <c r="A156" s="147" t="s">
        <v>8</v>
      </c>
      <c r="B156" s="151">
        <f aca="true" t="shared" si="43" ref="B156:H156">B157+B163+B167</f>
        <v>2961</v>
      </c>
      <c r="C156" s="139">
        <f t="shared" si="43"/>
        <v>8388</v>
      </c>
      <c r="D156" s="163">
        <f t="shared" si="43"/>
        <v>11349</v>
      </c>
      <c r="E156" s="133">
        <f t="shared" si="43"/>
        <v>66815</v>
      </c>
      <c r="F156" s="164">
        <f t="shared" si="43"/>
        <v>155568</v>
      </c>
      <c r="G156" s="139">
        <f t="shared" si="43"/>
        <v>222383</v>
      </c>
      <c r="H156" s="154">
        <f t="shared" si="43"/>
        <v>32300</v>
      </c>
    </row>
    <row r="157" spans="1:8" ht="19.5" customHeight="1">
      <c r="A157" s="184" t="s">
        <v>186</v>
      </c>
      <c r="B157" s="185">
        <f aca="true" t="shared" si="44" ref="B157:H157">SUM(B158:B162)</f>
        <v>2810</v>
      </c>
      <c r="C157" s="189">
        <f t="shared" si="44"/>
        <v>5566</v>
      </c>
      <c r="D157" s="187">
        <f t="shared" si="44"/>
        <v>8376</v>
      </c>
      <c r="E157" s="186">
        <f t="shared" si="44"/>
        <v>65395</v>
      </c>
      <c r="F157" s="188">
        <f t="shared" si="44"/>
        <v>115009</v>
      </c>
      <c r="G157" s="189">
        <f t="shared" si="44"/>
        <v>180404</v>
      </c>
      <c r="H157" s="190">
        <f t="shared" si="44"/>
        <v>26312</v>
      </c>
    </row>
    <row r="158" spans="1:8" ht="19.5" customHeight="1">
      <c r="A158" s="146" t="s">
        <v>187</v>
      </c>
      <c r="B158" s="152">
        <v>8</v>
      </c>
      <c r="C158" s="13">
        <v>2906</v>
      </c>
      <c r="D158" s="191">
        <f>B158+C158</f>
        <v>2914</v>
      </c>
      <c r="E158" s="10">
        <v>352</v>
      </c>
      <c r="F158" s="165">
        <v>65388</v>
      </c>
      <c r="G158" s="13">
        <f>E158+F158</f>
        <v>65740</v>
      </c>
      <c r="H158" s="155">
        <v>10110</v>
      </c>
    </row>
    <row r="159" spans="1:8" ht="19.5" customHeight="1">
      <c r="A159" s="146" t="s">
        <v>188</v>
      </c>
      <c r="B159" s="152">
        <v>292</v>
      </c>
      <c r="C159" s="13">
        <v>95</v>
      </c>
      <c r="D159" s="191">
        <f>B159+C159</f>
        <v>387</v>
      </c>
      <c r="E159" s="10">
        <v>8107</v>
      </c>
      <c r="F159" s="165">
        <v>1193</v>
      </c>
      <c r="G159" s="13">
        <f>E159+F159</f>
        <v>9300</v>
      </c>
      <c r="H159" s="155">
        <v>1469</v>
      </c>
    </row>
    <row r="160" spans="1:8" ht="19.5" customHeight="1">
      <c r="A160" s="146" t="s">
        <v>189</v>
      </c>
      <c r="B160" s="152">
        <v>832</v>
      </c>
      <c r="C160" s="13">
        <v>825</v>
      </c>
      <c r="D160" s="191">
        <f>B160+C160</f>
        <v>1657</v>
      </c>
      <c r="E160" s="10">
        <v>24206</v>
      </c>
      <c r="F160" s="165">
        <v>14296</v>
      </c>
      <c r="G160" s="13">
        <f>E160+F160</f>
        <v>38502</v>
      </c>
      <c r="H160" s="155">
        <v>5004</v>
      </c>
    </row>
    <row r="161" spans="1:8" ht="19.5" customHeight="1">
      <c r="A161" s="146" t="s">
        <v>190</v>
      </c>
      <c r="B161" s="152">
        <v>679</v>
      </c>
      <c r="C161" s="13">
        <v>578</v>
      </c>
      <c r="D161" s="191">
        <f>B161+C161</f>
        <v>1257</v>
      </c>
      <c r="E161" s="10">
        <v>16698</v>
      </c>
      <c r="F161" s="165">
        <v>9705</v>
      </c>
      <c r="G161" s="13">
        <f>E161+F161</f>
        <v>26403</v>
      </c>
      <c r="H161" s="155">
        <v>3973</v>
      </c>
    </row>
    <row r="162" spans="1:8" ht="19.5" customHeight="1">
      <c r="A162" s="146" t="s">
        <v>191</v>
      </c>
      <c r="B162" s="152">
        <v>999</v>
      </c>
      <c r="C162" s="13">
        <v>1162</v>
      </c>
      <c r="D162" s="191">
        <f>B162+C162</f>
        <v>2161</v>
      </c>
      <c r="E162" s="10">
        <v>16032</v>
      </c>
      <c r="F162" s="165">
        <v>24427</v>
      </c>
      <c r="G162" s="13">
        <f>E162+F162</f>
        <v>40459</v>
      </c>
      <c r="H162" s="155">
        <v>5756</v>
      </c>
    </row>
    <row r="163" spans="1:8" ht="19.5" customHeight="1">
      <c r="A163" s="184" t="s">
        <v>192</v>
      </c>
      <c r="B163" s="185">
        <f aca="true" t="shared" si="45" ref="B163:H163">SUM(B164:B166)</f>
        <v>13</v>
      </c>
      <c r="C163" s="189">
        <f t="shared" si="45"/>
        <v>1711</v>
      </c>
      <c r="D163" s="187">
        <f t="shared" si="45"/>
        <v>1724</v>
      </c>
      <c r="E163" s="186">
        <f t="shared" si="45"/>
        <v>99</v>
      </c>
      <c r="F163" s="188">
        <f t="shared" si="45"/>
        <v>23577</v>
      </c>
      <c r="G163" s="189">
        <f t="shared" si="45"/>
        <v>23676</v>
      </c>
      <c r="H163" s="190">
        <f t="shared" si="45"/>
        <v>3313</v>
      </c>
    </row>
    <row r="164" spans="1:8" ht="19.5" customHeight="1">
      <c r="A164" s="146" t="s">
        <v>193</v>
      </c>
      <c r="B164" s="152">
        <v>0</v>
      </c>
      <c r="C164" s="13">
        <v>47</v>
      </c>
      <c r="D164" s="191">
        <f>B164+C164</f>
        <v>47</v>
      </c>
      <c r="E164" s="10">
        <v>0</v>
      </c>
      <c r="F164" s="165">
        <v>734</v>
      </c>
      <c r="G164" s="13">
        <f>E164+F164</f>
        <v>734</v>
      </c>
      <c r="H164" s="155">
        <v>94</v>
      </c>
    </row>
    <row r="165" spans="1:8" ht="19.5" customHeight="1">
      <c r="A165" s="146" t="s">
        <v>195</v>
      </c>
      <c r="B165" s="152">
        <v>13</v>
      </c>
      <c r="C165" s="13">
        <v>1222</v>
      </c>
      <c r="D165" s="191">
        <f>B165+C165</f>
        <v>1235</v>
      </c>
      <c r="E165" s="10">
        <v>99</v>
      </c>
      <c r="F165" s="165">
        <v>14822</v>
      </c>
      <c r="G165" s="13">
        <f>E165+F165</f>
        <v>14921</v>
      </c>
      <c r="H165" s="155">
        <v>1981</v>
      </c>
    </row>
    <row r="166" spans="1:8" ht="19.5" customHeight="1">
      <c r="A166" s="146" t="s">
        <v>196</v>
      </c>
      <c r="B166" s="152">
        <v>0</v>
      </c>
      <c r="C166" s="13">
        <v>442</v>
      </c>
      <c r="D166" s="191">
        <f>B166+C166</f>
        <v>442</v>
      </c>
      <c r="E166" s="10">
        <v>0</v>
      </c>
      <c r="F166" s="165">
        <v>8021</v>
      </c>
      <c r="G166" s="13">
        <f>E166+F166</f>
        <v>8021</v>
      </c>
      <c r="H166" s="155">
        <v>1238</v>
      </c>
    </row>
    <row r="167" spans="1:8" ht="19.5" customHeight="1">
      <c r="A167" s="184" t="s">
        <v>197</v>
      </c>
      <c r="B167" s="185">
        <f aca="true" t="shared" si="46" ref="B167:H167">SUM(B168:B170)</f>
        <v>138</v>
      </c>
      <c r="C167" s="189">
        <f t="shared" si="46"/>
        <v>1111</v>
      </c>
      <c r="D167" s="187">
        <f t="shared" si="46"/>
        <v>1249</v>
      </c>
      <c r="E167" s="186">
        <f t="shared" si="46"/>
        <v>1321</v>
      </c>
      <c r="F167" s="188">
        <f t="shared" si="46"/>
        <v>16982</v>
      </c>
      <c r="G167" s="189">
        <f t="shared" si="46"/>
        <v>18303</v>
      </c>
      <c r="H167" s="190">
        <f t="shared" si="46"/>
        <v>2675</v>
      </c>
    </row>
    <row r="168" spans="1:8" ht="19.5" customHeight="1">
      <c r="A168" s="146" t="s">
        <v>198</v>
      </c>
      <c r="B168" s="152">
        <v>0</v>
      </c>
      <c r="C168" s="13">
        <v>265</v>
      </c>
      <c r="D168" s="191">
        <f>B168+C168</f>
        <v>265</v>
      </c>
      <c r="E168" s="10">
        <v>0</v>
      </c>
      <c r="F168" s="165">
        <v>3347</v>
      </c>
      <c r="G168" s="13">
        <f>E168+F168</f>
        <v>3347</v>
      </c>
      <c r="H168" s="155">
        <v>631</v>
      </c>
    </row>
    <row r="169" spans="1:8" ht="19.5" customHeight="1">
      <c r="A169" s="146" t="s">
        <v>199</v>
      </c>
      <c r="B169" s="152">
        <v>138</v>
      </c>
      <c r="C169" s="13">
        <v>389</v>
      </c>
      <c r="D169" s="191">
        <f>B169+C169</f>
        <v>527</v>
      </c>
      <c r="E169" s="10">
        <v>1321</v>
      </c>
      <c r="F169" s="165">
        <v>4246</v>
      </c>
      <c r="G169" s="13">
        <f>E169+F169</f>
        <v>5567</v>
      </c>
      <c r="H169" s="155">
        <v>848</v>
      </c>
    </row>
    <row r="170" spans="1:8" ht="19.5" customHeight="1">
      <c r="A170" s="146" t="s">
        <v>200</v>
      </c>
      <c r="B170" s="152">
        <v>0</v>
      </c>
      <c r="C170" s="13">
        <v>457</v>
      </c>
      <c r="D170" s="191">
        <f>B170+C170</f>
        <v>457</v>
      </c>
      <c r="E170" s="10">
        <v>0</v>
      </c>
      <c r="F170" s="165">
        <v>9389</v>
      </c>
      <c r="G170" s="13">
        <f>E170+F170</f>
        <v>9389</v>
      </c>
      <c r="H170" s="155">
        <v>1196</v>
      </c>
    </row>
    <row r="171" spans="1:8" ht="19.5" customHeight="1">
      <c r="A171" s="147" t="s">
        <v>9</v>
      </c>
      <c r="B171" s="151">
        <f aca="true" t="shared" si="47" ref="B171:H171">B172+B177+B181+B183</f>
        <v>624</v>
      </c>
      <c r="C171" s="139">
        <f t="shared" si="47"/>
        <v>5443</v>
      </c>
      <c r="D171" s="163">
        <f t="shared" si="47"/>
        <v>6067</v>
      </c>
      <c r="E171" s="133">
        <f t="shared" si="47"/>
        <v>7026</v>
      </c>
      <c r="F171" s="164">
        <f t="shared" si="47"/>
        <v>99728</v>
      </c>
      <c r="G171" s="139">
        <f t="shared" si="47"/>
        <v>106754</v>
      </c>
      <c r="H171" s="154">
        <f t="shared" si="47"/>
        <v>13426</v>
      </c>
    </row>
    <row r="172" spans="1:8" ht="19.5" customHeight="1">
      <c r="A172" s="184" t="s">
        <v>201</v>
      </c>
      <c r="B172" s="185">
        <f aca="true" t="shared" si="48" ref="B172:H172">SUM(B173:B176)</f>
        <v>386</v>
      </c>
      <c r="C172" s="189">
        <f t="shared" si="48"/>
        <v>283</v>
      </c>
      <c r="D172" s="187">
        <f t="shared" si="48"/>
        <v>669</v>
      </c>
      <c r="E172" s="186">
        <f t="shared" si="48"/>
        <v>3908</v>
      </c>
      <c r="F172" s="188">
        <f t="shared" si="48"/>
        <v>3348</v>
      </c>
      <c r="G172" s="189">
        <f t="shared" si="48"/>
        <v>7256</v>
      </c>
      <c r="H172" s="190">
        <f t="shared" si="48"/>
        <v>1116</v>
      </c>
    </row>
    <row r="173" spans="1:8" ht="19.5" customHeight="1">
      <c r="A173" s="146" t="s">
        <v>202</v>
      </c>
      <c r="B173" s="152">
        <v>135</v>
      </c>
      <c r="C173" s="13">
        <v>178</v>
      </c>
      <c r="D173" s="191">
        <f>B173+C173</f>
        <v>313</v>
      </c>
      <c r="E173" s="10">
        <v>1516</v>
      </c>
      <c r="F173" s="165">
        <v>2151</v>
      </c>
      <c r="G173" s="13">
        <f>E173+F173</f>
        <v>3667</v>
      </c>
      <c r="H173" s="155">
        <v>526</v>
      </c>
    </row>
    <row r="174" spans="1:8" ht="19.5" customHeight="1">
      <c r="A174" s="146" t="s">
        <v>203</v>
      </c>
      <c r="B174" s="152">
        <v>46</v>
      </c>
      <c r="C174" s="13">
        <v>50</v>
      </c>
      <c r="D174" s="191">
        <f>B174+C174</f>
        <v>96</v>
      </c>
      <c r="E174" s="10">
        <v>412</v>
      </c>
      <c r="F174" s="165">
        <v>715</v>
      </c>
      <c r="G174" s="13">
        <f>E174+F174</f>
        <v>1127</v>
      </c>
      <c r="H174" s="155">
        <v>204</v>
      </c>
    </row>
    <row r="175" spans="1:8" ht="19.5" customHeight="1">
      <c r="A175" s="146" t="s">
        <v>204</v>
      </c>
      <c r="B175" s="152">
        <v>205</v>
      </c>
      <c r="C175" s="13">
        <v>33</v>
      </c>
      <c r="D175" s="191">
        <f>B175+C175</f>
        <v>238</v>
      </c>
      <c r="E175" s="10">
        <v>1980</v>
      </c>
      <c r="F175" s="165">
        <v>352</v>
      </c>
      <c r="G175" s="13">
        <f>E175+F175</f>
        <v>2332</v>
      </c>
      <c r="H175" s="155">
        <v>369</v>
      </c>
    </row>
    <row r="176" spans="1:8" ht="19.5" customHeight="1">
      <c r="A176" s="146" t="s">
        <v>205</v>
      </c>
      <c r="B176" s="152">
        <v>0</v>
      </c>
      <c r="C176" s="13">
        <v>22</v>
      </c>
      <c r="D176" s="191">
        <f>B176+C176</f>
        <v>22</v>
      </c>
      <c r="E176" s="10">
        <v>0</v>
      </c>
      <c r="F176" s="165">
        <v>130</v>
      </c>
      <c r="G176" s="13">
        <f>E176+F176</f>
        <v>130</v>
      </c>
      <c r="H176" s="155">
        <v>17</v>
      </c>
    </row>
    <row r="177" spans="1:8" ht="19.5" customHeight="1">
      <c r="A177" s="184" t="s">
        <v>206</v>
      </c>
      <c r="B177" s="185">
        <f aca="true" t="shared" si="49" ref="B177:H177">SUM(B178:B180)</f>
        <v>0</v>
      </c>
      <c r="C177" s="189">
        <f t="shared" si="49"/>
        <v>171</v>
      </c>
      <c r="D177" s="187">
        <f t="shared" si="49"/>
        <v>171</v>
      </c>
      <c r="E177" s="186">
        <f t="shared" si="49"/>
        <v>0</v>
      </c>
      <c r="F177" s="188">
        <f t="shared" si="49"/>
        <v>3540</v>
      </c>
      <c r="G177" s="189">
        <f t="shared" si="49"/>
        <v>3540</v>
      </c>
      <c r="H177" s="190">
        <f t="shared" si="49"/>
        <v>576</v>
      </c>
    </row>
    <row r="178" spans="1:8" ht="19.5" customHeight="1">
      <c r="A178" s="146" t="s">
        <v>207</v>
      </c>
      <c r="B178" s="152">
        <v>0</v>
      </c>
      <c r="C178" s="13">
        <v>69</v>
      </c>
      <c r="D178" s="191">
        <f>B178+C178</f>
        <v>69</v>
      </c>
      <c r="E178" s="10">
        <v>0</v>
      </c>
      <c r="F178" s="165">
        <v>1894</v>
      </c>
      <c r="G178" s="13">
        <f>E178+F178</f>
        <v>1894</v>
      </c>
      <c r="H178" s="155">
        <v>307</v>
      </c>
    </row>
    <row r="179" spans="1:8" ht="19.5" customHeight="1">
      <c r="A179" s="146" t="s">
        <v>812</v>
      </c>
      <c r="B179" s="152">
        <v>0</v>
      </c>
      <c r="C179" s="13">
        <v>52</v>
      </c>
      <c r="D179" s="191">
        <f>B179+C179</f>
        <v>52</v>
      </c>
      <c r="E179" s="10">
        <v>0</v>
      </c>
      <c r="F179" s="165">
        <v>1039</v>
      </c>
      <c r="G179" s="13">
        <f>E179+F179</f>
        <v>1039</v>
      </c>
      <c r="H179" s="155">
        <v>165</v>
      </c>
    </row>
    <row r="180" spans="1:8" ht="19.5" customHeight="1">
      <c r="A180" s="146" t="s">
        <v>210</v>
      </c>
      <c r="B180" s="152">
        <v>0</v>
      </c>
      <c r="C180" s="13">
        <v>50</v>
      </c>
      <c r="D180" s="191">
        <f>B180+C180</f>
        <v>50</v>
      </c>
      <c r="E180" s="10">
        <v>0</v>
      </c>
      <c r="F180" s="165">
        <v>607</v>
      </c>
      <c r="G180" s="13">
        <f>E180+F180</f>
        <v>607</v>
      </c>
      <c r="H180" s="155">
        <v>104</v>
      </c>
    </row>
    <row r="181" spans="1:8" ht="19.5" customHeight="1">
      <c r="A181" s="184" t="s">
        <v>211</v>
      </c>
      <c r="B181" s="185">
        <f aca="true" t="shared" si="50" ref="B181:H181">B182</f>
        <v>143</v>
      </c>
      <c r="C181" s="189">
        <f t="shared" si="50"/>
        <v>1590</v>
      </c>
      <c r="D181" s="187">
        <f t="shared" si="50"/>
        <v>1733</v>
      </c>
      <c r="E181" s="186">
        <f t="shared" si="50"/>
        <v>1587</v>
      </c>
      <c r="F181" s="188">
        <f t="shared" si="50"/>
        <v>27652</v>
      </c>
      <c r="G181" s="189">
        <f t="shared" si="50"/>
        <v>29239</v>
      </c>
      <c r="H181" s="190">
        <f t="shared" si="50"/>
        <v>3628</v>
      </c>
    </row>
    <row r="182" spans="1:8" ht="19.5" customHeight="1">
      <c r="A182" s="146" t="s">
        <v>212</v>
      </c>
      <c r="B182" s="152">
        <v>143</v>
      </c>
      <c r="C182" s="13">
        <v>1590</v>
      </c>
      <c r="D182" s="191">
        <f>B182+C182</f>
        <v>1733</v>
      </c>
      <c r="E182" s="10">
        <v>1587</v>
      </c>
      <c r="F182" s="165">
        <v>27652</v>
      </c>
      <c r="G182" s="13">
        <f>E182+F182</f>
        <v>29239</v>
      </c>
      <c r="H182" s="155">
        <v>3628</v>
      </c>
    </row>
    <row r="183" spans="1:8" ht="19.5" customHeight="1">
      <c r="A183" s="184" t="s">
        <v>213</v>
      </c>
      <c r="B183" s="185">
        <f aca="true" t="shared" si="51" ref="B183:H183">SUM(B184:B189)</f>
        <v>95</v>
      </c>
      <c r="C183" s="189">
        <f t="shared" si="51"/>
        <v>3399</v>
      </c>
      <c r="D183" s="187">
        <f t="shared" si="51"/>
        <v>3494</v>
      </c>
      <c r="E183" s="186">
        <f t="shared" si="51"/>
        <v>1531</v>
      </c>
      <c r="F183" s="188">
        <f t="shared" si="51"/>
        <v>65188</v>
      </c>
      <c r="G183" s="189">
        <f t="shared" si="51"/>
        <v>66719</v>
      </c>
      <c r="H183" s="190">
        <f t="shared" si="51"/>
        <v>8106</v>
      </c>
    </row>
    <row r="184" spans="1:8" ht="19.5" customHeight="1">
      <c r="A184" s="146" t="s">
        <v>214</v>
      </c>
      <c r="B184" s="152">
        <v>4</v>
      </c>
      <c r="C184" s="13">
        <v>224</v>
      </c>
      <c r="D184" s="191">
        <f aca="true" t="shared" si="52" ref="D184:D189">B184+C184</f>
        <v>228</v>
      </c>
      <c r="E184" s="10">
        <v>51</v>
      </c>
      <c r="F184" s="165">
        <v>3446</v>
      </c>
      <c r="G184" s="13">
        <f aca="true" t="shared" si="53" ref="G184:G189">E184+F184</f>
        <v>3497</v>
      </c>
      <c r="H184" s="155">
        <v>456</v>
      </c>
    </row>
    <row r="185" spans="1:8" ht="19.5" customHeight="1">
      <c r="A185" s="146" t="s">
        <v>215</v>
      </c>
      <c r="B185" s="152">
        <v>0</v>
      </c>
      <c r="C185" s="13">
        <v>953</v>
      </c>
      <c r="D185" s="191">
        <f t="shared" si="52"/>
        <v>953</v>
      </c>
      <c r="E185" s="10">
        <v>0</v>
      </c>
      <c r="F185" s="165">
        <v>34028</v>
      </c>
      <c r="G185" s="13">
        <f t="shared" si="53"/>
        <v>34028</v>
      </c>
      <c r="H185" s="155">
        <v>3729</v>
      </c>
    </row>
    <row r="186" spans="1:8" ht="19.5" customHeight="1">
      <c r="A186" s="146" t="s">
        <v>216</v>
      </c>
      <c r="B186" s="152">
        <v>0</v>
      </c>
      <c r="C186" s="13">
        <v>657</v>
      </c>
      <c r="D186" s="191">
        <f t="shared" si="52"/>
        <v>657</v>
      </c>
      <c r="E186" s="10">
        <v>0</v>
      </c>
      <c r="F186" s="165">
        <v>6721</v>
      </c>
      <c r="G186" s="13">
        <f t="shared" si="53"/>
        <v>6721</v>
      </c>
      <c r="H186" s="155">
        <v>846</v>
      </c>
    </row>
    <row r="187" spans="1:8" ht="19.5" customHeight="1">
      <c r="A187" s="146" t="s">
        <v>217</v>
      </c>
      <c r="B187" s="152">
        <v>44</v>
      </c>
      <c r="C187" s="13">
        <v>588</v>
      </c>
      <c r="D187" s="191">
        <f t="shared" si="52"/>
        <v>632</v>
      </c>
      <c r="E187" s="10">
        <v>1015</v>
      </c>
      <c r="F187" s="165">
        <v>8405</v>
      </c>
      <c r="G187" s="13">
        <f t="shared" si="53"/>
        <v>9420</v>
      </c>
      <c r="H187" s="155">
        <v>1456</v>
      </c>
    </row>
    <row r="188" spans="1:8" ht="19.5" customHeight="1">
      <c r="A188" s="146" t="s">
        <v>218</v>
      </c>
      <c r="B188" s="152">
        <v>20</v>
      </c>
      <c r="C188" s="13">
        <v>739</v>
      </c>
      <c r="D188" s="191">
        <f t="shared" si="52"/>
        <v>759</v>
      </c>
      <c r="E188" s="10">
        <v>164</v>
      </c>
      <c r="F188" s="165">
        <v>9754</v>
      </c>
      <c r="G188" s="13">
        <f t="shared" si="53"/>
        <v>9918</v>
      </c>
      <c r="H188" s="155">
        <v>1165</v>
      </c>
    </row>
    <row r="189" spans="1:8" ht="19.5" customHeight="1">
      <c r="A189" s="146" t="s">
        <v>219</v>
      </c>
      <c r="B189" s="152">
        <v>27</v>
      </c>
      <c r="C189" s="13">
        <v>238</v>
      </c>
      <c r="D189" s="191">
        <f t="shared" si="52"/>
        <v>265</v>
      </c>
      <c r="E189" s="10">
        <v>301</v>
      </c>
      <c r="F189" s="165">
        <v>2834</v>
      </c>
      <c r="G189" s="13">
        <f t="shared" si="53"/>
        <v>3135</v>
      </c>
      <c r="H189" s="155">
        <v>454</v>
      </c>
    </row>
    <row r="190" spans="1:8" ht="19.5" customHeight="1">
      <c r="A190" s="147" t="s">
        <v>10</v>
      </c>
      <c r="B190" s="151">
        <f aca="true" t="shared" si="54" ref="B190:H190">B191+B198+B207</f>
        <v>3557</v>
      </c>
      <c r="C190" s="139">
        <f t="shared" si="54"/>
        <v>7047</v>
      </c>
      <c r="D190" s="163">
        <f t="shared" si="54"/>
        <v>10604</v>
      </c>
      <c r="E190" s="133">
        <f t="shared" si="54"/>
        <v>37235</v>
      </c>
      <c r="F190" s="164">
        <f t="shared" si="54"/>
        <v>104052</v>
      </c>
      <c r="G190" s="139">
        <f t="shared" si="54"/>
        <v>141287</v>
      </c>
      <c r="H190" s="154">
        <f t="shared" si="54"/>
        <v>20680</v>
      </c>
    </row>
    <row r="191" spans="1:8" ht="19.5" customHeight="1">
      <c r="A191" s="184" t="s">
        <v>220</v>
      </c>
      <c r="B191" s="185">
        <f aca="true" t="shared" si="55" ref="B191:H191">SUM(B192:B197)</f>
        <v>0</v>
      </c>
      <c r="C191" s="189">
        <f t="shared" si="55"/>
        <v>2787</v>
      </c>
      <c r="D191" s="187">
        <f t="shared" si="55"/>
        <v>2787</v>
      </c>
      <c r="E191" s="186">
        <f t="shared" si="55"/>
        <v>0</v>
      </c>
      <c r="F191" s="188">
        <f t="shared" si="55"/>
        <v>55611</v>
      </c>
      <c r="G191" s="189">
        <f t="shared" si="55"/>
        <v>55611</v>
      </c>
      <c r="H191" s="190">
        <f t="shared" si="55"/>
        <v>8639</v>
      </c>
    </row>
    <row r="192" spans="1:8" ht="19.5" customHeight="1">
      <c r="A192" s="146" t="s">
        <v>221</v>
      </c>
      <c r="B192" s="152">
        <v>0</v>
      </c>
      <c r="C192" s="13">
        <v>219</v>
      </c>
      <c r="D192" s="191">
        <f aca="true" t="shared" si="56" ref="D192:D197">B192+C192</f>
        <v>219</v>
      </c>
      <c r="E192" s="10">
        <v>0</v>
      </c>
      <c r="F192" s="165">
        <v>7151</v>
      </c>
      <c r="G192" s="13">
        <f aca="true" t="shared" si="57" ref="G192:G197">E192+F192</f>
        <v>7151</v>
      </c>
      <c r="H192" s="155">
        <v>1268</v>
      </c>
    </row>
    <row r="193" spans="1:8" ht="19.5" customHeight="1">
      <c r="A193" s="146" t="s">
        <v>222</v>
      </c>
      <c r="B193" s="152">
        <v>0</v>
      </c>
      <c r="C193" s="13">
        <v>96</v>
      </c>
      <c r="D193" s="191">
        <f t="shared" si="56"/>
        <v>96</v>
      </c>
      <c r="E193" s="10">
        <v>0</v>
      </c>
      <c r="F193" s="165">
        <v>1784</v>
      </c>
      <c r="G193" s="13">
        <f t="shared" si="57"/>
        <v>1784</v>
      </c>
      <c r="H193" s="155">
        <v>350</v>
      </c>
    </row>
    <row r="194" spans="1:8" ht="19.5" customHeight="1">
      <c r="A194" s="146" t="s">
        <v>223</v>
      </c>
      <c r="B194" s="152">
        <v>0</v>
      </c>
      <c r="C194" s="13">
        <v>489</v>
      </c>
      <c r="D194" s="191">
        <f t="shared" si="56"/>
        <v>489</v>
      </c>
      <c r="E194" s="10">
        <v>0</v>
      </c>
      <c r="F194" s="165">
        <v>12134</v>
      </c>
      <c r="G194" s="13">
        <f t="shared" si="57"/>
        <v>12134</v>
      </c>
      <c r="H194" s="155">
        <v>2268</v>
      </c>
    </row>
    <row r="195" spans="1:8" ht="19.5" customHeight="1">
      <c r="A195" s="146" t="s">
        <v>224</v>
      </c>
      <c r="B195" s="152">
        <v>0</v>
      </c>
      <c r="C195" s="13">
        <v>1277</v>
      </c>
      <c r="D195" s="191">
        <f t="shared" si="56"/>
        <v>1277</v>
      </c>
      <c r="E195" s="10">
        <v>0</v>
      </c>
      <c r="F195" s="165">
        <v>21179</v>
      </c>
      <c r="G195" s="13">
        <f t="shared" si="57"/>
        <v>21179</v>
      </c>
      <c r="H195" s="155">
        <v>2921</v>
      </c>
    </row>
    <row r="196" spans="1:8" ht="19.5" customHeight="1">
      <c r="A196" s="146" t="s">
        <v>225</v>
      </c>
      <c r="B196" s="152">
        <v>0</v>
      </c>
      <c r="C196" s="13">
        <v>184</v>
      </c>
      <c r="D196" s="191">
        <f t="shared" si="56"/>
        <v>184</v>
      </c>
      <c r="E196" s="10">
        <v>0</v>
      </c>
      <c r="F196" s="165">
        <v>3892</v>
      </c>
      <c r="G196" s="13">
        <f t="shared" si="57"/>
        <v>3892</v>
      </c>
      <c r="H196" s="155">
        <v>523</v>
      </c>
    </row>
    <row r="197" spans="1:8" ht="19.5" customHeight="1">
      <c r="A197" s="146" t="s">
        <v>226</v>
      </c>
      <c r="B197" s="152">
        <v>0</v>
      </c>
      <c r="C197" s="13">
        <v>522</v>
      </c>
      <c r="D197" s="191">
        <f t="shared" si="56"/>
        <v>522</v>
      </c>
      <c r="E197" s="10">
        <v>0</v>
      </c>
      <c r="F197" s="165">
        <v>9471</v>
      </c>
      <c r="G197" s="13">
        <f t="shared" si="57"/>
        <v>9471</v>
      </c>
      <c r="H197" s="155">
        <v>1309</v>
      </c>
    </row>
    <row r="198" spans="1:8" ht="19.5" customHeight="1">
      <c r="A198" s="184" t="s">
        <v>227</v>
      </c>
      <c r="B198" s="185">
        <f aca="true" t="shared" si="58" ref="B198:H198">SUM(B199:B206)</f>
        <v>327</v>
      </c>
      <c r="C198" s="189">
        <f t="shared" si="58"/>
        <v>272</v>
      </c>
      <c r="D198" s="187">
        <f t="shared" si="58"/>
        <v>599</v>
      </c>
      <c r="E198" s="186">
        <f t="shared" si="58"/>
        <v>2810</v>
      </c>
      <c r="F198" s="188">
        <f t="shared" si="58"/>
        <v>3502</v>
      </c>
      <c r="G198" s="189">
        <f t="shared" si="58"/>
        <v>6312</v>
      </c>
      <c r="H198" s="190">
        <f t="shared" si="58"/>
        <v>967</v>
      </c>
    </row>
    <row r="199" spans="1:8" ht="19.5" customHeight="1">
      <c r="A199" s="146" t="s">
        <v>228</v>
      </c>
      <c r="B199" s="152">
        <v>67</v>
      </c>
      <c r="C199" s="13">
        <v>134</v>
      </c>
      <c r="D199" s="191">
        <f>B199+C199</f>
        <v>201</v>
      </c>
      <c r="E199" s="10">
        <v>496</v>
      </c>
      <c r="F199" s="165">
        <v>2011</v>
      </c>
      <c r="G199" s="13">
        <f>E199+F199</f>
        <v>2507</v>
      </c>
      <c r="H199" s="155">
        <v>379</v>
      </c>
    </row>
    <row r="200" spans="1:8" ht="19.5" customHeight="1">
      <c r="A200" s="146" t="s">
        <v>229</v>
      </c>
      <c r="B200" s="152">
        <v>12</v>
      </c>
      <c r="C200" s="13">
        <v>29</v>
      </c>
      <c r="D200" s="191">
        <f aca="true" t="shared" si="59" ref="D200:D206">B200+C200</f>
        <v>41</v>
      </c>
      <c r="E200" s="10">
        <v>116</v>
      </c>
      <c r="F200" s="165">
        <v>221</v>
      </c>
      <c r="G200" s="13">
        <f aca="true" t="shared" si="60" ref="G200:G206">E200+F200</f>
        <v>337</v>
      </c>
      <c r="H200" s="155">
        <v>46</v>
      </c>
    </row>
    <row r="201" spans="1:8" ht="19.5" customHeight="1">
      <c r="A201" s="146" t="s">
        <v>231</v>
      </c>
      <c r="B201" s="152">
        <v>37</v>
      </c>
      <c r="C201" s="13">
        <v>18</v>
      </c>
      <c r="D201" s="191">
        <f t="shared" si="59"/>
        <v>55</v>
      </c>
      <c r="E201" s="10">
        <v>323</v>
      </c>
      <c r="F201" s="165">
        <v>166</v>
      </c>
      <c r="G201" s="13">
        <f t="shared" si="60"/>
        <v>489</v>
      </c>
      <c r="H201" s="155">
        <v>88</v>
      </c>
    </row>
    <row r="202" spans="1:8" ht="19.5" customHeight="1">
      <c r="A202" s="146" t="s">
        <v>232</v>
      </c>
      <c r="B202" s="152">
        <v>113</v>
      </c>
      <c r="C202" s="13">
        <v>34</v>
      </c>
      <c r="D202" s="191">
        <f t="shared" si="59"/>
        <v>147</v>
      </c>
      <c r="E202" s="10">
        <v>1131</v>
      </c>
      <c r="F202" s="165">
        <v>638</v>
      </c>
      <c r="G202" s="13">
        <f t="shared" si="60"/>
        <v>1769</v>
      </c>
      <c r="H202" s="155">
        <v>281</v>
      </c>
    </row>
    <row r="203" spans="1:8" ht="19.5" customHeight="1">
      <c r="A203" s="146" t="s">
        <v>233</v>
      </c>
      <c r="B203" s="152">
        <v>22</v>
      </c>
      <c r="C203" s="13">
        <v>10</v>
      </c>
      <c r="D203" s="191">
        <f t="shared" si="59"/>
        <v>32</v>
      </c>
      <c r="E203" s="10">
        <v>164</v>
      </c>
      <c r="F203" s="165">
        <v>134</v>
      </c>
      <c r="G203" s="13">
        <f t="shared" si="60"/>
        <v>298</v>
      </c>
      <c r="H203" s="155">
        <v>52</v>
      </c>
    </row>
    <row r="204" spans="1:8" ht="19.5" customHeight="1">
      <c r="A204" s="146" t="s">
        <v>234</v>
      </c>
      <c r="B204" s="152">
        <v>0</v>
      </c>
      <c r="C204" s="13">
        <v>4</v>
      </c>
      <c r="D204" s="191">
        <f t="shared" si="59"/>
        <v>4</v>
      </c>
      <c r="E204" s="10">
        <v>0</v>
      </c>
      <c r="F204" s="165">
        <v>5</v>
      </c>
      <c r="G204" s="13">
        <f t="shared" si="60"/>
        <v>5</v>
      </c>
      <c r="H204" s="155">
        <v>1</v>
      </c>
    </row>
    <row r="205" spans="1:8" ht="19.5" customHeight="1">
      <c r="A205" s="146" t="s">
        <v>235</v>
      </c>
      <c r="B205" s="152">
        <v>13</v>
      </c>
      <c r="C205" s="13">
        <v>8</v>
      </c>
      <c r="D205" s="191">
        <f t="shared" si="59"/>
        <v>21</v>
      </c>
      <c r="E205" s="10">
        <v>109</v>
      </c>
      <c r="F205" s="165">
        <v>88</v>
      </c>
      <c r="G205" s="13">
        <f t="shared" si="60"/>
        <v>197</v>
      </c>
      <c r="H205" s="155">
        <v>36</v>
      </c>
    </row>
    <row r="206" spans="1:8" ht="19.5" customHeight="1">
      <c r="A206" s="146" t="s">
        <v>236</v>
      </c>
      <c r="B206" s="152">
        <v>63</v>
      </c>
      <c r="C206" s="13">
        <v>35</v>
      </c>
      <c r="D206" s="191">
        <f t="shared" si="59"/>
        <v>98</v>
      </c>
      <c r="E206" s="10">
        <v>471</v>
      </c>
      <c r="F206" s="165">
        <v>239</v>
      </c>
      <c r="G206" s="13">
        <f t="shared" si="60"/>
        <v>710</v>
      </c>
      <c r="H206" s="155">
        <v>84</v>
      </c>
    </row>
    <row r="207" spans="1:8" ht="19.5" customHeight="1">
      <c r="A207" s="184" t="s">
        <v>237</v>
      </c>
      <c r="B207" s="185">
        <f aca="true" t="shared" si="61" ref="B207:H207">SUM(B208:B212)</f>
        <v>3230</v>
      </c>
      <c r="C207" s="189">
        <f t="shared" si="61"/>
        <v>3988</v>
      </c>
      <c r="D207" s="187">
        <f t="shared" si="61"/>
        <v>7218</v>
      </c>
      <c r="E207" s="186">
        <f t="shared" si="61"/>
        <v>34425</v>
      </c>
      <c r="F207" s="188">
        <f t="shared" si="61"/>
        <v>44939</v>
      </c>
      <c r="G207" s="189">
        <f t="shared" si="61"/>
        <v>79364</v>
      </c>
      <c r="H207" s="190">
        <f t="shared" si="61"/>
        <v>11074</v>
      </c>
    </row>
    <row r="208" spans="1:8" ht="19.5" customHeight="1">
      <c r="A208" s="146" t="s">
        <v>238</v>
      </c>
      <c r="B208" s="152">
        <v>95</v>
      </c>
      <c r="C208" s="13">
        <v>754</v>
      </c>
      <c r="D208" s="191">
        <f>B208+C208</f>
        <v>849</v>
      </c>
      <c r="E208" s="10">
        <v>990</v>
      </c>
      <c r="F208" s="165">
        <v>9147</v>
      </c>
      <c r="G208" s="13">
        <f>E208+F208</f>
        <v>10137</v>
      </c>
      <c r="H208" s="155">
        <v>1414</v>
      </c>
    </row>
    <row r="209" spans="1:8" ht="19.5" customHeight="1">
      <c r="A209" s="146" t="s">
        <v>239</v>
      </c>
      <c r="B209" s="152">
        <v>2952</v>
      </c>
      <c r="C209" s="13">
        <v>2751</v>
      </c>
      <c r="D209" s="191">
        <f>B209+C209</f>
        <v>5703</v>
      </c>
      <c r="E209" s="10">
        <v>31618</v>
      </c>
      <c r="F209" s="165">
        <v>30071</v>
      </c>
      <c r="G209" s="13">
        <f>E209+F209</f>
        <v>61689</v>
      </c>
      <c r="H209" s="155">
        <v>8700</v>
      </c>
    </row>
    <row r="210" spans="1:8" ht="19.5" customHeight="1">
      <c r="A210" s="146" t="s">
        <v>240</v>
      </c>
      <c r="B210" s="152">
        <v>4</v>
      </c>
      <c r="C210" s="13">
        <v>67</v>
      </c>
      <c r="D210" s="191">
        <f>B210+C210</f>
        <v>71</v>
      </c>
      <c r="E210" s="10">
        <v>29</v>
      </c>
      <c r="F210" s="165">
        <v>882</v>
      </c>
      <c r="G210" s="13">
        <f>E210+F210</f>
        <v>911</v>
      </c>
      <c r="H210" s="155">
        <v>115</v>
      </c>
    </row>
    <row r="211" spans="1:8" ht="19.5" customHeight="1">
      <c r="A211" s="146" t="s">
        <v>241</v>
      </c>
      <c r="B211" s="152">
        <v>62</v>
      </c>
      <c r="C211" s="13">
        <v>271</v>
      </c>
      <c r="D211" s="191">
        <f>B211+C211</f>
        <v>333</v>
      </c>
      <c r="E211" s="10">
        <v>628</v>
      </c>
      <c r="F211" s="165">
        <v>3299</v>
      </c>
      <c r="G211" s="13">
        <f>E211+F211</f>
        <v>3927</v>
      </c>
      <c r="H211" s="155">
        <v>506</v>
      </c>
    </row>
    <row r="212" spans="1:8" ht="19.5" customHeight="1">
      <c r="A212" s="146" t="s">
        <v>242</v>
      </c>
      <c r="B212" s="152">
        <v>117</v>
      </c>
      <c r="C212" s="13">
        <v>145</v>
      </c>
      <c r="D212" s="191">
        <f>B212+C212</f>
        <v>262</v>
      </c>
      <c r="E212" s="10">
        <v>1160</v>
      </c>
      <c r="F212" s="165">
        <v>1540</v>
      </c>
      <c r="G212" s="13">
        <f>E212+F212</f>
        <v>2700</v>
      </c>
      <c r="H212" s="155">
        <v>339</v>
      </c>
    </row>
    <row r="213" spans="1:8" ht="19.5" customHeight="1">
      <c r="A213" s="147" t="s">
        <v>11</v>
      </c>
      <c r="B213" s="151">
        <f>B214</f>
        <v>0</v>
      </c>
      <c r="C213" s="139">
        <f aca="true" t="shared" si="62" ref="C213:F214">C214</f>
        <v>20840</v>
      </c>
      <c r="D213" s="163">
        <f t="shared" si="62"/>
        <v>20840</v>
      </c>
      <c r="E213" s="133">
        <f t="shared" si="62"/>
        <v>0</v>
      </c>
      <c r="F213" s="164">
        <f t="shared" si="62"/>
        <v>138583</v>
      </c>
      <c r="G213" s="139">
        <f>G214</f>
        <v>138583</v>
      </c>
      <c r="H213" s="154">
        <f>H214</f>
        <v>26779</v>
      </c>
    </row>
    <row r="214" spans="1:8" ht="19.5" customHeight="1">
      <c r="A214" s="184" t="s">
        <v>243</v>
      </c>
      <c r="B214" s="185">
        <f>B215</f>
        <v>0</v>
      </c>
      <c r="C214" s="189">
        <f t="shared" si="62"/>
        <v>20840</v>
      </c>
      <c r="D214" s="187">
        <f t="shared" si="62"/>
        <v>20840</v>
      </c>
      <c r="E214" s="186">
        <f t="shared" si="62"/>
        <v>0</v>
      </c>
      <c r="F214" s="188">
        <f t="shared" si="62"/>
        <v>138583</v>
      </c>
      <c r="G214" s="189">
        <f>G215</f>
        <v>138583</v>
      </c>
      <c r="H214" s="190">
        <f>H215</f>
        <v>26779</v>
      </c>
    </row>
    <row r="215" spans="1:8" ht="19.5" customHeight="1">
      <c r="A215" s="148" t="s">
        <v>244</v>
      </c>
      <c r="B215" s="153">
        <v>0</v>
      </c>
      <c r="C215" s="115">
        <v>20840</v>
      </c>
      <c r="D215" s="192">
        <f>B215+C215</f>
        <v>20840</v>
      </c>
      <c r="E215" s="114">
        <v>0</v>
      </c>
      <c r="F215" s="166">
        <v>138583</v>
      </c>
      <c r="G215" s="115">
        <f>E215+F215</f>
        <v>138583</v>
      </c>
      <c r="H215" s="156">
        <v>26779</v>
      </c>
    </row>
    <row r="216" ht="13.5" thickBot="1"/>
    <row r="217" spans="1:9" ht="13.5" customHeight="1" thickTop="1">
      <c r="A217" s="19" t="str">
        <f>'Περιεχόμενα-Contents'!B10</f>
        <v>(Τελευταία Ενημέρωση/Last update 01/07/2021)</v>
      </c>
      <c r="B217" s="18"/>
      <c r="C217" s="18"/>
      <c r="D217" s="158"/>
      <c r="E217" s="18"/>
      <c r="F217" s="18"/>
      <c r="G217" s="158"/>
      <c r="H217" s="18"/>
      <c r="I217" s="11"/>
    </row>
    <row r="218" ht="13.5" customHeight="1">
      <c r="A218" s="17" t="str">
        <f>'Περιεχόμενα-Contents'!B11</f>
        <v>COPYRIGHT ©: 2021 ΚΥΠΡΙΑΚΗ ΔΗΜΟΚΡΑΤΙΑ, ΣΤΑΤΙΣΤΙΚΗ ΥΠΗΡΕΣΙΑ/REPUBLIC OF CYPRUS, STATISTICAL SERVICE</v>
      </c>
    </row>
  </sheetData>
  <sheetProtection/>
  <mergeCells count="8">
    <mergeCell ref="A4:H4"/>
    <mergeCell ref="A5:H5"/>
    <mergeCell ref="A7:A11"/>
    <mergeCell ref="H7:H10"/>
    <mergeCell ref="B7:D7"/>
    <mergeCell ref="E7:G7"/>
    <mergeCell ref="B8:D8"/>
    <mergeCell ref="E8:G8"/>
  </mergeCells>
  <hyperlinks>
    <hyperlink ref="A1" location="'Περιεχόμενα-Contents'!A1" display="Περιεχόμενα - Contents"/>
  </hyperlinks>
  <printOptions horizontalCentered="1"/>
  <pageMargins left="0.2755905511811024" right="0.15748031496062992" top="0.4330708661417323" bottom="0.4330708661417323" header="0.2755905511811024" footer="0.2362204724409449"/>
  <pageSetup fitToHeight="7" horizontalDpi="600" verticalDpi="600" orientation="portrait" paperSize="9" scale="85" r:id="rId2"/>
  <headerFooter differentFirst="1">
    <oddHeader>&amp;L(συνέχεια)&amp;R(continued)</oddHeader>
    <oddFooter xml:space="preserve">&amp;C- &amp;P - </oddFooter>
    <firstFooter>&amp;L(συνεχ.)&amp;C- &amp;P -&amp;R(continued)</firstFooter>
  </headerFooter>
  <drawing r:id="rId1"/>
</worksheet>
</file>

<file path=xl/worksheets/sheet7.xml><?xml version="1.0" encoding="utf-8"?>
<worksheet xmlns="http://schemas.openxmlformats.org/spreadsheetml/2006/main" xmlns:r="http://schemas.openxmlformats.org/officeDocument/2006/relationships">
  <sheetPr>
    <tabColor rgb="FFFFCD2D"/>
    <pageSetUpPr fitToPage="1"/>
  </sheetPr>
  <dimension ref="A1:L216"/>
  <sheetViews>
    <sheetView zoomScalePageLayoutView="0" workbookViewId="0" topLeftCell="A1">
      <pane xSplit="1" ySplit="9" topLeftCell="B10" activePane="bottomRight" state="frozen"/>
      <selection pane="topLeft" activeCell="A1" sqref="A1"/>
      <selection pane="topRight" activeCell="C1" sqref="C1"/>
      <selection pane="bottomLeft" activeCell="A10" sqref="A10"/>
      <selection pane="bottomRight" activeCell="A1" sqref="A1"/>
    </sheetView>
  </sheetViews>
  <sheetFormatPr defaultColWidth="9.140625" defaultRowHeight="12.75"/>
  <cols>
    <col min="1" max="1" width="23.7109375" style="5" customWidth="1"/>
    <col min="2" max="2" width="14.7109375" style="5" customWidth="1"/>
    <col min="3" max="4" width="15.421875" style="5" customWidth="1"/>
    <col min="5" max="5" width="16.00390625" style="5" customWidth="1"/>
    <col min="6" max="6" width="13.421875" style="5" customWidth="1"/>
    <col min="7" max="7" width="13.57421875" style="5" customWidth="1"/>
    <col min="8" max="8" width="14.140625" style="5" customWidth="1"/>
    <col min="9" max="9" width="12.140625" style="88" customWidth="1"/>
    <col min="10" max="10" width="13.8515625" style="88" customWidth="1"/>
    <col min="11" max="11" width="18.7109375" style="88" customWidth="1"/>
    <col min="12" max="12" width="14.57421875" style="88" customWidth="1"/>
    <col min="13" max="16384" width="9.140625" style="5" customWidth="1"/>
  </cols>
  <sheetData>
    <row r="1" spans="1:12" s="3" customFormat="1" ht="13.5" customHeight="1">
      <c r="A1" s="78" t="s">
        <v>466</v>
      </c>
      <c r="B1" s="78"/>
      <c r="C1" s="14"/>
      <c r="D1" s="14"/>
      <c r="E1" s="4"/>
      <c r="F1" s="4"/>
      <c r="G1" s="4"/>
      <c r="H1" s="4"/>
      <c r="I1" s="86"/>
      <c r="J1" s="87"/>
      <c r="K1" s="88"/>
      <c r="L1" s="120" t="s">
        <v>751</v>
      </c>
    </row>
    <row r="2" spans="1:12" s="3" customFormat="1" ht="12.75" customHeight="1">
      <c r="A2" s="6"/>
      <c r="B2" s="4"/>
      <c r="C2" s="4"/>
      <c r="D2" s="4"/>
      <c r="E2" s="4"/>
      <c r="F2" s="4"/>
      <c r="G2" s="4"/>
      <c r="H2" s="4"/>
      <c r="I2" s="86"/>
      <c r="J2" s="87"/>
      <c r="K2" s="88"/>
      <c r="L2" s="120" t="s">
        <v>760</v>
      </c>
    </row>
    <row r="3" spans="1:12" s="3" customFormat="1" ht="12.75" customHeight="1">
      <c r="A3" s="6"/>
      <c r="B3" s="4"/>
      <c r="C3" s="4"/>
      <c r="D3" s="4"/>
      <c r="E3" s="4"/>
      <c r="F3" s="4"/>
      <c r="G3" s="4"/>
      <c r="H3" s="4"/>
      <c r="I3" s="86"/>
      <c r="J3" s="86"/>
      <c r="K3" s="86"/>
      <c r="L3" s="86"/>
    </row>
    <row r="4" spans="1:12" ht="18.75" customHeight="1">
      <c r="A4" s="221" t="s">
        <v>825</v>
      </c>
      <c r="B4" s="221"/>
      <c r="C4" s="221"/>
      <c r="D4" s="221"/>
      <c r="E4" s="221"/>
      <c r="F4" s="221"/>
      <c r="G4" s="221"/>
      <c r="H4" s="221"/>
      <c r="I4" s="221"/>
      <c r="J4" s="221"/>
      <c r="K4" s="221"/>
      <c r="L4" s="221"/>
    </row>
    <row r="5" spans="1:12" ht="18" customHeight="1" thickBot="1">
      <c r="A5" s="208" t="s">
        <v>826</v>
      </c>
      <c r="B5" s="208"/>
      <c r="C5" s="208"/>
      <c r="D5" s="208"/>
      <c r="E5" s="208"/>
      <c r="F5" s="208"/>
      <c r="G5" s="208"/>
      <c r="H5" s="208"/>
      <c r="I5" s="208"/>
      <c r="J5" s="208"/>
      <c r="K5" s="208"/>
      <c r="L5" s="208"/>
    </row>
    <row r="6" ht="7.5" customHeight="1" thickTop="1"/>
    <row r="7" ht="13.5" customHeight="1">
      <c r="L7" s="89" t="s">
        <v>0</v>
      </c>
    </row>
    <row r="8" spans="1:12" ht="64.5" customHeight="1">
      <c r="A8" s="72" t="s">
        <v>753</v>
      </c>
      <c r="B8" s="99" t="s">
        <v>795</v>
      </c>
      <c r="C8" s="99" t="s">
        <v>796</v>
      </c>
      <c r="D8" s="99" t="s">
        <v>797</v>
      </c>
      <c r="E8" s="99" t="s">
        <v>798</v>
      </c>
      <c r="F8" s="99" t="s">
        <v>799</v>
      </c>
      <c r="G8" s="99" t="s">
        <v>800</v>
      </c>
      <c r="H8" s="99" t="s">
        <v>801</v>
      </c>
      <c r="I8" s="90" t="s">
        <v>802</v>
      </c>
      <c r="J8" s="90" t="s">
        <v>803</v>
      </c>
      <c r="K8" s="90" t="s">
        <v>804</v>
      </c>
      <c r="L8" s="91" t="s">
        <v>758</v>
      </c>
    </row>
    <row r="9" spans="1:12" ht="42.75" customHeight="1">
      <c r="A9" s="73" t="s">
        <v>754</v>
      </c>
      <c r="B9" s="101" t="s">
        <v>453</v>
      </c>
      <c r="C9" s="101" t="s">
        <v>704</v>
      </c>
      <c r="D9" s="101" t="s">
        <v>724</v>
      </c>
      <c r="E9" s="101" t="s">
        <v>725</v>
      </c>
      <c r="F9" s="101" t="s">
        <v>717</v>
      </c>
      <c r="G9" s="101" t="s">
        <v>718</v>
      </c>
      <c r="H9" s="101" t="s">
        <v>454</v>
      </c>
      <c r="I9" s="92" t="s">
        <v>455</v>
      </c>
      <c r="J9" s="92" t="s">
        <v>456</v>
      </c>
      <c r="K9" s="92" t="s">
        <v>458</v>
      </c>
      <c r="L9" s="93" t="s">
        <v>457</v>
      </c>
    </row>
    <row r="10" spans="1:12" ht="19.5" customHeight="1">
      <c r="A10" s="76" t="s">
        <v>3</v>
      </c>
      <c r="B10" s="137">
        <f>B11+B17+B20+B22+B29</f>
        <v>3129027</v>
      </c>
      <c r="C10" s="137">
        <f aca="true" t="shared" si="0" ref="C10:H10">C11+C17+C20+C22+C29</f>
        <v>4526</v>
      </c>
      <c r="D10" s="137">
        <f t="shared" si="0"/>
        <v>0</v>
      </c>
      <c r="E10" s="137">
        <f t="shared" si="0"/>
        <v>0</v>
      </c>
      <c r="F10" s="137">
        <f t="shared" si="0"/>
        <v>2076</v>
      </c>
      <c r="G10" s="137">
        <f t="shared" si="0"/>
        <v>799</v>
      </c>
      <c r="H10" s="137">
        <f t="shared" si="0"/>
        <v>3136428</v>
      </c>
      <c r="I10" s="172">
        <f>I11+I17+I20+I22+I29</f>
        <v>216</v>
      </c>
      <c r="J10" s="172">
        <f>J11+J17+J20+J22+J29</f>
        <v>8721</v>
      </c>
      <c r="K10" s="172">
        <f>K11+K17+K20+K22+K29</f>
        <v>3007</v>
      </c>
      <c r="L10" s="173">
        <f>L11+L17+L20+L22+L29</f>
        <v>3142358</v>
      </c>
    </row>
    <row r="11" spans="1:12" ht="19.5" customHeight="1">
      <c r="A11" s="183" t="s">
        <v>46</v>
      </c>
      <c r="B11" s="189">
        <f>SUM(B12:B16)</f>
        <v>329822</v>
      </c>
      <c r="C11" s="189">
        <f>SUM(C12:C16)</f>
        <v>2918</v>
      </c>
      <c r="D11" s="189">
        <f>SUM(D12:D16)</f>
        <v>0</v>
      </c>
      <c r="E11" s="189">
        <f aca="true" t="shared" si="1" ref="E11:K11">SUM(E12:E16)</f>
        <v>0</v>
      </c>
      <c r="F11" s="189">
        <f t="shared" si="1"/>
        <v>296</v>
      </c>
      <c r="G11" s="189">
        <f t="shared" si="1"/>
        <v>64</v>
      </c>
      <c r="H11" s="189">
        <f>SUM(H12:H16)</f>
        <v>333100</v>
      </c>
      <c r="I11" s="193">
        <f t="shared" si="1"/>
        <v>61</v>
      </c>
      <c r="J11" s="193">
        <f t="shared" si="1"/>
        <v>717</v>
      </c>
      <c r="K11" s="193">
        <f t="shared" si="1"/>
        <v>2080</v>
      </c>
      <c r="L11" s="194">
        <f>SUM(L12:L16)</f>
        <v>331798</v>
      </c>
    </row>
    <row r="12" spans="1:12" ht="19.5" customHeight="1">
      <c r="A12" s="75" t="s">
        <v>47</v>
      </c>
      <c r="B12" s="13">
        <v>71968</v>
      </c>
      <c r="C12" s="13">
        <v>0</v>
      </c>
      <c r="D12" s="13">
        <v>0</v>
      </c>
      <c r="E12" s="13">
        <v>0</v>
      </c>
      <c r="F12" s="13">
        <v>40</v>
      </c>
      <c r="G12" s="13">
        <v>0</v>
      </c>
      <c r="H12" s="13">
        <f>SUM(B12:G12)</f>
        <v>72008</v>
      </c>
      <c r="I12" s="94">
        <v>0</v>
      </c>
      <c r="J12" s="94">
        <v>642</v>
      </c>
      <c r="K12" s="94">
        <v>0</v>
      </c>
      <c r="L12" s="195">
        <f>SUM(H12:J12,-K12)</f>
        <v>72650</v>
      </c>
    </row>
    <row r="13" spans="1:12" ht="19.5" customHeight="1">
      <c r="A13" s="75" t="s">
        <v>48</v>
      </c>
      <c r="B13" s="13">
        <v>44021</v>
      </c>
      <c r="C13" s="13">
        <v>0</v>
      </c>
      <c r="D13" s="13">
        <v>0</v>
      </c>
      <c r="E13" s="13">
        <v>0</v>
      </c>
      <c r="F13" s="13">
        <v>0</v>
      </c>
      <c r="G13" s="13">
        <v>0</v>
      </c>
      <c r="H13" s="13">
        <f>SUM(B13:G13)</f>
        <v>44021</v>
      </c>
      <c r="I13" s="94">
        <v>0</v>
      </c>
      <c r="J13" s="94">
        <v>14</v>
      </c>
      <c r="K13" s="94">
        <v>0</v>
      </c>
      <c r="L13" s="195">
        <f>SUM(H13:J13,-K13)</f>
        <v>44035</v>
      </c>
    </row>
    <row r="14" spans="1:12" ht="19.5" customHeight="1">
      <c r="A14" s="75" t="s">
        <v>49</v>
      </c>
      <c r="B14" s="13">
        <v>36539</v>
      </c>
      <c r="C14" s="13">
        <v>345</v>
      </c>
      <c r="D14" s="13">
        <v>0</v>
      </c>
      <c r="E14" s="13">
        <v>0</v>
      </c>
      <c r="F14" s="13">
        <v>31</v>
      </c>
      <c r="G14" s="13">
        <v>0</v>
      </c>
      <c r="H14" s="13">
        <f>SUM(B14:G14)</f>
        <v>36915</v>
      </c>
      <c r="I14" s="94">
        <v>61</v>
      </c>
      <c r="J14" s="94">
        <v>5</v>
      </c>
      <c r="K14" s="94">
        <v>243</v>
      </c>
      <c r="L14" s="195">
        <f>SUM(H14:J14,-K14)</f>
        <v>36738</v>
      </c>
    </row>
    <row r="15" spans="1:12" ht="19.5" customHeight="1">
      <c r="A15" s="75" t="s">
        <v>50</v>
      </c>
      <c r="B15" s="13">
        <v>173633</v>
      </c>
      <c r="C15" s="13">
        <v>2573</v>
      </c>
      <c r="D15" s="13">
        <v>0</v>
      </c>
      <c r="E15" s="13">
        <v>0</v>
      </c>
      <c r="F15" s="13">
        <v>225</v>
      </c>
      <c r="G15" s="13">
        <v>64</v>
      </c>
      <c r="H15" s="13">
        <f>SUM(B15:G15)</f>
        <v>176495</v>
      </c>
      <c r="I15" s="94">
        <v>0</v>
      </c>
      <c r="J15" s="94">
        <v>56</v>
      </c>
      <c r="K15" s="94">
        <v>1837</v>
      </c>
      <c r="L15" s="195">
        <f>SUM(H15:J15,-K15)</f>
        <v>174714</v>
      </c>
    </row>
    <row r="16" spans="1:12" ht="19.5" customHeight="1">
      <c r="A16" s="75" t="s">
        <v>51</v>
      </c>
      <c r="B16" s="13">
        <v>3661</v>
      </c>
      <c r="C16" s="13">
        <v>0</v>
      </c>
      <c r="D16" s="13">
        <v>0</v>
      </c>
      <c r="E16" s="13">
        <v>0</v>
      </c>
      <c r="F16" s="13">
        <v>0</v>
      </c>
      <c r="G16" s="13">
        <v>0</v>
      </c>
      <c r="H16" s="13">
        <f>SUM(B16:G16)</f>
        <v>3661</v>
      </c>
      <c r="I16" s="94">
        <v>0</v>
      </c>
      <c r="J16" s="94">
        <v>0</v>
      </c>
      <c r="K16" s="94">
        <v>0</v>
      </c>
      <c r="L16" s="195">
        <f>SUM(H16:J16,-K16)</f>
        <v>3661</v>
      </c>
    </row>
    <row r="17" spans="1:12" s="8" customFormat="1" ht="19.5" customHeight="1">
      <c r="A17" s="183" t="s">
        <v>52</v>
      </c>
      <c r="B17" s="189">
        <f>SUM(B18:B19)</f>
        <v>38720</v>
      </c>
      <c r="C17" s="189">
        <f aca="true" t="shared" si="2" ref="C17:H17">SUM(C18:C19)</f>
        <v>23</v>
      </c>
      <c r="D17" s="189">
        <f t="shared" si="2"/>
        <v>0</v>
      </c>
      <c r="E17" s="189">
        <f t="shared" si="2"/>
        <v>0</v>
      </c>
      <c r="F17" s="189">
        <f t="shared" si="2"/>
        <v>2</v>
      </c>
      <c r="G17" s="189">
        <f t="shared" si="2"/>
        <v>152</v>
      </c>
      <c r="H17" s="189">
        <f t="shared" si="2"/>
        <v>38897</v>
      </c>
      <c r="I17" s="193">
        <f>SUM(I18:I19)</f>
        <v>0</v>
      </c>
      <c r="J17" s="193">
        <f>SUM(J18:J19)</f>
        <v>24</v>
      </c>
      <c r="K17" s="193">
        <f>SUM(K18:K19)</f>
        <v>13</v>
      </c>
      <c r="L17" s="194">
        <f>SUM(L18:L19)</f>
        <v>38908</v>
      </c>
    </row>
    <row r="18" spans="1:12" s="8" customFormat="1" ht="19.5" customHeight="1">
      <c r="A18" s="75" t="s">
        <v>53</v>
      </c>
      <c r="B18" s="13">
        <v>16539</v>
      </c>
      <c r="C18" s="13">
        <v>23</v>
      </c>
      <c r="D18" s="13">
        <v>0</v>
      </c>
      <c r="E18" s="13">
        <v>0</v>
      </c>
      <c r="F18" s="13">
        <v>2</v>
      </c>
      <c r="G18" s="13">
        <v>152</v>
      </c>
      <c r="H18" s="13">
        <f>SUM(B18:G18)</f>
        <v>16716</v>
      </c>
      <c r="I18" s="94">
        <v>0</v>
      </c>
      <c r="J18" s="94">
        <v>24</v>
      </c>
      <c r="K18" s="94">
        <v>13</v>
      </c>
      <c r="L18" s="195">
        <f>SUM(H18:J18,-K18)</f>
        <v>16727</v>
      </c>
    </row>
    <row r="19" spans="1:12" s="8" customFormat="1" ht="19.5" customHeight="1">
      <c r="A19" s="75" t="s">
        <v>54</v>
      </c>
      <c r="B19" s="13">
        <v>22181</v>
      </c>
      <c r="C19" s="13">
        <v>0</v>
      </c>
      <c r="D19" s="13">
        <v>0</v>
      </c>
      <c r="E19" s="13">
        <v>0</v>
      </c>
      <c r="F19" s="13">
        <v>0</v>
      </c>
      <c r="G19" s="13">
        <v>0</v>
      </c>
      <c r="H19" s="13">
        <f>SUM(B19:G19)</f>
        <v>22181</v>
      </c>
      <c r="I19" s="94">
        <v>0</v>
      </c>
      <c r="J19" s="94">
        <v>0</v>
      </c>
      <c r="K19" s="94">
        <v>0</v>
      </c>
      <c r="L19" s="195">
        <f>SUM(H19:J19,-K19)</f>
        <v>22181</v>
      </c>
    </row>
    <row r="20" spans="1:12" s="8" customFormat="1" ht="19.5" customHeight="1">
      <c r="A20" s="183" t="s">
        <v>55</v>
      </c>
      <c r="B20" s="189">
        <f>SUM(B21)</f>
        <v>116831</v>
      </c>
      <c r="C20" s="189">
        <f aca="true" t="shared" si="3" ref="C20:H20">SUM(C21)</f>
        <v>0</v>
      </c>
      <c r="D20" s="189">
        <f t="shared" si="3"/>
        <v>0</v>
      </c>
      <c r="E20" s="189">
        <f t="shared" si="3"/>
        <v>0</v>
      </c>
      <c r="F20" s="189">
        <f t="shared" si="3"/>
        <v>0</v>
      </c>
      <c r="G20" s="189">
        <f t="shared" si="3"/>
        <v>15</v>
      </c>
      <c r="H20" s="189">
        <f t="shared" si="3"/>
        <v>116846</v>
      </c>
      <c r="I20" s="193">
        <f>SUM(I21)</f>
        <v>0</v>
      </c>
      <c r="J20" s="193">
        <f>SUM(J21)</f>
        <v>1936</v>
      </c>
      <c r="K20" s="193">
        <f>SUM(K21)</f>
        <v>0</v>
      </c>
      <c r="L20" s="194">
        <f>SUM(L21)</f>
        <v>118782</v>
      </c>
    </row>
    <row r="21" spans="1:12" s="8" customFormat="1" ht="19.5" customHeight="1">
      <c r="A21" s="75" t="s">
        <v>56</v>
      </c>
      <c r="B21" s="13">
        <v>116831</v>
      </c>
      <c r="C21" s="13">
        <v>0</v>
      </c>
      <c r="D21" s="13">
        <v>0</v>
      </c>
      <c r="E21" s="13">
        <v>0</v>
      </c>
      <c r="F21" s="13">
        <v>0</v>
      </c>
      <c r="G21" s="13">
        <v>15</v>
      </c>
      <c r="H21" s="13">
        <f>SUM(B21:G21)</f>
        <v>116846</v>
      </c>
      <c r="I21" s="94">
        <v>0</v>
      </c>
      <c r="J21" s="94">
        <v>1936</v>
      </c>
      <c r="K21" s="94">
        <v>0</v>
      </c>
      <c r="L21" s="195">
        <f>SUM(H21:J21,-K21)</f>
        <v>118782</v>
      </c>
    </row>
    <row r="22" spans="1:12" ht="19.5" customHeight="1">
      <c r="A22" s="183" t="s">
        <v>57</v>
      </c>
      <c r="B22" s="189">
        <f aca="true" t="shared" si="4" ref="B22:L22">SUM(B23:B28)</f>
        <v>2563115</v>
      </c>
      <c r="C22" s="189">
        <f t="shared" si="4"/>
        <v>1183</v>
      </c>
      <c r="D22" s="189">
        <f t="shared" si="4"/>
        <v>0</v>
      </c>
      <c r="E22" s="189">
        <f>SUM(E23:E28)</f>
        <v>0</v>
      </c>
      <c r="F22" s="189">
        <f>SUM(F23:F28)</f>
        <v>1650</v>
      </c>
      <c r="G22" s="189">
        <f>SUM(G23:G28)</f>
        <v>523</v>
      </c>
      <c r="H22" s="189">
        <f t="shared" si="4"/>
        <v>2566471</v>
      </c>
      <c r="I22" s="193">
        <f t="shared" si="4"/>
        <v>-3</v>
      </c>
      <c r="J22" s="193">
        <f t="shared" si="4"/>
        <v>5700</v>
      </c>
      <c r="K22" s="193">
        <f t="shared" si="4"/>
        <v>621</v>
      </c>
      <c r="L22" s="194">
        <f t="shared" si="4"/>
        <v>2571547</v>
      </c>
    </row>
    <row r="23" spans="1:12" ht="19.5" customHeight="1">
      <c r="A23" s="75" t="s">
        <v>58</v>
      </c>
      <c r="B23" s="13">
        <v>24471</v>
      </c>
      <c r="C23" s="13">
        <v>93</v>
      </c>
      <c r="D23" s="13">
        <v>0</v>
      </c>
      <c r="E23" s="13">
        <v>0</v>
      </c>
      <c r="F23" s="13">
        <v>244</v>
      </c>
      <c r="G23" s="13">
        <v>0</v>
      </c>
      <c r="H23" s="13">
        <f aca="true" t="shared" si="5" ref="H23:H28">SUM(B23:G23)</f>
        <v>24808</v>
      </c>
      <c r="I23" s="94">
        <v>0</v>
      </c>
      <c r="J23" s="94">
        <v>26</v>
      </c>
      <c r="K23" s="94">
        <v>72</v>
      </c>
      <c r="L23" s="195">
        <f aca="true" t="shared" si="6" ref="L23:L28">SUM(H23:J23,-K23)</f>
        <v>24762</v>
      </c>
    </row>
    <row r="24" spans="1:12" ht="19.5" customHeight="1">
      <c r="A24" s="75" t="s">
        <v>60</v>
      </c>
      <c r="B24" s="13">
        <v>14194</v>
      </c>
      <c r="C24" s="13">
        <v>575</v>
      </c>
      <c r="D24" s="13">
        <v>0</v>
      </c>
      <c r="E24" s="13">
        <v>0</v>
      </c>
      <c r="F24" s="13">
        <v>359</v>
      </c>
      <c r="G24" s="13">
        <v>0</v>
      </c>
      <c r="H24" s="13">
        <f t="shared" si="5"/>
        <v>15128</v>
      </c>
      <c r="I24" s="94">
        <v>3</v>
      </c>
      <c r="J24" s="94">
        <v>71</v>
      </c>
      <c r="K24" s="94">
        <v>106</v>
      </c>
      <c r="L24" s="195">
        <f t="shared" si="6"/>
        <v>15096</v>
      </c>
    </row>
    <row r="25" spans="1:12" ht="19.5" customHeight="1">
      <c r="A25" s="75" t="s">
        <v>61</v>
      </c>
      <c r="B25" s="13">
        <v>127673</v>
      </c>
      <c r="C25" s="13">
        <v>0</v>
      </c>
      <c r="D25" s="13">
        <v>0</v>
      </c>
      <c r="E25" s="13">
        <v>0</v>
      </c>
      <c r="F25" s="13">
        <v>0</v>
      </c>
      <c r="G25" s="13">
        <v>0</v>
      </c>
      <c r="H25" s="13">
        <f t="shared" si="5"/>
        <v>127673</v>
      </c>
      <c r="I25" s="94">
        <v>0</v>
      </c>
      <c r="J25" s="94">
        <v>2059</v>
      </c>
      <c r="K25" s="94">
        <v>0</v>
      </c>
      <c r="L25" s="195">
        <f t="shared" si="6"/>
        <v>129732</v>
      </c>
    </row>
    <row r="26" spans="1:12" ht="19.5" customHeight="1">
      <c r="A26" s="75" t="s">
        <v>62</v>
      </c>
      <c r="B26" s="13">
        <v>340585</v>
      </c>
      <c r="C26" s="13">
        <v>0</v>
      </c>
      <c r="D26" s="13">
        <v>0</v>
      </c>
      <c r="E26" s="13">
        <v>0</v>
      </c>
      <c r="F26" s="13">
        <v>0</v>
      </c>
      <c r="G26" s="13">
        <v>88</v>
      </c>
      <c r="H26" s="13">
        <f t="shared" si="5"/>
        <v>340673</v>
      </c>
      <c r="I26" s="94">
        <v>0</v>
      </c>
      <c r="J26" s="94">
        <v>5</v>
      </c>
      <c r="K26" s="94">
        <v>0</v>
      </c>
      <c r="L26" s="195">
        <f t="shared" si="6"/>
        <v>340678</v>
      </c>
    </row>
    <row r="27" spans="1:12" ht="19.5" customHeight="1">
      <c r="A27" s="75" t="s">
        <v>63</v>
      </c>
      <c r="B27" s="13">
        <v>20526</v>
      </c>
      <c r="C27" s="13">
        <v>0</v>
      </c>
      <c r="D27" s="13">
        <v>0</v>
      </c>
      <c r="E27" s="13">
        <v>0</v>
      </c>
      <c r="F27" s="13">
        <v>106</v>
      </c>
      <c r="G27" s="13">
        <v>0</v>
      </c>
      <c r="H27" s="13">
        <f t="shared" si="5"/>
        <v>20632</v>
      </c>
      <c r="I27" s="94">
        <v>0</v>
      </c>
      <c r="J27" s="94">
        <v>0</v>
      </c>
      <c r="K27" s="94">
        <v>0</v>
      </c>
      <c r="L27" s="195">
        <f t="shared" si="6"/>
        <v>20632</v>
      </c>
    </row>
    <row r="28" spans="1:12" ht="19.5" customHeight="1">
      <c r="A28" s="75" t="s">
        <v>64</v>
      </c>
      <c r="B28" s="13">
        <v>2035666</v>
      </c>
      <c r="C28" s="13">
        <v>515</v>
      </c>
      <c r="D28" s="13">
        <v>0</v>
      </c>
      <c r="E28" s="13">
        <v>0</v>
      </c>
      <c r="F28" s="13">
        <v>941</v>
      </c>
      <c r="G28" s="13">
        <v>435</v>
      </c>
      <c r="H28" s="13">
        <f t="shared" si="5"/>
        <v>2037557</v>
      </c>
      <c r="I28" s="94">
        <v>-6</v>
      </c>
      <c r="J28" s="94">
        <v>3539</v>
      </c>
      <c r="K28" s="94">
        <v>443</v>
      </c>
      <c r="L28" s="195">
        <f t="shared" si="6"/>
        <v>2040647</v>
      </c>
    </row>
    <row r="29" spans="1:12" ht="19.5" customHeight="1">
      <c r="A29" s="183" t="s">
        <v>65</v>
      </c>
      <c r="B29" s="189">
        <f aca="true" t="shared" si="7" ref="B29:L29">SUM(B30:B31)</f>
        <v>80539</v>
      </c>
      <c r="C29" s="189">
        <f t="shared" si="7"/>
        <v>402</v>
      </c>
      <c r="D29" s="189">
        <f t="shared" si="7"/>
        <v>0</v>
      </c>
      <c r="E29" s="189">
        <f t="shared" si="7"/>
        <v>0</v>
      </c>
      <c r="F29" s="189">
        <f t="shared" si="7"/>
        <v>128</v>
      </c>
      <c r="G29" s="189">
        <f t="shared" si="7"/>
        <v>45</v>
      </c>
      <c r="H29" s="189">
        <f t="shared" si="7"/>
        <v>81114</v>
      </c>
      <c r="I29" s="193">
        <f t="shared" si="7"/>
        <v>158</v>
      </c>
      <c r="J29" s="193">
        <f t="shared" si="7"/>
        <v>344</v>
      </c>
      <c r="K29" s="193">
        <f t="shared" si="7"/>
        <v>293</v>
      </c>
      <c r="L29" s="194">
        <f t="shared" si="7"/>
        <v>81323</v>
      </c>
    </row>
    <row r="30" spans="1:12" ht="19.5" customHeight="1">
      <c r="A30" s="75" t="s">
        <v>66</v>
      </c>
      <c r="B30" s="13">
        <v>29583</v>
      </c>
      <c r="C30" s="13">
        <v>0</v>
      </c>
      <c r="D30" s="13">
        <v>0</v>
      </c>
      <c r="E30" s="13">
        <v>0</v>
      </c>
      <c r="F30" s="13">
        <v>0</v>
      </c>
      <c r="G30" s="13">
        <v>0</v>
      </c>
      <c r="H30" s="13">
        <f>SUM(B30:G30)</f>
        <v>29583</v>
      </c>
      <c r="I30" s="94">
        <v>178</v>
      </c>
      <c r="J30" s="94">
        <v>0</v>
      </c>
      <c r="K30" s="94">
        <v>0</v>
      </c>
      <c r="L30" s="195">
        <f>SUM(H30:J30,-K30)</f>
        <v>29761</v>
      </c>
    </row>
    <row r="31" spans="1:12" ht="19.5" customHeight="1">
      <c r="A31" s="75" t="s">
        <v>67</v>
      </c>
      <c r="B31" s="13">
        <v>50956</v>
      </c>
      <c r="C31" s="13">
        <v>402</v>
      </c>
      <c r="D31" s="13">
        <v>0</v>
      </c>
      <c r="E31" s="13">
        <v>0</v>
      </c>
      <c r="F31" s="13">
        <v>128</v>
      </c>
      <c r="G31" s="13">
        <v>45</v>
      </c>
      <c r="H31" s="13">
        <f>SUM(B31:G31)</f>
        <v>51531</v>
      </c>
      <c r="I31" s="94">
        <v>-20</v>
      </c>
      <c r="J31" s="94">
        <v>344</v>
      </c>
      <c r="K31" s="94">
        <v>293</v>
      </c>
      <c r="L31" s="195">
        <f>SUM(H31:J31,-K31)</f>
        <v>51562</v>
      </c>
    </row>
    <row r="32" spans="1:12" ht="19.5" customHeight="1">
      <c r="A32" s="77" t="s">
        <v>245</v>
      </c>
      <c r="B32" s="139">
        <f aca="true" t="shared" si="8" ref="B32:L32">B33+B38</f>
        <v>2485410</v>
      </c>
      <c r="C32" s="139">
        <f>C33+C38</f>
        <v>25301</v>
      </c>
      <c r="D32" s="139">
        <f>D33+D38</f>
        <v>733</v>
      </c>
      <c r="E32" s="139">
        <f t="shared" si="8"/>
        <v>0</v>
      </c>
      <c r="F32" s="139">
        <f t="shared" si="8"/>
        <v>8017</v>
      </c>
      <c r="G32" s="139">
        <f t="shared" si="8"/>
        <v>1613</v>
      </c>
      <c r="H32" s="139">
        <f t="shared" si="8"/>
        <v>2521074</v>
      </c>
      <c r="I32" s="170">
        <f t="shared" si="8"/>
        <v>274</v>
      </c>
      <c r="J32" s="170">
        <f t="shared" si="8"/>
        <v>15706</v>
      </c>
      <c r="K32" s="170">
        <f t="shared" si="8"/>
        <v>16167</v>
      </c>
      <c r="L32" s="171">
        <f t="shared" si="8"/>
        <v>2520887</v>
      </c>
    </row>
    <row r="33" spans="1:12" ht="19.5" customHeight="1">
      <c r="A33" s="183" t="s">
        <v>246</v>
      </c>
      <c r="B33" s="189">
        <f aca="true" t="shared" si="9" ref="B33:L33">SUM(B34:B37)</f>
        <v>1252084</v>
      </c>
      <c r="C33" s="189">
        <f>SUM(C34:C37)</f>
        <v>16090</v>
      </c>
      <c r="D33" s="189">
        <f>SUM(D34:D37)</f>
        <v>0</v>
      </c>
      <c r="E33" s="189">
        <f t="shared" si="9"/>
        <v>0</v>
      </c>
      <c r="F33" s="189">
        <f t="shared" si="9"/>
        <v>4655</v>
      </c>
      <c r="G33" s="189">
        <f t="shared" si="9"/>
        <v>744</v>
      </c>
      <c r="H33" s="189">
        <f t="shared" si="9"/>
        <v>1273573</v>
      </c>
      <c r="I33" s="193">
        <f t="shared" si="9"/>
        <v>132</v>
      </c>
      <c r="J33" s="193">
        <f t="shared" si="9"/>
        <v>8373</v>
      </c>
      <c r="K33" s="193">
        <f t="shared" si="9"/>
        <v>10035</v>
      </c>
      <c r="L33" s="194">
        <f t="shared" si="9"/>
        <v>1272043</v>
      </c>
    </row>
    <row r="34" spans="1:12" ht="19.5" customHeight="1">
      <c r="A34" s="75" t="s">
        <v>248</v>
      </c>
      <c r="B34" s="13">
        <v>1207052</v>
      </c>
      <c r="C34" s="13">
        <v>16090</v>
      </c>
      <c r="D34" s="13">
        <v>0</v>
      </c>
      <c r="E34" s="13">
        <v>0</v>
      </c>
      <c r="F34" s="13">
        <v>3865</v>
      </c>
      <c r="G34" s="13">
        <v>736</v>
      </c>
      <c r="H34" s="13">
        <f>SUM(B34:G34)</f>
        <v>1227743</v>
      </c>
      <c r="I34" s="94">
        <v>132</v>
      </c>
      <c r="J34" s="94">
        <v>8047</v>
      </c>
      <c r="K34" s="94">
        <v>10035</v>
      </c>
      <c r="L34" s="195">
        <f>SUM(H34:J34,-K34)</f>
        <v>1225887</v>
      </c>
    </row>
    <row r="35" spans="1:12" ht="19.5" customHeight="1">
      <c r="A35" s="75" t="s">
        <v>249</v>
      </c>
      <c r="B35" s="13">
        <v>39286</v>
      </c>
      <c r="C35" s="13">
        <v>0</v>
      </c>
      <c r="D35" s="13">
        <v>0</v>
      </c>
      <c r="E35" s="13">
        <v>0</v>
      </c>
      <c r="F35" s="13">
        <v>790</v>
      </c>
      <c r="G35" s="13">
        <v>8</v>
      </c>
      <c r="H35" s="13">
        <f>SUM(B35:G35)</f>
        <v>40084</v>
      </c>
      <c r="I35" s="94">
        <v>0</v>
      </c>
      <c r="J35" s="94">
        <v>326</v>
      </c>
      <c r="K35" s="94">
        <v>0</v>
      </c>
      <c r="L35" s="195">
        <f>SUM(H35:J35,-K35)</f>
        <v>40410</v>
      </c>
    </row>
    <row r="36" spans="1:12" ht="19.5" customHeight="1">
      <c r="A36" s="75" t="s">
        <v>250</v>
      </c>
      <c r="B36" s="13">
        <v>2325</v>
      </c>
      <c r="C36" s="13">
        <v>0</v>
      </c>
      <c r="D36" s="13">
        <v>0</v>
      </c>
      <c r="E36" s="13">
        <v>0</v>
      </c>
      <c r="F36" s="13">
        <v>0</v>
      </c>
      <c r="G36" s="13">
        <v>0</v>
      </c>
      <c r="H36" s="13">
        <f>SUM(B36:G36)</f>
        <v>2325</v>
      </c>
      <c r="I36" s="94">
        <v>0</v>
      </c>
      <c r="J36" s="94">
        <v>0</v>
      </c>
      <c r="K36" s="94">
        <v>0</v>
      </c>
      <c r="L36" s="195">
        <f>SUM(H36:J36,-K36)</f>
        <v>2325</v>
      </c>
    </row>
    <row r="37" spans="1:12" ht="19.5" customHeight="1">
      <c r="A37" s="75" t="s">
        <v>251</v>
      </c>
      <c r="B37" s="13">
        <v>3421</v>
      </c>
      <c r="C37" s="13">
        <v>0</v>
      </c>
      <c r="D37" s="13">
        <v>0</v>
      </c>
      <c r="E37" s="13">
        <v>0</v>
      </c>
      <c r="F37" s="13">
        <v>0</v>
      </c>
      <c r="G37" s="13">
        <v>0</v>
      </c>
      <c r="H37" s="13">
        <f>SUM(B37:G37)</f>
        <v>3421</v>
      </c>
      <c r="I37" s="94">
        <v>0</v>
      </c>
      <c r="J37" s="94">
        <v>0</v>
      </c>
      <c r="K37" s="94">
        <v>0</v>
      </c>
      <c r="L37" s="195">
        <f>SUM(H37:J37,-K37)</f>
        <v>3421</v>
      </c>
    </row>
    <row r="38" spans="1:12" ht="19.5" customHeight="1">
      <c r="A38" s="183" t="s">
        <v>252</v>
      </c>
      <c r="B38" s="189">
        <f aca="true" t="shared" si="10" ref="B38:L38">SUM(B39:B42)</f>
        <v>1233326</v>
      </c>
      <c r="C38" s="189">
        <f t="shared" si="10"/>
        <v>9211</v>
      </c>
      <c r="D38" s="189">
        <f t="shared" si="10"/>
        <v>733</v>
      </c>
      <c r="E38" s="189">
        <f t="shared" si="10"/>
        <v>0</v>
      </c>
      <c r="F38" s="189">
        <f t="shared" si="10"/>
        <v>3362</v>
      </c>
      <c r="G38" s="189">
        <f t="shared" si="10"/>
        <v>869</v>
      </c>
      <c r="H38" s="189">
        <f t="shared" si="10"/>
        <v>1247501</v>
      </c>
      <c r="I38" s="193">
        <f t="shared" si="10"/>
        <v>142</v>
      </c>
      <c r="J38" s="193">
        <f t="shared" si="10"/>
        <v>7333</v>
      </c>
      <c r="K38" s="193">
        <f t="shared" si="10"/>
        <v>6132</v>
      </c>
      <c r="L38" s="194">
        <f t="shared" si="10"/>
        <v>1248844</v>
      </c>
    </row>
    <row r="39" spans="1:12" ht="19.5" customHeight="1">
      <c r="A39" s="75" t="s">
        <v>253</v>
      </c>
      <c r="B39" s="13">
        <v>870711</v>
      </c>
      <c r="C39" s="13">
        <v>4906</v>
      </c>
      <c r="D39" s="13">
        <v>212</v>
      </c>
      <c r="E39" s="13">
        <v>0</v>
      </c>
      <c r="F39" s="13">
        <v>2604</v>
      </c>
      <c r="G39" s="13">
        <v>116</v>
      </c>
      <c r="H39" s="13">
        <f>SUM(B39:G39)</f>
        <v>878549</v>
      </c>
      <c r="I39" s="94">
        <v>34</v>
      </c>
      <c r="J39" s="94">
        <v>3084</v>
      </c>
      <c r="K39" s="94">
        <v>3493</v>
      </c>
      <c r="L39" s="195">
        <f>SUM(H39:J39,-K39)</f>
        <v>878174</v>
      </c>
    </row>
    <row r="40" spans="1:12" ht="19.5" customHeight="1">
      <c r="A40" s="75" t="s">
        <v>254</v>
      </c>
      <c r="B40" s="13">
        <v>10020</v>
      </c>
      <c r="C40" s="13">
        <v>0</v>
      </c>
      <c r="D40" s="13">
        <v>0</v>
      </c>
      <c r="E40" s="13">
        <v>0</v>
      </c>
      <c r="F40" s="13">
        <v>0</v>
      </c>
      <c r="G40" s="13">
        <v>0</v>
      </c>
      <c r="H40" s="13">
        <f>SUM(B40:G40)</f>
        <v>10020</v>
      </c>
      <c r="I40" s="94">
        <v>0</v>
      </c>
      <c r="J40" s="94">
        <v>1</v>
      </c>
      <c r="K40" s="94">
        <v>0</v>
      </c>
      <c r="L40" s="195">
        <f>SUM(H40:J40,-K40)</f>
        <v>10021</v>
      </c>
    </row>
    <row r="41" spans="1:12" ht="19.5" customHeight="1">
      <c r="A41" s="75" t="s">
        <v>255</v>
      </c>
      <c r="B41" s="13">
        <v>42896</v>
      </c>
      <c r="C41" s="13">
        <v>208</v>
      </c>
      <c r="D41" s="13">
        <v>0</v>
      </c>
      <c r="E41" s="13">
        <v>0</v>
      </c>
      <c r="F41" s="13">
        <v>8</v>
      </c>
      <c r="G41" s="13">
        <v>6</v>
      </c>
      <c r="H41" s="13">
        <f>SUM(B41:G41)</f>
        <v>43118</v>
      </c>
      <c r="I41" s="94">
        <v>0</v>
      </c>
      <c r="J41" s="94">
        <v>274</v>
      </c>
      <c r="K41" s="94">
        <v>181</v>
      </c>
      <c r="L41" s="195">
        <f>SUM(H41:J41,-K41)</f>
        <v>43211</v>
      </c>
    </row>
    <row r="42" spans="1:12" ht="19.5" customHeight="1">
      <c r="A42" s="75" t="s">
        <v>256</v>
      </c>
      <c r="B42" s="13">
        <v>309699</v>
      </c>
      <c r="C42" s="13">
        <v>4097</v>
      </c>
      <c r="D42" s="13">
        <v>521</v>
      </c>
      <c r="E42" s="13">
        <v>0</v>
      </c>
      <c r="F42" s="13">
        <v>750</v>
      </c>
      <c r="G42" s="13">
        <v>747</v>
      </c>
      <c r="H42" s="13">
        <f>SUM(B42:G42)</f>
        <v>315814</v>
      </c>
      <c r="I42" s="94">
        <v>108</v>
      </c>
      <c r="J42" s="94">
        <v>3974</v>
      </c>
      <c r="K42" s="94">
        <v>2458</v>
      </c>
      <c r="L42" s="195">
        <f>SUM(H42:J42,-K42)</f>
        <v>317438</v>
      </c>
    </row>
    <row r="43" spans="1:12" ht="19.5" customHeight="1">
      <c r="A43" s="77" t="s">
        <v>4</v>
      </c>
      <c r="B43" s="139">
        <f>B44+B52+B58+B61+B66+B71</f>
        <v>3459230</v>
      </c>
      <c r="C43" s="139">
        <f>C44+C52+C58+C61+C66+C71</f>
        <v>71637</v>
      </c>
      <c r="D43" s="139">
        <f>D44+D52+D58+D61+D66+D71</f>
        <v>0</v>
      </c>
      <c r="E43" s="139">
        <f>E44+E52+E58+E61+E66+E71</f>
        <v>0</v>
      </c>
      <c r="F43" s="139">
        <f>F44+F52+F58+F61+F66+F71</f>
        <v>1451</v>
      </c>
      <c r="G43" s="139">
        <f aca="true" t="shared" si="11" ref="G43:L43">G44+G52+G58+G61+G66+G71</f>
        <v>196</v>
      </c>
      <c r="H43" s="139">
        <f t="shared" si="11"/>
        <v>3532514</v>
      </c>
      <c r="I43" s="170">
        <f t="shared" si="11"/>
        <v>-1111</v>
      </c>
      <c r="J43" s="170">
        <f t="shared" si="11"/>
        <v>62169</v>
      </c>
      <c r="K43" s="170">
        <f t="shared" si="11"/>
        <v>64548</v>
      </c>
      <c r="L43" s="171">
        <f t="shared" si="11"/>
        <v>3529024</v>
      </c>
    </row>
    <row r="44" spans="1:12" ht="19.5" customHeight="1">
      <c r="A44" s="183" t="s">
        <v>68</v>
      </c>
      <c r="B44" s="189">
        <f aca="true" t="shared" si="12" ref="B44:L44">SUM(B45:B51)</f>
        <v>853442</v>
      </c>
      <c r="C44" s="189">
        <f>SUM(C45:C51)</f>
        <v>436</v>
      </c>
      <c r="D44" s="189">
        <f>SUM(D45:D51)</f>
        <v>0</v>
      </c>
      <c r="E44" s="189">
        <f t="shared" si="12"/>
        <v>0</v>
      </c>
      <c r="F44" s="189">
        <f t="shared" si="12"/>
        <v>924</v>
      </c>
      <c r="G44" s="189">
        <f t="shared" si="12"/>
        <v>0</v>
      </c>
      <c r="H44" s="189">
        <f t="shared" si="12"/>
        <v>854802</v>
      </c>
      <c r="I44" s="193">
        <f t="shared" si="12"/>
        <v>48</v>
      </c>
      <c r="J44" s="193">
        <f t="shared" si="12"/>
        <v>52124</v>
      </c>
      <c r="K44" s="193">
        <f t="shared" si="12"/>
        <v>359</v>
      </c>
      <c r="L44" s="194">
        <f t="shared" si="12"/>
        <v>906615</v>
      </c>
    </row>
    <row r="45" spans="1:12" ht="19.5" customHeight="1">
      <c r="A45" s="75" t="s">
        <v>69</v>
      </c>
      <c r="B45" s="13">
        <v>1897</v>
      </c>
      <c r="C45" s="13">
        <v>0</v>
      </c>
      <c r="D45" s="13">
        <v>0</v>
      </c>
      <c r="E45" s="13">
        <v>0</v>
      </c>
      <c r="F45" s="13">
        <v>0</v>
      </c>
      <c r="G45" s="13">
        <v>0</v>
      </c>
      <c r="H45" s="13">
        <f aca="true" t="shared" si="13" ref="H45:H51">SUM(B45:G45)</f>
        <v>1897</v>
      </c>
      <c r="I45" s="94">
        <v>0</v>
      </c>
      <c r="J45" s="94">
        <v>8</v>
      </c>
      <c r="K45" s="94">
        <v>0</v>
      </c>
      <c r="L45" s="195">
        <f aca="true" t="shared" si="14" ref="L45:L51">SUM(H45:J45,-K45)</f>
        <v>1905</v>
      </c>
    </row>
    <row r="46" spans="1:12" ht="19.5" customHeight="1">
      <c r="A46" s="75" t="s">
        <v>70</v>
      </c>
      <c r="B46" s="13">
        <v>536</v>
      </c>
      <c r="C46" s="13">
        <v>0</v>
      </c>
      <c r="D46" s="13">
        <v>0</v>
      </c>
      <c r="E46" s="13">
        <v>0</v>
      </c>
      <c r="F46" s="13">
        <v>0</v>
      </c>
      <c r="G46" s="13">
        <v>0</v>
      </c>
      <c r="H46" s="13">
        <f t="shared" si="13"/>
        <v>536</v>
      </c>
      <c r="I46" s="94">
        <v>0</v>
      </c>
      <c r="J46" s="94">
        <v>3</v>
      </c>
      <c r="K46" s="94">
        <v>0</v>
      </c>
      <c r="L46" s="195">
        <f t="shared" si="14"/>
        <v>539</v>
      </c>
    </row>
    <row r="47" spans="1:12" ht="19.5" customHeight="1">
      <c r="A47" s="75" t="s">
        <v>71</v>
      </c>
      <c r="B47" s="13">
        <v>20590</v>
      </c>
      <c r="C47" s="13">
        <v>84</v>
      </c>
      <c r="D47" s="13">
        <v>0</v>
      </c>
      <c r="E47" s="13">
        <v>0</v>
      </c>
      <c r="F47" s="13">
        <v>413</v>
      </c>
      <c r="G47" s="13">
        <v>0</v>
      </c>
      <c r="H47" s="13">
        <f t="shared" si="13"/>
        <v>21087</v>
      </c>
      <c r="I47" s="94">
        <v>0</v>
      </c>
      <c r="J47" s="94">
        <v>448</v>
      </c>
      <c r="K47" s="94">
        <v>62</v>
      </c>
      <c r="L47" s="195">
        <f t="shared" si="14"/>
        <v>21473</v>
      </c>
    </row>
    <row r="48" spans="1:12" ht="19.5" customHeight="1">
      <c r="A48" s="75" t="s">
        <v>72</v>
      </c>
      <c r="B48" s="13">
        <v>10348</v>
      </c>
      <c r="C48" s="13">
        <v>0</v>
      </c>
      <c r="D48" s="13">
        <v>0</v>
      </c>
      <c r="E48" s="13">
        <v>0</v>
      </c>
      <c r="F48" s="13">
        <v>190</v>
      </c>
      <c r="G48" s="13">
        <v>0</v>
      </c>
      <c r="H48" s="13">
        <f t="shared" si="13"/>
        <v>10538</v>
      </c>
      <c r="I48" s="94">
        <v>0</v>
      </c>
      <c r="J48" s="94">
        <v>78</v>
      </c>
      <c r="K48" s="94">
        <v>0</v>
      </c>
      <c r="L48" s="195">
        <f t="shared" si="14"/>
        <v>10616</v>
      </c>
    </row>
    <row r="49" spans="1:12" ht="19.5" customHeight="1">
      <c r="A49" s="75" t="s">
        <v>73</v>
      </c>
      <c r="B49" s="13">
        <v>570</v>
      </c>
      <c r="C49" s="13">
        <v>0</v>
      </c>
      <c r="D49" s="13">
        <v>0</v>
      </c>
      <c r="E49" s="13">
        <v>0</v>
      </c>
      <c r="F49" s="13">
        <v>0</v>
      </c>
      <c r="G49" s="13">
        <v>0</v>
      </c>
      <c r="H49" s="13">
        <f t="shared" si="13"/>
        <v>570</v>
      </c>
      <c r="I49" s="94">
        <v>0</v>
      </c>
      <c r="J49" s="94">
        <v>0</v>
      </c>
      <c r="K49" s="94">
        <v>0</v>
      </c>
      <c r="L49" s="195">
        <f t="shared" si="14"/>
        <v>570</v>
      </c>
    </row>
    <row r="50" spans="1:12" ht="19.5" customHeight="1">
      <c r="A50" s="75" t="s">
        <v>74</v>
      </c>
      <c r="B50" s="13">
        <v>765362</v>
      </c>
      <c r="C50" s="13">
        <v>0</v>
      </c>
      <c r="D50" s="13">
        <v>0</v>
      </c>
      <c r="E50" s="13">
        <v>0</v>
      </c>
      <c r="F50" s="13">
        <v>320</v>
      </c>
      <c r="G50" s="13">
        <v>0</v>
      </c>
      <c r="H50" s="13">
        <f t="shared" si="13"/>
        <v>765682</v>
      </c>
      <c r="I50" s="94">
        <v>0</v>
      </c>
      <c r="J50" s="94">
        <v>49897</v>
      </c>
      <c r="K50" s="94">
        <v>0</v>
      </c>
      <c r="L50" s="195">
        <f t="shared" si="14"/>
        <v>815579</v>
      </c>
    </row>
    <row r="51" spans="1:12" ht="19.5" customHeight="1">
      <c r="A51" s="75" t="s">
        <v>75</v>
      </c>
      <c r="B51" s="13">
        <v>54139</v>
      </c>
      <c r="C51" s="13">
        <v>352</v>
      </c>
      <c r="D51" s="13">
        <v>0</v>
      </c>
      <c r="E51" s="13">
        <v>0</v>
      </c>
      <c r="F51" s="13">
        <v>1</v>
      </c>
      <c r="G51" s="13">
        <v>0</v>
      </c>
      <c r="H51" s="13">
        <f t="shared" si="13"/>
        <v>54492</v>
      </c>
      <c r="I51" s="94">
        <v>48</v>
      </c>
      <c r="J51" s="94">
        <v>1690</v>
      </c>
      <c r="K51" s="94">
        <v>297</v>
      </c>
      <c r="L51" s="195">
        <f t="shared" si="14"/>
        <v>55933</v>
      </c>
    </row>
    <row r="52" spans="1:12" ht="19.5" customHeight="1">
      <c r="A52" s="183" t="s">
        <v>76</v>
      </c>
      <c r="B52" s="189">
        <f aca="true" t="shared" si="15" ref="B52:L52">SUM(B53:B57)</f>
        <v>52574</v>
      </c>
      <c r="C52" s="189">
        <f t="shared" si="15"/>
        <v>0</v>
      </c>
      <c r="D52" s="189">
        <f t="shared" si="15"/>
        <v>0</v>
      </c>
      <c r="E52" s="189">
        <f t="shared" si="15"/>
        <v>0</v>
      </c>
      <c r="F52" s="189">
        <f t="shared" si="15"/>
        <v>108</v>
      </c>
      <c r="G52" s="189">
        <f t="shared" si="15"/>
        <v>81</v>
      </c>
      <c r="H52" s="189">
        <f>SUM(H53:H57)</f>
        <v>52763</v>
      </c>
      <c r="I52" s="193">
        <f t="shared" si="15"/>
        <v>0</v>
      </c>
      <c r="J52" s="193">
        <f t="shared" si="15"/>
        <v>601</v>
      </c>
      <c r="K52" s="193">
        <f t="shared" si="15"/>
        <v>0</v>
      </c>
      <c r="L52" s="194">
        <f t="shared" si="15"/>
        <v>53364</v>
      </c>
    </row>
    <row r="53" spans="1:12" ht="19.5" customHeight="1">
      <c r="A53" s="75" t="s">
        <v>77</v>
      </c>
      <c r="B53" s="13">
        <v>23248</v>
      </c>
      <c r="C53" s="13">
        <v>0</v>
      </c>
      <c r="D53" s="13">
        <v>0</v>
      </c>
      <c r="E53" s="13">
        <v>0</v>
      </c>
      <c r="F53" s="13">
        <v>0</v>
      </c>
      <c r="G53" s="13">
        <v>81</v>
      </c>
      <c r="H53" s="13">
        <f>SUM(B53:G53)</f>
        <v>23329</v>
      </c>
      <c r="I53" s="94">
        <v>0</v>
      </c>
      <c r="J53" s="94">
        <v>12</v>
      </c>
      <c r="K53" s="94">
        <v>0</v>
      </c>
      <c r="L53" s="195">
        <f>SUM(H53:J53,-K53)</f>
        <v>23341</v>
      </c>
    </row>
    <row r="54" spans="1:12" ht="19.5" customHeight="1">
      <c r="A54" s="75" t="s">
        <v>78</v>
      </c>
      <c r="B54" s="13">
        <v>406</v>
      </c>
      <c r="C54" s="13">
        <v>0</v>
      </c>
      <c r="D54" s="13">
        <v>0</v>
      </c>
      <c r="E54" s="13">
        <v>0</v>
      </c>
      <c r="F54" s="13">
        <v>0</v>
      </c>
      <c r="G54" s="13">
        <v>0</v>
      </c>
      <c r="H54" s="13">
        <f>SUM(B54:G54)</f>
        <v>406</v>
      </c>
      <c r="I54" s="94">
        <v>0</v>
      </c>
      <c r="J54" s="94">
        <v>0</v>
      </c>
      <c r="K54" s="94">
        <v>0</v>
      </c>
      <c r="L54" s="195">
        <f>SUM(H54:J54,-K54)</f>
        <v>406</v>
      </c>
    </row>
    <row r="55" spans="1:12" ht="19.5" customHeight="1">
      <c r="A55" s="75" t="s">
        <v>79</v>
      </c>
      <c r="B55" s="13">
        <v>19664</v>
      </c>
      <c r="C55" s="13">
        <v>0</v>
      </c>
      <c r="D55" s="13">
        <v>0</v>
      </c>
      <c r="E55" s="13">
        <v>0</v>
      </c>
      <c r="F55" s="13">
        <v>0</v>
      </c>
      <c r="G55" s="13">
        <v>0</v>
      </c>
      <c r="H55" s="13">
        <f>SUM(B55:G55)</f>
        <v>19664</v>
      </c>
      <c r="I55" s="94">
        <v>0</v>
      </c>
      <c r="J55" s="94">
        <v>25</v>
      </c>
      <c r="K55" s="94">
        <v>0</v>
      </c>
      <c r="L55" s="195">
        <f>SUM(H55:J55,-K55)</f>
        <v>19689</v>
      </c>
    </row>
    <row r="56" spans="1:12" ht="19.5" customHeight="1">
      <c r="A56" s="75" t="s">
        <v>80</v>
      </c>
      <c r="B56" s="13">
        <v>8829</v>
      </c>
      <c r="C56" s="13">
        <v>0</v>
      </c>
      <c r="D56" s="13">
        <v>0</v>
      </c>
      <c r="E56" s="13">
        <v>0</v>
      </c>
      <c r="F56" s="13">
        <v>108</v>
      </c>
      <c r="G56" s="13">
        <v>0</v>
      </c>
      <c r="H56" s="13">
        <f>SUM(B56:G56)</f>
        <v>8937</v>
      </c>
      <c r="I56" s="94">
        <v>0</v>
      </c>
      <c r="J56" s="94">
        <v>561</v>
      </c>
      <c r="K56" s="94">
        <v>0</v>
      </c>
      <c r="L56" s="195">
        <f>SUM(H56:J56,-K56)</f>
        <v>9498</v>
      </c>
    </row>
    <row r="57" spans="1:12" ht="19.5" customHeight="1">
      <c r="A57" s="75" t="s">
        <v>81</v>
      </c>
      <c r="B57" s="13">
        <v>427</v>
      </c>
      <c r="C57" s="13">
        <v>0</v>
      </c>
      <c r="D57" s="13">
        <v>0</v>
      </c>
      <c r="E57" s="13">
        <v>0</v>
      </c>
      <c r="F57" s="13">
        <v>0</v>
      </c>
      <c r="G57" s="13">
        <v>0</v>
      </c>
      <c r="H57" s="13">
        <f>SUM(B57:G57)</f>
        <v>427</v>
      </c>
      <c r="I57" s="94">
        <v>0</v>
      </c>
      <c r="J57" s="94">
        <v>3</v>
      </c>
      <c r="K57" s="94">
        <v>0</v>
      </c>
      <c r="L57" s="195">
        <f>SUM(H57:J57,-K57)</f>
        <v>430</v>
      </c>
    </row>
    <row r="58" spans="1:12" ht="19.5" customHeight="1">
      <c r="A58" s="183" t="s">
        <v>82</v>
      </c>
      <c r="B58" s="189">
        <f aca="true" t="shared" si="16" ref="B58:L58">SUM(B59:B60)</f>
        <v>50305</v>
      </c>
      <c r="C58" s="189">
        <f t="shared" si="16"/>
        <v>0</v>
      </c>
      <c r="D58" s="189">
        <f t="shared" si="16"/>
        <v>0</v>
      </c>
      <c r="E58" s="189">
        <f t="shared" si="16"/>
        <v>0</v>
      </c>
      <c r="F58" s="189">
        <f t="shared" si="16"/>
        <v>206</v>
      </c>
      <c r="G58" s="189">
        <f t="shared" si="16"/>
        <v>0</v>
      </c>
      <c r="H58" s="189">
        <f t="shared" si="16"/>
        <v>50511</v>
      </c>
      <c r="I58" s="193">
        <f t="shared" si="16"/>
        <v>0</v>
      </c>
      <c r="J58" s="193">
        <f t="shared" si="16"/>
        <v>1253</v>
      </c>
      <c r="K58" s="193">
        <f t="shared" si="16"/>
        <v>0</v>
      </c>
      <c r="L58" s="194">
        <f t="shared" si="16"/>
        <v>51764</v>
      </c>
    </row>
    <row r="59" spans="1:12" ht="19.5" customHeight="1">
      <c r="A59" s="75" t="s">
        <v>83</v>
      </c>
      <c r="B59" s="13">
        <v>10816</v>
      </c>
      <c r="C59" s="13">
        <v>0</v>
      </c>
      <c r="D59" s="13">
        <v>0</v>
      </c>
      <c r="E59" s="13">
        <v>0</v>
      </c>
      <c r="F59" s="13">
        <v>198</v>
      </c>
      <c r="G59" s="13">
        <v>0</v>
      </c>
      <c r="H59" s="13">
        <f>SUM(B59:G59)</f>
        <v>11014</v>
      </c>
      <c r="I59" s="94">
        <v>0</v>
      </c>
      <c r="J59" s="94">
        <v>72</v>
      </c>
      <c r="K59" s="94">
        <v>0</v>
      </c>
      <c r="L59" s="195">
        <f>SUM(H59:J59,-K59)</f>
        <v>11086</v>
      </c>
    </row>
    <row r="60" spans="1:12" ht="19.5" customHeight="1">
      <c r="A60" s="75" t="s">
        <v>84</v>
      </c>
      <c r="B60" s="13">
        <v>39489</v>
      </c>
      <c r="C60" s="13">
        <v>0</v>
      </c>
      <c r="D60" s="13">
        <v>0</v>
      </c>
      <c r="E60" s="13">
        <v>0</v>
      </c>
      <c r="F60" s="13">
        <v>8</v>
      </c>
      <c r="G60" s="13">
        <v>0</v>
      </c>
      <c r="H60" s="13">
        <f>SUM(B60:G60)</f>
        <v>39497</v>
      </c>
      <c r="I60" s="94">
        <v>0</v>
      </c>
      <c r="J60" s="94">
        <v>1181</v>
      </c>
      <c r="K60" s="94">
        <v>0</v>
      </c>
      <c r="L60" s="195">
        <f>SUM(H60:J60,-K60)</f>
        <v>40678</v>
      </c>
    </row>
    <row r="61" spans="1:12" ht="19.5" customHeight="1">
      <c r="A61" s="183" t="s">
        <v>86</v>
      </c>
      <c r="B61" s="189">
        <f aca="true" t="shared" si="17" ref="B61:L61">SUM(B62:B65)</f>
        <v>678039</v>
      </c>
      <c r="C61" s="189">
        <f t="shared" si="17"/>
        <v>51922</v>
      </c>
      <c r="D61" s="189">
        <f t="shared" si="17"/>
        <v>0</v>
      </c>
      <c r="E61" s="189">
        <f t="shared" si="17"/>
        <v>0</v>
      </c>
      <c r="F61" s="189">
        <f t="shared" si="17"/>
        <v>62</v>
      </c>
      <c r="G61" s="189">
        <f t="shared" si="17"/>
        <v>90</v>
      </c>
      <c r="H61" s="189">
        <f t="shared" si="17"/>
        <v>730113</v>
      </c>
      <c r="I61" s="193">
        <f t="shared" si="17"/>
        <v>-561</v>
      </c>
      <c r="J61" s="193">
        <f t="shared" si="17"/>
        <v>2571</v>
      </c>
      <c r="K61" s="193">
        <f t="shared" si="17"/>
        <v>46864</v>
      </c>
      <c r="L61" s="194">
        <f t="shared" si="17"/>
        <v>685259</v>
      </c>
    </row>
    <row r="62" spans="1:12" ht="19.5" customHeight="1">
      <c r="A62" s="75" t="s">
        <v>88</v>
      </c>
      <c r="B62" s="13">
        <v>316496</v>
      </c>
      <c r="C62" s="13">
        <v>27063</v>
      </c>
      <c r="D62" s="13">
        <v>0</v>
      </c>
      <c r="E62" s="13">
        <v>0</v>
      </c>
      <c r="F62" s="13">
        <v>51</v>
      </c>
      <c r="G62" s="13">
        <v>0</v>
      </c>
      <c r="H62" s="13">
        <f>SUM(B62:G62)</f>
        <v>343610</v>
      </c>
      <c r="I62" s="94">
        <v>244</v>
      </c>
      <c r="J62" s="94">
        <v>2000</v>
      </c>
      <c r="K62" s="94">
        <v>23540</v>
      </c>
      <c r="L62" s="195">
        <f>SUM(H62:J62,-K62)</f>
        <v>322314</v>
      </c>
    </row>
    <row r="63" spans="1:12" ht="19.5" customHeight="1">
      <c r="A63" s="75" t="s">
        <v>89</v>
      </c>
      <c r="B63" s="13">
        <v>9614</v>
      </c>
      <c r="C63" s="13">
        <v>195</v>
      </c>
      <c r="D63" s="13">
        <v>0</v>
      </c>
      <c r="E63" s="13">
        <v>0</v>
      </c>
      <c r="F63" s="13">
        <v>0</v>
      </c>
      <c r="G63" s="13">
        <v>0</v>
      </c>
      <c r="H63" s="13">
        <f>SUM(B63:G63)</f>
        <v>9809</v>
      </c>
      <c r="I63" s="94">
        <v>8</v>
      </c>
      <c r="J63" s="94">
        <v>30</v>
      </c>
      <c r="K63" s="94">
        <v>128</v>
      </c>
      <c r="L63" s="195">
        <f>SUM(H63:J63,-K63)</f>
        <v>9719</v>
      </c>
    </row>
    <row r="64" spans="1:12" ht="19.5" customHeight="1">
      <c r="A64" s="75" t="s">
        <v>91</v>
      </c>
      <c r="B64" s="13">
        <v>112052</v>
      </c>
      <c r="C64" s="13">
        <v>1228</v>
      </c>
      <c r="D64" s="13">
        <v>0</v>
      </c>
      <c r="E64" s="13">
        <v>0</v>
      </c>
      <c r="F64" s="13">
        <v>11</v>
      </c>
      <c r="G64" s="13">
        <v>90</v>
      </c>
      <c r="H64" s="13">
        <f>SUM(B64:G64)</f>
        <v>113381</v>
      </c>
      <c r="I64" s="94">
        <v>165</v>
      </c>
      <c r="J64" s="94">
        <v>15</v>
      </c>
      <c r="K64" s="94">
        <v>1323</v>
      </c>
      <c r="L64" s="195">
        <f>SUM(H64:J64,-K64)</f>
        <v>112238</v>
      </c>
    </row>
    <row r="65" spans="1:12" ht="19.5" customHeight="1">
      <c r="A65" s="75" t="s">
        <v>93</v>
      </c>
      <c r="B65" s="13">
        <v>239877</v>
      </c>
      <c r="C65" s="13">
        <v>23436</v>
      </c>
      <c r="D65" s="13">
        <v>0</v>
      </c>
      <c r="E65" s="13">
        <v>0</v>
      </c>
      <c r="F65" s="13">
        <v>0</v>
      </c>
      <c r="G65" s="13">
        <v>0</v>
      </c>
      <c r="H65" s="13">
        <f>SUM(B65:G65)</f>
        <v>263313</v>
      </c>
      <c r="I65" s="94">
        <v>-978</v>
      </c>
      <c r="J65" s="94">
        <v>526</v>
      </c>
      <c r="K65" s="94">
        <v>21873</v>
      </c>
      <c r="L65" s="195">
        <f>SUM(H65:J65,-K65)</f>
        <v>240988</v>
      </c>
    </row>
    <row r="66" spans="1:12" ht="19.5" customHeight="1">
      <c r="A66" s="183" t="s">
        <v>94</v>
      </c>
      <c r="B66" s="189">
        <f aca="true" t="shared" si="18" ref="B66:L66">SUM(B67:B70)</f>
        <v>1781800</v>
      </c>
      <c r="C66" s="189">
        <f t="shared" si="18"/>
        <v>19279</v>
      </c>
      <c r="D66" s="189">
        <f t="shared" si="18"/>
        <v>0</v>
      </c>
      <c r="E66" s="189">
        <f>SUM(E67:E70)</f>
        <v>0</v>
      </c>
      <c r="F66" s="189">
        <f>SUM(F67:F70)</f>
        <v>69</v>
      </c>
      <c r="G66" s="189">
        <f>SUM(G67:G70)</f>
        <v>25</v>
      </c>
      <c r="H66" s="189">
        <f>SUM(H67:H70)</f>
        <v>1801173</v>
      </c>
      <c r="I66" s="193">
        <f t="shared" si="18"/>
        <v>-598</v>
      </c>
      <c r="J66" s="193">
        <f t="shared" si="18"/>
        <v>5184</v>
      </c>
      <c r="K66" s="193">
        <f t="shared" si="18"/>
        <v>17325</v>
      </c>
      <c r="L66" s="194">
        <f t="shared" si="18"/>
        <v>1788434</v>
      </c>
    </row>
    <row r="67" spans="1:12" ht="19.5" customHeight="1">
      <c r="A67" s="75" t="s">
        <v>95</v>
      </c>
      <c r="B67" s="13">
        <v>1682005</v>
      </c>
      <c r="C67" s="13">
        <v>7089</v>
      </c>
      <c r="D67" s="13">
        <v>0</v>
      </c>
      <c r="E67" s="13">
        <v>0</v>
      </c>
      <c r="F67" s="13">
        <v>69</v>
      </c>
      <c r="G67" s="13">
        <v>24</v>
      </c>
      <c r="H67" s="13">
        <f>SUM(B67:G67)</f>
        <v>1689187</v>
      </c>
      <c r="I67" s="94">
        <v>55</v>
      </c>
      <c r="J67" s="94">
        <v>3917</v>
      </c>
      <c r="K67" s="94">
        <v>6288</v>
      </c>
      <c r="L67" s="195">
        <f>SUM(H67:J67,-K67)</f>
        <v>1686871</v>
      </c>
    </row>
    <row r="68" spans="1:12" ht="19.5" customHeight="1">
      <c r="A68" s="75" t="s">
        <v>96</v>
      </c>
      <c r="B68" s="13">
        <v>65366</v>
      </c>
      <c r="C68" s="13">
        <v>11481</v>
      </c>
      <c r="D68" s="13">
        <v>0</v>
      </c>
      <c r="E68" s="13">
        <v>0</v>
      </c>
      <c r="F68" s="13">
        <v>0</v>
      </c>
      <c r="G68" s="13">
        <v>1</v>
      </c>
      <c r="H68" s="13">
        <f>SUM(B68:G68)</f>
        <v>76848</v>
      </c>
      <c r="I68" s="94">
        <v>-653</v>
      </c>
      <c r="J68" s="94">
        <v>1213</v>
      </c>
      <c r="K68" s="94">
        <v>10539</v>
      </c>
      <c r="L68" s="195">
        <f>SUM(H68:J68,-K68)</f>
        <v>66869</v>
      </c>
    </row>
    <row r="69" spans="1:12" ht="19.5" customHeight="1">
      <c r="A69" s="75" t="s">
        <v>97</v>
      </c>
      <c r="B69" s="13">
        <v>2870</v>
      </c>
      <c r="C69" s="13">
        <v>709</v>
      </c>
      <c r="D69" s="13">
        <v>0</v>
      </c>
      <c r="E69" s="13">
        <v>0</v>
      </c>
      <c r="F69" s="13">
        <v>0</v>
      </c>
      <c r="G69" s="13">
        <v>0</v>
      </c>
      <c r="H69" s="13">
        <f>SUM(B69:G69)</f>
        <v>3579</v>
      </c>
      <c r="I69" s="94">
        <v>0</v>
      </c>
      <c r="J69" s="94">
        <v>4</v>
      </c>
      <c r="K69" s="94">
        <v>498</v>
      </c>
      <c r="L69" s="195">
        <f>SUM(H69:J69,-K69)</f>
        <v>3085</v>
      </c>
    </row>
    <row r="70" spans="1:12" ht="19.5" customHeight="1">
      <c r="A70" s="75" t="s">
        <v>98</v>
      </c>
      <c r="B70" s="13">
        <v>31559</v>
      </c>
      <c r="C70" s="13">
        <v>0</v>
      </c>
      <c r="D70" s="13">
        <v>0</v>
      </c>
      <c r="E70" s="13">
        <v>0</v>
      </c>
      <c r="F70" s="13">
        <v>0</v>
      </c>
      <c r="G70" s="13">
        <v>0</v>
      </c>
      <c r="H70" s="13">
        <f>SUM(B70:G70)</f>
        <v>31559</v>
      </c>
      <c r="I70" s="94">
        <v>0</v>
      </c>
      <c r="J70" s="94">
        <v>50</v>
      </c>
      <c r="K70" s="94">
        <v>0</v>
      </c>
      <c r="L70" s="195">
        <f>SUM(H70:J70,-K70)</f>
        <v>31609</v>
      </c>
    </row>
    <row r="71" spans="1:12" ht="19.5" customHeight="1">
      <c r="A71" s="183" t="s">
        <v>99</v>
      </c>
      <c r="B71" s="189">
        <f aca="true" t="shared" si="19" ref="B71:L71">SUM(B72:B75)</f>
        <v>43070</v>
      </c>
      <c r="C71" s="189">
        <f t="shared" si="19"/>
        <v>0</v>
      </c>
      <c r="D71" s="189">
        <f t="shared" si="19"/>
        <v>0</v>
      </c>
      <c r="E71" s="189">
        <f t="shared" si="19"/>
        <v>0</v>
      </c>
      <c r="F71" s="189">
        <f t="shared" si="19"/>
        <v>82</v>
      </c>
      <c r="G71" s="189">
        <f>SUM(G72:G75)</f>
        <v>0</v>
      </c>
      <c r="H71" s="189">
        <f>SUM(H72:H75)</f>
        <v>43152</v>
      </c>
      <c r="I71" s="193">
        <f t="shared" si="19"/>
        <v>0</v>
      </c>
      <c r="J71" s="193">
        <f t="shared" si="19"/>
        <v>436</v>
      </c>
      <c r="K71" s="193">
        <f t="shared" si="19"/>
        <v>0</v>
      </c>
      <c r="L71" s="194">
        <f t="shared" si="19"/>
        <v>43588</v>
      </c>
    </row>
    <row r="72" spans="1:12" ht="19.5" customHeight="1">
      <c r="A72" s="75" t="s">
        <v>100</v>
      </c>
      <c r="B72" s="13">
        <v>31965</v>
      </c>
      <c r="C72" s="13">
        <v>0</v>
      </c>
      <c r="D72" s="13">
        <v>0</v>
      </c>
      <c r="E72" s="13">
        <v>0</v>
      </c>
      <c r="F72" s="13">
        <v>0</v>
      </c>
      <c r="G72" s="13">
        <v>0</v>
      </c>
      <c r="H72" s="13">
        <f>SUM(B72:G72)</f>
        <v>31965</v>
      </c>
      <c r="I72" s="94">
        <v>0</v>
      </c>
      <c r="J72" s="94">
        <v>377</v>
      </c>
      <c r="K72" s="94">
        <v>0</v>
      </c>
      <c r="L72" s="195">
        <f>SUM(H72:J72,-K72)</f>
        <v>32342</v>
      </c>
    </row>
    <row r="73" spans="1:12" ht="19.5" customHeight="1">
      <c r="A73" s="75" t="s">
        <v>101</v>
      </c>
      <c r="B73" s="13">
        <v>4566</v>
      </c>
      <c r="C73" s="13">
        <v>0</v>
      </c>
      <c r="D73" s="13">
        <v>0</v>
      </c>
      <c r="E73" s="13">
        <v>0</v>
      </c>
      <c r="F73" s="13">
        <v>82</v>
      </c>
      <c r="G73" s="13">
        <v>0</v>
      </c>
      <c r="H73" s="13">
        <f>SUM(B73:G73)</f>
        <v>4648</v>
      </c>
      <c r="I73" s="94">
        <v>0</v>
      </c>
      <c r="J73" s="94">
        <v>18</v>
      </c>
      <c r="K73" s="94">
        <v>0</v>
      </c>
      <c r="L73" s="195">
        <f>SUM(H73:J73,-K73)</f>
        <v>4666</v>
      </c>
    </row>
    <row r="74" spans="1:12" ht="19.5" customHeight="1">
      <c r="A74" s="75" t="s">
        <v>102</v>
      </c>
      <c r="B74" s="13">
        <v>5592</v>
      </c>
      <c r="C74" s="13">
        <v>0</v>
      </c>
      <c r="D74" s="13">
        <v>0</v>
      </c>
      <c r="E74" s="13">
        <v>0</v>
      </c>
      <c r="F74" s="13">
        <v>0</v>
      </c>
      <c r="G74" s="13">
        <v>0</v>
      </c>
      <c r="H74" s="13">
        <f>SUM(B74:G74)</f>
        <v>5592</v>
      </c>
      <c r="I74" s="94">
        <v>0</v>
      </c>
      <c r="J74" s="94">
        <v>39</v>
      </c>
      <c r="K74" s="94">
        <v>0</v>
      </c>
      <c r="L74" s="195">
        <f>SUM(H74:J74,-K74)</f>
        <v>5631</v>
      </c>
    </row>
    <row r="75" spans="1:12" ht="19.5" customHeight="1">
      <c r="A75" s="75" t="s">
        <v>103</v>
      </c>
      <c r="B75" s="13">
        <v>947</v>
      </c>
      <c r="C75" s="13">
        <v>0</v>
      </c>
      <c r="D75" s="13">
        <v>0</v>
      </c>
      <c r="E75" s="13">
        <v>0</v>
      </c>
      <c r="F75" s="13">
        <v>0</v>
      </c>
      <c r="G75" s="13">
        <v>0</v>
      </c>
      <c r="H75" s="13">
        <f>SUM(B75:G75)</f>
        <v>947</v>
      </c>
      <c r="I75" s="94">
        <v>0</v>
      </c>
      <c r="J75" s="94">
        <v>2</v>
      </c>
      <c r="K75" s="94">
        <v>0</v>
      </c>
      <c r="L75" s="195">
        <f>SUM(H75:J75,-K75)</f>
        <v>949</v>
      </c>
    </row>
    <row r="76" spans="1:12" ht="19.5" customHeight="1">
      <c r="A76" s="77" t="s">
        <v>1</v>
      </c>
      <c r="B76" s="139">
        <f aca="true" t="shared" si="20" ref="B76:L76">B77</f>
        <v>179612</v>
      </c>
      <c r="C76" s="139">
        <f t="shared" si="20"/>
        <v>0</v>
      </c>
      <c r="D76" s="139">
        <f t="shared" si="20"/>
        <v>0</v>
      </c>
      <c r="E76" s="139">
        <f t="shared" si="20"/>
        <v>0</v>
      </c>
      <c r="F76" s="139">
        <f t="shared" si="20"/>
        <v>815</v>
      </c>
      <c r="G76" s="139">
        <f t="shared" si="20"/>
        <v>3</v>
      </c>
      <c r="H76" s="139">
        <f t="shared" si="20"/>
        <v>180430</v>
      </c>
      <c r="I76" s="170">
        <f t="shared" si="20"/>
        <v>0</v>
      </c>
      <c r="J76" s="170">
        <f t="shared" si="20"/>
        <v>1018</v>
      </c>
      <c r="K76" s="170">
        <f t="shared" si="20"/>
        <v>0</v>
      </c>
      <c r="L76" s="171">
        <f t="shared" si="20"/>
        <v>181448</v>
      </c>
    </row>
    <row r="77" spans="1:12" ht="19.5" customHeight="1">
      <c r="A77" s="183" t="s">
        <v>104</v>
      </c>
      <c r="B77" s="189">
        <f aca="true" t="shared" si="21" ref="B77:L77">SUM(B78:B81)</f>
        <v>179612</v>
      </c>
      <c r="C77" s="189">
        <f>SUM(C78:C81)</f>
        <v>0</v>
      </c>
      <c r="D77" s="189">
        <f>SUM(D78:D81)</f>
        <v>0</v>
      </c>
      <c r="E77" s="189">
        <f t="shared" si="21"/>
        <v>0</v>
      </c>
      <c r="F77" s="189">
        <f t="shared" si="21"/>
        <v>815</v>
      </c>
      <c r="G77" s="189">
        <f t="shared" si="21"/>
        <v>3</v>
      </c>
      <c r="H77" s="189">
        <f t="shared" si="21"/>
        <v>180430</v>
      </c>
      <c r="I77" s="193">
        <f t="shared" si="21"/>
        <v>0</v>
      </c>
      <c r="J77" s="193">
        <f t="shared" si="21"/>
        <v>1018</v>
      </c>
      <c r="K77" s="193">
        <f t="shared" si="21"/>
        <v>0</v>
      </c>
      <c r="L77" s="194">
        <f t="shared" si="21"/>
        <v>181448</v>
      </c>
    </row>
    <row r="78" spans="1:12" ht="19.5" customHeight="1">
      <c r="A78" s="75" t="s">
        <v>106</v>
      </c>
      <c r="B78" s="13">
        <v>9040</v>
      </c>
      <c r="C78" s="13">
        <v>0</v>
      </c>
      <c r="D78" s="13">
        <v>0</v>
      </c>
      <c r="E78" s="13">
        <v>0</v>
      </c>
      <c r="F78" s="13">
        <v>529</v>
      </c>
      <c r="G78" s="13">
        <v>3</v>
      </c>
      <c r="H78" s="13">
        <f>SUM(B78:G78)</f>
        <v>9572</v>
      </c>
      <c r="I78" s="94">
        <v>0</v>
      </c>
      <c r="J78" s="94">
        <v>17</v>
      </c>
      <c r="K78" s="94">
        <v>0</v>
      </c>
      <c r="L78" s="195">
        <f>SUM(H78:J78,-K78)</f>
        <v>9589</v>
      </c>
    </row>
    <row r="79" spans="1:12" ht="19.5" customHeight="1">
      <c r="A79" s="75" t="s">
        <v>107</v>
      </c>
      <c r="B79" s="13">
        <v>56670</v>
      </c>
      <c r="C79" s="13">
        <v>0</v>
      </c>
      <c r="D79" s="13">
        <v>0</v>
      </c>
      <c r="E79" s="13">
        <v>0</v>
      </c>
      <c r="F79" s="13">
        <v>0</v>
      </c>
      <c r="G79" s="13">
        <v>0</v>
      </c>
      <c r="H79" s="13">
        <f>SUM(B79:G79)</f>
        <v>56670</v>
      </c>
      <c r="I79" s="94">
        <v>0</v>
      </c>
      <c r="J79" s="94">
        <v>817</v>
      </c>
      <c r="K79" s="94">
        <v>0</v>
      </c>
      <c r="L79" s="195">
        <f>SUM(H79:J79,-K79)</f>
        <v>57487</v>
      </c>
    </row>
    <row r="80" spans="1:12" ht="19.5" customHeight="1">
      <c r="A80" s="75" t="s">
        <v>108</v>
      </c>
      <c r="B80" s="13">
        <v>58741</v>
      </c>
      <c r="C80" s="13">
        <v>0</v>
      </c>
      <c r="D80" s="13">
        <v>0</v>
      </c>
      <c r="E80" s="13">
        <v>0</v>
      </c>
      <c r="F80" s="13">
        <v>286</v>
      </c>
      <c r="G80" s="13">
        <v>0</v>
      </c>
      <c r="H80" s="13">
        <f>SUM(B80:G80)</f>
        <v>59027</v>
      </c>
      <c r="I80" s="94">
        <v>0</v>
      </c>
      <c r="J80" s="94">
        <v>42</v>
      </c>
      <c r="K80" s="94">
        <v>0</v>
      </c>
      <c r="L80" s="195">
        <f>SUM(H80:J80,-K80)</f>
        <v>59069</v>
      </c>
    </row>
    <row r="81" spans="1:12" ht="19.5" customHeight="1">
      <c r="A81" s="75" t="s">
        <v>109</v>
      </c>
      <c r="B81" s="13">
        <v>55161</v>
      </c>
      <c r="C81" s="13">
        <v>0</v>
      </c>
      <c r="D81" s="13">
        <v>0</v>
      </c>
      <c r="E81" s="13">
        <v>0</v>
      </c>
      <c r="F81" s="13">
        <v>0</v>
      </c>
      <c r="G81" s="13">
        <v>0</v>
      </c>
      <c r="H81" s="13">
        <f>SUM(B81:G81)</f>
        <v>55161</v>
      </c>
      <c r="I81" s="94">
        <v>0</v>
      </c>
      <c r="J81" s="94">
        <v>142</v>
      </c>
      <c r="K81" s="94">
        <v>0</v>
      </c>
      <c r="L81" s="195">
        <f>SUM(H81:J81,-K81)</f>
        <v>55303</v>
      </c>
    </row>
    <row r="82" spans="1:12" ht="19.5" customHeight="1">
      <c r="A82" s="77" t="s">
        <v>5</v>
      </c>
      <c r="B82" s="139">
        <f aca="true" t="shared" si="22" ref="B82:L82">B83+B86+B90+B94+B98+B103</f>
        <v>2177717</v>
      </c>
      <c r="C82" s="139">
        <f>C83+C86+C90+C94+C98+C103</f>
        <v>5370</v>
      </c>
      <c r="D82" s="139">
        <f>D83+D86+D90+D94+D98+D103</f>
        <v>0</v>
      </c>
      <c r="E82" s="139">
        <f t="shared" si="22"/>
        <v>0</v>
      </c>
      <c r="F82" s="139">
        <f t="shared" si="22"/>
        <v>7398</v>
      </c>
      <c r="G82" s="139">
        <f t="shared" si="22"/>
        <v>1580</v>
      </c>
      <c r="H82" s="139">
        <f>H83+H86+H90+H94+H98+H103</f>
        <v>2192065</v>
      </c>
      <c r="I82" s="170">
        <f t="shared" si="22"/>
        <v>2903</v>
      </c>
      <c r="J82" s="170">
        <f t="shared" si="22"/>
        <v>5784</v>
      </c>
      <c r="K82" s="170">
        <f t="shared" si="22"/>
        <v>3679</v>
      </c>
      <c r="L82" s="171">
        <f t="shared" si="22"/>
        <v>2197073</v>
      </c>
    </row>
    <row r="83" spans="1:12" ht="19.5" customHeight="1">
      <c r="A83" s="183" t="s">
        <v>110</v>
      </c>
      <c r="B83" s="189">
        <f>SUM(B84:B85)</f>
        <v>900409</v>
      </c>
      <c r="C83" s="189">
        <f aca="true" t="shared" si="23" ref="C83:H83">SUM(C84:C85)</f>
        <v>0</v>
      </c>
      <c r="D83" s="189">
        <f t="shared" si="23"/>
        <v>0</v>
      </c>
      <c r="E83" s="189">
        <f t="shared" si="23"/>
        <v>0</v>
      </c>
      <c r="F83" s="189">
        <f t="shared" si="23"/>
        <v>3001</v>
      </c>
      <c r="G83" s="189">
        <f t="shared" si="23"/>
        <v>198</v>
      </c>
      <c r="H83" s="189">
        <f t="shared" si="23"/>
        <v>903608</v>
      </c>
      <c r="I83" s="193">
        <f>SUM(I84:I85)</f>
        <v>793</v>
      </c>
      <c r="J83" s="193">
        <f>SUM(J84:J85)</f>
        <v>2814</v>
      </c>
      <c r="K83" s="193">
        <f>SUM(K84:K85)</f>
        <v>0</v>
      </c>
      <c r="L83" s="194">
        <f>SUM(L84:L85)</f>
        <v>907215</v>
      </c>
    </row>
    <row r="84" spans="1:12" ht="19.5" customHeight="1">
      <c r="A84" s="75" t="s">
        <v>111</v>
      </c>
      <c r="B84" s="13">
        <v>369561</v>
      </c>
      <c r="C84" s="13">
        <v>0</v>
      </c>
      <c r="D84" s="13">
        <v>0</v>
      </c>
      <c r="E84" s="13">
        <v>0</v>
      </c>
      <c r="F84" s="13">
        <v>1145</v>
      </c>
      <c r="G84" s="13">
        <v>198</v>
      </c>
      <c r="H84" s="13">
        <f>SUM(B84:G84)</f>
        <v>370904</v>
      </c>
      <c r="I84" s="94">
        <v>466</v>
      </c>
      <c r="J84" s="94">
        <v>1756</v>
      </c>
      <c r="K84" s="94">
        <v>0</v>
      </c>
      <c r="L84" s="195">
        <f>SUM(H84:J84,-K84)</f>
        <v>373126</v>
      </c>
    </row>
    <row r="85" spans="1:12" ht="19.5" customHeight="1">
      <c r="A85" s="75" t="s">
        <v>112</v>
      </c>
      <c r="B85" s="13">
        <v>530848</v>
      </c>
      <c r="C85" s="13">
        <v>0</v>
      </c>
      <c r="D85" s="13">
        <v>0</v>
      </c>
      <c r="E85" s="13">
        <v>0</v>
      </c>
      <c r="F85" s="13">
        <v>1856</v>
      </c>
      <c r="G85" s="13">
        <v>0</v>
      </c>
      <c r="H85" s="13">
        <f>SUM(B85:G85)</f>
        <v>532704</v>
      </c>
      <c r="I85" s="94">
        <v>327</v>
      </c>
      <c r="J85" s="94">
        <v>1058</v>
      </c>
      <c r="K85" s="94">
        <v>0</v>
      </c>
      <c r="L85" s="195">
        <f>SUM(H85:J85,-K85)</f>
        <v>534089</v>
      </c>
    </row>
    <row r="86" spans="1:12" ht="19.5" customHeight="1">
      <c r="A86" s="183" t="s">
        <v>113</v>
      </c>
      <c r="B86" s="189">
        <f>SUM(B87:B89)</f>
        <v>653801</v>
      </c>
      <c r="C86" s="189">
        <f aca="true" t="shared" si="24" ref="C86:H86">SUM(C87:C89)</f>
        <v>61</v>
      </c>
      <c r="D86" s="189">
        <f t="shared" si="24"/>
        <v>0</v>
      </c>
      <c r="E86" s="189">
        <f t="shared" si="24"/>
        <v>0</v>
      </c>
      <c r="F86" s="189">
        <f t="shared" si="24"/>
        <v>1732</v>
      </c>
      <c r="G86" s="189">
        <f t="shared" si="24"/>
        <v>716</v>
      </c>
      <c r="H86" s="189">
        <f t="shared" si="24"/>
        <v>656310</v>
      </c>
      <c r="I86" s="193">
        <f>SUM(I87:I89)</f>
        <v>2480</v>
      </c>
      <c r="J86" s="193">
        <f>SUM(J87:J89)</f>
        <v>1255</v>
      </c>
      <c r="K86" s="193">
        <f>SUM(K87:K89)</f>
        <v>54</v>
      </c>
      <c r="L86" s="194">
        <f>SUM(L87:L89)</f>
        <v>659991</v>
      </c>
    </row>
    <row r="87" spans="1:12" ht="19.5" customHeight="1">
      <c r="A87" s="75" t="s">
        <v>114</v>
      </c>
      <c r="B87" s="13">
        <v>193144</v>
      </c>
      <c r="C87" s="13">
        <v>61</v>
      </c>
      <c r="D87" s="13">
        <v>0</v>
      </c>
      <c r="E87" s="13">
        <v>0</v>
      </c>
      <c r="F87" s="13">
        <v>1250</v>
      </c>
      <c r="G87" s="13">
        <v>692</v>
      </c>
      <c r="H87" s="13">
        <f>SUM(B87:G87)</f>
        <v>195147</v>
      </c>
      <c r="I87" s="94">
        <v>0</v>
      </c>
      <c r="J87" s="94">
        <v>387</v>
      </c>
      <c r="K87" s="94">
        <v>54</v>
      </c>
      <c r="L87" s="195">
        <f>SUM(H87:J87,-K87)</f>
        <v>195480</v>
      </c>
    </row>
    <row r="88" spans="1:12" ht="19.5" customHeight="1">
      <c r="A88" s="75" t="s">
        <v>115</v>
      </c>
      <c r="B88" s="13">
        <v>9273</v>
      </c>
      <c r="C88" s="13">
        <v>0</v>
      </c>
      <c r="D88" s="13">
        <v>0</v>
      </c>
      <c r="E88" s="13">
        <v>0</v>
      </c>
      <c r="F88" s="13">
        <v>14</v>
      </c>
      <c r="G88" s="13">
        <v>22</v>
      </c>
      <c r="H88" s="13">
        <f>SUM(B88:G88)</f>
        <v>9309</v>
      </c>
      <c r="I88" s="94">
        <v>0</v>
      </c>
      <c r="J88" s="94">
        <v>23</v>
      </c>
      <c r="K88" s="94">
        <v>0</v>
      </c>
      <c r="L88" s="195">
        <f>SUM(H88:J88,-K88)</f>
        <v>9332</v>
      </c>
    </row>
    <row r="89" spans="1:12" ht="19.5" customHeight="1">
      <c r="A89" s="75" t="s">
        <v>116</v>
      </c>
      <c r="B89" s="13">
        <v>451384</v>
      </c>
      <c r="C89" s="13">
        <v>0</v>
      </c>
      <c r="D89" s="13">
        <v>0</v>
      </c>
      <c r="E89" s="13">
        <v>0</v>
      </c>
      <c r="F89" s="13">
        <v>468</v>
      </c>
      <c r="G89" s="13">
        <v>2</v>
      </c>
      <c r="H89" s="13">
        <f>SUM(B89:G89)</f>
        <v>451854</v>
      </c>
      <c r="I89" s="94">
        <v>2480</v>
      </c>
      <c r="J89" s="94">
        <v>845</v>
      </c>
      <c r="K89" s="94">
        <v>0</v>
      </c>
      <c r="L89" s="195">
        <f>SUM(H89:J89,-K89)</f>
        <v>455179</v>
      </c>
    </row>
    <row r="90" spans="1:12" ht="19.5" customHeight="1">
      <c r="A90" s="183" t="s">
        <v>117</v>
      </c>
      <c r="B90" s="189">
        <f>SUM(B91:B93)</f>
        <v>153203</v>
      </c>
      <c r="C90" s="189">
        <f aca="true" t="shared" si="25" ref="C90:H90">SUM(C91:C93)</f>
        <v>868</v>
      </c>
      <c r="D90" s="189">
        <f t="shared" si="25"/>
        <v>0</v>
      </c>
      <c r="E90" s="189">
        <f t="shared" si="25"/>
        <v>0</v>
      </c>
      <c r="F90" s="189">
        <f t="shared" si="25"/>
        <v>792</v>
      </c>
      <c r="G90" s="189">
        <f t="shared" si="25"/>
        <v>0</v>
      </c>
      <c r="H90" s="189">
        <f t="shared" si="25"/>
        <v>154863</v>
      </c>
      <c r="I90" s="193">
        <f>SUM(I91:I93)</f>
        <v>-285</v>
      </c>
      <c r="J90" s="193">
        <f>SUM(J91:J93)</f>
        <v>1017</v>
      </c>
      <c r="K90" s="193">
        <f>SUM(K91:K93)</f>
        <v>705</v>
      </c>
      <c r="L90" s="194">
        <f>SUM(L91:L93)</f>
        <v>154890</v>
      </c>
    </row>
    <row r="91" spans="1:12" ht="19.5" customHeight="1">
      <c r="A91" s="75" t="s">
        <v>118</v>
      </c>
      <c r="B91" s="13">
        <v>53878</v>
      </c>
      <c r="C91" s="13">
        <v>0</v>
      </c>
      <c r="D91" s="13">
        <v>0</v>
      </c>
      <c r="E91" s="13">
        <v>0</v>
      </c>
      <c r="F91" s="13">
        <v>228</v>
      </c>
      <c r="G91" s="13">
        <v>0</v>
      </c>
      <c r="H91" s="13">
        <f>SUM(B91:G91)</f>
        <v>54106</v>
      </c>
      <c r="I91" s="94">
        <v>39</v>
      </c>
      <c r="J91" s="94">
        <v>550</v>
      </c>
      <c r="K91" s="94">
        <v>0</v>
      </c>
      <c r="L91" s="195">
        <f>SUM(H91:J91,-K91)</f>
        <v>54695</v>
      </c>
    </row>
    <row r="92" spans="1:12" ht="19.5" customHeight="1">
      <c r="A92" s="75" t="s">
        <v>119</v>
      </c>
      <c r="B92" s="13">
        <v>69690</v>
      </c>
      <c r="C92" s="13">
        <v>0</v>
      </c>
      <c r="D92" s="13">
        <v>0</v>
      </c>
      <c r="E92" s="13">
        <v>0</v>
      </c>
      <c r="F92" s="13">
        <v>564</v>
      </c>
      <c r="G92" s="13">
        <v>0</v>
      </c>
      <c r="H92" s="13">
        <f>SUM(B92:G92)</f>
        <v>70254</v>
      </c>
      <c r="I92" s="94">
        <v>-350</v>
      </c>
      <c r="J92" s="94">
        <v>296</v>
      </c>
      <c r="K92" s="94">
        <v>0</v>
      </c>
      <c r="L92" s="195">
        <f>SUM(H92:J92,-K92)</f>
        <v>70200</v>
      </c>
    </row>
    <row r="93" spans="1:12" ht="19.5" customHeight="1">
      <c r="A93" s="75" t="s">
        <v>120</v>
      </c>
      <c r="B93" s="13">
        <v>29635</v>
      </c>
      <c r="C93" s="13">
        <v>868</v>
      </c>
      <c r="D93" s="13">
        <v>0</v>
      </c>
      <c r="E93" s="13">
        <v>0</v>
      </c>
      <c r="F93" s="13">
        <v>0</v>
      </c>
      <c r="G93" s="13">
        <v>0</v>
      </c>
      <c r="H93" s="13">
        <f>SUM(B93:G93)</f>
        <v>30503</v>
      </c>
      <c r="I93" s="94">
        <v>26</v>
      </c>
      <c r="J93" s="94">
        <v>171</v>
      </c>
      <c r="K93" s="94">
        <v>705</v>
      </c>
      <c r="L93" s="195">
        <f>SUM(H93:J93,-K93)</f>
        <v>29995</v>
      </c>
    </row>
    <row r="94" spans="1:12" ht="19.5" customHeight="1">
      <c r="A94" s="183" t="s">
        <v>121</v>
      </c>
      <c r="B94" s="189">
        <f>SUM(B95:B97)</f>
        <v>280675</v>
      </c>
      <c r="C94" s="189">
        <f aca="true" t="shared" si="26" ref="C94:H94">SUM(C95:C97)</f>
        <v>0</v>
      </c>
      <c r="D94" s="189">
        <f t="shared" si="26"/>
        <v>0</v>
      </c>
      <c r="E94" s="189">
        <f t="shared" si="26"/>
        <v>0</v>
      </c>
      <c r="F94" s="189">
        <f t="shared" si="26"/>
        <v>1860</v>
      </c>
      <c r="G94" s="189">
        <f t="shared" si="26"/>
        <v>532</v>
      </c>
      <c r="H94" s="189">
        <f t="shared" si="26"/>
        <v>283067</v>
      </c>
      <c r="I94" s="193">
        <f>SUM(I95:I97)</f>
        <v>0</v>
      </c>
      <c r="J94" s="193">
        <f>SUM(J95:J97)</f>
        <v>531</v>
      </c>
      <c r="K94" s="193">
        <f>SUM(K95:K97)</f>
        <v>0</v>
      </c>
      <c r="L94" s="194">
        <f>SUM(L95:L97)</f>
        <v>283598</v>
      </c>
    </row>
    <row r="95" spans="1:12" ht="19.5" customHeight="1">
      <c r="A95" s="75" t="s">
        <v>122</v>
      </c>
      <c r="B95" s="13">
        <v>221810</v>
      </c>
      <c r="C95" s="13">
        <v>0</v>
      </c>
      <c r="D95" s="13">
        <v>0</v>
      </c>
      <c r="E95" s="13">
        <v>0</v>
      </c>
      <c r="F95" s="13">
        <v>1567</v>
      </c>
      <c r="G95" s="13">
        <v>532</v>
      </c>
      <c r="H95" s="13">
        <f>SUM(B95:G95)</f>
        <v>223909</v>
      </c>
      <c r="I95" s="94">
        <v>0</v>
      </c>
      <c r="J95" s="94">
        <v>334</v>
      </c>
      <c r="K95" s="94">
        <v>0</v>
      </c>
      <c r="L95" s="195">
        <f>SUM(H95:J95,-K95)</f>
        <v>224243</v>
      </c>
    </row>
    <row r="96" spans="1:12" ht="19.5" customHeight="1">
      <c r="A96" s="75" t="s">
        <v>123</v>
      </c>
      <c r="B96" s="13">
        <v>1873</v>
      </c>
      <c r="C96" s="13">
        <v>0</v>
      </c>
      <c r="D96" s="13">
        <v>0</v>
      </c>
      <c r="E96" s="13">
        <v>0</v>
      </c>
      <c r="F96" s="13">
        <v>0</v>
      </c>
      <c r="G96" s="13">
        <v>0</v>
      </c>
      <c r="H96" s="13">
        <f>SUM(B96:G96)</f>
        <v>1873</v>
      </c>
      <c r="I96" s="94">
        <v>0</v>
      </c>
      <c r="J96" s="94">
        <v>158</v>
      </c>
      <c r="K96" s="94">
        <v>0</v>
      </c>
      <c r="L96" s="195">
        <f>SUM(H96:J96,-K96)</f>
        <v>2031</v>
      </c>
    </row>
    <row r="97" spans="1:12" ht="19.5" customHeight="1">
      <c r="A97" s="75" t="s">
        <v>124</v>
      </c>
      <c r="B97" s="13">
        <v>56992</v>
      </c>
      <c r="C97" s="13">
        <v>0</v>
      </c>
      <c r="D97" s="13">
        <v>0</v>
      </c>
      <c r="E97" s="13">
        <v>0</v>
      </c>
      <c r="F97" s="13">
        <v>293</v>
      </c>
      <c r="G97" s="13">
        <v>0</v>
      </c>
      <c r="H97" s="13">
        <f>SUM(B97:G97)</f>
        <v>57285</v>
      </c>
      <c r="I97" s="94">
        <v>0</v>
      </c>
      <c r="J97" s="94">
        <v>39</v>
      </c>
      <c r="K97" s="94">
        <v>0</v>
      </c>
      <c r="L97" s="195">
        <f>SUM(H97:J97,-K97)</f>
        <v>57324</v>
      </c>
    </row>
    <row r="98" spans="1:12" ht="19.5" customHeight="1">
      <c r="A98" s="183" t="s">
        <v>125</v>
      </c>
      <c r="B98" s="189">
        <f>SUM(B99:B102)</f>
        <v>173281</v>
      </c>
      <c r="C98" s="189">
        <f>SUM(C99:C102)</f>
        <v>441</v>
      </c>
      <c r="D98" s="189">
        <f>SUM(D99:D102)</f>
        <v>0</v>
      </c>
      <c r="E98" s="189">
        <f aca="true" t="shared" si="27" ref="E98:L98">SUM(E99:E102)</f>
        <v>0</v>
      </c>
      <c r="F98" s="189">
        <f t="shared" si="27"/>
        <v>13</v>
      </c>
      <c r="G98" s="189">
        <f t="shared" si="27"/>
        <v>134</v>
      </c>
      <c r="H98" s="189">
        <f t="shared" si="27"/>
        <v>173869</v>
      </c>
      <c r="I98" s="193">
        <f t="shared" si="27"/>
        <v>-55</v>
      </c>
      <c r="J98" s="193">
        <f t="shared" si="27"/>
        <v>106</v>
      </c>
      <c r="K98" s="193">
        <f t="shared" si="27"/>
        <v>283</v>
      </c>
      <c r="L98" s="194">
        <f t="shared" si="27"/>
        <v>173637</v>
      </c>
    </row>
    <row r="99" spans="1:12" ht="19.5" customHeight="1">
      <c r="A99" s="75" t="s">
        <v>126</v>
      </c>
      <c r="B99" s="13">
        <v>19647</v>
      </c>
      <c r="C99" s="13">
        <v>33</v>
      </c>
      <c r="D99" s="13">
        <v>0</v>
      </c>
      <c r="E99" s="13">
        <v>0</v>
      </c>
      <c r="F99" s="13">
        <v>13</v>
      </c>
      <c r="G99" s="13">
        <v>0</v>
      </c>
      <c r="H99" s="13">
        <f>SUM(B99:G99)</f>
        <v>19693</v>
      </c>
      <c r="I99" s="94">
        <v>0</v>
      </c>
      <c r="J99" s="94">
        <v>13</v>
      </c>
      <c r="K99" s="94">
        <v>14</v>
      </c>
      <c r="L99" s="195">
        <f>SUM(H99:J99,-K99)</f>
        <v>19692</v>
      </c>
    </row>
    <row r="100" spans="1:12" ht="19.5" customHeight="1">
      <c r="A100" s="75" t="s">
        <v>127</v>
      </c>
      <c r="B100" s="13">
        <v>12931</v>
      </c>
      <c r="C100" s="13">
        <v>408</v>
      </c>
      <c r="D100" s="13">
        <v>0</v>
      </c>
      <c r="E100" s="13">
        <v>0</v>
      </c>
      <c r="F100" s="13">
        <v>0</v>
      </c>
      <c r="G100" s="13">
        <v>0</v>
      </c>
      <c r="H100" s="13">
        <f>SUM(B100:G100)</f>
        <v>13339</v>
      </c>
      <c r="I100" s="94">
        <v>31</v>
      </c>
      <c r="J100" s="94">
        <v>13</v>
      </c>
      <c r="K100" s="94">
        <v>269</v>
      </c>
      <c r="L100" s="195">
        <f>SUM(H100:J100,-K100)</f>
        <v>13114</v>
      </c>
    </row>
    <row r="101" spans="1:12" ht="19.5" customHeight="1">
      <c r="A101" s="75" t="s">
        <v>128</v>
      </c>
      <c r="B101" s="13">
        <v>8841</v>
      </c>
      <c r="C101" s="13">
        <v>0</v>
      </c>
      <c r="D101" s="13">
        <v>0</v>
      </c>
      <c r="E101" s="13">
        <v>0</v>
      </c>
      <c r="F101" s="13">
        <v>0</v>
      </c>
      <c r="G101" s="13">
        <v>0</v>
      </c>
      <c r="H101" s="13">
        <f>SUM(B101:G101)</f>
        <v>8841</v>
      </c>
      <c r="I101" s="94">
        <v>0</v>
      </c>
      <c r="J101" s="94">
        <v>0</v>
      </c>
      <c r="K101" s="94">
        <v>0</v>
      </c>
      <c r="L101" s="195">
        <f>SUM(H101:J101,-K101)</f>
        <v>8841</v>
      </c>
    </row>
    <row r="102" spans="1:12" ht="19.5" customHeight="1">
      <c r="A102" s="75" t="s">
        <v>129</v>
      </c>
      <c r="B102" s="13">
        <v>131862</v>
      </c>
      <c r="C102" s="13">
        <v>0</v>
      </c>
      <c r="D102" s="13">
        <v>0</v>
      </c>
      <c r="E102" s="13">
        <v>0</v>
      </c>
      <c r="F102" s="13">
        <v>0</v>
      </c>
      <c r="G102" s="13">
        <v>134</v>
      </c>
      <c r="H102" s="13">
        <f>SUM(B102:G102)</f>
        <v>131996</v>
      </c>
      <c r="I102" s="94">
        <v>-86</v>
      </c>
      <c r="J102" s="94">
        <v>80</v>
      </c>
      <c r="K102" s="94">
        <v>0</v>
      </c>
      <c r="L102" s="195">
        <f>SUM(H102:J102,-K102)</f>
        <v>131990</v>
      </c>
    </row>
    <row r="103" spans="1:12" ht="19.5" customHeight="1">
      <c r="A103" s="183" t="s">
        <v>130</v>
      </c>
      <c r="B103" s="189">
        <f>B104</f>
        <v>16348</v>
      </c>
      <c r="C103" s="189">
        <f aca="true" t="shared" si="28" ref="C103:H103">C104</f>
        <v>4000</v>
      </c>
      <c r="D103" s="189">
        <f t="shared" si="28"/>
        <v>0</v>
      </c>
      <c r="E103" s="189">
        <f t="shared" si="28"/>
        <v>0</v>
      </c>
      <c r="F103" s="189">
        <f t="shared" si="28"/>
        <v>0</v>
      </c>
      <c r="G103" s="189">
        <f t="shared" si="28"/>
        <v>0</v>
      </c>
      <c r="H103" s="189">
        <f t="shared" si="28"/>
        <v>20348</v>
      </c>
      <c r="I103" s="193">
        <f>I104</f>
        <v>-30</v>
      </c>
      <c r="J103" s="193">
        <f>J104</f>
        <v>61</v>
      </c>
      <c r="K103" s="193">
        <f>K104</f>
        <v>2637</v>
      </c>
      <c r="L103" s="194">
        <f>L104</f>
        <v>17742</v>
      </c>
    </row>
    <row r="104" spans="1:12" ht="19.5" customHeight="1">
      <c r="A104" s="75" t="s">
        <v>131</v>
      </c>
      <c r="B104" s="13">
        <v>16348</v>
      </c>
      <c r="C104" s="13">
        <v>4000</v>
      </c>
      <c r="D104" s="13">
        <v>0</v>
      </c>
      <c r="E104" s="13">
        <v>0</v>
      </c>
      <c r="F104" s="13">
        <v>0</v>
      </c>
      <c r="G104" s="13">
        <v>0</v>
      </c>
      <c r="H104" s="13">
        <f>SUM(B104:G104)</f>
        <v>20348</v>
      </c>
      <c r="I104" s="94">
        <v>-30</v>
      </c>
      <c r="J104" s="94">
        <v>61</v>
      </c>
      <c r="K104" s="94">
        <v>2637</v>
      </c>
      <c r="L104" s="195">
        <f>SUM(H104:J104,-K104)</f>
        <v>17742</v>
      </c>
    </row>
    <row r="105" spans="1:12" ht="19.5" customHeight="1">
      <c r="A105" s="77" t="s">
        <v>6</v>
      </c>
      <c r="B105" s="139">
        <f aca="true" t="shared" si="29" ref="B105:L105">B106+B116+B120+B124+B128+B134</f>
        <v>647599</v>
      </c>
      <c r="C105" s="139">
        <f t="shared" si="29"/>
        <v>16486</v>
      </c>
      <c r="D105" s="139">
        <f t="shared" si="29"/>
        <v>0</v>
      </c>
      <c r="E105" s="139">
        <f t="shared" si="29"/>
        <v>0</v>
      </c>
      <c r="F105" s="139">
        <f t="shared" si="29"/>
        <v>1745</v>
      </c>
      <c r="G105" s="139">
        <f t="shared" si="29"/>
        <v>452</v>
      </c>
      <c r="H105" s="139">
        <f t="shared" si="29"/>
        <v>666282</v>
      </c>
      <c r="I105" s="170">
        <f t="shared" si="29"/>
        <v>-748</v>
      </c>
      <c r="J105" s="170">
        <f t="shared" si="29"/>
        <v>1395</v>
      </c>
      <c r="K105" s="170">
        <f t="shared" si="29"/>
        <v>13454</v>
      </c>
      <c r="L105" s="171">
        <f t="shared" si="29"/>
        <v>653475</v>
      </c>
    </row>
    <row r="106" spans="1:12" ht="19.5" customHeight="1">
      <c r="A106" s="183" t="s">
        <v>132</v>
      </c>
      <c r="B106" s="189">
        <f aca="true" t="shared" si="30" ref="B106:L106">SUM(B107:B115)</f>
        <v>168986</v>
      </c>
      <c r="C106" s="189">
        <f t="shared" si="30"/>
        <v>1492</v>
      </c>
      <c r="D106" s="189">
        <f t="shared" si="30"/>
        <v>0</v>
      </c>
      <c r="E106" s="189">
        <f t="shared" si="30"/>
        <v>0</v>
      </c>
      <c r="F106" s="189">
        <f t="shared" si="30"/>
        <v>845</v>
      </c>
      <c r="G106" s="189">
        <f t="shared" si="30"/>
        <v>123</v>
      </c>
      <c r="H106" s="189">
        <f t="shared" si="30"/>
        <v>171446</v>
      </c>
      <c r="I106" s="193">
        <f t="shared" si="30"/>
        <v>221</v>
      </c>
      <c r="J106" s="193">
        <f t="shared" si="30"/>
        <v>85</v>
      </c>
      <c r="K106" s="193">
        <f t="shared" si="30"/>
        <v>1259</v>
      </c>
      <c r="L106" s="194">
        <f t="shared" si="30"/>
        <v>170493</v>
      </c>
    </row>
    <row r="107" spans="1:12" ht="19.5" customHeight="1">
      <c r="A107" s="75" t="s">
        <v>133</v>
      </c>
      <c r="B107" s="13">
        <v>81787</v>
      </c>
      <c r="C107" s="13">
        <v>0</v>
      </c>
      <c r="D107" s="13">
        <v>0</v>
      </c>
      <c r="E107" s="13">
        <v>0</v>
      </c>
      <c r="F107" s="13">
        <v>372</v>
      </c>
      <c r="G107" s="13">
        <v>77</v>
      </c>
      <c r="H107" s="13">
        <f aca="true" t="shared" si="31" ref="H107:H115">SUM(B107:G107)</f>
        <v>82236</v>
      </c>
      <c r="I107" s="94">
        <v>0</v>
      </c>
      <c r="J107" s="94">
        <v>62</v>
      </c>
      <c r="K107" s="94">
        <v>0</v>
      </c>
      <c r="L107" s="195">
        <f aca="true" t="shared" si="32" ref="L107:L115">SUM(H107:J107,-K107)</f>
        <v>82298</v>
      </c>
    </row>
    <row r="108" spans="1:12" ht="19.5" customHeight="1">
      <c r="A108" s="75" t="s">
        <v>134</v>
      </c>
      <c r="B108" s="13">
        <v>1554</v>
      </c>
      <c r="C108" s="13">
        <v>0</v>
      </c>
      <c r="D108" s="13">
        <v>0</v>
      </c>
      <c r="E108" s="13">
        <v>0</v>
      </c>
      <c r="F108" s="13">
        <v>388</v>
      </c>
      <c r="G108" s="13">
        <v>0</v>
      </c>
      <c r="H108" s="13">
        <f t="shared" si="31"/>
        <v>1942</v>
      </c>
      <c r="I108" s="94">
        <v>0</v>
      </c>
      <c r="J108" s="94">
        <v>0</v>
      </c>
      <c r="K108" s="94">
        <v>0</v>
      </c>
      <c r="L108" s="195">
        <f t="shared" si="32"/>
        <v>1942</v>
      </c>
    </row>
    <row r="109" spans="1:12" ht="19.5" customHeight="1">
      <c r="A109" s="75" t="s">
        <v>135</v>
      </c>
      <c r="B109" s="13">
        <v>1793</v>
      </c>
      <c r="C109" s="13">
        <v>0</v>
      </c>
      <c r="D109" s="13">
        <v>0</v>
      </c>
      <c r="E109" s="13">
        <v>0</v>
      </c>
      <c r="F109" s="13">
        <v>0</v>
      </c>
      <c r="G109" s="13">
        <v>0</v>
      </c>
      <c r="H109" s="13">
        <f t="shared" si="31"/>
        <v>1793</v>
      </c>
      <c r="I109" s="94">
        <v>0</v>
      </c>
      <c r="J109" s="94">
        <v>5</v>
      </c>
      <c r="K109" s="94">
        <v>0</v>
      </c>
      <c r="L109" s="195">
        <f t="shared" si="32"/>
        <v>1798</v>
      </c>
    </row>
    <row r="110" spans="1:12" ht="19.5" customHeight="1">
      <c r="A110" s="75" t="s">
        <v>136</v>
      </c>
      <c r="B110" s="13">
        <v>131</v>
      </c>
      <c r="C110" s="13">
        <v>0</v>
      </c>
      <c r="D110" s="13">
        <v>0</v>
      </c>
      <c r="E110" s="13">
        <v>0</v>
      </c>
      <c r="F110" s="13">
        <v>0</v>
      </c>
      <c r="G110" s="13">
        <v>0</v>
      </c>
      <c r="H110" s="13">
        <f t="shared" si="31"/>
        <v>131</v>
      </c>
      <c r="I110" s="94">
        <v>0</v>
      </c>
      <c r="J110" s="94">
        <v>0</v>
      </c>
      <c r="K110" s="94">
        <v>0</v>
      </c>
      <c r="L110" s="195">
        <f t="shared" si="32"/>
        <v>131</v>
      </c>
    </row>
    <row r="111" spans="1:12" ht="19.5" customHeight="1">
      <c r="A111" s="75" t="s">
        <v>137</v>
      </c>
      <c r="B111" s="13">
        <v>2250</v>
      </c>
      <c r="C111" s="13">
        <v>75</v>
      </c>
      <c r="D111" s="13">
        <v>0</v>
      </c>
      <c r="E111" s="13">
        <v>0</v>
      </c>
      <c r="F111" s="13">
        <v>0</v>
      </c>
      <c r="G111" s="13">
        <v>0</v>
      </c>
      <c r="H111" s="13">
        <f t="shared" si="31"/>
        <v>2325</v>
      </c>
      <c r="I111" s="94">
        <v>0</v>
      </c>
      <c r="J111" s="94">
        <v>0</v>
      </c>
      <c r="K111" s="94">
        <v>64</v>
      </c>
      <c r="L111" s="195">
        <f t="shared" si="32"/>
        <v>2261</v>
      </c>
    </row>
    <row r="112" spans="1:12" ht="19.5" customHeight="1">
      <c r="A112" s="75" t="s">
        <v>810</v>
      </c>
      <c r="B112" s="13">
        <v>11465</v>
      </c>
      <c r="C112" s="13">
        <v>935</v>
      </c>
      <c r="D112" s="13">
        <v>0</v>
      </c>
      <c r="E112" s="13">
        <v>0</v>
      </c>
      <c r="F112" s="13">
        <v>43</v>
      </c>
      <c r="G112" s="13">
        <v>46</v>
      </c>
      <c r="H112" s="13">
        <f t="shared" si="31"/>
        <v>12489</v>
      </c>
      <c r="I112" s="94">
        <v>377</v>
      </c>
      <c r="J112" s="94">
        <v>2</v>
      </c>
      <c r="K112" s="94">
        <v>892</v>
      </c>
      <c r="L112" s="195">
        <f t="shared" si="32"/>
        <v>11976</v>
      </c>
    </row>
    <row r="113" spans="1:12" ht="19.5" customHeight="1">
      <c r="A113" s="75" t="s">
        <v>142</v>
      </c>
      <c r="B113" s="13">
        <v>5100</v>
      </c>
      <c r="C113" s="13">
        <v>0</v>
      </c>
      <c r="D113" s="13">
        <v>0</v>
      </c>
      <c r="E113" s="13">
        <v>0</v>
      </c>
      <c r="F113" s="13">
        <v>0</v>
      </c>
      <c r="G113" s="13">
        <v>0</v>
      </c>
      <c r="H113" s="13">
        <f t="shared" si="31"/>
        <v>5100</v>
      </c>
      <c r="I113" s="94">
        <v>0</v>
      </c>
      <c r="J113" s="94">
        <v>0</v>
      </c>
      <c r="K113" s="94">
        <v>0</v>
      </c>
      <c r="L113" s="195">
        <f t="shared" si="32"/>
        <v>5100</v>
      </c>
    </row>
    <row r="114" spans="1:12" ht="19.5" customHeight="1">
      <c r="A114" s="75" t="s">
        <v>143</v>
      </c>
      <c r="B114" s="13">
        <v>17609</v>
      </c>
      <c r="C114" s="13">
        <v>482</v>
      </c>
      <c r="D114" s="13">
        <v>0</v>
      </c>
      <c r="E114" s="13">
        <v>0</v>
      </c>
      <c r="F114" s="13">
        <v>0</v>
      </c>
      <c r="G114" s="13">
        <v>0</v>
      </c>
      <c r="H114" s="13">
        <f t="shared" si="31"/>
        <v>18091</v>
      </c>
      <c r="I114" s="94">
        <v>-156</v>
      </c>
      <c r="J114" s="94">
        <v>9</v>
      </c>
      <c r="K114" s="94">
        <v>303</v>
      </c>
      <c r="L114" s="195">
        <f t="shared" si="32"/>
        <v>17641</v>
      </c>
    </row>
    <row r="115" spans="1:12" ht="19.5" customHeight="1">
      <c r="A115" s="75" t="s">
        <v>144</v>
      </c>
      <c r="B115" s="13">
        <v>47297</v>
      </c>
      <c r="C115" s="13">
        <v>0</v>
      </c>
      <c r="D115" s="13">
        <v>0</v>
      </c>
      <c r="E115" s="13">
        <v>0</v>
      </c>
      <c r="F115" s="13">
        <v>42</v>
      </c>
      <c r="G115" s="13">
        <v>0</v>
      </c>
      <c r="H115" s="13">
        <f t="shared" si="31"/>
        <v>47339</v>
      </c>
      <c r="I115" s="94">
        <v>0</v>
      </c>
      <c r="J115" s="94">
        <v>7</v>
      </c>
      <c r="K115" s="94">
        <v>0</v>
      </c>
      <c r="L115" s="195">
        <f t="shared" si="32"/>
        <v>47346</v>
      </c>
    </row>
    <row r="116" spans="1:12" ht="19.5" customHeight="1">
      <c r="A116" s="183" t="s">
        <v>145</v>
      </c>
      <c r="B116" s="189">
        <f aca="true" t="shared" si="33" ref="B116:L116">SUM(B117:B119)</f>
        <v>94143</v>
      </c>
      <c r="C116" s="189">
        <f t="shared" si="33"/>
        <v>14148</v>
      </c>
      <c r="D116" s="189">
        <f t="shared" si="33"/>
        <v>0</v>
      </c>
      <c r="E116" s="189">
        <f t="shared" si="33"/>
        <v>0</v>
      </c>
      <c r="F116" s="189">
        <f t="shared" si="33"/>
        <v>206</v>
      </c>
      <c r="G116" s="189">
        <f t="shared" si="33"/>
        <v>0</v>
      </c>
      <c r="H116" s="189">
        <f t="shared" si="33"/>
        <v>108497</v>
      </c>
      <c r="I116" s="193">
        <f t="shared" si="33"/>
        <v>-913</v>
      </c>
      <c r="J116" s="193">
        <f t="shared" si="33"/>
        <v>97</v>
      </c>
      <c r="K116" s="193">
        <f t="shared" si="33"/>
        <v>11668</v>
      </c>
      <c r="L116" s="194">
        <f t="shared" si="33"/>
        <v>96013</v>
      </c>
    </row>
    <row r="117" spans="1:12" ht="19.5" customHeight="1">
      <c r="A117" s="75" t="s">
        <v>146</v>
      </c>
      <c r="B117" s="13">
        <v>12876</v>
      </c>
      <c r="C117" s="13">
        <v>0</v>
      </c>
      <c r="D117" s="13">
        <v>0</v>
      </c>
      <c r="E117" s="13">
        <v>0</v>
      </c>
      <c r="F117" s="13">
        <v>115</v>
      </c>
      <c r="G117" s="13">
        <v>0</v>
      </c>
      <c r="H117" s="13">
        <f>SUM(B117:G117)</f>
        <v>12991</v>
      </c>
      <c r="I117" s="94">
        <v>0</v>
      </c>
      <c r="J117" s="94">
        <v>0</v>
      </c>
      <c r="K117" s="94">
        <v>0</v>
      </c>
      <c r="L117" s="195">
        <f>SUM(H117:J117,-K117)</f>
        <v>12991</v>
      </c>
    </row>
    <row r="118" spans="1:12" ht="19.5" customHeight="1">
      <c r="A118" s="75" t="s">
        <v>147</v>
      </c>
      <c r="B118" s="13">
        <v>27814</v>
      </c>
      <c r="C118" s="13">
        <v>0</v>
      </c>
      <c r="D118" s="13">
        <v>0</v>
      </c>
      <c r="E118" s="13">
        <v>0</v>
      </c>
      <c r="F118" s="13">
        <v>0</v>
      </c>
      <c r="G118" s="13">
        <v>0</v>
      </c>
      <c r="H118" s="13">
        <f>SUM(B118:G118)</f>
        <v>27814</v>
      </c>
      <c r="I118" s="94">
        <v>0</v>
      </c>
      <c r="J118" s="94">
        <v>57</v>
      </c>
      <c r="K118" s="94">
        <v>0</v>
      </c>
      <c r="L118" s="195">
        <f>SUM(H118:J118,-K118)</f>
        <v>27871</v>
      </c>
    </row>
    <row r="119" spans="1:12" ht="19.5" customHeight="1">
      <c r="A119" s="75" t="s">
        <v>148</v>
      </c>
      <c r="B119" s="13">
        <v>53453</v>
      </c>
      <c r="C119" s="13">
        <v>14148</v>
      </c>
      <c r="D119" s="13">
        <v>0</v>
      </c>
      <c r="E119" s="13">
        <v>0</v>
      </c>
      <c r="F119" s="13">
        <v>91</v>
      </c>
      <c r="G119" s="13">
        <v>0</v>
      </c>
      <c r="H119" s="13">
        <f>SUM(B119:G119)</f>
        <v>67692</v>
      </c>
      <c r="I119" s="94">
        <v>-913</v>
      </c>
      <c r="J119" s="94">
        <v>40</v>
      </c>
      <c r="K119" s="94">
        <v>11668</v>
      </c>
      <c r="L119" s="195">
        <f>SUM(H119:J119,-K119)</f>
        <v>55151</v>
      </c>
    </row>
    <row r="120" spans="1:12" ht="19.5" customHeight="1">
      <c r="A120" s="183" t="s">
        <v>149</v>
      </c>
      <c r="B120" s="189">
        <f aca="true" t="shared" si="34" ref="B120:L120">SUM(B121:B123)</f>
        <v>101161</v>
      </c>
      <c r="C120" s="189">
        <f t="shared" si="34"/>
        <v>0</v>
      </c>
      <c r="D120" s="189">
        <f t="shared" si="34"/>
        <v>0</v>
      </c>
      <c r="E120" s="189">
        <f t="shared" si="34"/>
        <v>0</v>
      </c>
      <c r="F120" s="189">
        <f t="shared" si="34"/>
        <v>381</v>
      </c>
      <c r="G120" s="189">
        <f t="shared" si="34"/>
        <v>85</v>
      </c>
      <c r="H120" s="189">
        <f t="shared" si="34"/>
        <v>101627</v>
      </c>
      <c r="I120" s="193">
        <f t="shared" si="34"/>
        <v>0</v>
      </c>
      <c r="J120" s="193">
        <f t="shared" si="34"/>
        <v>743</v>
      </c>
      <c r="K120" s="193">
        <f t="shared" si="34"/>
        <v>0</v>
      </c>
      <c r="L120" s="194">
        <f t="shared" si="34"/>
        <v>102370</v>
      </c>
    </row>
    <row r="121" spans="1:12" ht="19.5" customHeight="1">
      <c r="A121" s="75" t="s">
        <v>150</v>
      </c>
      <c r="B121" s="13">
        <v>89045</v>
      </c>
      <c r="C121" s="13">
        <v>0</v>
      </c>
      <c r="D121" s="13">
        <v>0</v>
      </c>
      <c r="E121" s="13">
        <v>0</v>
      </c>
      <c r="F121" s="13">
        <v>377</v>
      </c>
      <c r="G121" s="13">
        <v>36</v>
      </c>
      <c r="H121" s="13">
        <f>SUM(B121:G121)</f>
        <v>89458</v>
      </c>
      <c r="I121" s="94">
        <v>0</v>
      </c>
      <c r="J121" s="94">
        <v>728</v>
      </c>
      <c r="K121" s="94">
        <v>0</v>
      </c>
      <c r="L121" s="195">
        <f>SUM(H121:J121,-K121)</f>
        <v>90186</v>
      </c>
    </row>
    <row r="122" spans="1:12" ht="19.5" customHeight="1">
      <c r="A122" s="75" t="s">
        <v>151</v>
      </c>
      <c r="B122" s="13">
        <v>4049</v>
      </c>
      <c r="C122" s="13">
        <v>0</v>
      </c>
      <c r="D122" s="13">
        <v>0</v>
      </c>
      <c r="E122" s="13">
        <v>0</v>
      </c>
      <c r="F122" s="13">
        <v>4</v>
      </c>
      <c r="G122" s="13">
        <v>48</v>
      </c>
      <c r="H122" s="13">
        <f>SUM(B122:G122)</f>
        <v>4101</v>
      </c>
      <c r="I122" s="94">
        <v>0</v>
      </c>
      <c r="J122" s="94">
        <v>0</v>
      </c>
      <c r="K122" s="94">
        <v>0</v>
      </c>
      <c r="L122" s="195">
        <f>SUM(H122:J122,-K122)</f>
        <v>4101</v>
      </c>
    </row>
    <row r="123" spans="1:12" ht="19.5" customHeight="1">
      <c r="A123" s="75" t="s">
        <v>152</v>
      </c>
      <c r="B123" s="13">
        <v>8067</v>
      </c>
      <c r="C123" s="13">
        <v>0</v>
      </c>
      <c r="D123" s="13">
        <v>0</v>
      </c>
      <c r="E123" s="13">
        <v>0</v>
      </c>
      <c r="F123" s="13">
        <v>0</v>
      </c>
      <c r="G123" s="13">
        <v>1</v>
      </c>
      <c r="H123" s="13">
        <f>SUM(B123:G123)</f>
        <v>8068</v>
      </c>
      <c r="I123" s="94">
        <v>0</v>
      </c>
      <c r="J123" s="94">
        <v>15</v>
      </c>
      <c r="K123" s="94">
        <v>0</v>
      </c>
      <c r="L123" s="195">
        <f>SUM(H123:J123,-K123)</f>
        <v>8083</v>
      </c>
    </row>
    <row r="124" spans="1:12" ht="19.5" customHeight="1">
      <c r="A124" s="183" t="s">
        <v>153</v>
      </c>
      <c r="B124" s="189">
        <f aca="true" t="shared" si="35" ref="B124:L124">SUM(B125:B127)</f>
        <v>43817</v>
      </c>
      <c r="C124" s="189">
        <f t="shared" si="35"/>
        <v>260</v>
      </c>
      <c r="D124" s="189">
        <f t="shared" si="35"/>
        <v>0</v>
      </c>
      <c r="E124" s="189">
        <f t="shared" si="35"/>
        <v>0</v>
      </c>
      <c r="F124" s="189">
        <f t="shared" si="35"/>
        <v>13</v>
      </c>
      <c r="G124" s="189">
        <f t="shared" si="35"/>
        <v>0</v>
      </c>
      <c r="H124" s="189">
        <f t="shared" si="35"/>
        <v>44090</v>
      </c>
      <c r="I124" s="193">
        <f t="shared" si="35"/>
        <v>-3</v>
      </c>
      <c r="J124" s="193">
        <f t="shared" si="35"/>
        <v>33</v>
      </c>
      <c r="K124" s="193">
        <f t="shared" si="35"/>
        <v>143</v>
      </c>
      <c r="L124" s="194">
        <f t="shared" si="35"/>
        <v>43977</v>
      </c>
    </row>
    <row r="125" spans="1:12" ht="19.5" customHeight="1">
      <c r="A125" s="75" t="s">
        <v>154</v>
      </c>
      <c r="B125" s="13">
        <v>41697</v>
      </c>
      <c r="C125" s="13">
        <v>159</v>
      </c>
      <c r="D125" s="13">
        <v>0</v>
      </c>
      <c r="E125" s="13">
        <v>0</v>
      </c>
      <c r="F125" s="13">
        <v>0</v>
      </c>
      <c r="G125" s="13">
        <v>0</v>
      </c>
      <c r="H125" s="13">
        <f>SUM(B125:G125)</f>
        <v>41856</v>
      </c>
      <c r="I125" s="94">
        <v>-3</v>
      </c>
      <c r="J125" s="94">
        <v>23</v>
      </c>
      <c r="K125" s="94">
        <v>84</v>
      </c>
      <c r="L125" s="195">
        <f>SUM(H125:J125,-K125)</f>
        <v>41792</v>
      </c>
    </row>
    <row r="126" spans="1:12" ht="19.5" customHeight="1">
      <c r="A126" s="75" t="s">
        <v>155</v>
      </c>
      <c r="B126" s="13">
        <v>1412</v>
      </c>
      <c r="C126" s="13">
        <v>101</v>
      </c>
      <c r="D126" s="13">
        <v>0</v>
      </c>
      <c r="E126" s="13">
        <v>0</v>
      </c>
      <c r="F126" s="13">
        <v>0</v>
      </c>
      <c r="G126" s="13">
        <v>0</v>
      </c>
      <c r="H126" s="13">
        <f>SUM(B126:G126)</f>
        <v>1513</v>
      </c>
      <c r="I126" s="94">
        <v>0</v>
      </c>
      <c r="J126" s="94">
        <v>10</v>
      </c>
      <c r="K126" s="94">
        <v>59</v>
      </c>
      <c r="L126" s="195">
        <f>SUM(H126:J126,-K126)</f>
        <v>1464</v>
      </c>
    </row>
    <row r="127" spans="1:12" ht="19.5" customHeight="1">
      <c r="A127" s="75" t="s">
        <v>156</v>
      </c>
      <c r="B127" s="13">
        <v>708</v>
      </c>
      <c r="C127" s="13">
        <v>0</v>
      </c>
      <c r="D127" s="13">
        <v>0</v>
      </c>
      <c r="E127" s="13">
        <v>0</v>
      </c>
      <c r="F127" s="13">
        <v>13</v>
      </c>
      <c r="G127" s="13">
        <v>0</v>
      </c>
      <c r="H127" s="13">
        <f>SUM(B127:G127)</f>
        <v>721</v>
      </c>
      <c r="I127" s="94">
        <v>0</v>
      </c>
      <c r="J127" s="94">
        <v>0</v>
      </c>
      <c r="K127" s="94">
        <v>0</v>
      </c>
      <c r="L127" s="195">
        <f>SUM(H127:J127,-K127)</f>
        <v>721</v>
      </c>
    </row>
    <row r="128" spans="1:12" ht="19.5" customHeight="1">
      <c r="A128" s="183" t="s">
        <v>157</v>
      </c>
      <c r="B128" s="189">
        <f aca="true" t="shared" si="36" ref="B128:L128">SUM(B129:B133)</f>
        <v>68094</v>
      </c>
      <c r="C128" s="189">
        <f t="shared" si="36"/>
        <v>342</v>
      </c>
      <c r="D128" s="189">
        <f t="shared" si="36"/>
        <v>0</v>
      </c>
      <c r="E128" s="189">
        <f t="shared" si="36"/>
        <v>0</v>
      </c>
      <c r="F128" s="189">
        <f t="shared" si="36"/>
        <v>0</v>
      </c>
      <c r="G128" s="189">
        <f t="shared" si="36"/>
        <v>113</v>
      </c>
      <c r="H128" s="189">
        <f t="shared" si="36"/>
        <v>68549</v>
      </c>
      <c r="I128" s="193">
        <f t="shared" si="36"/>
        <v>-51</v>
      </c>
      <c r="J128" s="193">
        <f t="shared" si="36"/>
        <v>301</v>
      </c>
      <c r="K128" s="193">
        <f t="shared" si="36"/>
        <v>289</v>
      </c>
      <c r="L128" s="194">
        <f t="shared" si="36"/>
        <v>68510</v>
      </c>
    </row>
    <row r="129" spans="1:12" ht="19.5" customHeight="1">
      <c r="A129" s="75" t="s">
        <v>158</v>
      </c>
      <c r="B129" s="13">
        <v>3382</v>
      </c>
      <c r="C129" s="13">
        <v>0</v>
      </c>
      <c r="D129" s="13">
        <v>0</v>
      </c>
      <c r="E129" s="13">
        <v>0</v>
      </c>
      <c r="F129" s="13">
        <v>0</v>
      </c>
      <c r="G129" s="13">
        <v>1</v>
      </c>
      <c r="H129" s="13">
        <f>SUM(B129:G129)</f>
        <v>3383</v>
      </c>
      <c r="I129" s="94">
        <v>0</v>
      </c>
      <c r="J129" s="94">
        <v>82</v>
      </c>
      <c r="K129" s="94">
        <v>0</v>
      </c>
      <c r="L129" s="195">
        <f>SUM(H129:J129,-K129)</f>
        <v>3465</v>
      </c>
    </row>
    <row r="130" spans="1:12" ht="19.5" customHeight="1">
      <c r="A130" s="75" t="s">
        <v>159</v>
      </c>
      <c r="B130" s="13">
        <v>35941</v>
      </c>
      <c r="C130" s="13">
        <v>207</v>
      </c>
      <c r="D130" s="13">
        <v>0</v>
      </c>
      <c r="E130" s="13">
        <v>0</v>
      </c>
      <c r="F130" s="13">
        <v>0</v>
      </c>
      <c r="G130" s="13">
        <v>103</v>
      </c>
      <c r="H130" s="13">
        <f>SUM(B130:G130)</f>
        <v>36251</v>
      </c>
      <c r="I130" s="94">
        <v>0</v>
      </c>
      <c r="J130" s="94">
        <v>156</v>
      </c>
      <c r="K130" s="94">
        <v>166</v>
      </c>
      <c r="L130" s="195">
        <f>SUM(H130:J130,-K130)</f>
        <v>36241</v>
      </c>
    </row>
    <row r="131" spans="1:12" ht="19.5" customHeight="1">
      <c r="A131" s="75" t="s">
        <v>160</v>
      </c>
      <c r="B131" s="13">
        <v>4853</v>
      </c>
      <c r="C131" s="13">
        <v>0</v>
      </c>
      <c r="D131" s="13">
        <v>0</v>
      </c>
      <c r="E131" s="13">
        <v>0</v>
      </c>
      <c r="F131" s="13">
        <v>0</v>
      </c>
      <c r="G131" s="13">
        <v>0</v>
      </c>
      <c r="H131" s="13">
        <f>SUM(B131:G131)</f>
        <v>4853</v>
      </c>
      <c r="I131" s="94">
        <v>0</v>
      </c>
      <c r="J131" s="94">
        <v>0</v>
      </c>
      <c r="K131" s="94">
        <v>0</v>
      </c>
      <c r="L131" s="195">
        <f>SUM(H131:J131,-K131)</f>
        <v>4853</v>
      </c>
    </row>
    <row r="132" spans="1:12" ht="19.5" customHeight="1">
      <c r="A132" s="75" t="s">
        <v>161</v>
      </c>
      <c r="B132" s="13">
        <v>9011</v>
      </c>
      <c r="C132" s="13">
        <v>135</v>
      </c>
      <c r="D132" s="13">
        <v>0</v>
      </c>
      <c r="E132" s="13">
        <v>0</v>
      </c>
      <c r="F132" s="13">
        <v>0</v>
      </c>
      <c r="G132" s="13">
        <v>0</v>
      </c>
      <c r="H132" s="13">
        <f>SUM(B132:G132)</f>
        <v>9146</v>
      </c>
      <c r="I132" s="94">
        <v>-51</v>
      </c>
      <c r="J132" s="94">
        <v>4</v>
      </c>
      <c r="K132" s="94">
        <v>123</v>
      </c>
      <c r="L132" s="195">
        <f>SUM(H132:J132,-K132)</f>
        <v>8976</v>
      </c>
    </row>
    <row r="133" spans="1:12" ht="19.5" customHeight="1">
      <c r="A133" s="75" t="s">
        <v>162</v>
      </c>
      <c r="B133" s="13">
        <v>14907</v>
      </c>
      <c r="C133" s="13">
        <v>0</v>
      </c>
      <c r="D133" s="13">
        <v>0</v>
      </c>
      <c r="E133" s="13">
        <v>0</v>
      </c>
      <c r="F133" s="13">
        <v>0</v>
      </c>
      <c r="G133" s="13">
        <v>9</v>
      </c>
      <c r="H133" s="13">
        <f>SUM(B133:G133)</f>
        <v>14916</v>
      </c>
      <c r="I133" s="94">
        <v>0</v>
      </c>
      <c r="J133" s="94">
        <v>59</v>
      </c>
      <c r="K133" s="94">
        <v>0</v>
      </c>
      <c r="L133" s="195">
        <f>SUM(H133:J133,-K133)</f>
        <v>14975</v>
      </c>
    </row>
    <row r="134" spans="1:12" ht="19.5" customHeight="1">
      <c r="A134" s="183" t="s">
        <v>163</v>
      </c>
      <c r="B134" s="189">
        <f aca="true" t="shared" si="37" ref="B134:L134">SUM(B135:B141)</f>
        <v>171398</v>
      </c>
      <c r="C134" s="189">
        <f t="shared" si="37"/>
        <v>244</v>
      </c>
      <c r="D134" s="189">
        <f t="shared" si="37"/>
        <v>0</v>
      </c>
      <c r="E134" s="189">
        <f t="shared" si="37"/>
        <v>0</v>
      </c>
      <c r="F134" s="189">
        <f t="shared" si="37"/>
        <v>300</v>
      </c>
      <c r="G134" s="189">
        <f t="shared" si="37"/>
        <v>131</v>
      </c>
      <c r="H134" s="189">
        <f t="shared" si="37"/>
        <v>172073</v>
      </c>
      <c r="I134" s="193">
        <f t="shared" si="37"/>
        <v>-2</v>
      </c>
      <c r="J134" s="193">
        <f t="shared" si="37"/>
        <v>136</v>
      </c>
      <c r="K134" s="193">
        <f t="shared" si="37"/>
        <v>95</v>
      </c>
      <c r="L134" s="194">
        <f t="shared" si="37"/>
        <v>172112</v>
      </c>
    </row>
    <row r="135" spans="1:12" ht="19.5" customHeight="1">
      <c r="A135" s="75" t="s">
        <v>164</v>
      </c>
      <c r="B135" s="13">
        <v>50567</v>
      </c>
      <c r="C135" s="13">
        <v>0</v>
      </c>
      <c r="D135" s="13">
        <v>0</v>
      </c>
      <c r="E135" s="13">
        <v>0</v>
      </c>
      <c r="F135" s="13">
        <v>182</v>
      </c>
      <c r="G135" s="13">
        <v>131</v>
      </c>
      <c r="H135" s="13">
        <f aca="true" t="shared" si="38" ref="H135:H141">SUM(B135:G135)</f>
        <v>50880</v>
      </c>
      <c r="I135" s="94">
        <v>0</v>
      </c>
      <c r="J135" s="94">
        <v>10</v>
      </c>
      <c r="K135" s="94">
        <v>0</v>
      </c>
      <c r="L135" s="195">
        <f aca="true" t="shared" si="39" ref="L135:L141">SUM(H135:J135,-K135)</f>
        <v>50890</v>
      </c>
    </row>
    <row r="136" spans="1:12" ht="19.5" customHeight="1">
      <c r="A136" s="75" t="s">
        <v>165</v>
      </c>
      <c r="B136" s="13">
        <v>6690</v>
      </c>
      <c r="C136" s="13">
        <v>0</v>
      </c>
      <c r="D136" s="13">
        <v>0</v>
      </c>
      <c r="E136" s="13">
        <v>0</v>
      </c>
      <c r="F136" s="13">
        <v>0</v>
      </c>
      <c r="G136" s="13">
        <v>0</v>
      </c>
      <c r="H136" s="13">
        <f t="shared" si="38"/>
        <v>6690</v>
      </c>
      <c r="I136" s="94">
        <v>0</v>
      </c>
      <c r="J136" s="94">
        <v>1</v>
      </c>
      <c r="K136" s="94">
        <v>0</v>
      </c>
      <c r="L136" s="195">
        <f t="shared" si="39"/>
        <v>6691</v>
      </c>
    </row>
    <row r="137" spans="1:12" ht="19.5" customHeight="1">
      <c r="A137" s="75" t="s">
        <v>166</v>
      </c>
      <c r="B137" s="13">
        <v>7550</v>
      </c>
      <c r="C137" s="13">
        <v>0</v>
      </c>
      <c r="D137" s="13">
        <v>0</v>
      </c>
      <c r="E137" s="13">
        <v>0</v>
      </c>
      <c r="F137" s="13">
        <v>0</v>
      </c>
      <c r="G137" s="13">
        <v>0</v>
      </c>
      <c r="H137" s="13">
        <f t="shared" si="38"/>
        <v>7550</v>
      </c>
      <c r="I137" s="94">
        <v>0</v>
      </c>
      <c r="J137" s="94">
        <v>0</v>
      </c>
      <c r="K137" s="94">
        <v>0</v>
      </c>
      <c r="L137" s="195">
        <f t="shared" si="39"/>
        <v>7550</v>
      </c>
    </row>
    <row r="138" spans="1:12" ht="19.5" customHeight="1">
      <c r="A138" s="75" t="s">
        <v>167</v>
      </c>
      <c r="B138" s="13">
        <v>14639</v>
      </c>
      <c r="C138" s="13">
        <v>0</v>
      </c>
      <c r="D138" s="13">
        <v>0</v>
      </c>
      <c r="E138" s="13">
        <v>0</v>
      </c>
      <c r="F138" s="13">
        <v>0</v>
      </c>
      <c r="G138" s="13">
        <v>0</v>
      </c>
      <c r="H138" s="13">
        <f t="shared" si="38"/>
        <v>14639</v>
      </c>
      <c r="I138" s="94">
        <v>0</v>
      </c>
      <c r="J138" s="94">
        <v>20</v>
      </c>
      <c r="K138" s="94">
        <v>0</v>
      </c>
      <c r="L138" s="195">
        <f t="shared" si="39"/>
        <v>14659</v>
      </c>
    </row>
    <row r="139" spans="1:12" ht="19.5" customHeight="1">
      <c r="A139" s="75" t="s">
        <v>168</v>
      </c>
      <c r="B139" s="13">
        <v>67618</v>
      </c>
      <c r="C139" s="13">
        <v>0</v>
      </c>
      <c r="D139" s="13">
        <v>0</v>
      </c>
      <c r="E139" s="13">
        <v>0</v>
      </c>
      <c r="F139" s="13">
        <v>0</v>
      </c>
      <c r="G139" s="13">
        <v>0</v>
      </c>
      <c r="H139" s="13">
        <f t="shared" si="38"/>
        <v>67618</v>
      </c>
      <c r="I139" s="94">
        <v>0</v>
      </c>
      <c r="J139" s="94">
        <v>36</v>
      </c>
      <c r="K139" s="94">
        <v>0</v>
      </c>
      <c r="L139" s="195">
        <f t="shared" si="39"/>
        <v>67654</v>
      </c>
    </row>
    <row r="140" spans="1:12" ht="19.5" customHeight="1">
      <c r="A140" s="75" t="s">
        <v>169</v>
      </c>
      <c r="B140" s="13">
        <v>3345</v>
      </c>
      <c r="C140" s="13">
        <v>244</v>
      </c>
      <c r="D140" s="13">
        <v>0</v>
      </c>
      <c r="E140" s="13">
        <v>0</v>
      </c>
      <c r="F140" s="13">
        <v>97</v>
      </c>
      <c r="G140" s="13">
        <v>0</v>
      </c>
      <c r="H140" s="13">
        <f t="shared" si="38"/>
        <v>3686</v>
      </c>
      <c r="I140" s="94">
        <v>-2</v>
      </c>
      <c r="J140" s="94">
        <v>65</v>
      </c>
      <c r="K140" s="94">
        <v>95</v>
      </c>
      <c r="L140" s="195">
        <f t="shared" si="39"/>
        <v>3654</v>
      </c>
    </row>
    <row r="141" spans="1:12" ht="19.5" customHeight="1">
      <c r="A141" s="75" t="s">
        <v>170</v>
      </c>
      <c r="B141" s="13">
        <v>20989</v>
      </c>
      <c r="C141" s="13">
        <v>0</v>
      </c>
      <c r="D141" s="13">
        <v>0</v>
      </c>
      <c r="E141" s="13">
        <v>0</v>
      </c>
      <c r="F141" s="13">
        <v>21</v>
      </c>
      <c r="G141" s="13">
        <v>0</v>
      </c>
      <c r="H141" s="13">
        <f t="shared" si="38"/>
        <v>21010</v>
      </c>
      <c r="I141" s="94">
        <v>0</v>
      </c>
      <c r="J141" s="94">
        <v>4</v>
      </c>
      <c r="K141" s="94">
        <v>0</v>
      </c>
      <c r="L141" s="195">
        <f t="shared" si="39"/>
        <v>21014</v>
      </c>
    </row>
    <row r="142" spans="1:12" ht="19.5" customHeight="1">
      <c r="A142" s="77" t="s">
        <v>7</v>
      </c>
      <c r="B142" s="139">
        <f aca="true" t="shared" si="40" ref="B142:L142">B143</f>
        <v>464627</v>
      </c>
      <c r="C142" s="139">
        <f t="shared" si="40"/>
        <v>2723</v>
      </c>
      <c r="D142" s="139">
        <f t="shared" si="40"/>
        <v>0</v>
      </c>
      <c r="E142" s="139">
        <f t="shared" si="40"/>
        <v>0</v>
      </c>
      <c r="F142" s="139">
        <f t="shared" si="40"/>
        <v>2456</v>
      </c>
      <c r="G142" s="139">
        <f t="shared" si="40"/>
        <v>6</v>
      </c>
      <c r="H142" s="139">
        <f t="shared" si="40"/>
        <v>469812</v>
      </c>
      <c r="I142" s="170">
        <f t="shared" si="40"/>
        <v>26</v>
      </c>
      <c r="J142" s="170">
        <f t="shared" si="40"/>
        <v>2704</v>
      </c>
      <c r="K142" s="170">
        <f t="shared" si="40"/>
        <v>2235</v>
      </c>
      <c r="L142" s="171">
        <f t="shared" si="40"/>
        <v>470307</v>
      </c>
    </row>
    <row r="143" spans="1:12" ht="19.5" customHeight="1">
      <c r="A143" s="183" t="s">
        <v>172</v>
      </c>
      <c r="B143" s="189">
        <f aca="true" t="shared" si="41" ref="B143:L143">SUM(B144:B153)</f>
        <v>464627</v>
      </c>
      <c r="C143" s="189">
        <f t="shared" si="41"/>
        <v>2723</v>
      </c>
      <c r="D143" s="189">
        <f t="shared" si="41"/>
        <v>0</v>
      </c>
      <c r="E143" s="189">
        <f t="shared" si="41"/>
        <v>0</v>
      </c>
      <c r="F143" s="189">
        <f t="shared" si="41"/>
        <v>2456</v>
      </c>
      <c r="G143" s="189">
        <f t="shared" si="41"/>
        <v>6</v>
      </c>
      <c r="H143" s="189">
        <f t="shared" si="41"/>
        <v>469812</v>
      </c>
      <c r="I143" s="193">
        <f t="shared" si="41"/>
        <v>26</v>
      </c>
      <c r="J143" s="193">
        <f t="shared" si="41"/>
        <v>2704</v>
      </c>
      <c r="K143" s="193">
        <f t="shared" si="41"/>
        <v>2235</v>
      </c>
      <c r="L143" s="194">
        <f t="shared" si="41"/>
        <v>470307</v>
      </c>
    </row>
    <row r="144" spans="1:12" ht="19.5" customHeight="1">
      <c r="A144" s="75" t="s">
        <v>174</v>
      </c>
      <c r="B144" s="13">
        <v>33571</v>
      </c>
      <c r="C144" s="13">
        <v>0</v>
      </c>
      <c r="D144" s="13">
        <v>0</v>
      </c>
      <c r="E144" s="13">
        <v>0</v>
      </c>
      <c r="F144" s="13">
        <v>0</v>
      </c>
      <c r="G144" s="13">
        <v>0</v>
      </c>
      <c r="H144" s="13">
        <f aca="true" t="shared" si="42" ref="H144:H153">SUM(B144:G144)</f>
        <v>33571</v>
      </c>
      <c r="I144" s="94">
        <v>0</v>
      </c>
      <c r="J144" s="94">
        <v>21</v>
      </c>
      <c r="K144" s="94">
        <v>0</v>
      </c>
      <c r="L144" s="195">
        <f aca="true" t="shared" si="43" ref="L144:L153">SUM(H144:J144,-K144)</f>
        <v>33592</v>
      </c>
    </row>
    <row r="145" spans="1:12" ht="19.5" customHeight="1">
      <c r="A145" s="75" t="s">
        <v>175</v>
      </c>
      <c r="B145" s="13">
        <v>20082</v>
      </c>
      <c r="C145" s="13">
        <v>225</v>
      </c>
      <c r="D145" s="13">
        <v>0</v>
      </c>
      <c r="E145" s="13">
        <v>0</v>
      </c>
      <c r="F145" s="13">
        <v>44</v>
      </c>
      <c r="G145" s="13">
        <v>0</v>
      </c>
      <c r="H145" s="13">
        <f t="shared" si="42"/>
        <v>20351</v>
      </c>
      <c r="I145" s="94">
        <v>67</v>
      </c>
      <c r="J145" s="94">
        <v>229</v>
      </c>
      <c r="K145" s="94">
        <v>189</v>
      </c>
      <c r="L145" s="195">
        <f t="shared" si="43"/>
        <v>20458</v>
      </c>
    </row>
    <row r="146" spans="1:12" ht="19.5" customHeight="1">
      <c r="A146" s="75" t="s">
        <v>176</v>
      </c>
      <c r="B146" s="13">
        <v>80710</v>
      </c>
      <c r="C146" s="13">
        <v>1254</v>
      </c>
      <c r="D146" s="13">
        <v>0</v>
      </c>
      <c r="E146" s="13">
        <v>0</v>
      </c>
      <c r="F146" s="13">
        <v>300</v>
      </c>
      <c r="G146" s="13">
        <v>1</v>
      </c>
      <c r="H146" s="13">
        <f t="shared" si="42"/>
        <v>82265</v>
      </c>
      <c r="I146" s="94">
        <v>56</v>
      </c>
      <c r="J146" s="94">
        <v>339</v>
      </c>
      <c r="K146" s="94">
        <v>1019</v>
      </c>
      <c r="L146" s="195">
        <f t="shared" si="43"/>
        <v>81641</v>
      </c>
    </row>
    <row r="147" spans="1:12" ht="19.5" customHeight="1">
      <c r="A147" s="75" t="s">
        <v>177</v>
      </c>
      <c r="B147" s="13">
        <v>511</v>
      </c>
      <c r="C147" s="13">
        <v>10</v>
      </c>
      <c r="D147" s="13">
        <v>0</v>
      </c>
      <c r="E147" s="13">
        <v>0</v>
      </c>
      <c r="F147" s="13">
        <v>0</v>
      </c>
      <c r="G147" s="13">
        <v>0</v>
      </c>
      <c r="H147" s="13">
        <f t="shared" si="42"/>
        <v>521</v>
      </c>
      <c r="I147" s="94">
        <v>0</v>
      </c>
      <c r="J147" s="94">
        <v>0</v>
      </c>
      <c r="K147" s="94">
        <v>6</v>
      </c>
      <c r="L147" s="195">
        <f t="shared" si="43"/>
        <v>515</v>
      </c>
    </row>
    <row r="148" spans="1:12" ht="19.5" customHeight="1">
      <c r="A148" s="75" t="s">
        <v>178</v>
      </c>
      <c r="B148" s="13">
        <v>18620</v>
      </c>
      <c r="C148" s="13">
        <v>2</v>
      </c>
      <c r="D148" s="13">
        <v>0</v>
      </c>
      <c r="E148" s="13">
        <v>0</v>
      </c>
      <c r="F148" s="13">
        <v>398</v>
      </c>
      <c r="G148" s="13">
        <v>0</v>
      </c>
      <c r="H148" s="13">
        <f t="shared" si="42"/>
        <v>19020</v>
      </c>
      <c r="I148" s="94">
        <v>0</v>
      </c>
      <c r="J148" s="94">
        <v>226</v>
      </c>
      <c r="K148" s="94">
        <v>2</v>
      </c>
      <c r="L148" s="195">
        <f t="shared" si="43"/>
        <v>19244</v>
      </c>
    </row>
    <row r="149" spans="1:12" ht="19.5" customHeight="1">
      <c r="A149" s="75" t="s">
        <v>180</v>
      </c>
      <c r="B149" s="13">
        <v>145468</v>
      </c>
      <c r="C149" s="13">
        <v>118</v>
      </c>
      <c r="D149" s="13">
        <v>0</v>
      </c>
      <c r="E149" s="13">
        <v>0</v>
      </c>
      <c r="F149" s="13">
        <v>633</v>
      </c>
      <c r="G149" s="13">
        <v>0</v>
      </c>
      <c r="H149" s="13">
        <f t="shared" si="42"/>
        <v>146219</v>
      </c>
      <c r="I149" s="94">
        <v>-87</v>
      </c>
      <c r="J149" s="94">
        <v>1685</v>
      </c>
      <c r="K149" s="94">
        <v>117</v>
      </c>
      <c r="L149" s="195">
        <f t="shared" si="43"/>
        <v>147700</v>
      </c>
    </row>
    <row r="150" spans="1:12" ht="19.5" customHeight="1">
      <c r="A150" s="75" t="s">
        <v>181</v>
      </c>
      <c r="B150" s="13">
        <v>6933</v>
      </c>
      <c r="C150" s="13">
        <v>212</v>
      </c>
      <c r="D150" s="13">
        <v>0</v>
      </c>
      <c r="E150" s="13">
        <v>0</v>
      </c>
      <c r="F150" s="13">
        <v>19</v>
      </c>
      <c r="G150" s="13">
        <v>2</v>
      </c>
      <c r="H150" s="13">
        <f t="shared" si="42"/>
        <v>7166</v>
      </c>
      <c r="I150" s="94">
        <v>-12</v>
      </c>
      <c r="J150" s="94">
        <v>73</v>
      </c>
      <c r="K150" s="94">
        <v>126</v>
      </c>
      <c r="L150" s="195">
        <f t="shared" si="43"/>
        <v>7101</v>
      </c>
    </row>
    <row r="151" spans="1:12" ht="19.5" customHeight="1">
      <c r="A151" s="75" t="s">
        <v>182</v>
      </c>
      <c r="B151" s="13">
        <v>18294</v>
      </c>
      <c r="C151" s="13">
        <v>110</v>
      </c>
      <c r="D151" s="13">
        <v>0</v>
      </c>
      <c r="E151" s="13">
        <v>0</v>
      </c>
      <c r="F151" s="13">
        <v>437</v>
      </c>
      <c r="G151" s="13">
        <v>0</v>
      </c>
      <c r="H151" s="13">
        <f t="shared" si="42"/>
        <v>18841</v>
      </c>
      <c r="I151" s="94">
        <v>2</v>
      </c>
      <c r="J151" s="94">
        <v>20</v>
      </c>
      <c r="K151" s="94">
        <v>83</v>
      </c>
      <c r="L151" s="195">
        <f t="shared" si="43"/>
        <v>18780</v>
      </c>
    </row>
    <row r="152" spans="1:12" ht="19.5" customHeight="1">
      <c r="A152" s="75" t="s">
        <v>811</v>
      </c>
      <c r="B152" s="13">
        <v>82681</v>
      </c>
      <c r="C152" s="13">
        <v>0</v>
      </c>
      <c r="D152" s="13">
        <v>0</v>
      </c>
      <c r="E152" s="13">
        <v>0</v>
      </c>
      <c r="F152" s="13">
        <v>0</v>
      </c>
      <c r="G152" s="13">
        <v>0</v>
      </c>
      <c r="H152" s="13">
        <f t="shared" si="42"/>
        <v>82681</v>
      </c>
      <c r="I152" s="94">
        <v>0</v>
      </c>
      <c r="J152" s="94">
        <v>55</v>
      </c>
      <c r="K152" s="94">
        <v>0</v>
      </c>
      <c r="L152" s="195">
        <f t="shared" si="43"/>
        <v>82736</v>
      </c>
    </row>
    <row r="153" spans="1:12" ht="19.5" customHeight="1">
      <c r="A153" s="75" t="s">
        <v>184</v>
      </c>
      <c r="B153" s="13">
        <v>57757</v>
      </c>
      <c r="C153" s="13">
        <v>792</v>
      </c>
      <c r="D153" s="13">
        <v>0</v>
      </c>
      <c r="E153" s="13">
        <v>0</v>
      </c>
      <c r="F153" s="13">
        <v>625</v>
      </c>
      <c r="G153" s="13">
        <v>3</v>
      </c>
      <c r="H153" s="13">
        <f t="shared" si="42"/>
        <v>59177</v>
      </c>
      <c r="I153" s="94">
        <v>0</v>
      </c>
      <c r="J153" s="94">
        <v>56</v>
      </c>
      <c r="K153" s="94">
        <v>693</v>
      </c>
      <c r="L153" s="195">
        <f t="shared" si="43"/>
        <v>58540</v>
      </c>
    </row>
    <row r="154" spans="1:12" ht="19.5" customHeight="1">
      <c r="A154" s="77" t="s">
        <v>8</v>
      </c>
      <c r="B154" s="139">
        <f aca="true" t="shared" si="44" ref="B154:L154">B155+B161+B165</f>
        <v>599666</v>
      </c>
      <c r="C154" s="139">
        <f t="shared" si="44"/>
        <v>167</v>
      </c>
      <c r="D154" s="139">
        <f t="shared" si="44"/>
        <v>0</v>
      </c>
      <c r="E154" s="139">
        <f t="shared" si="44"/>
        <v>0</v>
      </c>
      <c r="F154" s="139">
        <f t="shared" si="44"/>
        <v>3292</v>
      </c>
      <c r="G154" s="139">
        <f t="shared" si="44"/>
        <v>41</v>
      </c>
      <c r="H154" s="139">
        <f t="shared" si="44"/>
        <v>603166</v>
      </c>
      <c r="I154" s="170">
        <f t="shared" si="44"/>
        <v>0</v>
      </c>
      <c r="J154" s="170">
        <f t="shared" si="44"/>
        <v>1962</v>
      </c>
      <c r="K154" s="170">
        <f t="shared" si="44"/>
        <v>112</v>
      </c>
      <c r="L154" s="171">
        <f t="shared" si="44"/>
        <v>605016</v>
      </c>
    </row>
    <row r="155" spans="1:12" ht="19.5" customHeight="1">
      <c r="A155" s="183" t="s">
        <v>186</v>
      </c>
      <c r="B155" s="189">
        <f aca="true" t="shared" si="45" ref="B155:L155">SUM(B156:B160)</f>
        <v>502665</v>
      </c>
      <c r="C155" s="189">
        <f>SUM(C156:C160)</f>
        <v>167</v>
      </c>
      <c r="D155" s="189">
        <f>SUM(D156:D160)</f>
        <v>0</v>
      </c>
      <c r="E155" s="189">
        <f t="shared" si="45"/>
        <v>0</v>
      </c>
      <c r="F155" s="189">
        <f t="shared" si="45"/>
        <v>2774</v>
      </c>
      <c r="G155" s="189">
        <f t="shared" si="45"/>
        <v>41</v>
      </c>
      <c r="H155" s="189">
        <f t="shared" si="45"/>
        <v>505647</v>
      </c>
      <c r="I155" s="193">
        <f t="shared" si="45"/>
        <v>0</v>
      </c>
      <c r="J155" s="193">
        <f t="shared" si="45"/>
        <v>1747</v>
      </c>
      <c r="K155" s="193">
        <f t="shared" si="45"/>
        <v>112</v>
      </c>
      <c r="L155" s="194">
        <f t="shared" si="45"/>
        <v>507282</v>
      </c>
    </row>
    <row r="156" spans="1:12" ht="19.5" customHeight="1">
      <c r="A156" s="75" t="s">
        <v>187</v>
      </c>
      <c r="B156" s="13">
        <v>210718</v>
      </c>
      <c r="C156" s="13">
        <v>0</v>
      </c>
      <c r="D156" s="13">
        <v>0</v>
      </c>
      <c r="E156" s="13">
        <v>0</v>
      </c>
      <c r="F156" s="13">
        <v>1619</v>
      </c>
      <c r="G156" s="13">
        <v>1</v>
      </c>
      <c r="H156" s="13">
        <f>SUM(B156:G156)</f>
        <v>212338</v>
      </c>
      <c r="I156" s="94">
        <v>0</v>
      </c>
      <c r="J156" s="94">
        <v>1421</v>
      </c>
      <c r="K156" s="94">
        <v>0</v>
      </c>
      <c r="L156" s="195">
        <f>SUM(H156:J156,-K156)</f>
        <v>213759</v>
      </c>
    </row>
    <row r="157" spans="1:12" ht="19.5" customHeight="1">
      <c r="A157" s="75" t="s">
        <v>188</v>
      </c>
      <c r="B157" s="13">
        <v>23062</v>
      </c>
      <c r="C157" s="13">
        <v>0</v>
      </c>
      <c r="D157" s="13">
        <v>0</v>
      </c>
      <c r="E157" s="13">
        <v>0</v>
      </c>
      <c r="F157" s="13">
        <v>0</v>
      </c>
      <c r="G157" s="13">
        <v>0</v>
      </c>
      <c r="H157" s="13">
        <f>SUM(B157:G157)</f>
        <v>23062</v>
      </c>
      <c r="I157" s="94">
        <v>0</v>
      </c>
      <c r="J157" s="94">
        <v>22</v>
      </c>
      <c r="K157" s="94">
        <v>0</v>
      </c>
      <c r="L157" s="195">
        <f>SUM(H157:J157,-K157)</f>
        <v>23084</v>
      </c>
    </row>
    <row r="158" spans="1:12" ht="19.5" customHeight="1">
      <c r="A158" s="75" t="s">
        <v>189</v>
      </c>
      <c r="B158" s="13">
        <v>111982</v>
      </c>
      <c r="C158" s="13">
        <v>0</v>
      </c>
      <c r="D158" s="13">
        <v>0</v>
      </c>
      <c r="E158" s="13">
        <v>0</v>
      </c>
      <c r="F158" s="13">
        <v>539</v>
      </c>
      <c r="G158" s="13">
        <v>38</v>
      </c>
      <c r="H158" s="13">
        <f>SUM(B158:G158)</f>
        <v>112559</v>
      </c>
      <c r="I158" s="94">
        <v>0</v>
      </c>
      <c r="J158" s="94">
        <v>7</v>
      </c>
      <c r="K158" s="94">
        <v>0</v>
      </c>
      <c r="L158" s="195">
        <f>SUM(H158:J158,-K158)</f>
        <v>112566</v>
      </c>
    </row>
    <row r="159" spans="1:12" ht="19.5" customHeight="1">
      <c r="A159" s="75" t="s">
        <v>190</v>
      </c>
      <c r="B159" s="13">
        <v>60628</v>
      </c>
      <c r="C159" s="13">
        <v>0</v>
      </c>
      <c r="D159" s="13">
        <v>0</v>
      </c>
      <c r="E159" s="13">
        <v>0</v>
      </c>
      <c r="F159" s="13">
        <v>582</v>
      </c>
      <c r="G159" s="13">
        <v>0</v>
      </c>
      <c r="H159" s="13">
        <f>SUM(B159:G159)</f>
        <v>61210</v>
      </c>
      <c r="I159" s="94">
        <v>0</v>
      </c>
      <c r="J159" s="94">
        <v>98</v>
      </c>
      <c r="K159" s="94">
        <v>0</v>
      </c>
      <c r="L159" s="195">
        <f>SUM(H159:J159,-K159)</f>
        <v>61308</v>
      </c>
    </row>
    <row r="160" spans="1:12" ht="19.5" customHeight="1">
      <c r="A160" s="75" t="s">
        <v>191</v>
      </c>
      <c r="B160" s="13">
        <v>96275</v>
      </c>
      <c r="C160" s="13">
        <v>167</v>
      </c>
      <c r="D160" s="13">
        <v>0</v>
      </c>
      <c r="E160" s="13">
        <v>0</v>
      </c>
      <c r="F160" s="13">
        <v>34</v>
      </c>
      <c r="G160" s="13">
        <v>2</v>
      </c>
      <c r="H160" s="13">
        <f>SUM(B160:G160)</f>
        <v>96478</v>
      </c>
      <c r="I160" s="94">
        <v>0</v>
      </c>
      <c r="J160" s="94">
        <v>199</v>
      </c>
      <c r="K160" s="94">
        <v>112</v>
      </c>
      <c r="L160" s="195">
        <f>SUM(H160:J160,-K160)</f>
        <v>96565</v>
      </c>
    </row>
    <row r="161" spans="1:12" ht="19.5" customHeight="1">
      <c r="A161" s="183" t="s">
        <v>192</v>
      </c>
      <c r="B161" s="189">
        <f aca="true" t="shared" si="46" ref="B161:L161">SUM(B162:B164)</f>
        <v>45756</v>
      </c>
      <c r="C161" s="189">
        <f t="shared" si="46"/>
        <v>0</v>
      </c>
      <c r="D161" s="189">
        <f t="shared" si="46"/>
        <v>0</v>
      </c>
      <c r="E161" s="189">
        <f t="shared" si="46"/>
        <v>0</v>
      </c>
      <c r="F161" s="189">
        <f t="shared" si="46"/>
        <v>489</v>
      </c>
      <c r="G161" s="189">
        <f t="shared" si="46"/>
        <v>0</v>
      </c>
      <c r="H161" s="189">
        <f t="shared" si="46"/>
        <v>46245</v>
      </c>
      <c r="I161" s="193">
        <f t="shared" si="46"/>
        <v>0</v>
      </c>
      <c r="J161" s="193">
        <f t="shared" si="46"/>
        <v>215</v>
      </c>
      <c r="K161" s="193">
        <f t="shared" si="46"/>
        <v>0</v>
      </c>
      <c r="L161" s="194">
        <f t="shared" si="46"/>
        <v>46460</v>
      </c>
    </row>
    <row r="162" spans="1:12" ht="19.5" customHeight="1">
      <c r="A162" s="75" t="s">
        <v>193</v>
      </c>
      <c r="B162" s="13">
        <v>2110</v>
      </c>
      <c r="C162" s="13">
        <v>0</v>
      </c>
      <c r="D162" s="13">
        <v>0</v>
      </c>
      <c r="E162" s="13">
        <v>0</v>
      </c>
      <c r="F162" s="13">
        <v>0</v>
      </c>
      <c r="G162" s="13">
        <v>0</v>
      </c>
      <c r="H162" s="13">
        <f>SUM(B162:G162)</f>
        <v>2110</v>
      </c>
      <c r="I162" s="94">
        <v>0</v>
      </c>
      <c r="J162" s="94">
        <v>0</v>
      </c>
      <c r="K162" s="94">
        <v>0</v>
      </c>
      <c r="L162" s="195">
        <f>SUM(H162:J162,-K162)</f>
        <v>2110</v>
      </c>
    </row>
    <row r="163" spans="1:12" ht="19.5" customHeight="1">
      <c r="A163" s="75" t="s">
        <v>195</v>
      </c>
      <c r="B163" s="13">
        <v>29711</v>
      </c>
      <c r="C163" s="13">
        <v>0</v>
      </c>
      <c r="D163" s="13">
        <v>0</v>
      </c>
      <c r="E163" s="13">
        <v>0</v>
      </c>
      <c r="F163" s="13">
        <v>341</v>
      </c>
      <c r="G163" s="13">
        <v>0</v>
      </c>
      <c r="H163" s="13">
        <f>SUM(B163:G163)</f>
        <v>30052</v>
      </c>
      <c r="I163" s="94">
        <v>0</v>
      </c>
      <c r="J163" s="94">
        <v>215</v>
      </c>
      <c r="K163" s="94">
        <v>0</v>
      </c>
      <c r="L163" s="195">
        <f>SUM(H163:J163,-K163)</f>
        <v>30267</v>
      </c>
    </row>
    <row r="164" spans="1:12" ht="19.5" customHeight="1">
      <c r="A164" s="75" t="s">
        <v>196</v>
      </c>
      <c r="B164" s="13">
        <v>13935</v>
      </c>
      <c r="C164" s="13">
        <v>0</v>
      </c>
      <c r="D164" s="13">
        <v>0</v>
      </c>
      <c r="E164" s="13">
        <v>0</v>
      </c>
      <c r="F164" s="13">
        <v>148</v>
      </c>
      <c r="G164" s="13">
        <v>0</v>
      </c>
      <c r="H164" s="13">
        <f>SUM(B164:G164)</f>
        <v>14083</v>
      </c>
      <c r="I164" s="94">
        <v>0</v>
      </c>
      <c r="J164" s="94">
        <v>0</v>
      </c>
      <c r="K164" s="94">
        <v>0</v>
      </c>
      <c r="L164" s="195">
        <f>SUM(H164:J164,-K164)</f>
        <v>14083</v>
      </c>
    </row>
    <row r="165" spans="1:12" ht="19.5" customHeight="1">
      <c r="A165" s="183" t="s">
        <v>197</v>
      </c>
      <c r="B165" s="189">
        <f>SUM(B166:B168)</f>
        <v>51245</v>
      </c>
      <c r="C165" s="189">
        <f aca="true" t="shared" si="47" ref="C165:L165">SUM(C166:C168)</f>
        <v>0</v>
      </c>
      <c r="D165" s="189">
        <f t="shared" si="47"/>
        <v>0</v>
      </c>
      <c r="E165" s="189">
        <f t="shared" si="47"/>
        <v>0</v>
      </c>
      <c r="F165" s="189">
        <f t="shared" si="47"/>
        <v>29</v>
      </c>
      <c r="G165" s="189">
        <f t="shared" si="47"/>
        <v>0</v>
      </c>
      <c r="H165" s="189">
        <f t="shared" si="47"/>
        <v>51274</v>
      </c>
      <c r="I165" s="193">
        <f t="shared" si="47"/>
        <v>0</v>
      </c>
      <c r="J165" s="193">
        <f t="shared" si="47"/>
        <v>0</v>
      </c>
      <c r="K165" s="193">
        <f t="shared" si="47"/>
        <v>0</v>
      </c>
      <c r="L165" s="194">
        <f t="shared" si="47"/>
        <v>51274</v>
      </c>
    </row>
    <row r="166" spans="1:12" ht="19.5" customHeight="1">
      <c r="A166" s="75" t="s">
        <v>198</v>
      </c>
      <c r="B166" s="13">
        <v>5936</v>
      </c>
      <c r="C166" s="13">
        <v>0</v>
      </c>
      <c r="D166" s="13">
        <v>0</v>
      </c>
      <c r="E166" s="13">
        <v>0</v>
      </c>
      <c r="F166" s="13">
        <v>25</v>
      </c>
      <c r="G166" s="13">
        <v>0</v>
      </c>
      <c r="H166" s="13">
        <f>SUM(B166:G166)</f>
        <v>5961</v>
      </c>
      <c r="I166" s="94">
        <v>0</v>
      </c>
      <c r="J166" s="94">
        <v>0</v>
      </c>
      <c r="K166" s="94">
        <v>0</v>
      </c>
      <c r="L166" s="195">
        <f>SUM(H166:J166,-K166)</f>
        <v>5961</v>
      </c>
    </row>
    <row r="167" spans="1:12" ht="19.5" customHeight="1">
      <c r="A167" s="75" t="s">
        <v>199</v>
      </c>
      <c r="B167" s="13">
        <v>11277</v>
      </c>
      <c r="C167" s="13">
        <v>0</v>
      </c>
      <c r="D167" s="13">
        <v>0</v>
      </c>
      <c r="E167" s="13">
        <v>0</v>
      </c>
      <c r="F167" s="13">
        <v>1</v>
      </c>
      <c r="G167" s="13">
        <v>0</v>
      </c>
      <c r="H167" s="13">
        <f>SUM(B167:G167)</f>
        <v>11278</v>
      </c>
      <c r="I167" s="94">
        <v>0</v>
      </c>
      <c r="J167" s="94">
        <v>0</v>
      </c>
      <c r="K167" s="94">
        <v>0</v>
      </c>
      <c r="L167" s="195">
        <f>SUM(H167:J167,-K167)</f>
        <v>11278</v>
      </c>
    </row>
    <row r="168" spans="1:12" ht="19.5" customHeight="1">
      <c r="A168" s="75" t="s">
        <v>200</v>
      </c>
      <c r="B168" s="13">
        <v>34032</v>
      </c>
      <c r="C168" s="13">
        <v>0</v>
      </c>
      <c r="D168" s="13">
        <v>0</v>
      </c>
      <c r="E168" s="13">
        <v>0</v>
      </c>
      <c r="F168" s="13">
        <v>3</v>
      </c>
      <c r="G168" s="13">
        <v>0</v>
      </c>
      <c r="H168" s="13">
        <f>SUM(B168:G168)</f>
        <v>34035</v>
      </c>
      <c r="I168" s="94">
        <v>0</v>
      </c>
      <c r="J168" s="94">
        <v>0</v>
      </c>
      <c r="K168" s="94">
        <v>0</v>
      </c>
      <c r="L168" s="195">
        <f>SUM(H168:J168,-K168)</f>
        <v>34035</v>
      </c>
    </row>
    <row r="169" spans="1:12" ht="19.5" customHeight="1">
      <c r="A169" s="77" t="s">
        <v>9</v>
      </c>
      <c r="B169" s="139">
        <f aca="true" t="shared" si="48" ref="B169:L169">B170+B175+B179+B181</f>
        <v>400139</v>
      </c>
      <c r="C169" s="139">
        <f t="shared" si="48"/>
        <v>2898</v>
      </c>
      <c r="D169" s="139">
        <f t="shared" si="48"/>
        <v>0</v>
      </c>
      <c r="E169" s="139">
        <f t="shared" si="48"/>
        <v>0</v>
      </c>
      <c r="F169" s="139">
        <f t="shared" si="48"/>
        <v>2292</v>
      </c>
      <c r="G169" s="139">
        <f t="shared" si="48"/>
        <v>10328</v>
      </c>
      <c r="H169" s="139">
        <f t="shared" si="48"/>
        <v>415657</v>
      </c>
      <c r="I169" s="170">
        <f t="shared" si="48"/>
        <v>-63</v>
      </c>
      <c r="J169" s="170">
        <f t="shared" si="48"/>
        <v>3055</v>
      </c>
      <c r="K169" s="170">
        <f t="shared" si="48"/>
        <v>1991</v>
      </c>
      <c r="L169" s="171">
        <f t="shared" si="48"/>
        <v>416658</v>
      </c>
    </row>
    <row r="170" spans="1:12" ht="19.5" customHeight="1">
      <c r="A170" s="183" t="s">
        <v>201</v>
      </c>
      <c r="B170" s="189">
        <f aca="true" t="shared" si="49" ref="B170:L170">SUM(B171:B174)</f>
        <v>18251</v>
      </c>
      <c r="C170" s="189">
        <f>SUM(C171:C174)</f>
        <v>136</v>
      </c>
      <c r="D170" s="189">
        <f>SUM(D171:D174)</f>
        <v>0</v>
      </c>
      <c r="E170" s="189">
        <f t="shared" si="49"/>
        <v>0</v>
      </c>
      <c r="F170" s="189">
        <f t="shared" si="49"/>
        <v>0</v>
      </c>
      <c r="G170" s="189">
        <f t="shared" si="49"/>
        <v>0</v>
      </c>
      <c r="H170" s="189">
        <f t="shared" si="49"/>
        <v>18387</v>
      </c>
      <c r="I170" s="193">
        <f t="shared" si="49"/>
        <v>0</v>
      </c>
      <c r="J170" s="193">
        <f t="shared" si="49"/>
        <v>1293</v>
      </c>
      <c r="K170" s="193">
        <f t="shared" si="49"/>
        <v>75</v>
      </c>
      <c r="L170" s="194">
        <f t="shared" si="49"/>
        <v>19605</v>
      </c>
    </row>
    <row r="171" spans="1:12" ht="19.5" customHeight="1">
      <c r="A171" s="75" t="s">
        <v>202</v>
      </c>
      <c r="B171" s="13">
        <v>9567</v>
      </c>
      <c r="C171" s="13">
        <v>0</v>
      </c>
      <c r="D171" s="13">
        <v>0</v>
      </c>
      <c r="E171" s="13">
        <v>0</v>
      </c>
      <c r="F171" s="13">
        <v>0</v>
      </c>
      <c r="G171" s="13">
        <v>0</v>
      </c>
      <c r="H171" s="13">
        <f>SUM(B171:G171)</f>
        <v>9567</v>
      </c>
      <c r="I171" s="94">
        <v>0</v>
      </c>
      <c r="J171" s="94">
        <v>1287</v>
      </c>
      <c r="K171" s="94">
        <v>0</v>
      </c>
      <c r="L171" s="195">
        <f>SUM(H171:J171,-K171)</f>
        <v>10854</v>
      </c>
    </row>
    <row r="172" spans="1:12" ht="19.5" customHeight="1">
      <c r="A172" s="75" t="s">
        <v>203</v>
      </c>
      <c r="B172" s="13">
        <v>3707</v>
      </c>
      <c r="C172" s="13">
        <v>136</v>
      </c>
      <c r="D172" s="13">
        <v>0</v>
      </c>
      <c r="E172" s="13">
        <v>0</v>
      </c>
      <c r="F172" s="13">
        <v>0</v>
      </c>
      <c r="G172" s="13">
        <v>0</v>
      </c>
      <c r="H172" s="13">
        <f>SUM(B172:G172)</f>
        <v>3843</v>
      </c>
      <c r="I172" s="94">
        <v>0</v>
      </c>
      <c r="J172" s="94">
        <v>0</v>
      </c>
      <c r="K172" s="94">
        <v>75</v>
      </c>
      <c r="L172" s="195">
        <f>SUM(H172:J172,-K172)</f>
        <v>3768</v>
      </c>
    </row>
    <row r="173" spans="1:12" ht="19.5" customHeight="1">
      <c r="A173" s="75" t="s">
        <v>204</v>
      </c>
      <c r="B173" s="13">
        <v>4488</v>
      </c>
      <c r="C173" s="13">
        <v>0</v>
      </c>
      <c r="D173" s="13">
        <v>0</v>
      </c>
      <c r="E173" s="13">
        <v>0</v>
      </c>
      <c r="F173" s="13">
        <v>0</v>
      </c>
      <c r="G173" s="13">
        <v>0</v>
      </c>
      <c r="H173" s="13">
        <f>SUM(B173:G173)</f>
        <v>4488</v>
      </c>
      <c r="I173" s="94">
        <v>0</v>
      </c>
      <c r="J173" s="94">
        <v>0</v>
      </c>
      <c r="K173" s="94">
        <v>0</v>
      </c>
      <c r="L173" s="195">
        <f>SUM(H173:J173,-K173)</f>
        <v>4488</v>
      </c>
    </row>
    <row r="174" spans="1:12" ht="19.5" customHeight="1">
      <c r="A174" s="75" t="s">
        <v>205</v>
      </c>
      <c r="B174" s="13">
        <v>489</v>
      </c>
      <c r="C174" s="13">
        <v>0</v>
      </c>
      <c r="D174" s="13">
        <v>0</v>
      </c>
      <c r="E174" s="13">
        <v>0</v>
      </c>
      <c r="F174" s="13">
        <v>0</v>
      </c>
      <c r="G174" s="13">
        <v>0</v>
      </c>
      <c r="H174" s="13">
        <f>SUM(B174:G174)</f>
        <v>489</v>
      </c>
      <c r="I174" s="94">
        <v>0</v>
      </c>
      <c r="J174" s="94">
        <v>6</v>
      </c>
      <c r="K174" s="94">
        <v>0</v>
      </c>
      <c r="L174" s="195">
        <f>SUM(H174:J174,-K174)</f>
        <v>495</v>
      </c>
    </row>
    <row r="175" spans="1:12" ht="19.5" customHeight="1">
      <c r="A175" s="183" t="s">
        <v>206</v>
      </c>
      <c r="B175" s="189">
        <f aca="true" t="shared" si="50" ref="B175:L175">SUM(B176:B178)</f>
        <v>11253</v>
      </c>
      <c r="C175" s="189">
        <f t="shared" si="50"/>
        <v>115</v>
      </c>
      <c r="D175" s="189">
        <f t="shared" si="50"/>
        <v>0</v>
      </c>
      <c r="E175" s="189">
        <f t="shared" si="50"/>
        <v>0</v>
      </c>
      <c r="F175" s="189">
        <f t="shared" si="50"/>
        <v>70</v>
      </c>
      <c r="G175" s="189">
        <f t="shared" si="50"/>
        <v>0</v>
      </c>
      <c r="H175" s="189">
        <f t="shared" si="50"/>
        <v>11438</v>
      </c>
      <c r="I175" s="193">
        <f t="shared" si="50"/>
        <v>0</v>
      </c>
      <c r="J175" s="193">
        <f t="shared" si="50"/>
        <v>13</v>
      </c>
      <c r="K175" s="193">
        <f t="shared" si="50"/>
        <v>49</v>
      </c>
      <c r="L175" s="194">
        <f t="shared" si="50"/>
        <v>11402</v>
      </c>
    </row>
    <row r="176" spans="1:12" ht="19.5" customHeight="1">
      <c r="A176" s="75" t="s">
        <v>207</v>
      </c>
      <c r="B176" s="13">
        <v>6116</v>
      </c>
      <c r="C176" s="13">
        <v>0</v>
      </c>
      <c r="D176" s="13">
        <v>0</v>
      </c>
      <c r="E176" s="13">
        <v>0</v>
      </c>
      <c r="F176" s="13">
        <v>70</v>
      </c>
      <c r="G176" s="13">
        <v>0</v>
      </c>
      <c r="H176" s="13">
        <f>SUM(B176:G176)</f>
        <v>6186</v>
      </c>
      <c r="I176" s="94">
        <v>0</v>
      </c>
      <c r="J176" s="94">
        <v>0</v>
      </c>
      <c r="K176" s="94">
        <v>0</v>
      </c>
      <c r="L176" s="195">
        <f>SUM(H176:J176,-K176)</f>
        <v>6186</v>
      </c>
    </row>
    <row r="177" spans="1:12" ht="19.5" customHeight="1">
      <c r="A177" s="75" t="s">
        <v>812</v>
      </c>
      <c r="B177" s="13">
        <v>2274</v>
      </c>
      <c r="C177" s="13">
        <v>0</v>
      </c>
      <c r="D177" s="13">
        <v>0</v>
      </c>
      <c r="E177" s="13">
        <v>0</v>
      </c>
      <c r="F177" s="13">
        <v>0</v>
      </c>
      <c r="G177" s="13">
        <v>0</v>
      </c>
      <c r="H177" s="13">
        <f>SUM(B177:G177)</f>
        <v>2274</v>
      </c>
      <c r="I177" s="94">
        <v>0</v>
      </c>
      <c r="J177" s="94">
        <v>0</v>
      </c>
      <c r="K177" s="94">
        <v>0</v>
      </c>
      <c r="L177" s="195">
        <f>SUM(H177:J177,-K177)</f>
        <v>2274</v>
      </c>
    </row>
    <row r="178" spans="1:12" ht="19.5" customHeight="1">
      <c r="A178" s="75" t="s">
        <v>210</v>
      </c>
      <c r="B178" s="13">
        <v>2863</v>
      </c>
      <c r="C178" s="13">
        <v>115</v>
      </c>
      <c r="D178" s="13">
        <v>0</v>
      </c>
      <c r="E178" s="13">
        <v>0</v>
      </c>
      <c r="F178" s="13">
        <v>0</v>
      </c>
      <c r="G178" s="13">
        <v>0</v>
      </c>
      <c r="H178" s="13">
        <f>SUM(B178:G178)</f>
        <v>2978</v>
      </c>
      <c r="I178" s="94">
        <v>0</v>
      </c>
      <c r="J178" s="94">
        <v>13</v>
      </c>
      <c r="K178" s="94">
        <v>49</v>
      </c>
      <c r="L178" s="195">
        <f>SUM(H178:J178,-K178)</f>
        <v>2942</v>
      </c>
    </row>
    <row r="179" spans="1:12" ht="19.5" customHeight="1">
      <c r="A179" s="183" t="s">
        <v>211</v>
      </c>
      <c r="B179" s="189">
        <f aca="true" t="shared" si="51" ref="B179:L179">B180</f>
        <v>190260</v>
      </c>
      <c r="C179" s="189">
        <f t="shared" si="51"/>
        <v>0</v>
      </c>
      <c r="D179" s="189">
        <f t="shared" si="51"/>
        <v>0</v>
      </c>
      <c r="E179" s="189">
        <f t="shared" si="51"/>
        <v>0</v>
      </c>
      <c r="F179" s="189">
        <f t="shared" si="51"/>
        <v>121</v>
      </c>
      <c r="G179" s="189">
        <f t="shared" si="51"/>
        <v>54</v>
      </c>
      <c r="H179" s="189">
        <f t="shared" si="51"/>
        <v>190435</v>
      </c>
      <c r="I179" s="193">
        <f t="shared" si="51"/>
        <v>0</v>
      </c>
      <c r="J179" s="193">
        <f t="shared" si="51"/>
        <v>236</v>
      </c>
      <c r="K179" s="193">
        <f t="shared" si="51"/>
        <v>0</v>
      </c>
      <c r="L179" s="194">
        <f t="shared" si="51"/>
        <v>190671</v>
      </c>
    </row>
    <row r="180" spans="1:12" ht="19.5" customHeight="1">
      <c r="A180" s="75" t="s">
        <v>212</v>
      </c>
      <c r="B180" s="13">
        <v>190260</v>
      </c>
      <c r="C180" s="13">
        <v>0</v>
      </c>
      <c r="D180" s="13">
        <v>0</v>
      </c>
      <c r="E180" s="13">
        <v>0</v>
      </c>
      <c r="F180" s="13">
        <v>121</v>
      </c>
      <c r="G180" s="13">
        <v>54</v>
      </c>
      <c r="H180" s="13">
        <f>SUM(B180:G180)</f>
        <v>190435</v>
      </c>
      <c r="I180" s="94">
        <v>0</v>
      </c>
      <c r="J180" s="94">
        <v>236</v>
      </c>
      <c r="K180" s="94">
        <v>0</v>
      </c>
      <c r="L180" s="195">
        <f>SUM(H180:J180,-K180)</f>
        <v>190671</v>
      </c>
    </row>
    <row r="181" spans="1:12" ht="19.5" customHeight="1">
      <c r="A181" s="183" t="s">
        <v>213</v>
      </c>
      <c r="B181" s="189">
        <f aca="true" t="shared" si="52" ref="B181:L181">SUM(B182:B187)</f>
        <v>180375</v>
      </c>
      <c r="C181" s="189">
        <f t="shared" si="52"/>
        <v>2647</v>
      </c>
      <c r="D181" s="189">
        <f t="shared" si="52"/>
        <v>0</v>
      </c>
      <c r="E181" s="189">
        <f t="shared" si="52"/>
        <v>0</v>
      </c>
      <c r="F181" s="189">
        <f t="shared" si="52"/>
        <v>2101</v>
      </c>
      <c r="G181" s="189">
        <f t="shared" si="52"/>
        <v>10274</v>
      </c>
      <c r="H181" s="189">
        <f t="shared" si="52"/>
        <v>195397</v>
      </c>
      <c r="I181" s="193">
        <f t="shared" si="52"/>
        <v>-63</v>
      </c>
      <c r="J181" s="193">
        <f t="shared" si="52"/>
        <v>1513</v>
      </c>
      <c r="K181" s="193">
        <f t="shared" si="52"/>
        <v>1867</v>
      </c>
      <c r="L181" s="194">
        <f t="shared" si="52"/>
        <v>194980</v>
      </c>
    </row>
    <row r="182" spans="1:12" ht="19.5" customHeight="1">
      <c r="A182" s="75" t="s">
        <v>214</v>
      </c>
      <c r="B182" s="13">
        <v>9835</v>
      </c>
      <c r="C182" s="13">
        <v>511</v>
      </c>
      <c r="D182" s="13">
        <v>0</v>
      </c>
      <c r="E182" s="13">
        <v>0</v>
      </c>
      <c r="F182" s="13">
        <v>0</v>
      </c>
      <c r="G182" s="13">
        <v>0</v>
      </c>
      <c r="H182" s="13">
        <f aca="true" t="shared" si="53" ref="H182:H187">SUM(B182:G182)</f>
        <v>10346</v>
      </c>
      <c r="I182" s="94">
        <v>1</v>
      </c>
      <c r="J182" s="94">
        <v>94</v>
      </c>
      <c r="K182" s="94">
        <v>352</v>
      </c>
      <c r="L182" s="195">
        <f aca="true" t="shared" si="54" ref="L182:L187">SUM(H182:J182,-K182)</f>
        <v>10089</v>
      </c>
    </row>
    <row r="183" spans="1:12" ht="19.5" customHeight="1">
      <c r="A183" s="75" t="s">
        <v>215</v>
      </c>
      <c r="B183" s="13">
        <v>57759</v>
      </c>
      <c r="C183" s="13">
        <v>865</v>
      </c>
      <c r="D183" s="13">
        <v>0</v>
      </c>
      <c r="E183" s="13">
        <v>0</v>
      </c>
      <c r="F183" s="13">
        <v>518</v>
      </c>
      <c r="G183" s="13">
        <v>0</v>
      </c>
      <c r="H183" s="13">
        <f t="shared" si="53"/>
        <v>59142</v>
      </c>
      <c r="I183" s="94">
        <v>-72</v>
      </c>
      <c r="J183" s="94">
        <v>715</v>
      </c>
      <c r="K183" s="94">
        <v>453</v>
      </c>
      <c r="L183" s="195">
        <f t="shared" si="54"/>
        <v>59332</v>
      </c>
    </row>
    <row r="184" spans="1:12" ht="19.5" customHeight="1">
      <c r="A184" s="75" t="s">
        <v>216</v>
      </c>
      <c r="B184" s="13">
        <v>20929</v>
      </c>
      <c r="C184" s="13">
        <v>614</v>
      </c>
      <c r="D184" s="13">
        <v>0</v>
      </c>
      <c r="E184" s="13">
        <v>0</v>
      </c>
      <c r="F184" s="13">
        <v>139</v>
      </c>
      <c r="G184" s="13">
        <v>0</v>
      </c>
      <c r="H184" s="13">
        <f t="shared" si="53"/>
        <v>21682</v>
      </c>
      <c r="I184" s="94">
        <v>1</v>
      </c>
      <c r="J184" s="94">
        <v>275</v>
      </c>
      <c r="K184" s="94">
        <v>464</v>
      </c>
      <c r="L184" s="195">
        <f t="shared" si="54"/>
        <v>21494</v>
      </c>
    </row>
    <row r="185" spans="1:12" ht="19.5" customHeight="1">
      <c r="A185" s="75" t="s">
        <v>217</v>
      </c>
      <c r="B185" s="13">
        <v>39414</v>
      </c>
      <c r="C185" s="13">
        <v>144</v>
      </c>
      <c r="D185" s="13">
        <v>0</v>
      </c>
      <c r="E185" s="13">
        <v>0</v>
      </c>
      <c r="F185" s="13">
        <v>315</v>
      </c>
      <c r="G185" s="13">
        <v>10239</v>
      </c>
      <c r="H185" s="13">
        <f t="shared" si="53"/>
        <v>50112</v>
      </c>
      <c r="I185" s="94">
        <v>0</v>
      </c>
      <c r="J185" s="94">
        <v>45</v>
      </c>
      <c r="K185" s="94">
        <v>100</v>
      </c>
      <c r="L185" s="195">
        <f t="shared" si="54"/>
        <v>50057</v>
      </c>
    </row>
    <row r="186" spans="1:12" ht="19.5" customHeight="1">
      <c r="A186" s="75" t="s">
        <v>218</v>
      </c>
      <c r="B186" s="13">
        <v>39643</v>
      </c>
      <c r="C186" s="13">
        <v>235</v>
      </c>
      <c r="D186" s="13">
        <v>0</v>
      </c>
      <c r="E186" s="13">
        <v>0</v>
      </c>
      <c r="F186" s="13">
        <v>1129</v>
      </c>
      <c r="G186" s="13">
        <v>28</v>
      </c>
      <c r="H186" s="13">
        <f t="shared" si="53"/>
        <v>41035</v>
      </c>
      <c r="I186" s="94">
        <v>7</v>
      </c>
      <c r="J186" s="94">
        <v>346</v>
      </c>
      <c r="K186" s="94">
        <v>138</v>
      </c>
      <c r="L186" s="195">
        <f t="shared" si="54"/>
        <v>41250</v>
      </c>
    </row>
    <row r="187" spans="1:12" ht="19.5" customHeight="1">
      <c r="A187" s="75" t="s">
        <v>219</v>
      </c>
      <c r="B187" s="13">
        <v>12795</v>
      </c>
      <c r="C187" s="13">
        <v>278</v>
      </c>
      <c r="D187" s="13">
        <v>0</v>
      </c>
      <c r="E187" s="13">
        <v>0</v>
      </c>
      <c r="F187" s="13">
        <v>0</v>
      </c>
      <c r="G187" s="13">
        <v>7</v>
      </c>
      <c r="H187" s="13">
        <f t="shared" si="53"/>
        <v>13080</v>
      </c>
      <c r="I187" s="94">
        <v>0</v>
      </c>
      <c r="J187" s="94">
        <v>38</v>
      </c>
      <c r="K187" s="94">
        <v>360</v>
      </c>
      <c r="L187" s="195">
        <f t="shared" si="54"/>
        <v>12758</v>
      </c>
    </row>
    <row r="188" spans="1:12" ht="19.5" customHeight="1">
      <c r="A188" s="77" t="s">
        <v>10</v>
      </c>
      <c r="B188" s="139">
        <f aca="true" t="shared" si="55" ref="B188:L188">B189+B196+B205</f>
        <v>321509</v>
      </c>
      <c r="C188" s="139">
        <f>C189+C196+C205</f>
        <v>9183</v>
      </c>
      <c r="D188" s="139">
        <f>D189+D196+D205</f>
        <v>0</v>
      </c>
      <c r="E188" s="139">
        <f t="shared" si="55"/>
        <v>0</v>
      </c>
      <c r="F188" s="139">
        <f t="shared" si="55"/>
        <v>9595</v>
      </c>
      <c r="G188" s="139">
        <f t="shared" si="55"/>
        <v>192</v>
      </c>
      <c r="H188" s="139">
        <f t="shared" si="55"/>
        <v>340479</v>
      </c>
      <c r="I188" s="170">
        <f t="shared" si="55"/>
        <v>-255</v>
      </c>
      <c r="J188" s="170">
        <f t="shared" si="55"/>
        <v>425</v>
      </c>
      <c r="K188" s="170">
        <f t="shared" si="55"/>
        <v>6403</v>
      </c>
      <c r="L188" s="171">
        <f t="shared" si="55"/>
        <v>334246</v>
      </c>
    </row>
    <row r="189" spans="1:12" ht="19.5" customHeight="1">
      <c r="A189" s="183" t="s">
        <v>220</v>
      </c>
      <c r="B189" s="189">
        <f aca="true" t="shared" si="56" ref="B189:L189">SUM(B190:B195)</f>
        <v>127756</v>
      </c>
      <c r="C189" s="189">
        <f>SUM(C190:C195)</f>
        <v>0</v>
      </c>
      <c r="D189" s="189">
        <f>SUM(D190:D195)</f>
        <v>0</v>
      </c>
      <c r="E189" s="189">
        <f t="shared" si="56"/>
        <v>0</v>
      </c>
      <c r="F189" s="189">
        <f t="shared" si="56"/>
        <v>8967</v>
      </c>
      <c r="G189" s="189">
        <f t="shared" si="56"/>
        <v>0</v>
      </c>
      <c r="H189" s="189">
        <f t="shared" si="56"/>
        <v>136723</v>
      </c>
      <c r="I189" s="193">
        <f t="shared" si="56"/>
        <v>0</v>
      </c>
      <c r="J189" s="193">
        <f t="shared" si="56"/>
        <v>115</v>
      </c>
      <c r="K189" s="193">
        <f t="shared" si="56"/>
        <v>0</v>
      </c>
      <c r="L189" s="194">
        <f t="shared" si="56"/>
        <v>136838</v>
      </c>
    </row>
    <row r="190" spans="1:12" ht="19.5" customHeight="1">
      <c r="A190" s="75" t="s">
        <v>221</v>
      </c>
      <c r="B190" s="13">
        <v>14191</v>
      </c>
      <c r="C190" s="13">
        <v>0</v>
      </c>
      <c r="D190" s="13">
        <v>0</v>
      </c>
      <c r="E190" s="13">
        <v>0</v>
      </c>
      <c r="F190" s="13">
        <v>282</v>
      </c>
      <c r="G190" s="13">
        <v>0</v>
      </c>
      <c r="H190" s="13">
        <f aca="true" t="shared" si="57" ref="H190:H195">SUM(B190:G190)</f>
        <v>14473</v>
      </c>
      <c r="I190" s="94">
        <v>0</v>
      </c>
      <c r="J190" s="94">
        <v>115</v>
      </c>
      <c r="K190" s="94">
        <v>0</v>
      </c>
      <c r="L190" s="195">
        <f aca="true" t="shared" si="58" ref="L190:L195">SUM(H190:J190,-K190)</f>
        <v>14588</v>
      </c>
    </row>
    <row r="191" spans="1:12" ht="19.5" customHeight="1">
      <c r="A191" s="75" t="s">
        <v>222</v>
      </c>
      <c r="B191" s="13">
        <v>6391</v>
      </c>
      <c r="C191" s="13">
        <v>0</v>
      </c>
      <c r="D191" s="13">
        <v>0</v>
      </c>
      <c r="E191" s="13">
        <v>0</v>
      </c>
      <c r="F191" s="13">
        <v>184</v>
      </c>
      <c r="G191" s="13">
        <v>0</v>
      </c>
      <c r="H191" s="13">
        <f t="shared" si="57"/>
        <v>6575</v>
      </c>
      <c r="I191" s="94">
        <v>0</v>
      </c>
      <c r="J191" s="94">
        <v>0</v>
      </c>
      <c r="K191" s="94">
        <v>0</v>
      </c>
      <c r="L191" s="195">
        <f t="shared" si="58"/>
        <v>6575</v>
      </c>
    </row>
    <row r="192" spans="1:12" ht="19.5" customHeight="1">
      <c r="A192" s="75" t="s">
        <v>223</v>
      </c>
      <c r="B192" s="13">
        <v>28543</v>
      </c>
      <c r="C192" s="13">
        <v>0</v>
      </c>
      <c r="D192" s="13">
        <v>0</v>
      </c>
      <c r="E192" s="13">
        <v>0</v>
      </c>
      <c r="F192" s="13">
        <v>835</v>
      </c>
      <c r="G192" s="13">
        <v>0</v>
      </c>
      <c r="H192" s="13">
        <f t="shared" si="57"/>
        <v>29378</v>
      </c>
      <c r="I192" s="94">
        <v>0</v>
      </c>
      <c r="J192" s="94">
        <v>0</v>
      </c>
      <c r="K192" s="94">
        <v>0</v>
      </c>
      <c r="L192" s="195">
        <f t="shared" si="58"/>
        <v>29378</v>
      </c>
    </row>
    <row r="193" spans="1:12" ht="19.5" customHeight="1">
      <c r="A193" s="75" t="s">
        <v>224</v>
      </c>
      <c r="B193" s="13">
        <v>47164</v>
      </c>
      <c r="C193" s="13">
        <v>0</v>
      </c>
      <c r="D193" s="13">
        <v>0</v>
      </c>
      <c r="E193" s="13">
        <v>0</v>
      </c>
      <c r="F193" s="13">
        <v>7498</v>
      </c>
      <c r="G193" s="13">
        <v>0</v>
      </c>
      <c r="H193" s="13">
        <f t="shared" si="57"/>
        <v>54662</v>
      </c>
      <c r="I193" s="94">
        <v>0</v>
      </c>
      <c r="J193" s="94">
        <v>0</v>
      </c>
      <c r="K193" s="94">
        <v>0</v>
      </c>
      <c r="L193" s="195">
        <f t="shared" si="58"/>
        <v>54662</v>
      </c>
    </row>
    <row r="194" spans="1:12" ht="19.5" customHeight="1">
      <c r="A194" s="75" t="s">
        <v>225</v>
      </c>
      <c r="B194" s="13">
        <v>9896</v>
      </c>
      <c r="C194" s="13">
        <v>0</v>
      </c>
      <c r="D194" s="13">
        <v>0</v>
      </c>
      <c r="E194" s="13">
        <v>0</v>
      </c>
      <c r="F194" s="13">
        <v>148</v>
      </c>
      <c r="G194" s="13">
        <v>0</v>
      </c>
      <c r="H194" s="13">
        <f t="shared" si="57"/>
        <v>10044</v>
      </c>
      <c r="I194" s="94">
        <v>0</v>
      </c>
      <c r="J194" s="94">
        <v>0</v>
      </c>
      <c r="K194" s="94">
        <v>0</v>
      </c>
      <c r="L194" s="195">
        <f t="shared" si="58"/>
        <v>10044</v>
      </c>
    </row>
    <row r="195" spans="1:12" ht="19.5" customHeight="1">
      <c r="A195" s="75" t="s">
        <v>226</v>
      </c>
      <c r="B195" s="13">
        <v>21571</v>
      </c>
      <c r="C195" s="13">
        <v>0</v>
      </c>
      <c r="D195" s="13">
        <v>0</v>
      </c>
      <c r="E195" s="13">
        <v>0</v>
      </c>
      <c r="F195" s="13">
        <v>20</v>
      </c>
      <c r="G195" s="13">
        <v>0</v>
      </c>
      <c r="H195" s="13">
        <f t="shared" si="57"/>
        <v>21591</v>
      </c>
      <c r="I195" s="94">
        <v>0</v>
      </c>
      <c r="J195" s="94">
        <v>0</v>
      </c>
      <c r="K195" s="94">
        <v>0</v>
      </c>
      <c r="L195" s="195">
        <f t="shared" si="58"/>
        <v>21591</v>
      </c>
    </row>
    <row r="196" spans="1:12" ht="19.5" customHeight="1">
      <c r="A196" s="183" t="s">
        <v>227</v>
      </c>
      <c r="B196" s="189">
        <f aca="true" t="shared" si="59" ref="B196:L196">SUM(B197:B204)</f>
        <v>18165</v>
      </c>
      <c r="C196" s="189">
        <f t="shared" si="59"/>
        <v>2212</v>
      </c>
      <c r="D196" s="189">
        <f t="shared" si="59"/>
        <v>0</v>
      </c>
      <c r="E196" s="189">
        <f t="shared" si="59"/>
        <v>0</v>
      </c>
      <c r="F196" s="189">
        <f t="shared" si="59"/>
        <v>0</v>
      </c>
      <c r="G196" s="189">
        <f t="shared" si="59"/>
        <v>0</v>
      </c>
      <c r="H196" s="189">
        <f t="shared" si="59"/>
        <v>20377</v>
      </c>
      <c r="I196" s="193">
        <f t="shared" si="59"/>
        <v>-234</v>
      </c>
      <c r="J196" s="193">
        <f t="shared" si="59"/>
        <v>1</v>
      </c>
      <c r="K196" s="193">
        <f t="shared" si="59"/>
        <v>1559</v>
      </c>
      <c r="L196" s="194">
        <f t="shared" si="59"/>
        <v>18585</v>
      </c>
    </row>
    <row r="197" spans="1:12" ht="19.5" customHeight="1">
      <c r="A197" s="75" t="s">
        <v>228</v>
      </c>
      <c r="B197" s="13">
        <v>9136</v>
      </c>
      <c r="C197" s="13">
        <v>1248</v>
      </c>
      <c r="D197" s="13">
        <v>0</v>
      </c>
      <c r="E197" s="13">
        <v>0</v>
      </c>
      <c r="F197" s="13">
        <v>0</v>
      </c>
      <c r="G197" s="13">
        <v>0</v>
      </c>
      <c r="H197" s="13">
        <f aca="true" t="shared" si="60" ref="H197:H204">SUM(B197:G197)</f>
        <v>10384</v>
      </c>
      <c r="I197" s="94">
        <v>19</v>
      </c>
      <c r="J197" s="94">
        <v>0</v>
      </c>
      <c r="K197" s="94">
        <v>970</v>
      </c>
      <c r="L197" s="195">
        <f aca="true" t="shared" si="61" ref="L197:L204">SUM(H197:J197,-K197)</f>
        <v>9433</v>
      </c>
    </row>
    <row r="198" spans="1:12" ht="19.5" customHeight="1">
      <c r="A198" s="75" t="s">
        <v>229</v>
      </c>
      <c r="B198" s="13">
        <v>985</v>
      </c>
      <c r="C198" s="13">
        <v>93</v>
      </c>
      <c r="D198" s="13">
        <v>0</v>
      </c>
      <c r="E198" s="13">
        <v>0</v>
      </c>
      <c r="F198" s="13">
        <v>0</v>
      </c>
      <c r="G198" s="13">
        <v>0</v>
      </c>
      <c r="H198" s="13">
        <f t="shared" si="60"/>
        <v>1078</v>
      </c>
      <c r="I198" s="94">
        <v>0</v>
      </c>
      <c r="J198" s="94">
        <v>1</v>
      </c>
      <c r="K198" s="94">
        <v>79</v>
      </c>
      <c r="L198" s="195">
        <f t="shared" si="61"/>
        <v>1000</v>
      </c>
    </row>
    <row r="199" spans="1:12" ht="19.5" customHeight="1">
      <c r="A199" s="75" t="s">
        <v>231</v>
      </c>
      <c r="B199" s="13">
        <v>1093</v>
      </c>
      <c r="C199" s="13">
        <v>0</v>
      </c>
      <c r="D199" s="13">
        <v>0</v>
      </c>
      <c r="E199" s="13">
        <v>0</v>
      </c>
      <c r="F199" s="13">
        <v>0</v>
      </c>
      <c r="G199" s="13">
        <v>0</v>
      </c>
      <c r="H199" s="13">
        <f t="shared" si="60"/>
        <v>1093</v>
      </c>
      <c r="I199" s="94">
        <v>0</v>
      </c>
      <c r="J199" s="94">
        <v>0</v>
      </c>
      <c r="K199" s="94">
        <v>0</v>
      </c>
      <c r="L199" s="195">
        <f t="shared" si="61"/>
        <v>1093</v>
      </c>
    </row>
    <row r="200" spans="1:12" ht="19.5" customHeight="1">
      <c r="A200" s="75" t="s">
        <v>232</v>
      </c>
      <c r="B200" s="13">
        <v>4555</v>
      </c>
      <c r="C200" s="13">
        <v>740</v>
      </c>
      <c r="D200" s="13">
        <v>0</v>
      </c>
      <c r="E200" s="13">
        <v>0</v>
      </c>
      <c r="F200" s="13">
        <v>0</v>
      </c>
      <c r="G200" s="13">
        <v>0</v>
      </c>
      <c r="H200" s="13">
        <f t="shared" si="60"/>
        <v>5295</v>
      </c>
      <c r="I200" s="94">
        <v>-253</v>
      </c>
      <c r="J200" s="94">
        <v>0</v>
      </c>
      <c r="K200" s="94">
        <v>410</v>
      </c>
      <c r="L200" s="195">
        <f t="shared" si="61"/>
        <v>4632</v>
      </c>
    </row>
    <row r="201" spans="1:12" ht="19.5" customHeight="1">
      <c r="A201" s="75" t="s">
        <v>233</v>
      </c>
      <c r="B201" s="13">
        <v>679</v>
      </c>
      <c r="C201" s="13">
        <v>12</v>
      </c>
      <c r="D201" s="13">
        <v>0</v>
      </c>
      <c r="E201" s="13">
        <v>0</v>
      </c>
      <c r="F201" s="13">
        <v>0</v>
      </c>
      <c r="G201" s="13">
        <v>0</v>
      </c>
      <c r="H201" s="13">
        <f t="shared" si="60"/>
        <v>691</v>
      </c>
      <c r="I201" s="94">
        <v>0</v>
      </c>
      <c r="J201" s="94">
        <v>0</v>
      </c>
      <c r="K201" s="94">
        <v>6</v>
      </c>
      <c r="L201" s="195">
        <f t="shared" si="61"/>
        <v>685</v>
      </c>
    </row>
    <row r="202" spans="1:12" ht="19.5" customHeight="1">
      <c r="A202" s="75" t="s">
        <v>234</v>
      </c>
      <c r="B202" s="13">
        <v>20</v>
      </c>
      <c r="C202" s="13">
        <v>0</v>
      </c>
      <c r="D202" s="13">
        <v>0</v>
      </c>
      <c r="E202" s="13">
        <v>0</v>
      </c>
      <c r="F202" s="13">
        <v>0</v>
      </c>
      <c r="G202" s="13">
        <v>0</v>
      </c>
      <c r="H202" s="13">
        <f t="shared" si="60"/>
        <v>20</v>
      </c>
      <c r="I202" s="94">
        <v>0</v>
      </c>
      <c r="J202" s="94">
        <v>0</v>
      </c>
      <c r="K202" s="94">
        <v>0</v>
      </c>
      <c r="L202" s="195">
        <f t="shared" si="61"/>
        <v>20</v>
      </c>
    </row>
    <row r="203" spans="1:12" ht="19.5" customHeight="1">
      <c r="A203" s="75" t="s">
        <v>235</v>
      </c>
      <c r="B203" s="13">
        <v>426</v>
      </c>
      <c r="C203" s="13">
        <v>119</v>
      </c>
      <c r="D203" s="13">
        <v>0</v>
      </c>
      <c r="E203" s="13">
        <v>0</v>
      </c>
      <c r="F203" s="13">
        <v>0</v>
      </c>
      <c r="G203" s="13">
        <v>0</v>
      </c>
      <c r="H203" s="13">
        <f t="shared" si="60"/>
        <v>545</v>
      </c>
      <c r="I203" s="94">
        <v>0</v>
      </c>
      <c r="J203" s="94">
        <v>0</v>
      </c>
      <c r="K203" s="94">
        <v>94</v>
      </c>
      <c r="L203" s="195">
        <f t="shared" si="61"/>
        <v>451</v>
      </c>
    </row>
    <row r="204" spans="1:12" ht="19.5" customHeight="1">
      <c r="A204" s="75" t="s">
        <v>236</v>
      </c>
      <c r="B204" s="13">
        <v>1271</v>
      </c>
      <c r="C204" s="13">
        <v>0</v>
      </c>
      <c r="D204" s="13">
        <v>0</v>
      </c>
      <c r="E204" s="13">
        <v>0</v>
      </c>
      <c r="F204" s="13">
        <v>0</v>
      </c>
      <c r="G204" s="13">
        <v>0</v>
      </c>
      <c r="H204" s="13">
        <f t="shared" si="60"/>
        <v>1271</v>
      </c>
      <c r="I204" s="94">
        <v>0</v>
      </c>
      <c r="J204" s="94">
        <v>0</v>
      </c>
      <c r="K204" s="94">
        <v>0</v>
      </c>
      <c r="L204" s="195">
        <f t="shared" si="61"/>
        <v>1271</v>
      </c>
    </row>
    <row r="205" spans="1:12" ht="19.5" customHeight="1">
      <c r="A205" s="183" t="s">
        <v>237</v>
      </c>
      <c r="B205" s="189">
        <f aca="true" t="shared" si="62" ref="B205:L205">SUM(B206:B210)</f>
        <v>175588</v>
      </c>
      <c r="C205" s="189">
        <f t="shared" si="62"/>
        <v>6971</v>
      </c>
      <c r="D205" s="189">
        <f t="shared" si="62"/>
        <v>0</v>
      </c>
      <c r="E205" s="189">
        <f t="shared" si="62"/>
        <v>0</v>
      </c>
      <c r="F205" s="189">
        <f t="shared" si="62"/>
        <v>628</v>
      </c>
      <c r="G205" s="189">
        <f t="shared" si="62"/>
        <v>192</v>
      </c>
      <c r="H205" s="189">
        <f t="shared" si="62"/>
        <v>183379</v>
      </c>
      <c r="I205" s="193">
        <f t="shared" si="62"/>
        <v>-21</v>
      </c>
      <c r="J205" s="193">
        <f t="shared" si="62"/>
        <v>309</v>
      </c>
      <c r="K205" s="193">
        <f t="shared" si="62"/>
        <v>4844</v>
      </c>
      <c r="L205" s="194">
        <f t="shared" si="62"/>
        <v>178823</v>
      </c>
    </row>
    <row r="206" spans="1:12" ht="19.5" customHeight="1">
      <c r="A206" s="75" t="s">
        <v>238</v>
      </c>
      <c r="B206" s="13">
        <v>27409</v>
      </c>
      <c r="C206" s="13">
        <v>0</v>
      </c>
      <c r="D206" s="13">
        <v>0</v>
      </c>
      <c r="E206" s="13">
        <v>0</v>
      </c>
      <c r="F206" s="13">
        <v>0</v>
      </c>
      <c r="G206" s="13">
        <v>0</v>
      </c>
      <c r="H206" s="13">
        <f>SUM(B206:G206)</f>
        <v>27409</v>
      </c>
      <c r="I206" s="94">
        <v>0</v>
      </c>
      <c r="J206" s="94">
        <v>0</v>
      </c>
      <c r="K206" s="94">
        <v>0</v>
      </c>
      <c r="L206" s="195">
        <f>SUM(H206:J206,-K206)</f>
        <v>27409</v>
      </c>
    </row>
    <row r="207" spans="1:12" ht="19.5" customHeight="1">
      <c r="A207" s="75" t="s">
        <v>239</v>
      </c>
      <c r="B207" s="13">
        <v>129961</v>
      </c>
      <c r="C207" s="13">
        <v>6863</v>
      </c>
      <c r="D207" s="13">
        <v>0</v>
      </c>
      <c r="E207" s="13">
        <v>0</v>
      </c>
      <c r="F207" s="13">
        <v>300</v>
      </c>
      <c r="G207" s="13">
        <v>146</v>
      </c>
      <c r="H207" s="13">
        <f>SUM(B207:G207)</f>
        <v>137270</v>
      </c>
      <c r="I207" s="94">
        <v>-21</v>
      </c>
      <c r="J207" s="94">
        <v>285</v>
      </c>
      <c r="K207" s="94">
        <v>4790</v>
      </c>
      <c r="L207" s="195">
        <f>SUM(H207:J207,-K207)</f>
        <v>132744</v>
      </c>
    </row>
    <row r="208" spans="1:12" ht="19.5" customHeight="1">
      <c r="A208" s="75" t="s">
        <v>240</v>
      </c>
      <c r="B208" s="13">
        <v>4899</v>
      </c>
      <c r="C208" s="13">
        <v>0</v>
      </c>
      <c r="D208" s="13">
        <v>0</v>
      </c>
      <c r="E208" s="13">
        <v>0</v>
      </c>
      <c r="F208" s="13">
        <v>0</v>
      </c>
      <c r="G208" s="13">
        <v>18</v>
      </c>
      <c r="H208" s="13">
        <f>SUM(B208:G208)</f>
        <v>4917</v>
      </c>
      <c r="I208" s="94">
        <v>0</v>
      </c>
      <c r="J208" s="94">
        <v>4</v>
      </c>
      <c r="K208" s="94">
        <v>0</v>
      </c>
      <c r="L208" s="195">
        <f>SUM(H208:J208,-K208)</f>
        <v>4921</v>
      </c>
    </row>
    <row r="209" spans="1:12" ht="19.5" customHeight="1">
      <c r="A209" s="75" t="s">
        <v>241</v>
      </c>
      <c r="B209" s="13">
        <v>7949</v>
      </c>
      <c r="C209" s="13">
        <v>54</v>
      </c>
      <c r="D209" s="13">
        <v>0</v>
      </c>
      <c r="E209" s="13">
        <v>0</v>
      </c>
      <c r="F209" s="13">
        <v>328</v>
      </c>
      <c r="G209" s="13">
        <v>28</v>
      </c>
      <c r="H209" s="13">
        <f>SUM(B209:G209)</f>
        <v>8359</v>
      </c>
      <c r="I209" s="94">
        <v>0</v>
      </c>
      <c r="J209" s="94">
        <v>20</v>
      </c>
      <c r="K209" s="94">
        <v>29</v>
      </c>
      <c r="L209" s="195">
        <f>SUM(H209:J209,-K209)</f>
        <v>8350</v>
      </c>
    </row>
    <row r="210" spans="1:12" ht="19.5" customHeight="1">
      <c r="A210" s="75" t="s">
        <v>242</v>
      </c>
      <c r="B210" s="13">
        <v>5370</v>
      </c>
      <c r="C210" s="13">
        <v>54</v>
      </c>
      <c r="D210" s="13">
        <v>0</v>
      </c>
      <c r="E210" s="13">
        <v>0</v>
      </c>
      <c r="F210" s="13">
        <v>0</v>
      </c>
      <c r="G210" s="13">
        <v>0</v>
      </c>
      <c r="H210" s="13">
        <f>SUM(B210:G210)</f>
        <v>5424</v>
      </c>
      <c r="I210" s="94">
        <v>0</v>
      </c>
      <c r="J210" s="94">
        <v>0</v>
      </c>
      <c r="K210" s="94">
        <v>25</v>
      </c>
      <c r="L210" s="195">
        <f>SUM(H210:J210,-K210)</f>
        <v>5399</v>
      </c>
    </row>
    <row r="211" spans="1:12" ht="19.5" customHeight="1">
      <c r="A211" s="77" t="s">
        <v>11</v>
      </c>
      <c r="B211" s="139">
        <f aca="true" t="shared" si="63" ref="B211:D212">B212</f>
        <v>165362</v>
      </c>
      <c r="C211" s="139">
        <f t="shared" si="63"/>
        <v>0</v>
      </c>
      <c r="D211" s="139">
        <f t="shared" si="63"/>
        <v>0</v>
      </c>
      <c r="E211" s="139">
        <f aca="true" t="shared" si="64" ref="E211:I212">E212</f>
        <v>0</v>
      </c>
      <c r="F211" s="139">
        <f t="shared" si="64"/>
        <v>0</v>
      </c>
      <c r="G211" s="139">
        <f t="shared" si="64"/>
        <v>0</v>
      </c>
      <c r="H211" s="139">
        <f t="shared" si="64"/>
        <v>165362</v>
      </c>
      <c r="I211" s="170">
        <f t="shared" si="64"/>
        <v>0</v>
      </c>
      <c r="J211" s="170">
        <f aca="true" t="shared" si="65" ref="J211:L212">J212</f>
        <v>0</v>
      </c>
      <c r="K211" s="170">
        <f t="shared" si="65"/>
        <v>0</v>
      </c>
      <c r="L211" s="171">
        <f t="shared" si="65"/>
        <v>165362</v>
      </c>
    </row>
    <row r="212" spans="1:12" ht="19.5" customHeight="1">
      <c r="A212" s="183" t="s">
        <v>243</v>
      </c>
      <c r="B212" s="189">
        <f t="shared" si="63"/>
        <v>165362</v>
      </c>
      <c r="C212" s="189">
        <f t="shared" si="63"/>
        <v>0</v>
      </c>
      <c r="D212" s="189">
        <f t="shared" si="63"/>
        <v>0</v>
      </c>
      <c r="E212" s="189">
        <f t="shared" si="64"/>
        <v>0</v>
      </c>
      <c r="F212" s="189">
        <f t="shared" si="64"/>
        <v>0</v>
      </c>
      <c r="G212" s="189">
        <f t="shared" si="64"/>
        <v>0</v>
      </c>
      <c r="H212" s="189">
        <f t="shared" si="64"/>
        <v>165362</v>
      </c>
      <c r="I212" s="193">
        <f t="shared" si="64"/>
        <v>0</v>
      </c>
      <c r="J212" s="193">
        <f t="shared" si="65"/>
        <v>0</v>
      </c>
      <c r="K212" s="193">
        <f t="shared" si="65"/>
        <v>0</v>
      </c>
      <c r="L212" s="194">
        <f t="shared" si="65"/>
        <v>165362</v>
      </c>
    </row>
    <row r="213" spans="1:12" ht="19.5" customHeight="1">
      <c r="A213" s="110" t="s">
        <v>244</v>
      </c>
      <c r="B213" s="115">
        <v>165362</v>
      </c>
      <c r="C213" s="115">
        <v>0</v>
      </c>
      <c r="D213" s="115">
        <v>0</v>
      </c>
      <c r="E213" s="115">
        <v>0</v>
      </c>
      <c r="F213" s="115">
        <v>0</v>
      </c>
      <c r="G213" s="115">
        <v>0</v>
      </c>
      <c r="H213" s="115">
        <f>SUM(B213:G213)</f>
        <v>165362</v>
      </c>
      <c r="I213" s="116">
        <v>0</v>
      </c>
      <c r="J213" s="116">
        <v>0</v>
      </c>
      <c r="K213" s="116">
        <v>0</v>
      </c>
      <c r="L213" s="196">
        <f>SUM(H213:J213,-K213)</f>
        <v>165362</v>
      </c>
    </row>
    <row r="214" spans="1:12" ht="19.5" customHeight="1" thickBot="1">
      <c r="A214" s="11"/>
      <c r="B214" s="11"/>
      <c r="C214" s="11"/>
      <c r="D214" s="11"/>
      <c r="E214" s="11"/>
      <c r="F214" s="11"/>
      <c r="G214" s="11"/>
      <c r="H214" s="11"/>
      <c r="I214" s="95"/>
      <c r="J214" s="95"/>
      <c r="K214" s="95"/>
      <c r="L214" s="95"/>
    </row>
    <row r="215" spans="1:12" ht="13.5" thickTop="1">
      <c r="A215" s="19" t="str">
        <f>'Περιεχόμενα-Contents'!B10</f>
        <v>(Τελευταία Ενημέρωση/Last update 01/07/2021)</v>
      </c>
      <c r="B215" s="18"/>
      <c r="C215" s="18"/>
      <c r="D215" s="18"/>
      <c r="E215" s="18"/>
      <c r="F215" s="18"/>
      <c r="G215" s="18"/>
      <c r="H215" s="18"/>
      <c r="I215" s="96"/>
      <c r="J215" s="96"/>
      <c r="K215" s="96"/>
      <c r="L215" s="96"/>
    </row>
    <row r="216" ht="12.75">
      <c r="A216" s="17" t="str">
        <f>'Περιεχόμενα-Contents'!B11</f>
        <v>COPYRIGHT ©: 2021 ΚΥΠΡΙΑΚΗ ΔΗΜΟΚΡΑΤΙΑ, ΣΤΑΤΙΣΤΙΚΗ ΥΠΗΡΕΣΙΑ/REPUBLIC OF CYPRUS, STATISTICAL SERVICE</v>
      </c>
    </row>
    <row r="217" ht="12.75" customHeight="1"/>
    <row r="218" ht="13.5" customHeight="1"/>
    <row r="219" ht="5.25" customHeight="1"/>
    <row r="220" ht="13.5" customHeight="1"/>
  </sheetData>
  <sheetProtection/>
  <mergeCells count="2">
    <mergeCell ref="A4:L4"/>
    <mergeCell ref="A5:L5"/>
  </mergeCells>
  <hyperlinks>
    <hyperlink ref="A1" location="'Περιεχόμενα-Contents'!A1" display="Περιεχόμενα - Contents"/>
  </hyperlinks>
  <printOptions horizontalCentered="1"/>
  <pageMargins left="0.1968503937007874" right="0.1968503937007874" top="0.35433070866141736" bottom="0.31496062992125984" header="0.15748031496062992" footer="0.15748031496062992"/>
  <pageSetup fitToHeight="0" fitToWidth="1" horizontalDpi="600" verticalDpi="600" orientation="landscape" paperSize="9" scale="78" r:id="rId2"/>
  <headerFooter differentFirst="1">
    <oddHeader>&amp;L(συνέχεια)&amp;R(continued)</oddHeader>
    <oddFooter>&amp;C- &amp;P -</oddFooter>
    <firstFooter>&amp;L(συνεχ.)&amp;C- &amp;P -&amp;R(continued)</firstFooter>
  </headerFooter>
  <drawing r:id="rId1"/>
</worksheet>
</file>

<file path=xl/worksheets/sheet8.xml><?xml version="1.0" encoding="utf-8"?>
<worksheet xmlns="http://schemas.openxmlformats.org/spreadsheetml/2006/main" xmlns:r="http://schemas.openxmlformats.org/officeDocument/2006/relationships">
  <sheetPr>
    <tabColor rgb="FFFFCD2D"/>
  </sheetPr>
  <dimension ref="A1:Y217"/>
  <sheetViews>
    <sheetView zoomScalePageLayoutView="0" workbookViewId="0" topLeftCell="A1">
      <pane xSplit="1" ySplit="10" topLeftCell="B11" activePane="bottomRight" state="frozen"/>
      <selection pane="topLeft" activeCell="A1" sqref="A1"/>
      <selection pane="topRight" activeCell="C1" sqref="C1"/>
      <selection pane="bottomLeft" activeCell="A11" sqref="A11"/>
      <selection pane="bottomRight" activeCell="A1" sqref="A1"/>
    </sheetView>
  </sheetViews>
  <sheetFormatPr defaultColWidth="9.140625" defaultRowHeight="12.75"/>
  <cols>
    <col min="1" max="1" width="23.8515625" style="5" customWidth="1"/>
    <col min="2" max="11" width="15.421875" style="5" customWidth="1"/>
    <col min="12" max="12" width="13.421875" style="5" customWidth="1"/>
    <col min="13" max="16384" width="9.140625" style="5" customWidth="1"/>
  </cols>
  <sheetData>
    <row r="1" spans="1:12" s="3" customFormat="1" ht="13.5" customHeight="1">
      <c r="A1" s="78" t="s">
        <v>466</v>
      </c>
      <c r="B1" s="78"/>
      <c r="C1" s="4"/>
      <c r="D1" s="4"/>
      <c r="E1" s="4"/>
      <c r="F1" s="4"/>
      <c r="G1" s="4"/>
      <c r="H1" s="4"/>
      <c r="I1" s="4"/>
      <c r="L1" s="120" t="s">
        <v>751</v>
      </c>
    </row>
    <row r="2" spans="1:12" s="3" customFormat="1" ht="12.75" customHeight="1">
      <c r="A2" s="6"/>
      <c r="B2" s="4"/>
      <c r="C2" s="4"/>
      <c r="D2" s="4"/>
      <c r="E2" s="4"/>
      <c r="F2" s="4"/>
      <c r="G2" s="4"/>
      <c r="H2" s="4"/>
      <c r="I2" s="4"/>
      <c r="K2" s="135"/>
      <c r="L2" s="120" t="s">
        <v>760</v>
      </c>
    </row>
    <row r="3" spans="1:10" s="3" customFormat="1" ht="12.75" customHeight="1">
      <c r="A3" s="6"/>
      <c r="B3" s="4"/>
      <c r="C3" s="4"/>
      <c r="D3" s="4"/>
      <c r="E3" s="4"/>
      <c r="F3" s="4"/>
      <c r="G3" s="4"/>
      <c r="H3" s="4"/>
      <c r="I3" s="4"/>
      <c r="J3" s="5"/>
    </row>
    <row r="4" spans="1:12" ht="33.75" customHeight="1">
      <c r="A4" s="206" t="s">
        <v>827</v>
      </c>
      <c r="B4" s="221"/>
      <c r="C4" s="221"/>
      <c r="D4" s="221"/>
      <c r="E4" s="221"/>
      <c r="F4" s="221"/>
      <c r="G4" s="221"/>
      <c r="H4" s="221"/>
      <c r="I4" s="221"/>
      <c r="J4" s="221"/>
      <c r="K4" s="221"/>
      <c r="L4" s="221"/>
    </row>
    <row r="5" spans="1:12" ht="18.75" customHeight="1" thickBot="1">
      <c r="A5" s="208" t="s">
        <v>759</v>
      </c>
      <c r="B5" s="208"/>
      <c r="C5" s="208"/>
      <c r="D5" s="208"/>
      <c r="E5" s="208"/>
      <c r="F5" s="208"/>
      <c r="G5" s="208"/>
      <c r="H5" s="208"/>
      <c r="I5" s="208"/>
      <c r="J5" s="208"/>
      <c r="K5" s="208"/>
      <c r="L5" s="208"/>
    </row>
    <row r="6" ht="7.5" customHeight="1" thickTop="1"/>
    <row r="7" ht="13.5" customHeight="1">
      <c r="L7" s="12" t="s">
        <v>0</v>
      </c>
    </row>
    <row r="8" spans="1:12" s="51" customFormat="1" ht="51">
      <c r="A8" s="82" t="s">
        <v>771</v>
      </c>
      <c r="B8" s="99" t="s">
        <v>772</v>
      </c>
      <c r="C8" s="21" t="s">
        <v>773</v>
      </c>
      <c r="D8" s="21" t="s">
        <v>774</v>
      </c>
      <c r="E8" s="21" t="s">
        <v>775</v>
      </c>
      <c r="F8" s="21" t="s">
        <v>776</v>
      </c>
      <c r="G8" s="99" t="s">
        <v>781</v>
      </c>
      <c r="H8" s="99" t="s">
        <v>777</v>
      </c>
      <c r="I8" s="99" t="s">
        <v>778</v>
      </c>
      <c r="J8" s="99" t="s">
        <v>779</v>
      </c>
      <c r="K8" s="99" t="s">
        <v>780</v>
      </c>
      <c r="L8" s="136" t="s">
        <v>793</v>
      </c>
    </row>
    <row r="9" spans="1:12" s="51" customFormat="1" ht="42" customHeight="1">
      <c r="A9" s="83" t="s">
        <v>754</v>
      </c>
      <c r="B9" s="15" t="s">
        <v>782</v>
      </c>
      <c r="C9" s="20" t="s">
        <v>783</v>
      </c>
      <c r="D9" s="20" t="s">
        <v>784</v>
      </c>
      <c r="E9" s="20" t="s">
        <v>791</v>
      </c>
      <c r="F9" s="20" t="s">
        <v>785</v>
      </c>
      <c r="G9" s="15" t="s">
        <v>786</v>
      </c>
      <c r="H9" s="15" t="s">
        <v>787</v>
      </c>
      <c r="I9" s="15" t="s">
        <v>792</v>
      </c>
      <c r="J9" s="15" t="s">
        <v>788</v>
      </c>
      <c r="K9" s="15" t="s">
        <v>789</v>
      </c>
      <c r="L9" s="79" t="s">
        <v>790</v>
      </c>
    </row>
    <row r="10" spans="1:12" s="51" customFormat="1" ht="17.25" customHeight="1">
      <c r="A10" s="84"/>
      <c r="B10" s="22" t="s">
        <v>697</v>
      </c>
      <c r="C10" s="22" t="s">
        <v>696</v>
      </c>
      <c r="D10" s="22" t="s">
        <v>695</v>
      </c>
      <c r="E10" s="22" t="s">
        <v>698</v>
      </c>
      <c r="F10" s="22" t="s">
        <v>699</v>
      </c>
      <c r="G10" s="22" t="s">
        <v>694</v>
      </c>
      <c r="H10" s="22" t="s">
        <v>693</v>
      </c>
      <c r="I10" s="22" t="s">
        <v>700</v>
      </c>
      <c r="J10" s="23" t="s">
        <v>701</v>
      </c>
      <c r="K10" s="22" t="s">
        <v>703</v>
      </c>
      <c r="L10" s="80" t="s">
        <v>702</v>
      </c>
    </row>
    <row r="11" spans="1:12" ht="19.5" customHeight="1">
      <c r="A11" s="76" t="s">
        <v>3</v>
      </c>
      <c r="B11" s="137">
        <f>B12+B18+B21+B23+B30</f>
        <v>3142358</v>
      </c>
      <c r="C11" s="137">
        <f aca="true" t="shared" si="0" ref="C11:L11">C12+C18+C21+C23+C30</f>
        <v>2157634</v>
      </c>
      <c r="D11" s="137">
        <f t="shared" si="0"/>
        <v>106141</v>
      </c>
      <c r="E11" s="137">
        <f t="shared" si="0"/>
        <v>54761</v>
      </c>
      <c r="F11" s="137">
        <f t="shared" si="0"/>
        <v>823822</v>
      </c>
      <c r="G11" s="137">
        <f t="shared" si="0"/>
        <v>5554</v>
      </c>
      <c r="H11" s="137">
        <f t="shared" si="0"/>
        <v>818268</v>
      </c>
      <c r="I11" s="137">
        <f t="shared" si="0"/>
        <v>532598</v>
      </c>
      <c r="J11" s="137">
        <f t="shared" si="0"/>
        <v>99887</v>
      </c>
      <c r="K11" s="137">
        <f t="shared" si="0"/>
        <v>185783</v>
      </c>
      <c r="L11" s="138">
        <f t="shared" si="0"/>
        <v>45892</v>
      </c>
    </row>
    <row r="12" spans="1:12" ht="19.5" customHeight="1">
      <c r="A12" s="183" t="s">
        <v>46</v>
      </c>
      <c r="B12" s="189">
        <f aca="true" t="shared" si="1" ref="B12:K12">SUM(B13:B17)</f>
        <v>331798</v>
      </c>
      <c r="C12" s="189">
        <f t="shared" si="1"/>
        <v>167404</v>
      </c>
      <c r="D12" s="189">
        <f t="shared" si="1"/>
        <v>14736</v>
      </c>
      <c r="E12" s="189">
        <f t="shared" si="1"/>
        <v>6610</v>
      </c>
      <c r="F12" s="189">
        <f t="shared" si="1"/>
        <v>143048</v>
      </c>
      <c r="G12" s="189">
        <f t="shared" si="1"/>
        <v>2834</v>
      </c>
      <c r="H12" s="189">
        <f t="shared" si="1"/>
        <v>140214</v>
      </c>
      <c r="I12" s="189">
        <f t="shared" si="1"/>
        <v>100286</v>
      </c>
      <c r="J12" s="189">
        <f t="shared" si="1"/>
        <v>16781</v>
      </c>
      <c r="K12" s="189">
        <f t="shared" si="1"/>
        <v>23147</v>
      </c>
      <c r="L12" s="197">
        <f>SUM(L13:L17)</f>
        <v>3661</v>
      </c>
    </row>
    <row r="13" spans="1:12" ht="19.5" customHeight="1">
      <c r="A13" s="75" t="s">
        <v>47</v>
      </c>
      <c r="B13" s="13">
        <v>72650</v>
      </c>
      <c r="C13" s="13">
        <v>25840</v>
      </c>
      <c r="D13" s="13">
        <v>2631</v>
      </c>
      <c r="E13" s="13">
        <v>3928</v>
      </c>
      <c r="F13" s="13">
        <f>B13-C13-D13-E13</f>
        <v>40251</v>
      </c>
      <c r="G13" s="13">
        <v>314</v>
      </c>
      <c r="H13" s="13">
        <f>F13-G13</f>
        <v>39937</v>
      </c>
      <c r="I13" s="13">
        <v>34203</v>
      </c>
      <c r="J13" s="13">
        <v>5306</v>
      </c>
      <c r="K13" s="13">
        <f>H13-I13-J13</f>
        <v>428</v>
      </c>
      <c r="L13" s="81">
        <v>1237</v>
      </c>
    </row>
    <row r="14" spans="1:12" ht="19.5" customHeight="1">
      <c r="A14" s="75" t="s">
        <v>48</v>
      </c>
      <c r="B14" s="13">
        <v>44035</v>
      </c>
      <c r="C14" s="13">
        <v>16090</v>
      </c>
      <c r="D14" s="13">
        <v>2819</v>
      </c>
      <c r="E14" s="13">
        <v>722</v>
      </c>
      <c r="F14" s="13">
        <f>B14-C14-D14-E14</f>
        <v>24404</v>
      </c>
      <c r="G14" s="13">
        <v>493</v>
      </c>
      <c r="H14" s="13">
        <f>F14-G14</f>
        <v>23911</v>
      </c>
      <c r="I14" s="13">
        <v>18199</v>
      </c>
      <c r="J14" s="13">
        <v>1511</v>
      </c>
      <c r="K14" s="13">
        <f>H14-I14-J14</f>
        <v>4201</v>
      </c>
      <c r="L14" s="81">
        <v>466</v>
      </c>
    </row>
    <row r="15" spans="1:12" ht="19.5" customHeight="1">
      <c r="A15" s="75" t="s">
        <v>49</v>
      </c>
      <c r="B15" s="13">
        <v>36738</v>
      </c>
      <c r="C15" s="13">
        <v>16278</v>
      </c>
      <c r="D15" s="13">
        <v>1800</v>
      </c>
      <c r="E15" s="13">
        <v>280</v>
      </c>
      <c r="F15" s="13">
        <f>B15-C15-D15-E15</f>
        <v>18380</v>
      </c>
      <c r="G15" s="13">
        <v>395</v>
      </c>
      <c r="H15" s="13">
        <f>F15-G15</f>
        <v>17985</v>
      </c>
      <c r="I15" s="13">
        <v>10791</v>
      </c>
      <c r="J15" s="13">
        <v>3586</v>
      </c>
      <c r="K15" s="13">
        <f>H15-I15-J15</f>
        <v>3608</v>
      </c>
      <c r="L15" s="81">
        <v>1324</v>
      </c>
    </row>
    <row r="16" spans="1:12" ht="19.5" customHeight="1">
      <c r="A16" s="75" t="s">
        <v>50</v>
      </c>
      <c r="B16" s="13">
        <v>174714</v>
      </c>
      <c r="C16" s="13">
        <v>107477</v>
      </c>
      <c r="D16" s="13">
        <v>7257</v>
      </c>
      <c r="E16" s="13">
        <v>1593</v>
      </c>
      <c r="F16" s="13">
        <f>B16-C16-D16-E16</f>
        <v>58387</v>
      </c>
      <c r="G16" s="13">
        <v>1614</v>
      </c>
      <c r="H16" s="13">
        <f>F16-G16</f>
        <v>56773</v>
      </c>
      <c r="I16" s="13">
        <v>36071</v>
      </c>
      <c r="J16" s="13">
        <v>6269</v>
      </c>
      <c r="K16" s="13">
        <f>H16-I16-J16</f>
        <v>14433</v>
      </c>
      <c r="L16" s="81">
        <v>612</v>
      </c>
    </row>
    <row r="17" spans="1:12" ht="19.5" customHeight="1">
      <c r="A17" s="75" t="s">
        <v>51</v>
      </c>
      <c r="B17" s="13">
        <v>3661</v>
      </c>
      <c r="C17" s="13">
        <v>1719</v>
      </c>
      <c r="D17" s="13">
        <v>229</v>
      </c>
      <c r="E17" s="13">
        <v>87</v>
      </c>
      <c r="F17" s="13">
        <f>B17-C17-D17-E17</f>
        <v>1626</v>
      </c>
      <c r="G17" s="13">
        <v>18</v>
      </c>
      <c r="H17" s="13">
        <f>F17-G17</f>
        <v>1608</v>
      </c>
      <c r="I17" s="13">
        <v>1022</v>
      </c>
      <c r="J17" s="13">
        <v>109</v>
      </c>
      <c r="K17" s="13">
        <f>H17-I17-J17</f>
        <v>477</v>
      </c>
      <c r="L17" s="81">
        <v>22</v>
      </c>
    </row>
    <row r="18" spans="1:12" s="8" customFormat="1" ht="19.5" customHeight="1">
      <c r="A18" s="183" t="s">
        <v>52</v>
      </c>
      <c r="B18" s="189">
        <f>SUM(B19:B20)</f>
        <v>38908</v>
      </c>
      <c r="C18" s="189">
        <f aca="true" t="shared" si="2" ref="C18:L18">SUM(C19:C20)</f>
        <v>21003</v>
      </c>
      <c r="D18" s="189">
        <f t="shared" si="2"/>
        <v>2234</v>
      </c>
      <c r="E18" s="189">
        <f t="shared" si="2"/>
        <v>142</v>
      </c>
      <c r="F18" s="189">
        <f t="shared" si="2"/>
        <v>15529</v>
      </c>
      <c r="G18" s="189">
        <f t="shared" si="2"/>
        <v>601</v>
      </c>
      <c r="H18" s="189">
        <f t="shared" si="2"/>
        <v>14928</v>
      </c>
      <c r="I18" s="189">
        <f t="shared" si="2"/>
        <v>5947</v>
      </c>
      <c r="J18" s="189">
        <f t="shared" si="2"/>
        <v>2924</v>
      </c>
      <c r="K18" s="189">
        <f t="shared" si="2"/>
        <v>6057</v>
      </c>
      <c r="L18" s="197">
        <f t="shared" si="2"/>
        <v>505</v>
      </c>
    </row>
    <row r="19" spans="1:12" s="8" customFormat="1" ht="19.5" customHeight="1">
      <c r="A19" s="75" t="s">
        <v>53</v>
      </c>
      <c r="B19" s="13">
        <v>16727</v>
      </c>
      <c r="C19" s="13">
        <v>8913</v>
      </c>
      <c r="D19" s="13">
        <v>1302</v>
      </c>
      <c r="E19" s="13">
        <v>139</v>
      </c>
      <c r="F19" s="13">
        <f>B19-C19-D19-E19</f>
        <v>6373</v>
      </c>
      <c r="G19" s="13">
        <v>586</v>
      </c>
      <c r="H19" s="13">
        <f>F19-G19</f>
        <v>5787</v>
      </c>
      <c r="I19" s="13">
        <v>4000</v>
      </c>
      <c r="J19" s="13">
        <v>1124</v>
      </c>
      <c r="K19" s="13">
        <f>H19-I19-J19</f>
        <v>663</v>
      </c>
      <c r="L19" s="81">
        <v>152</v>
      </c>
    </row>
    <row r="20" spans="1:12" s="8" customFormat="1" ht="19.5" customHeight="1">
      <c r="A20" s="75" t="s">
        <v>54</v>
      </c>
      <c r="B20" s="13">
        <v>22181</v>
      </c>
      <c r="C20" s="13">
        <v>12090</v>
      </c>
      <c r="D20" s="13">
        <v>932</v>
      </c>
      <c r="E20" s="13">
        <v>3</v>
      </c>
      <c r="F20" s="13">
        <f>B20-C20-D20-E20</f>
        <v>9156</v>
      </c>
      <c r="G20" s="13">
        <v>15</v>
      </c>
      <c r="H20" s="13">
        <f>F20-G20</f>
        <v>9141</v>
      </c>
      <c r="I20" s="13">
        <v>1947</v>
      </c>
      <c r="J20" s="13">
        <v>1800</v>
      </c>
      <c r="K20" s="13">
        <f>H20-I20-J20</f>
        <v>5394</v>
      </c>
      <c r="L20" s="81">
        <v>353</v>
      </c>
    </row>
    <row r="21" spans="1:12" s="8" customFormat="1" ht="19.5" customHeight="1">
      <c r="A21" s="183" t="s">
        <v>55</v>
      </c>
      <c r="B21" s="189">
        <f>SUM(B22)</f>
        <v>118782</v>
      </c>
      <c r="C21" s="189">
        <f aca="true" t="shared" si="3" ref="C21:L21">SUM(C22)</f>
        <v>122557</v>
      </c>
      <c r="D21" s="189">
        <f t="shared" si="3"/>
        <v>9186</v>
      </c>
      <c r="E21" s="189">
        <f t="shared" si="3"/>
        <v>13586</v>
      </c>
      <c r="F21" s="189">
        <f t="shared" si="3"/>
        <v>-26547</v>
      </c>
      <c r="G21" s="189">
        <f t="shared" si="3"/>
        <v>193</v>
      </c>
      <c r="H21" s="189">
        <f t="shared" si="3"/>
        <v>-26740</v>
      </c>
      <c r="I21" s="189">
        <f t="shared" si="3"/>
        <v>20933</v>
      </c>
      <c r="J21" s="189">
        <f t="shared" si="3"/>
        <v>2393</v>
      </c>
      <c r="K21" s="189">
        <f t="shared" si="3"/>
        <v>-50066</v>
      </c>
      <c r="L21" s="197">
        <f t="shared" si="3"/>
        <v>1766</v>
      </c>
    </row>
    <row r="22" spans="1:12" s="8" customFormat="1" ht="19.5" customHeight="1">
      <c r="A22" s="75" t="s">
        <v>56</v>
      </c>
      <c r="B22" s="13">
        <v>118782</v>
      </c>
      <c r="C22" s="13">
        <v>122557</v>
      </c>
      <c r="D22" s="13">
        <v>9186</v>
      </c>
      <c r="E22" s="13">
        <v>13586</v>
      </c>
      <c r="F22" s="13">
        <f>B22-C22-D22-E22</f>
        <v>-26547</v>
      </c>
      <c r="G22" s="13">
        <v>193</v>
      </c>
      <c r="H22" s="13">
        <f>F22-G22</f>
        <v>-26740</v>
      </c>
      <c r="I22" s="13">
        <v>20933</v>
      </c>
      <c r="J22" s="13">
        <v>2393</v>
      </c>
      <c r="K22" s="13">
        <f>H22-I22-J22</f>
        <v>-50066</v>
      </c>
      <c r="L22" s="81">
        <v>1766</v>
      </c>
    </row>
    <row r="23" spans="1:12" ht="19.5" customHeight="1">
      <c r="A23" s="183" t="s">
        <v>57</v>
      </c>
      <c r="B23" s="189">
        <f>SUM(B24:B29)</f>
        <v>2571547</v>
      </c>
      <c r="C23" s="189">
        <f aca="true" t="shared" si="4" ref="C23:I23">SUM(C24:C29)</f>
        <v>1821780</v>
      </c>
      <c r="D23" s="189">
        <f t="shared" si="4"/>
        <v>70984</v>
      </c>
      <c r="E23" s="189">
        <f t="shared" si="4"/>
        <v>32584</v>
      </c>
      <c r="F23" s="189">
        <f t="shared" si="4"/>
        <v>646199</v>
      </c>
      <c r="G23" s="189">
        <f t="shared" si="4"/>
        <v>1722</v>
      </c>
      <c r="H23" s="189">
        <f t="shared" si="4"/>
        <v>644477</v>
      </c>
      <c r="I23" s="189">
        <f t="shared" si="4"/>
        <v>368776</v>
      </c>
      <c r="J23" s="189">
        <f>SUM(J24:J29)</f>
        <v>75961</v>
      </c>
      <c r="K23" s="189">
        <f>SUM(K24:K29)</f>
        <v>199740</v>
      </c>
      <c r="L23" s="197">
        <f>SUM(L24:L29)</f>
        <v>39441</v>
      </c>
    </row>
    <row r="24" spans="1:12" ht="19.5" customHeight="1">
      <c r="A24" s="75" t="s">
        <v>58</v>
      </c>
      <c r="B24" s="13">
        <v>24762</v>
      </c>
      <c r="C24" s="13">
        <v>6344</v>
      </c>
      <c r="D24" s="13">
        <v>1633</v>
      </c>
      <c r="E24" s="13">
        <v>3296</v>
      </c>
      <c r="F24" s="13">
        <f aca="true" t="shared" si="5" ref="F24:F29">B24-C24-D24-E24</f>
        <v>13489</v>
      </c>
      <c r="G24" s="13">
        <v>117</v>
      </c>
      <c r="H24" s="13">
        <f aca="true" t="shared" si="6" ref="H24:H29">F24-G24</f>
        <v>13372</v>
      </c>
      <c r="I24" s="13">
        <v>7013</v>
      </c>
      <c r="J24" s="13">
        <v>9477</v>
      </c>
      <c r="K24" s="13">
        <f aca="true" t="shared" si="7" ref="K24:K29">H24-I24-J24</f>
        <v>-3118</v>
      </c>
      <c r="L24" s="81">
        <v>6051</v>
      </c>
    </row>
    <row r="25" spans="1:12" ht="19.5" customHeight="1">
      <c r="A25" s="75" t="s">
        <v>60</v>
      </c>
      <c r="B25" s="13">
        <v>15096</v>
      </c>
      <c r="C25" s="13">
        <v>4176</v>
      </c>
      <c r="D25" s="13">
        <v>930</v>
      </c>
      <c r="E25" s="13">
        <v>943</v>
      </c>
      <c r="F25" s="13">
        <f t="shared" si="5"/>
        <v>9047</v>
      </c>
      <c r="G25" s="13">
        <v>128</v>
      </c>
      <c r="H25" s="13">
        <f t="shared" si="6"/>
        <v>8919</v>
      </c>
      <c r="I25" s="13">
        <v>4986</v>
      </c>
      <c r="J25" s="13">
        <v>436</v>
      </c>
      <c r="K25" s="13">
        <f t="shared" si="7"/>
        <v>3497</v>
      </c>
      <c r="L25" s="81">
        <v>237</v>
      </c>
    </row>
    <row r="26" spans="1:12" ht="19.5" customHeight="1">
      <c r="A26" s="75" t="s">
        <v>61</v>
      </c>
      <c r="B26" s="13">
        <v>129732</v>
      </c>
      <c r="C26" s="13">
        <v>71060</v>
      </c>
      <c r="D26" s="13">
        <v>3733</v>
      </c>
      <c r="E26" s="13">
        <v>2983</v>
      </c>
      <c r="F26" s="13">
        <f t="shared" si="5"/>
        <v>51956</v>
      </c>
      <c r="G26" s="13">
        <v>343</v>
      </c>
      <c r="H26" s="13">
        <f t="shared" si="6"/>
        <v>51613</v>
      </c>
      <c r="I26" s="13">
        <v>23235</v>
      </c>
      <c r="J26" s="13">
        <v>10420</v>
      </c>
      <c r="K26" s="13">
        <f t="shared" si="7"/>
        <v>17958</v>
      </c>
      <c r="L26" s="81">
        <v>1591</v>
      </c>
    </row>
    <row r="27" spans="1:12" ht="19.5" customHeight="1">
      <c r="A27" s="75" t="s">
        <v>62</v>
      </c>
      <c r="B27" s="13">
        <v>340678</v>
      </c>
      <c r="C27" s="13">
        <v>116544</v>
      </c>
      <c r="D27" s="13">
        <v>12007</v>
      </c>
      <c r="E27" s="13">
        <v>5015</v>
      </c>
      <c r="F27" s="13">
        <f t="shared" si="5"/>
        <v>207112</v>
      </c>
      <c r="G27" s="13">
        <v>29</v>
      </c>
      <c r="H27" s="13">
        <f t="shared" si="6"/>
        <v>207083</v>
      </c>
      <c r="I27" s="13">
        <v>64939</v>
      </c>
      <c r="J27" s="13">
        <v>43198</v>
      </c>
      <c r="K27" s="13">
        <f t="shared" si="7"/>
        <v>98946</v>
      </c>
      <c r="L27" s="81">
        <v>22027</v>
      </c>
    </row>
    <row r="28" spans="1:12" ht="19.5" customHeight="1">
      <c r="A28" s="75" t="s">
        <v>63</v>
      </c>
      <c r="B28" s="13">
        <v>20632</v>
      </c>
      <c r="C28" s="13">
        <v>7276</v>
      </c>
      <c r="D28" s="13">
        <v>752</v>
      </c>
      <c r="E28" s="13">
        <v>89</v>
      </c>
      <c r="F28" s="13">
        <f t="shared" si="5"/>
        <v>12515</v>
      </c>
      <c r="G28" s="13">
        <v>115</v>
      </c>
      <c r="H28" s="13">
        <f t="shared" si="6"/>
        <v>12400</v>
      </c>
      <c r="I28" s="13">
        <v>9571</v>
      </c>
      <c r="J28" s="13">
        <v>482</v>
      </c>
      <c r="K28" s="13">
        <f t="shared" si="7"/>
        <v>2347</v>
      </c>
      <c r="L28" s="81">
        <v>132</v>
      </c>
    </row>
    <row r="29" spans="1:12" ht="19.5" customHeight="1">
      <c r="A29" s="75" t="s">
        <v>64</v>
      </c>
      <c r="B29" s="13">
        <v>2040647</v>
      </c>
      <c r="C29" s="13">
        <v>1616380</v>
      </c>
      <c r="D29" s="13">
        <v>51929</v>
      </c>
      <c r="E29" s="13">
        <v>20258</v>
      </c>
      <c r="F29" s="13">
        <f t="shared" si="5"/>
        <v>352080</v>
      </c>
      <c r="G29" s="13">
        <v>990</v>
      </c>
      <c r="H29" s="13">
        <f t="shared" si="6"/>
        <v>351090</v>
      </c>
      <c r="I29" s="13">
        <v>259032</v>
      </c>
      <c r="J29" s="13">
        <v>11948</v>
      </c>
      <c r="K29" s="13">
        <f t="shared" si="7"/>
        <v>80110</v>
      </c>
      <c r="L29" s="81">
        <v>9403</v>
      </c>
    </row>
    <row r="30" spans="1:12" ht="19.5" customHeight="1">
      <c r="A30" s="183" t="s">
        <v>65</v>
      </c>
      <c r="B30" s="189">
        <f>SUM(B31:B32)</f>
        <v>81323</v>
      </c>
      <c r="C30" s="189">
        <f aca="true" t="shared" si="8" ref="C30:I30">SUM(C31:C32)</f>
        <v>24890</v>
      </c>
      <c r="D30" s="189">
        <f t="shared" si="8"/>
        <v>9001</v>
      </c>
      <c r="E30" s="189">
        <f t="shared" si="8"/>
        <v>1839</v>
      </c>
      <c r="F30" s="189">
        <f t="shared" si="8"/>
        <v>45593</v>
      </c>
      <c r="G30" s="189">
        <f t="shared" si="8"/>
        <v>204</v>
      </c>
      <c r="H30" s="189">
        <f t="shared" si="8"/>
        <v>45389</v>
      </c>
      <c r="I30" s="189">
        <f t="shared" si="8"/>
        <v>36656</v>
      </c>
      <c r="J30" s="189">
        <f>SUM(J31:J32)</f>
        <v>1828</v>
      </c>
      <c r="K30" s="189">
        <f>SUM(K31:K32)</f>
        <v>6905</v>
      </c>
      <c r="L30" s="197">
        <f>SUM(L31:L32)</f>
        <v>519</v>
      </c>
    </row>
    <row r="31" spans="1:12" ht="19.5" customHeight="1">
      <c r="A31" s="75" t="s">
        <v>66</v>
      </c>
      <c r="B31" s="13">
        <v>29761</v>
      </c>
      <c r="C31" s="13">
        <v>8155</v>
      </c>
      <c r="D31" s="13">
        <v>434</v>
      </c>
      <c r="E31" s="13">
        <v>504</v>
      </c>
      <c r="F31" s="13">
        <f>B31-C31-D31-E31</f>
        <v>20668</v>
      </c>
      <c r="G31" s="13">
        <v>2</v>
      </c>
      <c r="H31" s="13">
        <f>F31-G31</f>
        <v>20666</v>
      </c>
      <c r="I31" s="13">
        <v>15743</v>
      </c>
      <c r="J31" s="13">
        <v>442</v>
      </c>
      <c r="K31" s="13">
        <f>H31-I31-J31</f>
        <v>4481</v>
      </c>
      <c r="L31" s="81">
        <v>0</v>
      </c>
    </row>
    <row r="32" spans="1:12" ht="19.5" customHeight="1">
      <c r="A32" s="75" t="s">
        <v>67</v>
      </c>
      <c r="B32" s="13">
        <v>51562</v>
      </c>
      <c r="C32" s="13">
        <v>16735</v>
      </c>
      <c r="D32" s="13">
        <v>8567</v>
      </c>
      <c r="E32" s="13">
        <v>1335</v>
      </c>
      <c r="F32" s="13">
        <f>B32-C32-D32-E32</f>
        <v>24925</v>
      </c>
      <c r="G32" s="13">
        <v>202</v>
      </c>
      <c r="H32" s="13">
        <f>F32-G32</f>
        <v>24723</v>
      </c>
      <c r="I32" s="13">
        <v>20913</v>
      </c>
      <c r="J32" s="13">
        <v>1386</v>
      </c>
      <c r="K32" s="13">
        <f>H32-I32-J32</f>
        <v>2424</v>
      </c>
      <c r="L32" s="81">
        <v>519</v>
      </c>
    </row>
    <row r="33" spans="1:12" ht="19.5" customHeight="1">
      <c r="A33" s="77" t="s">
        <v>245</v>
      </c>
      <c r="B33" s="139">
        <f>B34+B39</f>
        <v>2520887</v>
      </c>
      <c r="C33" s="139">
        <f aca="true" t="shared" si="9" ref="C33:I33">C34+C39</f>
        <v>983788</v>
      </c>
      <c r="D33" s="139">
        <f t="shared" si="9"/>
        <v>123784</v>
      </c>
      <c r="E33" s="139">
        <f t="shared" si="9"/>
        <v>132970</v>
      </c>
      <c r="F33" s="139">
        <f t="shared" si="9"/>
        <v>1280345</v>
      </c>
      <c r="G33" s="139">
        <f t="shared" si="9"/>
        <v>11712</v>
      </c>
      <c r="H33" s="139">
        <f t="shared" si="9"/>
        <v>1268633</v>
      </c>
      <c r="I33" s="139">
        <f t="shared" si="9"/>
        <v>705803</v>
      </c>
      <c r="J33" s="139">
        <f>J34+J39</f>
        <v>164613</v>
      </c>
      <c r="K33" s="139">
        <f>K34+K39</f>
        <v>398217</v>
      </c>
      <c r="L33" s="140">
        <f>L34+L39</f>
        <v>62927</v>
      </c>
    </row>
    <row r="34" spans="1:12" ht="19.5" customHeight="1">
      <c r="A34" s="183" t="s">
        <v>246</v>
      </c>
      <c r="B34" s="189">
        <f>SUM(B35:B38)</f>
        <v>1272043</v>
      </c>
      <c r="C34" s="189">
        <f aca="true" t="shared" si="10" ref="C34:I34">SUM(C35:C38)</f>
        <v>407967</v>
      </c>
      <c r="D34" s="189">
        <f t="shared" si="10"/>
        <v>60850</v>
      </c>
      <c r="E34" s="189">
        <f t="shared" si="10"/>
        <v>63547</v>
      </c>
      <c r="F34" s="189">
        <f t="shared" si="10"/>
        <v>739679</v>
      </c>
      <c r="G34" s="189">
        <f t="shared" si="10"/>
        <v>6894</v>
      </c>
      <c r="H34" s="189">
        <f t="shared" si="10"/>
        <v>732785</v>
      </c>
      <c r="I34" s="189">
        <f t="shared" si="10"/>
        <v>364431</v>
      </c>
      <c r="J34" s="189">
        <f>SUM(J35:J38)</f>
        <v>114784</v>
      </c>
      <c r="K34" s="189">
        <f>SUM(K35:K38)</f>
        <v>253570</v>
      </c>
      <c r="L34" s="197">
        <f>SUM(L35:L38)</f>
        <v>49884</v>
      </c>
    </row>
    <row r="35" spans="1:12" ht="19.5" customHeight="1">
      <c r="A35" s="75" t="s">
        <v>248</v>
      </c>
      <c r="B35" s="13">
        <v>1225887</v>
      </c>
      <c r="C35" s="13">
        <v>392268</v>
      </c>
      <c r="D35" s="13">
        <v>56996</v>
      </c>
      <c r="E35" s="13">
        <v>62211</v>
      </c>
      <c r="F35" s="13">
        <f>B35-C35-D35-E35</f>
        <v>714412</v>
      </c>
      <c r="G35" s="13">
        <v>6352</v>
      </c>
      <c r="H35" s="13">
        <f>F35-G35</f>
        <v>708060</v>
      </c>
      <c r="I35" s="13">
        <v>354844</v>
      </c>
      <c r="J35" s="13">
        <v>106523</v>
      </c>
      <c r="K35" s="13">
        <f>H35-I35-J35</f>
        <v>246693</v>
      </c>
      <c r="L35" s="81">
        <v>46111</v>
      </c>
    </row>
    <row r="36" spans="1:12" ht="19.5" customHeight="1">
      <c r="A36" s="75" t="s">
        <v>249</v>
      </c>
      <c r="B36" s="13">
        <v>40410</v>
      </c>
      <c r="C36" s="13">
        <v>13529</v>
      </c>
      <c r="D36" s="13">
        <v>3018</v>
      </c>
      <c r="E36" s="13">
        <v>1245</v>
      </c>
      <c r="F36" s="13">
        <f>B36-C36-D36-E36</f>
        <v>22618</v>
      </c>
      <c r="G36" s="13">
        <v>430</v>
      </c>
      <c r="H36" s="13">
        <f>F36-G36</f>
        <v>22188</v>
      </c>
      <c r="I36" s="13">
        <v>8911</v>
      </c>
      <c r="J36" s="13">
        <v>6771</v>
      </c>
      <c r="K36" s="13">
        <f>H36-I36-J36</f>
        <v>6506</v>
      </c>
      <c r="L36" s="81">
        <v>2868</v>
      </c>
    </row>
    <row r="37" spans="1:12" ht="19.5" customHeight="1">
      <c r="A37" s="75" t="s">
        <v>250</v>
      </c>
      <c r="B37" s="13">
        <v>2325</v>
      </c>
      <c r="C37" s="13">
        <v>1041</v>
      </c>
      <c r="D37" s="13">
        <v>74</v>
      </c>
      <c r="E37" s="13">
        <v>91</v>
      </c>
      <c r="F37" s="13">
        <f>B37-C37-D37-E37</f>
        <v>1119</v>
      </c>
      <c r="G37" s="13">
        <v>84</v>
      </c>
      <c r="H37" s="13">
        <f>F37-G37</f>
        <v>1035</v>
      </c>
      <c r="I37" s="13">
        <v>401</v>
      </c>
      <c r="J37" s="13">
        <v>636</v>
      </c>
      <c r="K37" s="13">
        <f>H37-I37-J37</f>
        <v>-2</v>
      </c>
      <c r="L37" s="81">
        <v>0</v>
      </c>
    </row>
    <row r="38" spans="1:12" ht="19.5" customHeight="1">
      <c r="A38" s="75" t="s">
        <v>251</v>
      </c>
      <c r="B38" s="13">
        <v>3421</v>
      </c>
      <c r="C38" s="13">
        <v>1129</v>
      </c>
      <c r="D38" s="13">
        <v>762</v>
      </c>
      <c r="E38" s="13">
        <v>0</v>
      </c>
      <c r="F38" s="13">
        <f>B38-C38-D38-E38</f>
        <v>1530</v>
      </c>
      <c r="G38" s="13">
        <v>28</v>
      </c>
      <c r="H38" s="13">
        <f>F38-G38</f>
        <v>1502</v>
      </c>
      <c r="I38" s="13">
        <v>275</v>
      </c>
      <c r="J38" s="13">
        <v>854</v>
      </c>
      <c r="K38" s="13">
        <f>H38-I38-J38</f>
        <v>373</v>
      </c>
      <c r="L38" s="81">
        <v>905</v>
      </c>
    </row>
    <row r="39" spans="1:12" ht="19.5" customHeight="1">
      <c r="A39" s="183" t="s">
        <v>252</v>
      </c>
      <c r="B39" s="189">
        <f>SUM(B40:B43)</f>
        <v>1248844</v>
      </c>
      <c r="C39" s="189">
        <f aca="true" t="shared" si="11" ref="C39:I39">SUM(C40:C43)</f>
        <v>575821</v>
      </c>
      <c r="D39" s="189">
        <f t="shared" si="11"/>
        <v>62934</v>
      </c>
      <c r="E39" s="189">
        <f t="shared" si="11"/>
        <v>69423</v>
      </c>
      <c r="F39" s="189">
        <f t="shared" si="11"/>
        <v>540666</v>
      </c>
      <c r="G39" s="189">
        <f t="shared" si="11"/>
        <v>4818</v>
      </c>
      <c r="H39" s="189">
        <f t="shared" si="11"/>
        <v>535848</v>
      </c>
      <c r="I39" s="189">
        <f t="shared" si="11"/>
        <v>341372</v>
      </c>
      <c r="J39" s="189">
        <f>SUM(J40:J43)</f>
        <v>49829</v>
      </c>
      <c r="K39" s="189">
        <f>SUM(K40:K43)</f>
        <v>144647</v>
      </c>
      <c r="L39" s="197">
        <f>SUM(L40:L43)</f>
        <v>13043</v>
      </c>
    </row>
    <row r="40" spans="1:12" ht="19.5" customHeight="1">
      <c r="A40" s="75" t="s">
        <v>253</v>
      </c>
      <c r="B40" s="13">
        <v>878174</v>
      </c>
      <c r="C40" s="13">
        <v>421124</v>
      </c>
      <c r="D40" s="13">
        <v>43899</v>
      </c>
      <c r="E40" s="13">
        <v>35525</v>
      </c>
      <c r="F40" s="13">
        <f>B40-C40-D40-E40</f>
        <v>377626</v>
      </c>
      <c r="G40" s="13">
        <v>3218</v>
      </c>
      <c r="H40" s="13">
        <f>F40-G40</f>
        <v>374408</v>
      </c>
      <c r="I40" s="13">
        <v>240378</v>
      </c>
      <c r="J40" s="13">
        <v>34070</v>
      </c>
      <c r="K40" s="13">
        <f>H40-I40-J40</f>
        <v>99960</v>
      </c>
      <c r="L40" s="81">
        <v>9948</v>
      </c>
    </row>
    <row r="41" spans="1:12" ht="19.5" customHeight="1">
      <c r="A41" s="75" t="s">
        <v>254</v>
      </c>
      <c r="B41" s="13">
        <v>10021</v>
      </c>
      <c r="C41" s="13">
        <v>5776</v>
      </c>
      <c r="D41" s="13">
        <v>295</v>
      </c>
      <c r="E41" s="13">
        <v>558</v>
      </c>
      <c r="F41" s="13">
        <f>B41-C41-D41-E41</f>
        <v>3392</v>
      </c>
      <c r="G41" s="13">
        <v>45</v>
      </c>
      <c r="H41" s="13">
        <f>F41-G41</f>
        <v>3347</v>
      </c>
      <c r="I41" s="13">
        <v>2070</v>
      </c>
      <c r="J41" s="13">
        <v>368</v>
      </c>
      <c r="K41" s="13">
        <f>H41-I41-J41</f>
        <v>909</v>
      </c>
      <c r="L41" s="81">
        <v>124</v>
      </c>
    </row>
    <row r="42" spans="1:12" ht="19.5" customHeight="1">
      <c r="A42" s="75" t="s">
        <v>255</v>
      </c>
      <c r="B42" s="13">
        <v>43211</v>
      </c>
      <c r="C42" s="13">
        <v>17285</v>
      </c>
      <c r="D42" s="13">
        <v>1645</v>
      </c>
      <c r="E42" s="13">
        <v>5994</v>
      </c>
      <c r="F42" s="13">
        <f>B42-C42-D42-E42</f>
        <v>18287</v>
      </c>
      <c r="G42" s="13">
        <v>99</v>
      </c>
      <c r="H42" s="13">
        <f>F42-G42</f>
        <v>18188</v>
      </c>
      <c r="I42" s="13">
        <v>12954</v>
      </c>
      <c r="J42" s="13">
        <v>427</v>
      </c>
      <c r="K42" s="13">
        <f>H42-I42-J42</f>
        <v>4807</v>
      </c>
      <c r="L42" s="81">
        <v>34</v>
      </c>
    </row>
    <row r="43" spans="1:12" ht="19.5" customHeight="1">
      <c r="A43" s="75" t="s">
        <v>256</v>
      </c>
      <c r="B43" s="13">
        <v>317438</v>
      </c>
      <c r="C43" s="13">
        <v>131636</v>
      </c>
      <c r="D43" s="13">
        <v>17095</v>
      </c>
      <c r="E43" s="13">
        <v>27346</v>
      </c>
      <c r="F43" s="13">
        <f>B43-C43-D43-E43</f>
        <v>141361</v>
      </c>
      <c r="G43" s="13">
        <v>1456</v>
      </c>
      <c r="H43" s="13">
        <f>F43-G43</f>
        <v>139905</v>
      </c>
      <c r="I43" s="13">
        <v>85970</v>
      </c>
      <c r="J43" s="13">
        <v>14964</v>
      </c>
      <c r="K43" s="13">
        <f>H43-I43-J43</f>
        <v>38971</v>
      </c>
      <c r="L43" s="81">
        <v>2937</v>
      </c>
    </row>
    <row r="44" spans="1:12" ht="19.5" customHeight="1">
      <c r="A44" s="77" t="s">
        <v>4</v>
      </c>
      <c r="B44" s="139">
        <f aca="true" t="shared" si="12" ref="B44:L44">B45+B53+B59+B62+B67+B72</f>
        <v>3529024</v>
      </c>
      <c r="C44" s="139">
        <f t="shared" si="12"/>
        <v>1962243</v>
      </c>
      <c r="D44" s="139">
        <f t="shared" si="12"/>
        <v>357697</v>
      </c>
      <c r="E44" s="139">
        <f t="shared" si="12"/>
        <v>25225</v>
      </c>
      <c r="F44" s="139">
        <f t="shared" si="12"/>
        <v>1183859</v>
      </c>
      <c r="G44" s="139">
        <f t="shared" si="12"/>
        <v>5074</v>
      </c>
      <c r="H44" s="139">
        <f t="shared" si="12"/>
        <v>1178785</v>
      </c>
      <c r="I44" s="139">
        <f t="shared" si="12"/>
        <v>420450</v>
      </c>
      <c r="J44" s="139">
        <f t="shared" si="12"/>
        <v>319746</v>
      </c>
      <c r="K44" s="139">
        <f t="shared" si="12"/>
        <v>438589</v>
      </c>
      <c r="L44" s="140">
        <f t="shared" si="12"/>
        <v>34356</v>
      </c>
    </row>
    <row r="45" spans="1:12" ht="19.5" customHeight="1">
      <c r="A45" s="183" t="s">
        <v>68</v>
      </c>
      <c r="B45" s="189">
        <f>SUM(B46:B52)</f>
        <v>906615</v>
      </c>
      <c r="C45" s="189">
        <f aca="true" t="shared" si="13" ref="C45:I45">SUM(C46:C52)</f>
        <v>484498</v>
      </c>
      <c r="D45" s="189">
        <f t="shared" si="13"/>
        <v>147908</v>
      </c>
      <c r="E45" s="189">
        <f t="shared" si="13"/>
        <v>2307</v>
      </c>
      <c r="F45" s="189">
        <f t="shared" si="13"/>
        <v>271902</v>
      </c>
      <c r="G45" s="189">
        <f t="shared" si="13"/>
        <v>352</v>
      </c>
      <c r="H45" s="189">
        <f t="shared" si="13"/>
        <v>271550</v>
      </c>
      <c r="I45" s="189">
        <f t="shared" si="13"/>
        <v>82449</v>
      </c>
      <c r="J45" s="189">
        <f>SUM(J46:J52)</f>
        <v>96289</v>
      </c>
      <c r="K45" s="189">
        <f>SUM(K46:K52)</f>
        <v>92812</v>
      </c>
      <c r="L45" s="197">
        <f>SUM(L46:L52)</f>
        <v>7492</v>
      </c>
    </row>
    <row r="46" spans="1:12" ht="19.5" customHeight="1">
      <c r="A46" s="75" t="s">
        <v>69</v>
      </c>
      <c r="B46" s="13">
        <v>1905</v>
      </c>
      <c r="C46" s="13">
        <v>841</v>
      </c>
      <c r="D46" s="13">
        <v>442</v>
      </c>
      <c r="E46" s="13">
        <v>49</v>
      </c>
      <c r="F46" s="13">
        <f>B46-C46-D46-E46</f>
        <v>573</v>
      </c>
      <c r="G46" s="13">
        <v>7</v>
      </c>
      <c r="H46" s="13">
        <f>F46-G46</f>
        <v>566</v>
      </c>
      <c r="I46" s="13">
        <v>307</v>
      </c>
      <c r="J46" s="13">
        <v>29</v>
      </c>
      <c r="K46" s="13">
        <f>H46-I46-J46</f>
        <v>230</v>
      </c>
      <c r="L46" s="81">
        <v>8</v>
      </c>
    </row>
    <row r="47" spans="1:12" ht="19.5" customHeight="1">
      <c r="A47" s="75" t="s">
        <v>70</v>
      </c>
      <c r="B47" s="13">
        <v>539</v>
      </c>
      <c r="C47" s="13">
        <v>201</v>
      </c>
      <c r="D47" s="13">
        <v>65</v>
      </c>
      <c r="E47" s="13">
        <v>16</v>
      </c>
      <c r="F47" s="13">
        <f aca="true" t="shared" si="14" ref="F47:F52">B47-C47-D47-E47</f>
        <v>257</v>
      </c>
      <c r="G47" s="13">
        <v>3</v>
      </c>
      <c r="H47" s="13">
        <f aca="true" t="shared" si="15" ref="H47:H52">F47-G47</f>
        <v>254</v>
      </c>
      <c r="I47" s="13">
        <v>131</v>
      </c>
      <c r="J47" s="13">
        <v>15</v>
      </c>
      <c r="K47" s="13">
        <f aca="true" t="shared" si="16" ref="K47:K52">H47-I47-J47</f>
        <v>108</v>
      </c>
      <c r="L47" s="81">
        <v>0</v>
      </c>
    </row>
    <row r="48" spans="1:12" ht="19.5" customHeight="1">
      <c r="A48" s="75" t="s">
        <v>71</v>
      </c>
      <c r="B48" s="13">
        <v>21473</v>
      </c>
      <c r="C48" s="13">
        <v>9552</v>
      </c>
      <c r="D48" s="13">
        <v>2321</v>
      </c>
      <c r="E48" s="13">
        <v>522</v>
      </c>
      <c r="F48" s="13">
        <f t="shared" si="14"/>
        <v>9078</v>
      </c>
      <c r="G48" s="13">
        <v>159</v>
      </c>
      <c r="H48" s="13">
        <f t="shared" si="15"/>
        <v>8919</v>
      </c>
      <c r="I48" s="13">
        <v>8871</v>
      </c>
      <c r="J48" s="13">
        <v>376</v>
      </c>
      <c r="K48" s="13">
        <f t="shared" si="16"/>
        <v>-328</v>
      </c>
      <c r="L48" s="81">
        <v>448</v>
      </c>
    </row>
    <row r="49" spans="1:12" ht="19.5" customHeight="1">
      <c r="A49" s="75" t="s">
        <v>72</v>
      </c>
      <c r="B49" s="13">
        <v>10616</v>
      </c>
      <c r="C49" s="13">
        <v>4489</v>
      </c>
      <c r="D49" s="13">
        <v>1135</v>
      </c>
      <c r="E49" s="13">
        <v>123</v>
      </c>
      <c r="F49" s="13">
        <f t="shared" si="14"/>
        <v>4869</v>
      </c>
      <c r="G49" s="13">
        <v>54</v>
      </c>
      <c r="H49" s="13">
        <f t="shared" si="15"/>
        <v>4815</v>
      </c>
      <c r="I49" s="13">
        <v>3240</v>
      </c>
      <c r="J49" s="13">
        <v>193</v>
      </c>
      <c r="K49" s="13">
        <f t="shared" si="16"/>
        <v>1382</v>
      </c>
      <c r="L49" s="81">
        <v>258</v>
      </c>
    </row>
    <row r="50" spans="1:12" ht="19.5" customHeight="1">
      <c r="A50" s="75" t="s">
        <v>73</v>
      </c>
      <c r="B50" s="13">
        <v>570</v>
      </c>
      <c r="C50" s="13">
        <v>279</v>
      </c>
      <c r="D50" s="13">
        <v>76</v>
      </c>
      <c r="E50" s="13">
        <v>19</v>
      </c>
      <c r="F50" s="13">
        <f t="shared" si="14"/>
        <v>196</v>
      </c>
      <c r="G50" s="13">
        <v>6</v>
      </c>
      <c r="H50" s="13">
        <f t="shared" si="15"/>
        <v>190</v>
      </c>
      <c r="I50" s="13">
        <v>172</v>
      </c>
      <c r="J50" s="13">
        <v>28</v>
      </c>
      <c r="K50" s="13">
        <f t="shared" si="16"/>
        <v>-10</v>
      </c>
      <c r="L50" s="81">
        <v>6</v>
      </c>
    </row>
    <row r="51" spans="1:12" ht="19.5" customHeight="1">
      <c r="A51" s="75" t="s">
        <v>74</v>
      </c>
      <c r="B51" s="13">
        <v>815579</v>
      </c>
      <c r="C51" s="13">
        <v>451738</v>
      </c>
      <c r="D51" s="13">
        <v>128671</v>
      </c>
      <c r="E51" s="13">
        <v>1016</v>
      </c>
      <c r="F51" s="13">
        <f t="shared" si="14"/>
        <v>234154</v>
      </c>
      <c r="G51" s="13">
        <v>88</v>
      </c>
      <c r="H51" s="13">
        <f t="shared" si="15"/>
        <v>234066</v>
      </c>
      <c r="I51" s="13">
        <v>60235</v>
      </c>
      <c r="J51" s="13">
        <v>93689</v>
      </c>
      <c r="K51" s="13">
        <f t="shared" si="16"/>
        <v>80142</v>
      </c>
      <c r="L51" s="81">
        <v>6719</v>
      </c>
    </row>
    <row r="52" spans="1:12" ht="19.5" customHeight="1">
      <c r="A52" s="75" t="s">
        <v>75</v>
      </c>
      <c r="B52" s="13">
        <v>55933</v>
      </c>
      <c r="C52" s="13">
        <v>17398</v>
      </c>
      <c r="D52" s="13">
        <v>15198</v>
      </c>
      <c r="E52" s="13">
        <v>562</v>
      </c>
      <c r="F52" s="13">
        <f t="shared" si="14"/>
        <v>22775</v>
      </c>
      <c r="G52" s="13">
        <v>35</v>
      </c>
      <c r="H52" s="13">
        <f t="shared" si="15"/>
        <v>22740</v>
      </c>
      <c r="I52" s="13">
        <v>9493</v>
      </c>
      <c r="J52" s="13">
        <v>1959</v>
      </c>
      <c r="K52" s="13">
        <f t="shared" si="16"/>
        <v>11288</v>
      </c>
      <c r="L52" s="81">
        <v>53</v>
      </c>
    </row>
    <row r="53" spans="1:12" ht="19.5" customHeight="1">
      <c r="A53" s="183" t="s">
        <v>76</v>
      </c>
      <c r="B53" s="189">
        <f aca="true" t="shared" si="17" ref="B53:L53">SUM(B54:B58)</f>
        <v>53364</v>
      </c>
      <c r="C53" s="189">
        <f t="shared" si="17"/>
        <v>19078</v>
      </c>
      <c r="D53" s="189">
        <f t="shared" si="17"/>
        <v>5832</v>
      </c>
      <c r="E53" s="189">
        <f t="shared" si="17"/>
        <v>1292</v>
      </c>
      <c r="F53" s="189">
        <f t="shared" si="17"/>
        <v>27162</v>
      </c>
      <c r="G53" s="189">
        <f t="shared" si="17"/>
        <v>538</v>
      </c>
      <c r="H53" s="189">
        <f t="shared" si="17"/>
        <v>26624</v>
      </c>
      <c r="I53" s="189">
        <f t="shared" si="17"/>
        <v>8471</v>
      </c>
      <c r="J53" s="189">
        <f t="shared" si="17"/>
        <v>4246</v>
      </c>
      <c r="K53" s="189">
        <f t="shared" si="17"/>
        <v>13907</v>
      </c>
      <c r="L53" s="197">
        <f t="shared" si="17"/>
        <v>814</v>
      </c>
    </row>
    <row r="54" spans="1:12" ht="19.5" customHeight="1">
      <c r="A54" s="75" t="s">
        <v>77</v>
      </c>
      <c r="B54" s="13">
        <v>23341</v>
      </c>
      <c r="C54" s="13">
        <v>11818</v>
      </c>
      <c r="D54" s="13">
        <v>1234</v>
      </c>
      <c r="E54" s="13">
        <v>530</v>
      </c>
      <c r="F54" s="13">
        <f>B54-C54-D54-E54</f>
        <v>9759</v>
      </c>
      <c r="G54" s="13">
        <v>58</v>
      </c>
      <c r="H54" s="13">
        <f>F54-G54</f>
        <v>9701</v>
      </c>
      <c r="I54" s="13">
        <v>5619</v>
      </c>
      <c r="J54" s="13">
        <v>657</v>
      </c>
      <c r="K54" s="13">
        <f>H54-I54-J54</f>
        <v>3425</v>
      </c>
      <c r="L54" s="81">
        <v>176</v>
      </c>
    </row>
    <row r="55" spans="1:12" ht="19.5" customHeight="1">
      <c r="A55" s="75" t="s">
        <v>78</v>
      </c>
      <c r="B55" s="13">
        <v>406</v>
      </c>
      <c r="C55" s="13">
        <v>104</v>
      </c>
      <c r="D55" s="13">
        <v>28</v>
      </c>
      <c r="E55" s="13">
        <v>3</v>
      </c>
      <c r="F55" s="13">
        <f>B55-C55-D55-E55</f>
        <v>271</v>
      </c>
      <c r="G55" s="13">
        <v>1</v>
      </c>
      <c r="H55" s="13">
        <f>F55-G55</f>
        <v>270</v>
      </c>
      <c r="I55" s="13">
        <v>210</v>
      </c>
      <c r="J55" s="13">
        <v>19</v>
      </c>
      <c r="K55" s="13">
        <f>H55-I55-J55</f>
        <v>41</v>
      </c>
      <c r="L55" s="81">
        <v>0</v>
      </c>
    </row>
    <row r="56" spans="1:12" ht="19.5" customHeight="1">
      <c r="A56" s="75" t="s">
        <v>79</v>
      </c>
      <c r="B56" s="13">
        <v>19689</v>
      </c>
      <c r="C56" s="13">
        <v>5620</v>
      </c>
      <c r="D56" s="13">
        <v>1109</v>
      </c>
      <c r="E56" s="13">
        <v>46</v>
      </c>
      <c r="F56" s="13">
        <f>B56-C56-D56-E56</f>
        <v>12914</v>
      </c>
      <c r="G56" s="13">
        <v>9</v>
      </c>
      <c r="H56" s="13">
        <f>F56-G56</f>
        <v>12905</v>
      </c>
      <c r="I56" s="13">
        <v>726</v>
      </c>
      <c r="J56" s="13">
        <v>2631</v>
      </c>
      <c r="K56" s="13">
        <f>H56-I56-J56</f>
        <v>9548</v>
      </c>
      <c r="L56" s="81">
        <v>0</v>
      </c>
    </row>
    <row r="57" spans="1:12" ht="19.5" customHeight="1">
      <c r="A57" s="75" t="s">
        <v>80</v>
      </c>
      <c r="B57" s="13">
        <v>9498</v>
      </c>
      <c r="C57" s="13">
        <v>1435</v>
      </c>
      <c r="D57" s="13">
        <v>3426</v>
      </c>
      <c r="E57" s="13">
        <v>707</v>
      </c>
      <c r="F57" s="13">
        <f>B57-C57-D57-E57</f>
        <v>3930</v>
      </c>
      <c r="G57" s="13">
        <v>465</v>
      </c>
      <c r="H57" s="13">
        <f>F57-G57</f>
        <v>3465</v>
      </c>
      <c r="I57" s="13">
        <v>1750</v>
      </c>
      <c r="J57" s="13">
        <v>793</v>
      </c>
      <c r="K57" s="13">
        <f>H57-I57-J57</f>
        <v>922</v>
      </c>
      <c r="L57" s="81">
        <v>636</v>
      </c>
    </row>
    <row r="58" spans="1:12" ht="19.5" customHeight="1">
      <c r="A58" s="75" t="s">
        <v>81</v>
      </c>
      <c r="B58" s="13">
        <v>430</v>
      </c>
      <c r="C58" s="13">
        <v>101</v>
      </c>
      <c r="D58" s="13">
        <v>35</v>
      </c>
      <c r="E58" s="13">
        <v>6</v>
      </c>
      <c r="F58" s="13">
        <f>B58-C58-D58-E58</f>
        <v>288</v>
      </c>
      <c r="G58" s="13">
        <v>5</v>
      </c>
      <c r="H58" s="13">
        <f>F58-G58</f>
        <v>283</v>
      </c>
      <c r="I58" s="13">
        <v>166</v>
      </c>
      <c r="J58" s="13">
        <v>146</v>
      </c>
      <c r="K58" s="13">
        <f>H58-I58-J58</f>
        <v>-29</v>
      </c>
      <c r="L58" s="81">
        <v>2</v>
      </c>
    </row>
    <row r="59" spans="1:12" ht="19.5" customHeight="1">
      <c r="A59" s="183" t="s">
        <v>82</v>
      </c>
      <c r="B59" s="189">
        <f>SUM(B60:B61)</f>
        <v>51764</v>
      </c>
      <c r="C59" s="189">
        <f aca="true" t="shared" si="18" ref="C59:I59">SUM(C60:C61)</f>
        <v>20489</v>
      </c>
      <c r="D59" s="189">
        <f t="shared" si="18"/>
        <v>6760</v>
      </c>
      <c r="E59" s="189">
        <f t="shared" si="18"/>
        <v>1453</v>
      </c>
      <c r="F59" s="189">
        <f t="shared" si="18"/>
        <v>23062</v>
      </c>
      <c r="G59" s="189">
        <f t="shared" si="18"/>
        <v>1183</v>
      </c>
      <c r="H59" s="189">
        <f t="shared" si="18"/>
        <v>21879</v>
      </c>
      <c r="I59" s="189">
        <f t="shared" si="18"/>
        <v>18520</v>
      </c>
      <c r="J59" s="189">
        <f>SUM(J60:J61)</f>
        <v>4856</v>
      </c>
      <c r="K59" s="189">
        <f>SUM(K60:K61)</f>
        <v>-1497</v>
      </c>
      <c r="L59" s="197">
        <f>SUM(L60:L61)</f>
        <v>701</v>
      </c>
    </row>
    <row r="60" spans="1:12" ht="19.5" customHeight="1">
      <c r="A60" s="75" t="s">
        <v>83</v>
      </c>
      <c r="B60" s="13">
        <v>11086</v>
      </c>
      <c r="C60" s="13">
        <v>4211</v>
      </c>
      <c r="D60" s="13">
        <v>1703</v>
      </c>
      <c r="E60" s="13">
        <v>331</v>
      </c>
      <c r="F60" s="13">
        <f>B60-C60-D60-E60</f>
        <v>4841</v>
      </c>
      <c r="G60" s="13">
        <v>590</v>
      </c>
      <c r="H60" s="13">
        <f>F60-G60</f>
        <v>4251</v>
      </c>
      <c r="I60" s="13">
        <v>3971</v>
      </c>
      <c r="J60" s="13">
        <v>537</v>
      </c>
      <c r="K60" s="13">
        <f>H60-I60-J60</f>
        <v>-257</v>
      </c>
      <c r="L60" s="81">
        <v>156</v>
      </c>
    </row>
    <row r="61" spans="1:12" ht="19.5" customHeight="1">
      <c r="A61" s="75" t="s">
        <v>84</v>
      </c>
      <c r="B61" s="13">
        <v>40678</v>
      </c>
      <c r="C61" s="13">
        <v>16278</v>
      </c>
      <c r="D61" s="13">
        <v>5057</v>
      </c>
      <c r="E61" s="13">
        <v>1122</v>
      </c>
      <c r="F61" s="13">
        <f>B61-C61-D61-E61</f>
        <v>18221</v>
      </c>
      <c r="G61" s="13">
        <v>593</v>
      </c>
      <c r="H61" s="13">
        <f>F61-G61</f>
        <v>17628</v>
      </c>
      <c r="I61" s="13">
        <v>14549</v>
      </c>
      <c r="J61" s="13">
        <v>4319</v>
      </c>
      <c r="K61" s="13">
        <f>H61-I61-J61</f>
        <v>-1240</v>
      </c>
      <c r="L61" s="81">
        <v>545</v>
      </c>
    </row>
    <row r="62" spans="1:12" ht="19.5" customHeight="1">
      <c r="A62" s="183" t="s">
        <v>86</v>
      </c>
      <c r="B62" s="189">
        <f>SUM(B63:B66)</f>
        <v>685259</v>
      </c>
      <c r="C62" s="189">
        <f aca="true" t="shared" si="19" ref="C62:I62">SUM(C63:C66)</f>
        <v>266691</v>
      </c>
      <c r="D62" s="189">
        <f t="shared" si="19"/>
        <v>44355</v>
      </c>
      <c r="E62" s="189">
        <f t="shared" si="19"/>
        <v>11249</v>
      </c>
      <c r="F62" s="189">
        <f t="shared" si="19"/>
        <v>362964</v>
      </c>
      <c r="G62" s="189">
        <f t="shared" si="19"/>
        <v>2176</v>
      </c>
      <c r="H62" s="189">
        <f t="shared" si="19"/>
        <v>360788</v>
      </c>
      <c r="I62" s="189">
        <f t="shared" si="19"/>
        <v>143311</v>
      </c>
      <c r="J62" s="189">
        <f>SUM(J63:J66)</f>
        <v>142953</v>
      </c>
      <c r="K62" s="189">
        <f>SUM(K63:K66)</f>
        <v>74524</v>
      </c>
      <c r="L62" s="197">
        <f>SUM(L63:L66)</f>
        <v>23330</v>
      </c>
    </row>
    <row r="63" spans="1:12" ht="19.5" customHeight="1">
      <c r="A63" s="75" t="s">
        <v>88</v>
      </c>
      <c r="B63" s="13">
        <v>322314</v>
      </c>
      <c r="C63" s="13">
        <v>108974</v>
      </c>
      <c r="D63" s="13">
        <v>15119</v>
      </c>
      <c r="E63" s="13">
        <v>4977</v>
      </c>
      <c r="F63" s="13">
        <f>B63-C63-D63-E63</f>
        <v>193244</v>
      </c>
      <c r="G63" s="13">
        <v>651</v>
      </c>
      <c r="H63" s="13">
        <f>F63-G63</f>
        <v>192593</v>
      </c>
      <c r="I63" s="13">
        <v>104940</v>
      </c>
      <c r="J63" s="13">
        <v>41370</v>
      </c>
      <c r="K63" s="13">
        <f>H63-I63-J63</f>
        <v>46283</v>
      </c>
      <c r="L63" s="81">
        <v>150</v>
      </c>
    </row>
    <row r="64" spans="1:12" ht="19.5" customHeight="1">
      <c r="A64" s="75" t="s">
        <v>89</v>
      </c>
      <c r="B64" s="13">
        <v>9719</v>
      </c>
      <c r="C64" s="13">
        <v>4364</v>
      </c>
      <c r="D64" s="13">
        <v>713</v>
      </c>
      <c r="E64" s="13">
        <v>281</v>
      </c>
      <c r="F64" s="13">
        <f>B64-C64-D64-E64</f>
        <v>4361</v>
      </c>
      <c r="G64" s="13">
        <v>53</v>
      </c>
      <c r="H64" s="13">
        <f>F64-G64</f>
        <v>4308</v>
      </c>
      <c r="I64" s="13">
        <v>3088</v>
      </c>
      <c r="J64" s="13">
        <v>370</v>
      </c>
      <c r="K64" s="13">
        <f>H64-I64-J64</f>
        <v>850</v>
      </c>
      <c r="L64" s="81">
        <v>42</v>
      </c>
    </row>
    <row r="65" spans="1:12" ht="19.5" customHeight="1">
      <c r="A65" s="75" t="s">
        <v>91</v>
      </c>
      <c r="B65" s="13">
        <v>112238</v>
      </c>
      <c r="C65" s="13">
        <v>36675</v>
      </c>
      <c r="D65" s="13">
        <v>8904</v>
      </c>
      <c r="E65" s="13">
        <v>1639</v>
      </c>
      <c r="F65" s="13">
        <f>B65-C65-D65-E65</f>
        <v>65020</v>
      </c>
      <c r="G65" s="13">
        <v>66</v>
      </c>
      <c r="H65" s="13">
        <f>F65-G65</f>
        <v>64954</v>
      </c>
      <c r="I65" s="13">
        <v>4665</v>
      </c>
      <c r="J65" s="13">
        <v>58936</v>
      </c>
      <c r="K65" s="13">
        <f>H65-I65-J65</f>
        <v>1353</v>
      </c>
      <c r="L65" s="81">
        <v>12614</v>
      </c>
    </row>
    <row r="66" spans="1:12" ht="19.5" customHeight="1">
      <c r="A66" s="75" t="s">
        <v>93</v>
      </c>
      <c r="B66" s="13">
        <v>240988</v>
      </c>
      <c r="C66" s="13">
        <v>116678</v>
      </c>
      <c r="D66" s="13">
        <v>19619</v>
      </c>
      <c r="E66" s="13">
        <v>4352</v>
      </c>
      <c r="F66" s="13">
        <f>B66-C66-D66-E66</f>
        <v>100339</v>
      </c>
      <c r="G66" s="13">
        <v>1406</v>
      </c>
      <c r="H66" s="13">
        <f>F66-G66</f>
        <v>98933</v>
      </c>
      <c r="I66" s="13">
        <v>30618</v>
      </c>
      <c r="J66" s="13">
        <v>42277</v>
      </c>
      <c r="K66" s="13">
        <f>H66-I66-J66</f>
        <v>26038</v>
      </c>
      <c r="L66" s="81">
        <v>10524</v>
      </c>
    </row>
    <row r="67" spans="1:12" ht="19.5" customHeight="1">
      <c r="A67" s="183" t="s">
        <v>94</v>
      </c>
      <c r="B67" s="189">
        <f>SUM(B68:B71)</f>
        <v>1788434</v>
      </c>
      <c r="C67" s="189">
        <f aca="true" t="shared" si="20" ref="C67:I67">SUM(C68:C71)</f>
        <v>1156897</v>
      </c>
      <c r="D67" s="189">
        <f t="shared" si="20"/>
        <v>148178</v>
      </c>
      <c r="E67" s="189">
        <f t="shared" si="20"/>
        <v>8298</v>
      </c>
      <c r="F67" s="189">
        <f t="shared" si="20"/>
        <v>475061</v>
      </c>
      <c r="G67" s="189">
        <f t="shared" si="20"/>
        <v>781</v>
      </c>
      <c r="H67" s="189">
        <f t="shared" si="20"/>
        <v>474280</v>
      </c>
      <c r="I67" s="189">
        <f t="shared" si="20"/>
        <v>154368</v>
      </c>
      <c r="J67" s="189">
        <f>SUM(J68:J71)</f>
        <v>67664</v>
      </c>
      <c r="K67" s="189">
        <f>SUM(K68:K71)</f>
        <v>252248</v>
      </c>
      <c r="L67" s="197">
        <f>SUM(L68:L71)</f>
        <v>1786</v>
      </c>
    </row>
    <row r="68" spans="1:12" ht="19.5" customHeight="1">
      <c r="A68" s="75" t="s">
        <v>95</v>
      </c>
      <c r="B68" s="13">
        <v>1686871</v>
      </c>
      <c r="C68" s="13">
        <v>1120310</v>
      </c>
      <c r="D68" s="13">
        <v>134295</v>
      </c>
      <c r="E68" s="13">
        <v>6653</v>
      </c>
      <c r="F68" s="13">
        <f>B68-C68-D68-E68</f>
        <v>425613</v>
      </c>
      <c r="G68" s="13">
        <v>614</v>
      </c>
      <c r="H68" s="13">
        <f>F68-G68</f>
        <v>424999</v>
      </c>
      <c r="I68" s="13">
        <v>123327</v>
      </c>
      <c r="J68" s="13">
        <v>65353</v>
      </c>
      <c r="K68" s="13">
        <f>H68-I68-J68</f>
        <v>236319</v>
      </c>
      <c r="L68" s="81">
        <v>1412</v>
      </c>
    </row>
    <row r="69" spans="1:12" ht="19.5" customHeight="1">
      <c r="A69" s="75" t="s">
        <v>96</v>
      </c>
      <c r="B69" s="13">
        <v>66869</v>
      </c>
      <c r="C69" s="13">
        <v>27558</v>
      </c>
      <c r="D69" s="13">
        <v>5851</v>
      </c>
      <c r="E69" s="13">
        <v>1346</v>
      </c>
      <c r="F69" s="13">
        <f>B69-C69-D69-E69</f>
        <v>32114</v>
      </c>
      <c r="G69" s="13">
        <v>96</v>
      </c>
      <c r="H69" s="13">
        <f>F69-G69</f>
        <v>32018</v>
      </c>
      <c r="I69" s="13">
        <v>21212</v>
      </c>
      <c r="J69" s="13">
        <v>1598</v>
      </c>
      <c r="K69" s="13">
        <f>H69-I69-J69</f>
        <v>9208</v>
      </c>
      <c r="L69" s="81">
        <v>132</v>
      </c>
    </row>
    <row r="70" spans="1:12" ht="19.5" customHeight="1">
      <c r="A70" s="75" t="s">
        <v>97</v>
      </c>
      <c r="B70" s="13">
        <v>3085</v>
      </c>
      <c r="C70" s="13">
        <v>1216</v>
      </c>
      <c r="D70" s="13">
        <v>394</v>
      </c>
      <c r="E70" s="13">
        <v>17</v>
      </c>
      <c r="F70" s="13">
        <f>B70-C70-D70-E70</f>
        <v>1458</v>
      </c>
      <c r="G70" s="13">
        <v>14</v>
      </c>
      <c r="H70" s="13">
        <f>F70-G70</f>
        <v>1444</v>
      </c>
      <c r="I70" s="13">
        <v>1276</v>
      </c>
      <c r="J70" s="13">
        <v>38</v>
      </c>
      <c r="K70" s="13">
        <f>H70-I70-J70</f>
        <v>130</v>
      </c>
      <c r="L70" s="81">
        <v>0</v>
      </c>
    </row>
    <row r="71" spans="1:12" ht="19.5" customHeight="1">
      <c r="A71" s="75" t="s">
        <v>98</v>
      </c>
      <c r="B71" s="13">
        <v>31609</v>
      </c>
      <c r="C71" s="13">
        <v>7813</v>
      </c>
      <c r="D71" s="13">
        <v>7638</v>
      </c>
      <c r="E71" s="13">
        <v>282</v>
      </c>
      <c r="F71" s="13">
        <f>B71-C71-D71-E71</f>
        <v>15876</v>
      </c>
      <c r="G71" s="13">
        <v>57</v>
      </c>
      <c r="H71" s="13">
        <f>F71-G71</f>
        <v>15819</v>
      </c>
      <c r="I71" s="13">
        <v>8553</v>
      </c>
      <c r="J71" s="13">
        <v>675</v>
      </c>
      <c r="K71" s="13">
        <f>H71-I71-J71</f>
        <v>6591</v>
      </c>
      <c r="L71" s="81">
        <v>242</v>
      </c>
    </row>
    <row r="72" spans="1:12" ht="19.5" customHeight="1">
      <c r="A72" s="183" t="s">
        <v>99</v>
      </c>
      <c r="B72" s="189">
        <f>SUM(B73:B76)</f>
        <v>43588</v>
      </c>
      <c r="C72" s="189">
        <f aca="true" t="shared" si="21" ref="C72:I72">SUM(C73:C76)</f>
        <v>14590</v>
      </c>
      <c r="D72" s="189">
        <f t="shared" si="21"/>
        <v>4664</v>
      </c>
      <c r="E72" s="189">
        <f t="shared" si="21"/>
        <v>626</v>
      </c>
      <c r="F72" s="189">
        <f t="shared" si="21"/>
        <v>23708</v>
      </c>
      <c r="G72" s="189">
        <f t="shared" si="21"/>
        <v>44</v>
      </c>
      <c r="H72" s="189">
        <f t="shared" si="21"/>
        <v>23664</v>
      </c>
      <c r="I72" s="189">
        <f t="shared" si="21"/>
        <v>13331</v>
      </c>
      <c r="J72" s="189">
        <f>SUM(J73:J76)</f>
        <v>3738</v>
      </c>
      <c r="K72" s="189">
        <f>SUM(K73:K76)</f>
        <v>6595</v>
      </c>
      <c r="L72" s="197">
        <f>SUM(L73:L76)</f>
        <v>233</v>
      </c>
    </row>
    <row r="73" spans="1:12" ht="19.5" customHeight="1">
      <c r="A73" s="75" t="s">
        <v>100</v>
      </c>
      <c r="B73" s="13">
        <v>32342</v>
      </c>
      <c r="C73" s="13">
        <v>12761</v>
      </c>
      <c r="D73" s="13">
        <v>3654</v>
      </c>
      <c r="E73" s="13">
        <v>300</v>
      </c>
      <c r="F73" s="13">
        <f>B73-C73-D73-E73</f>
        <v>15627</v>
      </c>
      <c r="G73" s="13">
        <v>10</v>
      </c>
      <c r="H73" s="13">
        <f>F73-G73</f>
        <v>15617</v>
      </c>
      <c r="I73" s="13">
        <v>5727</v>
      </c>
      <c r="J73" s="13">
        <v>3492</v>
      </c>
      <c r="K73" s="13">
        <f>H73-I73-J73</f>
        <v>6398</v>
      </c>
      <c r="L73" s="81">
        <v>167</v>
      </c>
    </row>
    <row r="74" spans="1:12" ht="19.5" customHeight="1">
      <c r="A74" s="75" t="s">
        <v>101</v>
      </c>
      <c r="B74" s="13">
        <v>4666</v>
      </c>
      <c r="C74" s="13">
        <v>942</v>
      </c>
      <c r="D74" s="13">
        <v>574</v>
      </c>
      <c r="E74" s="13">
        <v>158</v>
      </c>
      <c r="F74" s="13">
        <f>B74-C74-D74-E74</f>
        <v>2992</v>
      </c>
      <c r="G74" s="13">
        <v>28</v>
      </c>
      <c r="H74" s="13">
        <f>F74-G74</f>
        <v>2964</v>
      </c>
      <c r="I74" s="13">
        <v>2260</v>
      </c>
      <c r="J74" s="13">
        <v>168</v>
      </c>
      <c r="K74" s="13">
        <f>H74-I74-J74</f>
        <v>536</v>
      </c>
      <c r="L74" s="81">
        <v>27</v>
      </c>
    </row>
    <row r="75" spans="1:12" ht="19.5" customHeight="1">
      <c r="A75" s="75" t="s">
        <v>102</v>
      </c>
      <c r="B75" s="13">
        <v>5631</v>
      </c>
      <c r="C75" s="13">
        <v>543</v>
      </c>
      <c r="D75" s="13">
        <v>249</v>
      </c>
      <c r="E75" s="13">
        <v>168</v>
      </c>
      <c r="F75" s="13">
        <f>B75-C75-D75-E75</f>
        <v>4671</v>
      </c>
      <c r="G75" s="13">
        <v>2</v>
      </c>
      <c r="H75" s="13">
        <f>F75-G75</f>
        <v>4669</v>
      </c>
      <c r="I75" s="13">
        <v>4584</v>
      </c>
      <c r="J75" s="13">
        <v>53</v>
      </c>
      <c r="K75" s="13">
        <f>H75-I75-J75</f>
        <v>32</v>
      </c>
      <c r="L75" s="81">
        <v>0</v>
      </c>
    </row>
    <row r="76" spans="1:12" ht="19.5" customHeight="1">
      <c r="A76" s="75" t="s">
        <v>103</v>
      </c>
      <c r="B76" s="13">
        <v>949</v>
      </c>
      <c r="C76" s="13">
        <v>344</v>
      </c>
      <c r="D76" s="13">
        <v>187</v>
      </c>
      <c r="E76" s="13">
        <v>0</v>
      </c>
      <c r="F76" s="13">
        <f>B76-C76-D76-E76</f>
        <v>418</v>
      </c>
      <c r="G76" s="13">
        <v>4</v>
      </c>
      <c r="H76" s="13">
        <f>F76-G76</f>
        <v>414</v>
      </c>
      <c r="I76" s="13">
        <v>760</v>
      </c>
      <c r="J76" s="13">
        <v>25</v>
      </c>
      <c r="K76" s="13">
        <f>H76-I76-J76</f>
        <v>-371</v>
      </c>
      <c r="L76" s="81">
        <v>39</v>
      </c>
    </row>
    <row r="77" spans="1:12" ht="19.5" customHeight="1">
      <c r="A77" s="77" t="s">
        <v>1</v>
      </c>
      <c r="B77" s="139">
        <f>B78</f>
        <v>181448</v>
      </c>
      <c r="C77" s="139">
        <f aca="true" t="shared" si="22" ref="C77:I77">C78</f>
        <v>38228</v>
      </c>
      <c r="D77" s="139">
        <f t="shared" si="22"/>
        <v>21672</v>
      </c>
      <c r="E77" s="139">
        <f t="shared" si="22"/>
        <v>4319</v>
      </c>
      <c r="F77" s="139">
        <f t="shared" si="22"/>
        <v>117229</v>
      </c>
      <c r="G77" s="139">
        <f t="shared" si="22"/>
        <v>1772</v>
      </c>
      <c r="H77" s="139">
        <f t="shared" si="22"/>
        <v>115457</v>
      </c>
      <c r="I77" s="139">
        <f t="shared" si="22"/>
        <v>42676</v>
      </c>
      <c r="J77" s="139">
        <f>J78</f>
        <v>17272</v>
      </c>
      <c r="K77" s="139">
        <f>K78</f>
        <v>55509</v>
      </c>
      <c r="L77" s="140">
        <f>L78</f>
        <v>21704</v>
      </c>
    </row>
    <row r="78" spans="1:12" ht="19.5" customHeight="1">
      <c r="A78" s="183" t="s">
        <v>104</v>
      </c>
      <c r="B78" s="189">
        <f>SUM(B79:B82)</f>
        <v>181448</v>
      </c>
      <c r="C78" s="189">
        <f aca="true" t="shared" si="23" ref="C78:I78">SUM(C79:C82)</f>
        <v>38228</v>
      </c>
      <c r="D78" s="189">
        <f t="shared" si="23"/>
        <v>21672</v>
      </c>
      <c r="E78" s="189">
        <f t="shared" si="23"/>
        <v>4319</v>
      </c>
      <c r="F78" s="189">
        <f t="shared" si="23"/>
        <v>117229</v>
      </c>
      <c r="G78" s="189">
        <f t="shared" si="23"/>
        <v>1772</v>
      </c>
      <c r="H78" s="189">
        <f t="shared" si="23"/>
        <v>115457</v>
      </c>
      <c r="I78" s="189">
        <f t="shared" si="23"/>
        <v>42676</v>
      </c>
      <c r="J78" s="189">
        <f>SUM(J79:J82)</f>
        <v>17272</v>
      </c>
      <c r="K78" s="189">
        <f>SUM(K79:K82)</f>
        <v>55509</v>
      </c>
      <c r="L78" s="197">
        <f>SUM(L79:L82)</f>
        <v>21704</v>
      </c>
    </row>
    <row r="79" spans="1:12" ht="19.5" customHeight="1">
      <c r="A79" s="75" t="s">
        <v>106</v>
      </c>
      <c r="B79" s="13">
        <v>9589</v>
      </c>
      <c r="C79" s="13">
        <v>1755</v>
      </c>
      <c r="D79" s="13">
        <v>1680</v>
      </c>
      <c r="E79" s="13">
        <v>329</v>
      </c>
      <c r="F79" s="13">
        <f>B79-C79-D79-E79</f>
        <v>5825</v>
      </c>
      <c r="G79" s="13">
        <v>173</v>
      </c>
      <c r="H79" s="13">
        <f>F79-G79</f>
        <v>5652</v>
      </c>
      <c r="I79" s="13">
        <v>1945</v>
      </c>
      <c r="J79" s="13">
        <v>976</v>
      </c>
      <c r="K79" s="13">
        <f>H79-I79-J79</f>
        <v>2731</v>
      </c>
      <c r="L79" s="81">
        <v>657</v>
      </c>
    </row>
    <row r="80" spans="1:12" ht="19.5" customHeight="1">
      <c r="A80" s="75" t="s">
        <v>107</v>
      </c>
      <c r="B80" s="13">
        <v>57487</v>
      </c>
      <c r="C80" s="13">
        <v>9803</v>
      </c>
      <c r="D80" s="13">
        <v>4757</v>
      </c>
      <c r="E80" s="13">
        <v>1034</v>
      </c>
      <c r="F80" s="13">
        <f>B80-C80-D80-E80</f>
        <v>41893</v>
      </c>
      <c r="G80" s="13">
        <v>559</v>
      </c>
      <c r="H80" s="13">
        <f>F80-G80</f>
        <v>41334</v>
      </c>
      <c r="I80" s="13">
        <v>10039</v>
      </c>
      <c r="J80" s="13">
        <v>11937</v>
      </c>
      <c r="K80" s="13">
        <f>H80-I80-J80</f>
        <v>19358</v>
      </c>
      <c r="L80" s="81">
        <v>15031</v>
      </c>
    </row>
    <row r="81" spans="1:12" ht="19.5" customHeight="1">
      <c r="A81" s="75" t="s">
        <v>108</v>
      </c>
      <c r="B81" s="13">
        <v>59069</v>
      </c>
      <c r="C81" s="13">
        <v>11947</v>
      </c>
      <c r="D81" s="13">
        <v>10128</v>
      </c>
      <c r="E81" s="13">
        <v>2200</v>
      </c>
      <c r="F81" s="13">
        <f>B81-C81-D81-E81</f>
        <v>34794</v>
      </c>
      <c r="G81" s="13">
        <v>516</v>
      </c>
      <c r="H81" s="13">
        <f>F81-G81</f>
        <v>34278</v>
      </c>
      <c r="I81" s="13">
        <v>20034</v>
      </c>
      <c r="J81" s="13">
        <v>1266</v>
      </c>
      <c r="K81" s="13">
        <f>H81-I81-J81</f>
        <v>12978</v>
      </c>
      <c r="L81" s="81">
        <v>628</v>
      </c>
    </row>
    <row r="82" spans="1:12" ht="19.5" customHeight="1">
      <c r="A82" s="75" t="s">
        <v>109</v>
      </c>
      <c r="B82" s="13">
        <v>55303</v>
      </c>
      <c r="C82" s="13">
        <v>14723</v>
      </c>
      <c r="D82" s="13">
        <v>5107</v>
      </c>
      <c r="E82" s="13">
        <v>756</v>
      </c>
      <c r="F82" s="13">
        <f>B82-C82-D82-E82</f>
        <v>34717</v>
      </c>
      <c r="G82" s="13">
        <v>524</v>
      </c>
      <c r="H82" s="13">
        <f>F82-G82</f>
        <v>34193</v>
      </c>
      <c r="I82" s="13">
        <v>10658</v>
      </c>
      <c r="J82" s="13">
        <v>3093</v>
      </c>
      <c r="K82" s="13">
        <f>H82-I82-J82</f>
        <v>20442</v>
      </c>
      <c r="L82" s="81">
        <v>5388</v>
      </c>
    </row>
    <row r="83" spans="1:12" ht="19.5" customHeight="1">
      <c r="A83" s="77" t="s">
        <v>5</v>
      </c>
      <c r="B83" s="139">
        <f>B84+B87+B91+B95+B99+B104</f>
        <v>2197073</v>
      </c>
      <c r="C83" s="139">
        <f aca="true" t="shared" si="24" ref="C83:I83">C84+C87+C91+C95+C99+C104</f>
        <v>581032</v>
      </c>
      <c r="D83" s="139">
        <f t="shared" si="24"/>
        <v>315526</v>
      </c>
      <c r="E83" s="139">
        <f t="shared" si="24"/>
        <v>57956</v>
      </c>
      <c r="F83" s="139">
        <f t="shared" si="24"/>
        <v>1242559</v>
      </c>
      <c r="G83" s="139">
        <f t="shared" si="24"/>
        <v>31753</v>
      </c>
      <c r="H83" s="139">
        <f t="shared" si="24"/>
        <v>1210806</v>
      </c>
      <c r="I83" s="139">
        <f t="shared" si="24"/>
        <v>792592</v>
      </c>
      <c r="J83" s="139">
        <f>J84+J87+J91+J95+J99+J104</f>
        <v>82336</v>
      </c>
      <c r="K83" s="139">
        <f>K84+K87+K91+K95+K99+K104</f>
        <v>335878</v>
      </c>
      <c r="L83" s="140">
        <f>L84+L87+L91+L95+L99+L104</f>
        <v>43463</v>
      </c>
    </row>
    <row r="84" spans="1:12" ht="19.5" customHeight="1">
      <c r="A84" s="183" t="s">
        <v>110</v>
      </c>
      <c r="B84" s="189">
        <f>SUM(B85:B86)</f>
        <v>907215</v>
      </c>
      <c r="C84" s="189">
        <f aca="true" t="shared" si="25" ref="C84:I84">SUM(C85:C86)</f>
        <v>85535</v>
      </c>
      <c r="D84" s="189">
        <f t="shared" si="25"/>
        <v>89673</v>
      </c>
      <c r="E84" s="189">
        <f t="shared" si="25"/>
        <v>30577</v>
      </c>
      <c r="F84" s="189">
        <f t="shared" si="25"/>
        <v>701430</v>
      </c>
      <c r="G84" s="189">
        <f t="shared" si="25"/>
        <v>25424</v>
      </c>
      <c r="H84" s="189">
        <f t="shared" si="25"/>
        <v>676006</v>
      </c>
      <c r="I84" s="189">
        <f t="shared" si="25"/>
        <v>420377</v>
      </c>
      <c r="J84" s="189">
        <f>SUM(J85:J86)</f>
        <v>21191</v>
      </c>
      <c r="K84" s="189">
        <f>SUM(K85:K86)</f>
        <v>234438</v>
      </c>
      <c r="L84" s="197">
        <f>SUM(L85:L86)</f>
        <v>5964</v>
      </c>
    </row>
    <row r="85" spans="1:12" ht="19.5" customHeight="1">
      <c r="A85" s="75" t="s">
        <v>111</v>
      </c>
      <c r="B85" s="13">
        <v>373126</v>
      </c>
      <c r="C85" s="13">
        <v>43594</v>
      </c>
      <c r="D85" s="13">
        <v>31449</v>
      </c>
      <c r="E85" s="13">
        <v>11968</v>
      </c>
      <c r="F85" s="13">
        <f>B85-C85-D85-E85</f>
        <v>286115</v>
      </c>
      <c r="G85" s="13">
        <v>21828</v>
      </c>
      <c r="H85" s="13">
        <f>F85-G85</f>
        <v>264287</v>
      </c>
      <c r="I85" s="13">
        <v>133421</v>
      </c>
      <c r="J85" s="13">
        <v>8095</v>
      </c>
      <c r="K85" s="13">
        <f>H85-I85-J85</f>
        <v>122771</v>
      </c>
      <c r="L85" s="81">
        <v>2113</v>
      </c>
    </row>
    <row r="86" spans="1:12" ht="19.5" customHeight="1">
      <c r="A86" s="75" t="s">
        <v>112</v>
      </c>
      <c r="B86" s="13">
        <v>534089</v>
      </c>
      <c r="C86" s="13">
        <v>41941</v>
      </c>
      <c r="D86" s="13">
        <v>58224</v>
      </c>
      <c r="E86" s="13">
        <v>18609</v>
      </c>
      <c r="F86" s="13">
        <f>B86-C86-D86-E86</f>
        <v>415315</v>
      </c>
      <c r="G86" s="13">
        <v>3596</v>
      </c>
      <c r="H86" s="13">
        <f>F86-G86</f>
        <v>411719</v>
      </c>
      <c r="I86" s="13">
        <v>286956</v>
      </c>
      <c r="J86" s="13">
        <v>13096</v>
      </c>
      <c r="K86" s="13">
        <f>H86-I86-J86</f>
        <v>111667</v>
      </c>
      <c r="L86" s="81">
        <v>3851</v>
      </c>
    </row>
    <row r="87" spans="1:12" ht="19.5" customHeight="1">
      <c r="A87" s="183" t="s">
        <v>113</v>
      </c>
      <c r="B87" s="189">
        <f>SUM(B88:B90)</f>
        <v>659991</v>
      </c>
      <c r="C87" s="189">
        <f aca="true" t="shared" si="26" ref="C87:I87">SUM(C88:C90)</f>
        <v>244450</v>
      </c>
      <c r="D87" s="189">
        <f t="shared" si="26"/>
        <v>93128</v>
      </c>
      <c r="E87" s="189">
        <f t="shared" si="26"/>
        <v>16229</v>
      </c>
      <c r="F87" s="189">
        <f t="shared" si="26"/>
        <v>306184</v>
      </c>
      <c r="G87" s="189">
        <f t="shared" si="26"/>
        <v>4043</v>
      </c>
      <c r="H87" s="189">
        <f t="shared" si="26"/>
        <v>302141</v>
      </c>
      <c r="I87" s="189">
        <f t="shared" si="26"/>
        <v>207429</v>
      </c>
      <c r="J87" s="189">
        <f>SUM(J88:J90)</f>
        <v>19515</v>
      </c>
      <c r="K87" s="189">
        <f>SUM(K88:K90)</f>
        <v>75197</v>
      </c>
      <c r="L87" s="197">
        <f>SUM(L88:L90)</f>
        <v>32405</v>
      </c>
    </row>
    <row r="88" spans="1:12" ht="19.5" customHeight="1">
      <c r="A88" s="75" t="s">
        <v>114</v>
      </c>
      <c r="B88" s="13">
        <v>195480</v>
      </c>
      <c r="C88" s="13">
        <v>56045</v>
      </c>
      <c r="D88" s="13">
        <v>39676</v>
      </c>
      <c r="E88" s="13">
        <v>5776</v>
      </c>
      <c r="F88" s="13">
        <f>B88-C88-D88-E88</f>
        <v>93983</v>
      </c>
      <c r="G88" s="13">
        <v>1255</v>
      </c>
      <c r="H88" s="13">
        <f>F88-G88</f>
        <v>92728</v>
      </c>
      <c r="I88" s="13">
        <v>67869</v>
      </c>
      <c r="J88" s="13">
        <v>4822</v>
      </c>
      <c r="K88" s="13">
        <f>H88-I88-J88</f>
        <v>20037</v>
      </c>
      <c r="L88" s="81">
        <v>27930</v>
      </c>
    </row>
    <row r="89" spans="1:12" ht="19.5" customHeight="1">
      <c r="A89" s="75" t="s">
        <v>115</v>
      </c>
      <c r="B89" s="13">
        <v>9332</v>
      </c>
      <c r="C89" s="13">
        <v>3764</v>
      </c>
      <c r="D89" s="13">
        <v>980</v>
      </c>
      <c r="E89" s="13">
        <v>152</v>
      </c>
      <c r="F89" s="13">
        <f>B89-C89-D89-E89</f>
        <v>4436</v>
      </c>
      <c r="G89" s="13">
        <v>36</v>
      </c>
      <c r="H89" s="13">
        <f>F89-G89</f>
        <v>4400</v>
      </c>
      <c r="I89" s="13">
        <v>2630</v>
      </c>
      <c r="J89" s="13">
        <v>101</v>
      </c>
      <c r="K89" s="13">
        <f>H89-I89-J89</f>
        <v>1669</v>
      </c>
      <c r="L89" s="81">
        <v>47</v>
      </c>
    </row>
    <row r="90" spans="1:12" ht="19.5" customHeight="1">
      <c r="A90" s="75" t="s">
        <v>116</v>
      </c>
      <c r="B90" s="13">
        <v>455179</v>
      </c>
      <c r="C90" s="13">
        <v>184641</v>
      </c>
      <c r="D90" s="13">
        <v>52472</v>
      </c>
      <c r="E90" s="13">
        <v>10301</v>
      </c>
      <c r="F90" s="13">
        <f>B90-C90-D90-E90</f>
        <v>207765</v>
      </c>
      <c r="G90" s="13">
        <v>2752</v>
      </c>
      <c r="H90" s="13">
        <f>F90-G90</f>
        <v>205013</v>
      </c>
      <c r="I90" s="13">
        <v>136930</v>
      </c>
      <c r="J90" s="13">
        <v>14592</v>
      </c>
      <c r="K90" s="13">
        <f>H90-I90-J90</f>
        <v>53491</v>
      </c>
      <c r="L90" s="81">
        <v>4428</v>
      </c>
    </row>
    <row r="91" spans="1:12" ht="19.5" customHeight="1">
      <c r="A91" s="183" t="s">
        <v>117</v>
      </c>
      <c r="B91" s="189">
        <f>SUM(B92:B94)</f>
        <v>154890</v>
      </c>
      <c r="C91" s="189">
        <f aca="true" t="shared" si="27" ref="C91:I91">SUM(C92:C94)</f>
        <v>35186</v>
      </c>
      <c r="D91" s="189">
        <f t="shared" si="27"/>
        <v>12725</v>
      </c>
      <c r="E91" s="189">
        <f t="shared" si="27"/>
        <v>3636</v>
      </c>
      <c r="F91" s="189">
        <f t="shared" si="27"/>
        <v>103343</v>
      </c>
      <c r="G91" s="189">
        <f t="shared" si="27"/>
        <v>1238</v>
      </c>
      <c r="H91" s="189">
        <f t="shared" si="27"/>
        <v>102105</v>
      </c>
      <c r="I91" s="189">
        <f t="shared" si="27"/>
        <v>71854</v>
      </c>
      <c r="J91" s="189">
        <f>SUM(J92:J94)</f>
        <v>4943</v>
      </c>
      <c r="K91" s="189">
        <f>SUM(K92:K94)</f>
        <v>25308</v>
      </c>
      <c r="L91" s="197">
        <f>SUM(L92:L94)</f>
        <v>2289</v>
      </c>
    </row>
    <row r="92" spans="1:12" ht="19.5" customHeight="1">
      <c r="A92" s="75" t="s">
        <v>118</v>
      </c>
      <c r="B92" s="13">
        <v>54695</v>
      </c>
      <c r="C92" s="13">
        <v>13117</v>
      </c>
      <c r="D92" s="13">
        <v>4465</v>
      </c>
      <c r="E92" s="13">
        <v>1591</v>
      </c>
      <c r="F92" s="13">
        <f>B92-C92-D92-E92</f>
        <v>35522</v>
      </c>
      <c r="G92" s="13">
        <v>311</v>
      </c>
      <c r="H92" s="13">
        <f>F92-G92</f>
        <v>35211</v>
      </c>
      <c r="I92" s="13">
        <v>25879</v>
      </c>
      <c r="J92" s="13">
        <v>1215</v>
      </c>
      <c r="K92" s="13">
        <f>H92-I92-J92</f>
        <v>8117</v>
      </c>
      <c r="L92" s="81">
        <v>1214</v>
      </c>
    </row>
    <row r="93" spans="1:12" ht="19.5" customHeight="1">
      <c r="A93" s="75" t="s">
        <v>119</v>
      </c>
      <c r="B93" s="13">
        <v>70200</v>
      </c>
      <c r="C93" s="13">
        <v>13767</v>
      </c>
      <c r="D93" s="13">
        <v>5607</v>
      </c>
      <c r="E93" s="13">
        <v>1594</v>
      </c>
      <c r="F93" s="13">
        <f>B93-C93-D93-E93</f>
        <v>49232</v>
      </c>
      <c r="G93" s="13">
        <v>498</v>
      </c>
      <c r="H93" s="13">
        <f>F93-G93</f>
        <v>48734</v>
      </c>
      <c r="I93" s="13">
        <v>36080</v>
      </c>
      <c r="J93" s="13">
        <v>2225</v>
      </c>
      <c r="K93" s="13">
        <f>H93-I93-J93</f>
        <v>10429</v>
      </c>
      <c r="L93" s="81">
        <v>920</v>
      </c>
    </row>
    <row r="94" spans="1:12" ht="19.5" customHeight="1">
      <c r="A94" s="75" t="s">
        <v>120</v>
      </c>
      <c r="B94" s="13">
        <v>29995</v>
      </c>
      <c r="C94" s="13">
        <v>8302</v>
      </c>
      <c r="D94" s="13">
        <v>2653</v>
      </c>
      <c r="E94" s="13">
        <v>451</v>
      </c>
      <c r="F94" s="13">
        <f>B94-C94-D94-E94</f>
        <v>18589</v>
      </c>
      <c r="G94" s="13">
        <v>429</v>
      </c>
      <c r="H94" s="13">
        <f>F94-G94</f>
        <v>18160</v>
      </c>
      <c r="I94" s="13">
        <v>9895</v>
      </c>
      <c r="J94" s="13">
        <v>1503</v>
      </c>
      <c r="K94" s="13">
        <f>H94-I94-J94</f>
        <v>6762</v>
      </c>
      <c r="L94" s="81">
        <v>155</v>
      </c>
    </row>
    <row r="95" spans="1:12" ht="19.5" customHeight="1">
      <c r="A95" s="183" t="s">
        <v>121</v>
      </c>
      <c r="B95" s="189">
        <f>SUM(B96:B98)</f>
        <v>283598</v>
      </c>
      <c r="C95" s="189">
        <f aca="true" t="shared" si="28" ref="C95:I95">SUM(C96:C98)</f>
        <v>171138</v>
      </c>
      <c r="D95" s="189">
        <f t="shared" si="28"/>
        <v>30973</v>
      </c>
      <c r="E95" s="189">
        <f t="shared" si="28"/>
        <v>3596</v>
      </c>
      <c r="F95" s="189">
        <f t="shared" si="28"/>
        <v>77891</v>
      </c>
      <c r="G95" s="189">
        <f t="shared" si="28"/>
        <v>512</v>
      </c>
      <c r="H95" s="189">
        <f t="shared" si="28"/>
        <v>77379</v>
      </c>
      <c r="I95" s="189">
        <f t="shared" si="28"/>
        <v>53934</v>
      </c>
      <c r="J95" s="189">
        <f>SUM(J96:J98)</f>
        <v>27000</v>
      </c>
      <c r="K95" s="189">
        <f>SUM(K96:K98)</f>
        <v>-3555</v>
      </c>
      <c r="L95" s="197">
        <f>SUM(L96:L98)</f>
        <v>1706</v>
      </c>
    </row>
    <row r="96" spans="1:12" ht="19.5" customHeight="1">
      <c r="A96" s="75" t="s">
        <v>122</v>
      </c>
      <c r="B96" s="13">
        <v>224243</v>
      </c>
      <c r="C96" s="13">
        <v>145119</v>
      </c>
      <c r="D96" s="13">
        <v>26009</v>
      </c>
      <c r="E96" s="13">
        <v>2234</v>
      </c>
      <c r="F96" s="13">
        <f>B96-C96-D96-E96</f>
        <v>50881</v>
      </c>
      <c r="G96" s="13">
        <v>474</v>
      </c>
      <c r="H96" s="13">
        <f>F96-G96</f>
        <v>50407</v>
      </c>
      <c r="I96" s="13">
        <v>39973</v>
      </c>
      <c r="J96" s="13">
        <v>25023</v>
      </c>
      <c r="K96" s="13">
        <f>H96-I96-J96</f>
        <v>-14589</v>
      </c>
      <c r="L96" s="81">
        <v>994</v>
      </c>
    </row>
    <row r="97" spans="1:12" ht="19.5" customHeight="1">
      <c r="A97" s="75" t="s">
        <v>123</v>
      </c>
      <c r="B97" s="13">
        <v>2031</v>
      </c>
      <c r="C97" s="13">
        <v>892</v>
      </c>
      <c r="D97" s="13">
        <v>77</v>
      </c>
      <c r="E97" s="13">
        <v>437</v>
      </c>
      <c r="F97" s="13">
        <f>B97-C97-D97-E97</f>
        <v>625</v>
      </c>
      <c r="G97" s="13">
        <v>5</v>
      </c>
      <c r="H97" s="13">
        <f>F97-G97</f>
        <v>620</v>
      </c>
      <c r="I97" s="13">
        <v>297</v>
      </c>
      <c r="J97" s="13">
        <v>161</v>
      </c>
      <c r="K97" s="13">
        <f>H97-I97-J97</f>
        <v>162</v>
      </c>
      <c r="L97" s="81">
        <v>86</v>
      </c>
    </row>
    <row r="98" spans="1:12" ht="19.5" customHeight="1">
      <c r="A98" s="75" t="s">
        <v>124</v>
      </c>
      <c r="B98" s="13">
        <v>57324</v>
      </c>
      <c r="C98" s="13">
        <v>25127</v>
      </c>
      <c r="D98" s="13">
        <v>4887</v>
      </c>
      <c r="E98" s="13">
        <v>925</v>
      </c>
      <c r="F98" s="13">
        <f>B98-C98-D98-E98</f>
        <v>26385</v>
      </c>
      <c r="G98" s="13">
        <v>33</v>
      </c>
      <c r="H98" s="13">
        <f>F98-G98</f>
        <v>26352</v>
      </c>
      <c r="I98" s="13">
        <v>13664</v>
      </c>
      <c r="J98" s="13">
        <v>1816</v>
      </c>
      <c r="K98" s="13">
        <f>H98-I98-J98</f>
        <v>10872</v>
      </c>
      <c r="L98" s="81">
        <v>626</v>
      </c>
    </row>
    <row r="99" spans="1:12" ht="19.5" customHeight="1">
      <c r="A99" s="183" t="s">
        <v>125</v>
      </c>
      <c r="B99" s="189">
        <f>SUM(B100:B103)</f>
        <v>173637</v>
      </c>
      <c r="C99" s="189">
        <f aca="true" t="shared" si="29" ref="C99:K99">SUM(C100:C103)</f>
        <v>36880</v>
      </c>
      <c r="D99" s="189">
        <f t="shared" si="29"/>
        <v>88247</v>
      </c>
      <c r="E99" s="189">
        <f t="shared" si="29"/>
        <v>3347</v>
      </c>
      <c r="F99" s="189">
        <f t="shared" si="29"/>
        <v>45163</v>
      </c>
      <c r="G99" s="189">
        <f t="shared" si="29"/>
        <v>468</v>
      </c>
      <c r="H99" s="189">
        <f t="shared" si="29"/>
        <v>44695</v>
      </c>
      <c r="I99" s="189">
        <f t="shared" si="29"/>
        <v>33879</v>
      </c>
      <c r="J99" s="189">
        <f t="shared" si="29"/>
        <v>8785</v>
      </c>
      <c r="K99" s="189">
        <f t="shared" si="29"/>
        <v>2031</v>
      </c>
      <c r="L99" s="197">
        <f>SUM(L100:L103)</f>
        <v>1006</v>
      </c>
    </row>
    <row r="100" spans="1:12" ht="19.5" customHeight="1">
      <c r="A100" s="75" t="s">
        <v>126</v>
      </c>
      <c r="B100" s="13">
        <v>19692</v>
      </c>
      <c r="C100" s="13">
        <v>7951</v>
      </c>
      <c r="D100" s="13">
        <v>1577</v>
      </c>
      <c r="E100" s="13">
        <v>1212</v>
      </c>
      <c r="F100" s="13">
        <f>B100-C100-D100-E100</f>
        <v>8952</v>
      </c>
      <c r="G100" s="13">
        <v>131</v>
      </c>
      <c r="H100" s="13">
        <f>F100-G100</f>
        <v>8821</v>
      </c>
      <c r="I100" s="13">
        <v>7016</v>
      </c>
      <c r="J100" s="13">
        <v>704</v>
      </c>
      <c r="K100" s="13">
        <f>H100-I100-J100</f>
        <v>1101</v>
      </c>
      <c r="L100" s="81">
        <v>56</v>
      </c>
    </row>
    <row r="101" spans="1:12" ht="19.5" customHeight="1">
      <c r="A101" s="75" t="s">
        <v>127</v>
      </c>
      <c r="B101" s="13">
        <v>13114</v>
      </c>
      <c r="C101" s="13">
        <v>3729</v>
      </c>
      <c r="D101" s="13">
        <v>1211</v>
      </c>
      <c r="E101" s="13">
        <v>810</v>
      </c>
      <c r="F101" s="13">
        <f>B101-C101-D101-E101</f>
        <v>7364</v>
      </c>
      <c r="G101" s="13">
        <v>114</v>
      </c>
      <c r="H101" s="13">
        <f>F101-G101</f>
        <v>7250</v>
      </c>
      <c r="I101" s="13">
        <v>5655</v>
      </c>
      <c r="J101" s="13">
        <v>672</v>
      </c>
      <c r="K101" s="13">
        <f>H101-I101-J101</f>
        <v>923</v>
      </c>
      <c r="L101" s="81">
        <v>226</v>
      </c>
    </row>
    <row r="102" spans="1:12" ht="19.5" customHeight="1">
      <c r="A102" s="75" t="s">
        <v>128</v>
      </c>
      <c r="B102" s="13">
        <v>8841</v>
      </c>
      <c r="C102" s="13">
        <v>2210</v>
      </c>
      <c r="D102" s="13">
        <v>541</v>
      </c>
      <c r="E102" s="13">
        <v>151</v>
      </c>
      <c r="F102" s="13">
        <f>B102-C102-D102-E102</f>
        <v>5939</v>
      </c>
      <c r="G102" s="13">
        <v>72</v>
      </c>
      <c r="H102" s="13">
        <f>F102-G102</f>
        <v>5867</v>
      </c>
      <c r="I102" s="13">
        <v>3994</v>
      </c>
      <c r="J102" s="13">
        <v>101</v>
      </c>
      <c r="K102" s="13">
        <f>H102-I102-J102</f>
        <v>1772</v>
      </c>
      <c r="L102" s="81">
        <v>48</v>
      </c>
    </row>
    <row r="103" spans="1:12" ht="19.5" customHeight="1">
      <c r="A103" s="75" t="s">
        <v>129</v>
      </c>
      <c r="B103" s="13">
        <v>131990</v>
      </c>
      <c r="C103" s="13">
        <v>22990</v>
      </c>
      <c r="D103" s="13">
        <v>84918</v>
      </c>
      <c r="E103" s="13">
        <v>1174</v>
      </c>
      <c r="F103" s="13">
        <f>B103-C103-D103-E103</f>
        <v>22908</v>
      </c>
      <c r="G103" s="13">
        <v>151</v>
      </c>
      <c r="H103" s="13">
        <f>F103-G103</f>
        <v>22757</v>
      </c>
      <c r="I103" s="13">
        <v>17214</v>
      </c>
      <c r="J103" s="13">
        <v>7308</v>
      </c>
      <c r="K103" s="13">
        <f>H103-I103-J103</f>
        <v>-1765</v>
      </c>
      <c r="L103" s="81">
        <v>676</v>
      </c>
    </row>
    <row r="104" spans="1:12" ht="19.5" customHeight="1">
      <c r="A104" s="183" t="s">
        <v>130</v>
      </c>
      <c r="B104" s="189">
        <f>B105</f>
        <v>17742</v>
      </c>
      <c r="C104" s="189">
        <f aca="true" t="shared" si="30" ref="C104:I104">C105</f>
        <v>7843</v>
      </c>
      <c r="D104" s="189">
        <f t="shared" si="30"/>
        <v>780</v>
      </c>
      <c r="E104" s="189">
        <f t="shared" si="30"/>
        <v>571</v>
      </c>
      <c r="F104" s="189">
        <f t="shared" si="30"/>
        <v>8548</v>
      </c>
      <c r="G104" s="189">
        <f t="shared" si="30"/>
        <v>68</v>
      </c>
      <c r="H104" s="189">
        <f t="shared" si="30"/>
        <v>8480</v>
      </c>
      <c r="I104" s="189">
        <f t="shared" si="30"/>
        <v>5119</v>
      </c>
      <c r="J104" s="189">
        <f>J105</f>
        <v>902</v>
      </c>
      <c r="K104" s="189">
        <f>K105</f>
        <v>2459</v>
      </c>
      <c r="L104" s="197">
        <f>L105</f>
        <v>93</v>
      </c>
    </row>
    <row r="105" spans="1:12" ht="19.5" customHeight="1">
      <c r="A105" s="75" t="s">
        <v>131</v>
      </c>
      <c r="B105" s="13">
        <v>17742</v>
      </c>
      <c r="C105" s="13">
        <v>7843</v>
      </c>
      <c r="D105" s="13">
        <v>780</v>
      </c>
      <c r="E105" s="13">
        <v>571</v>
      </c>
      <c r="F105" s="13">
        <f>B105-C105-D105-E105</f>
        <v>8548</v>
      </c>
      <c r="G105" s="13">
        <v>68</v>
      </c>
      <c r="H105" s="13">
        <f>F105-G105</f>
        <v>8480</v>
      </c>
      <c r="I105" s="13">
        <v>5119</v>
      </c>
      <c r="J105" s="13">
        <v>902</v>
      </c>
      <c r="K105" s="13">
        <f>H105-I105-J105</f>
        <v>2459</v>
      </c>
      <c r="L105" s="81">
        <v>93</v>
      </c>
    </row>
    <row r="106" spans="1:12" ht="19.5" customHeight="1">
      <c r="A106" s="77" t="s">
        <v>6</v>
      </c>
      <c r="B106" s="139">
        <f aca="true" t="shared" si="31" ref="B106:L106">B107+B117+B121+B125+B129+B135</f>
        <v>653475</v>
      </c>
      <c r="C106" s="139">
        <f t="shared" si="31"/>
        <v>166103</v>
      </c>
      <c r="D106" s="139">
        <f t="shared" si="31"/>
        <v>65327</v>
      </c>
      <c r="E106" s="139">
        <f t="shared" si="31"/>
        <v>18175</v>
      </c>
      <c r="F106" s="139">
        <f t="shared" si="31"/>
        <v>403870</v>
      </c>
      <c r="G106" s="139">
        <f t="shared" si="31"/>
        <v>4867</v>
      </c>
      <c r="H106" s="139">
        <f t="shared" si="31"/>
        <v>399003</v>
      </c>
      <c r="I106" s="139">
        <f t="shared" si="31"/>
        <v>262671</v>
      </c>
      <c r="J106" s="139">
        <f t="shared" si="31"/>
        <v>38478</v>
      </c>
      <c r="K106" s="139">
        <f t="shared" si="31"/>
        <v>97854</v>
      </c>
      <c r="L106" s="140">
        <f t="shared" si="31"/>
        <v>6393</v>
      </c>
    </row>
    <row r="107" spans="1:12" ht="19.5" customHeight="1">
      <c r="A107" s="183" t="s">
        <v>132</v>
      </c>
      <c r="B107" s="189">
        <f aca="true" t="shared" si="32" ref="B107:L107">SUM(B108:B116)</f>
        <v>170493</v>
      </c>
      <c r="C107" s="189">
        <f t="shared" si="32"/>
        <v>52475</v>
      </c>
      <c r="D107" s="189">
        <f t="shared" si="32"/>
        <v>23228</v>
      </c>
      <c r="E107" s="189">
        <f t="shared" si="32"/>
        <v>7146</v>
      </c>
      <c r="F107" s="189">
        <f t="shared" si="32"/>
        <v>87644</v>
      </c>
      <c r="G107" s="189">
        <f t="shared" si="32"/>
        <v>2189</v>
      </c>
      <c r="H107" s="189">
        <f t="shared" si="32"/>
        <v>85455</v>
      </c>
      <c r="I107" s="189">
        <f t="shared" si="32"/>
        <v>27863</v>
      </c>
      <c r="J107" s="189">
        <f t="shared" si="32"/>
        <v>29162</v>
      </c>
      <c r="K107" s="189">
        <f t="shared" si="32"/>
        <v>28430</v>
      </c>
      <c r="L107" s="197">
        <f t="shared" si="32"/>
        <v>4057</v>
      </c>
    </row>
    <row r="108" spans="1:12" ht="19.5" customHeight="1">
      <c r="A108" s="75" t="s">
        <v>133</v>
      </c>
      <c r="B108" s="13">
        <v>82298</v>
      </c>
      <c r="C108" s="13">
        <v>20652</v>
      </c>
      <c r="D108" s="13">
        <v>11916</v>
      </c>
      <c r="E108" s="13">
        <v>4586</v>
      </c>
      <c r="F108" s="13">
        <f>B108-C108-D108-E108</f>
        <v>45144</v>
      </c>
      <c r="G108" s="13">
        <v>1830</v>
      </c>
      <c r="H108" s="13">
        <f>F108-G108</f>
        <v>43314</v>
      </c>
      <c r="I108" s="13">
        <v>15366</v>
      </c>
      <c r="J108" s="13">
        <v>17893</v>
      </c>
      <c r="K108" s="13">
        <f>H108-I108-J108</f>
        <v>10055</v>
      </c>
      <c r="L108" s="81">
        <v>3407</v>
      </c>
    </row>
    <row r="109" spans="1:12" ht="19.5" customHeight="1">
      <c r="A109" s="75" t="s">
        <v>134</v>
      </c>
      <c r="B109" s="13">
        <v>1942</v>
      </c>
      <c r="C109" s="13">
        <v>534</v>
      </c>
      <c r="D109" s="13">
        <v>49</v>
      </c>
      <c r="E109" s="13">
        <v>3</v>
      </c>
      <c r="F109" s="13">
        <f aca="true" t="shared" si="33" ref="F109:F116">B109-C109-D109-E109</f>
        <v>1356</v>
      </c>
      <c r="G109" s="13">
        <v>31</v>
      </c>
      <c r="H109" s="13">
        <f aca="true" t="shared" si="34" ref="H109:H116">F109-G109</f>
        <v>1325</v>
      </c>
      <c r="I109" s="13">
        <v>175</v>
      </c>
      <c r="J109" s="13">
        <v>154</v>
      </c>
      <c r="K109" s="13">
        <f aca="true" t="shared" si="35" ref="K109:K116">H109-I109-J109</f>
        <v>996</v>
      </c>
      <c r="L109" s="81">
        <v>43</v>
      </c>
    </row>
    <row r="110" spans="1:12" ht="19.5" customHeight="1">
      <c r="A110" s="75" t="s">
        <v>135</v>
      </c>
      <c r="B110" s="13">
        <v>1798</v>
      </c>
      <c r="C110" s="13">
        <v>373</v>
      </c>
      <c r="D110" s="13">
        <v>141</v>
      </c>
      <c r="E110" s="13">
        <v>329</v>
      </c>
      <c r="F110" s="13">
        <f t="shared" si="33"/>
        <v>955</v>
      </c>
      <c r="G110" s="13">
        <v>19</v>
      </c>
      <c r="H110" s="13">
        <f t="shared" si="34"/>
        <v>936</v>
      </c>
      <c r="I110" s="13">
        <v>620</v>
      </c>
      <c r="J110" s="13">
        <v>209</v>
      </c>
      <c r="K110" s="13">
        <f t="shared" si="35"/>
        <v>107</v>
      </c>
      <c r="L110" s="81">
        <v>10</v>
      </c>
    </row>
    <row r="111" spans="1:12" ht="19.5" customHeight="1">
      <c r="A111" s="75" t="s">
        <v>136</v>
      </c>
      <c r="B111" s="13">
        <v>131</v>
      </c>
      <c r="C111" s="13">
        <v>20</v>
      </c>
      <c r="D111" s="13">
        <v>6</v>
      </c>
      <c r="E111" s="13">
        <v>46</v>
      </c>
      <c r="F111" s="13">
        <f t="shared" si="33"/>
        <v>59</v>
      </c>
      <c r="G111" s="13">
        <v>2</v>
      </c>
      <c r="H111" s="13">
        <f t="shared" si="34"/>
        <v>57</v>
      </c>
      <c r="I111" s="13">
        <v>56</v>
      </c>
      <c r="J111" s="13">
        <v>1</v>
      </c>
      <c r="K111" s="13">
        <f t="shared" si="35"/>
        <v>0</v>
      </c>
      <c r="L111" s="81">
        <v>0</v>
      </c>
    </row>
    <row r="112" spans="1:12" ht="19.5" customHeight="1">
      <c r="A112" s="75" t="s">
        <v>137</v>
      </c>
      <c r="B112" s="13">
        <v>2261</v>
      </c>
      <c r="C112" s="13">
        <v>878</v>
      </c>
      <c r="D112" s="13">
        <v>195</v>
      </c>
      <c r="E112" s="13">
        <v>154</v>
      </c>
      <c r="F112" s="13">
        <f t="shared" si="33"/>
        <v>1034</v>
      </c>
      <c r="G112" s="13">
        <v>24</v>
      </c>
      <c r="H112" s="13">
        <f t="shared" si="34"/>
        <v>1010</v>
      </c>
      <c r="I112" s="13">
        <v>738</v>
      </c>
      <c r="J112" s="13">
        <v>156</v>
      </c>
      <c r="K112" s="13">
        <f t="shared" si="35"/>
        <v>116</v>
      </c>
      <c r="L112" s="81">
        <v>16</v>
      </c>
    </row>
    <row r="113" spans="1:12" ht="19.5" customHeight="1">
      <c r="A113" s="75" t="s">
        <v>810</v>
      </c>
      <c r="B113" s="13">
        <v>11976</v>
      </c>
      <c r="C113" s="13">
        <v>4371</v>
      </c>
      <c r="D113" s="13">
        <v>711</v>
      </c>
      <c r="E113" s="13">
        <v>97</v>
      </c>
      <c r="F113" s="13">
        <f t="shared" si="33"/>
        <v>6797</v>
      </c>
      <c r="G113" s="13">
        <v>58</v>
      </c>
      <c r="H113" s="13">
        <f t="shared" si="34"/>
        <v>6739</v>
      </c>
      <c r="I113" s="13">
        <v>3379</v>
      </c>
      <c r="J113" s="13">
        <v>2178</v>
      </c>
      <c r="K113" s="13">
        <f t="shared" si="35"/>
        <v>1182</v>
      </c>
      <c r="L113" s="81">
        <v>186</v>
      </c>
    </row>
    <row r="114" spans="1:12" ht="19.5" customHeight="1">
      <c r="A114" s="75" t="s">
        <v>142</v>
      </c>
      <c r="B114" s="13">
        <v>5100</v>
      </c>
      <c r="C114" s="13">
        <v>896</v>
      </c>
      <c r="D114" s="13">
        <v>93</v>
      </c>
      <c r="E114" s="13">
        <v>677</v>
      </c>
      <c r="F114" s="13">
        <f t="shared" si="33"/>
        <v>3434</v>
      </c>
      <c r="G114" s="13">
        <v>22</v>
      </c>
      <c r="H114" s="13">
        <f t="shared" si="34"/>
        <v>3412</v>
      </c>
      <c r="I114" s="13">
        <v>175</v>
      </c>
      <c r="J114" s="13">
        <v>821</v>
      </c>
      <c r="K114" s="13">
        <f t="shared" si="35"/>
        <v>2416</v>
      </c>
      <c r="L114" s="81">
        <v>0</v>
      </c>
    </row>
    <row r="115" spans="1:12" ht="19.5" customHeight="1">
      <c r="A115" s="75" t="s">
        <v>143</v>
      </c>
      <c r="B115" s="13">
        <v>17641</v>
      </c>
      <c r="C115" s="13">
        <v>7840</v>
      </c>
      <c r="D115" s="13">
        <v>1412</v>
      </c>
      <c r="E115" s="13">
        <v>788</v>
      </c>
      <c r="F115" s="13">
        <f t="shared" si="33"/>
        <v>7601</v>
      </c>
      <c r="G115" s="13">
        <v>164</v>
      </c>
      <c r="H115" s="13">
        <f t="shared" si="34"/>
        <v>7437</v>
      </c>
      <c r="I115" s="13">
        <v>3517</v>
      </c>
      <c r="J115" s="13">
        <v>5287</v>
      </c>
      <c r="K115" s="13">
        <f t="shared" si="35"/>
        <v>-1367</v>
      </c>
      <c r="L115" s="81">
        <v>94</v>
      </c>
    </row>
    <row r="116" spans="1:12" ht="19.5" customHeight="1">
      <c r="A116" s="75" t="s">
        <v>144</v>
      </c>
      <c r="B116" s="13">
        <v>47346</v>
      </c>
      <c r="C116" s="13">
        <v>16911</v>
      </c>
      <c r="D116" s="13">
        <v>8705</v>
      </c>
      <c r="E116" s="13">
        <v>466</v>
      </c>
      <c r="F116" s="13">
        <f t="shared" si="33"/>
        <v>21264</v>
      </c>
      <c r="G116" s="13">
        <v>39</v>
      </c>
      <c r="H116" s="13">
        <f t="shared" si="34"/>
        <v>21225</v>
      </c>
      <c r="I116" s="13">
        <v>3837</v>
      </c>
      <c r="J116" s="13">
        <v>2463</v>
      </c>
      <c r="K116" s="13">
        <f t="shared" si="35"/>
        <v>14925</v>
      </c>
      <c r="L116" s="81">
        <v>301</v>
      </c>
    </row>
    <row r="117" spans="1:25" ht="19.5" customHeight="1">
      <c r="A117" s="183" t="s">
        <v>145</v>
      </c>
      <c r="B117" s="189">
        <f>SUM(B118:B120)</f>
        <v>96013</v>
      </c>
      <c r="C117" s="189">
        <f aca="true" t="shared" si="36" ref="C117:I117">SUM(C118:C120)</f>
        <v>31426</v>
      </c>
      <c r="D117" s="189">
        <f t="shared" si="36"/>
        <v>6041</v>
      </c>
      <c r="E117" s="189">
        <f t="shared" si="36"/>
        <v>1017</v>
      </c>
      <c r="F117" s="189">
        <f t="shared" si="36"/>
        <v>57529</v>
      </c>
      <c r="G117" s="189">
        <f t="shared" si="36"/>
        <v>221</v>
      </c>
      <c r="H117" s="189">
        <f t="shared" si="36"/>
        <v>57308</v>
      </c>
      <c r="I117" s="189">
        <f t="shared" si="36"/>
        <v>47338</v>
      </c>
      <c r="J117" s="189">
        <f>SUM(J118:J120)</f>
        <v>938</v>
      </c>
      <c r="K117" s="189">
        <f>SUM(K118:K120)</f>
        <v>9032</v>
      </c>
      <c r="L117" s="197">
        <f>SUM(L118:L120)</f>
        <v>292</v>
      </c>
      <c r="M117" s="9"/>
      <c r="N117" s="9"/>
      <c r="O117" s="9"/>
      <c r="P117" s="9"/>
      <c r="Q117" s="9"/>
      <c r="R117" s="9"/>
      <c r="S117" s="9"/>
      <c r="T117" s="9"/>
      <c r="U117" s="9"/>
      <c r="V117" s="9"/>
      <c r="W117" s="9"/>
      <c r="X117" s="9"/>
      <c r="Y117" s="9"/>
    </row>
    <row r="118" spans="1:12" ht="19.5" customHeight="1">
      <c r="A118" s="75" t="s">
        <v>146</v>
      </c>
      <c r="B118" s="13">
        <v>12991</v>
      </c>
      <c r="C118" s="13">
        <v>2070</v>
      </c>
      <c r="D118" s="13">
        <v>1772</v>
      </c>
      <c r="E118" s="13">
        <v>629</v>
      </c>
      <c r="F118" s="13">
        <f>B118-C118-D118-E118</f>
        <v>8520</v>
      </c>
      <c r="G118" s="13">
        <v>92</v>
      </c>
      <c r="H118" s="13">
        <f>F118-G118</f>
        <v>8428</v>
      </c>
      <c r="I118" s="13">
        <v>7396</v>
      </c>
      <c r="J118" s="13">
        <v>135</v>
      </c>
      <c r="K118" s="13">
        <f>H118-I118-J118</f>
        <v>897</v>
      </c>
      <c r="L118" s="81">
        <v>33</v>
      </c>
    </row>
    <row r="119" spans="1:12" ht="19.5" customHeight="1">
      <c r="A119" s="75" t="s">
        <v>147</v>
      </c>
      <c r="B119" s="13">
        <v>27871</v>
      </c>
      <c r="C119" s="13">
        <v>13965</v>
      </c>
      <c r="D119" s="13">
        <v>2197</v>
      </c>
      <c r="E119" s="13">
        <v>143</v>
      </c>
      <c r="F119" s="13">
        <f>B119-C119-D119-E119</f>
        <v>11566</v>
      </c>
      <c r="G119" s="13">
        <v>92</v>
      </c>
      <c r="H119" s="13">
        <f>F119-G119</f>
        <v>11474</v>
      </c>
      <c r="I119" s="13">
        <v>9964</v>
      </c>
      <c r="J119" s="13">
        <v>40</v>
      </c>
      <c r="K119" s="13">
        <f>H119-I119-J119</f>
        <v>1470</v>
      </c>
      <c r="L119" s="81">
        <v>45</v>
      </c>
    </row>
    <row r="120" spans="1:12" ht="19.5" customHeight="1">
      <c r="A120" s="75" t="s">
        <v>148</v>
      </c>
      <c r="B120" s="13">
        <v>55151</v>
      </c>
      <c r="C120" s="13">
        <v>15391</v>
      </c>
      <c r="D120" s="13">
        <v>2072</v>
      </c>
      <c r="E120" s="13">
        <v>245</v>
      </c>
      <c r="F120" s="13">
        <f>B120-C120-D120-E120</f>
        <v>37443</v>
      </c>
      <c r="G120" s="13">
        <v>37</v>
      </c>
      <c r="H120" s="13">
        <f>F120-G120</f>
        <v>37406</v>
      </c>
      <c r="I120" s="13">
        <v>29978</v>
      </c>
      <c r="J120" s="13">
        <v>763</v>
      </c>
      <c r="K120" s="13">
        <f>H120-I120-J120</f>
        <v>6665</v>
      </c>
      <c r="L120" s="81">
        <v>214</v>
      </c>
    </row>
    <row r="121" spans="1:12" ht="19.5" customHeight="1">
      <c r="A121" s="183" t="s">
        <v>149</v>
      </c>
      <c r="B121" s="189">
        <f>SUM(B122:B124)</f>
        <v>102370</v>
      </c>
      <c r="C121" s="189">
        <f aca="true" t="shared" si="37" ref="C121:I121">SUM(C122:C124)</f>
        <v>15847</v>
      </c>
      <c r="D121" s="189">
        <f t="shared" si="37"/>
        <v>13060</v>
      </c>
      <c r="E121" s="189">
        <f t="shared" si="37"/>
        <v>2771</v>
      </c>
      <c r="F121" s="189">
        <f t="shared" si="37"/>
        <v>70692</v>
      </c>
      <c r="G121" s="189">
        <f t="shared" si="37"/>
        <v>379</v>
      </c>
      <c r="H121" s="189">
        <f t="shared" si="37"/>
        <v>70313</v>
      </c>
      <c r="I121" s="189">
        <f t="shared" si="37"/>
        <v>44007</v>
      </c>
      <c r="J121" s="189">
        <f>SUM(J122:J124)</f>
        <v>2053</v>
      </c>
      <c r="K121" s="189">
        <f>SUM(K122:K124)</f>
        <v>24253</v>
      </c>
      <c r="L121" s="197">
        <f>SUM(L122:L124)</f>
        <v>1332</v>
      </c>
    </row>
    <row r="122" spans="1:12" ht="19.5" customHeight="1">
      <c r="A122" s="75" t="s">
        <v>150</v>
      </c>
      <c r="B122" s="13">
        <v>90186</v>
      </c>
      <c r="C122" s="13">
        <v>12082</v>
      </c>
      <c r="D122" s="13">
        <v>10788</v>
      </c>
      <c r="E122" s="13">
        <v>2571</v>
      </c>
      <c r="F122" s="13">
        <f>B122-C122-D122-E122</f>
        <v>64745</v>
      </c>
      <c r="G122" s="13">
        <v>327</v>
      </c>
      <c r="H122" s="13">
        <f>F122-G122</f>
        <v>64418</v>
      </c>
      <c r="I122" s="13">
        <v>40231</v>
      </c>
      <c r="J122" s="13">
        <v>1834</v>
      </c>
      <c r="K122" s="13">
        <f>H122-I122-J122</f>
        <v>22353</v>
      </c>
      <c r="L122" s="81">
        <v>1301</v>
      </c>
    </row>
    <row r="123" spans="1:12" ht="19.5" customHeight="1">
      <c r="A123" s="75" t="s">
        <v>151</v>
      </c>
      <c r="B123" s="13">
        <v>4101</v>
      </c>
      <c r="C123" s="13">
        <v>2174</v>
      </c>
      <c r="D123" s="13">
        <v>191</v>
      </c>
      <c r="E123" s="13">
        <v>68</v>
      </c>
      <c r="F123" s="13">
        <f>B123-C123-D123-E123</f>
        <v>1668</v>
      </c>
      <c r="G123" s="13">
        <v>24</v>
      </c>
      <c r="H123" s="13">
        <f>F123-G123</f>
        <v>1644</v>
      </c>
      <c r="I123" s="13">
        <v>1134</v>
      </c>
      <c r="J123" s="13">
        <v>104</v>
      </c>
      <c r="K123" s="13">
        <f>H123-I123-J123</f>
        <v>406</v>
      </c>
      <c r="L123" s="81">
        <v>31</v>
      </c>
    </row>
    <row r="124" spans="1:12" ht="19.5" customHeight="1">
      <c r="A124" s="75" t="s">
        <v>152</v>
      </c>
      <c r="B124" s="13">
        <v>8083</v>
      </c>
      <c r="C124" s="13">
        <v>1591</v>
      </c>
      <c r="D124" s="13">
        <v>2081</v>
      </c>
      <c r="E124" s="13">
        <v>132</v>
      </c>
      <c r="F124" s="13">
        <f>B124-C124-D124-E124</f>
        <v>4279</v>
      </c>
      <c r="G124" s="13">
        <v>28</v>
      </c>
      <c r="H124" s="13">
        <f>F124-G124</f>
        <v>4251</v>
      </c>
      <c r="I124" s="13">
        <v>2642</v>
      </c>
      <c r="J124" s="13">
        <v>115</v>
      </c>
      <c r="K124" s="13">
        <f>H124-I124-J124</f>
        <v>1494</v>
      </c>
      <c r="L124" s="81">
        <v>0</v>
      </c>
    </row>
    <row r="125" spans="1:12" ht="19.5" customHeight="1">
      <c r="A125" s="183" t="s">
        <v>153</v>
      </c>
      <c r="B125" s="189">
        <f>SUM(B126:B128)</f>
        <v>43977</v>
      </c>
      <c r="C125" s="189">
        <f aca="true" t="shared" si="38" ref="C125:I125">SUM(C126:C128)</f>
        <v>6849</v>
      </c>
      <c r="D125" s="189">
        <f t="shared" si="38"/>
        <v>2659</v>
      </c>
      <c r="E125" s="189">
        <f t="shared" si="38"/>
        <v>573</v>
      </c>
      <c r="F125" s="189">
        <f t="shared" si="38"/>
        <v>33896</v>
      </c>
      <c r="G125" s="189">
        <f t="shared" si="38"/>
        <v>131</v>
      </c>
      <c r="H125" s="189">
        <f t="shared" si="38"/>
        <v>33765</v>
      </c>
      <c r="I125" s="189">
        <f t="shared" si="38"/>
        <v>31444</v>
      </c>
      <c r="J125" s="189">
        <f>SUM(J126:J128)</f>
        <v>652</v>
      </c>
      <c r="K125" s="189">
        <f>SUM(K126:K128)</f>
        <v>1669</v>
      </c>
      <c r="L125" s="197">
        <f>SUM(L126:L128)</f>
        <v>77</v>
      </c>
    </row>
    <row r="126" spans="1:12" ht="19.5" customHeight="1">
      <c r="A126" s="75" t="s">
        <v>154</v>
      </c>
      <c r="B126" s="13">
        <v>41792</v>
      </c>
      <c r="C126" s="13">
        <v>5805</v>
      </c>
      <c r="D126" s="13">
        <v>2534</v>
      </c>
      <c r="E126" s="13">
        <v>524</v>
      </c>
      <c r="F126" s="13">
        <f>B126-C126-D126-E126</f>
        <v>32929</v>
      </c>
      <c r="G126" s="13">
        <v>109</v>
      </c>
      <c r="H126" s="13">
        <f>F126-G126</f>
        <v>32820</v>
      </c>
      <c r="I126" s="13">
        <v>30858</v>
      </c>
      <c r="J126" s="13">
        <v>606</v>
      </c>
      <c r="K126" s="13">
        <f>H126-I126-J126</f>
        <v>1356</v>
      </c>
      <c r="L126" s="81">
        <v>71</v>
      </c>
    </row>
    <row r="127" spans="1:12" ht="19.5" customHeight="1">
      <c r="A127" s="75" t="s">
        <v>155</v>
      </c>
      <c r="B127" s="13">
        <v>1464</v>
      </c>
      <c r="C127" s="13">
        <v>792</v>
      </c>
      <c r="D127" s="13">
        <v>76</v>
      </c>
      <c r="E127" s="13">
        <v>19</v>
      </c>
      <c r="F127" s="13">
        <f>B127-C127-D127-E127</f>
        <v>577</v>
      </c>
      <c r="G127" s="13">
        <v>8</v>
      </c>
      <c r="H127" s="13">
        <f>F127-G127</f>
        <v>569</v>
      </c>
      <c r="I127" s="13">
        <v>391</v>
      </c>
      <c r="J127" s="13">
        <v>16</v>
      </c>
      <c r="K127" s="13">
        <f>H127-I127-J127</f>
        <v>162</v>
      </c>
      <c r="L127" s="81">
        <v>3</v>
      </c>
    </row>
    <row r="128" spans="1:12" ht="19.5" customHeight="1">
      <c r="A128" s="75" t="s">
        <v>156</v>
      </c>
      <c r="B128" s="13">
        <v>721</v>
      </c>
      <c r="C128" s="13">
        <v>252</v>
      </c>
      <c r="D128" s="13">
        <v>49</v>
      </c>
      <c r="E128" s="13">
        <v>30</v>
      </c>
      <c r="F128" s="13">
        <f>B128-C128-D128-E128</f>
        <v>390</v>
      </c>
      <c r="G128" s="13">
        <v>14</v>
      </c>
      <c r="H128" s="13">
        <f>F128-G128</f>
        <v>376</v>
      </c>
      <c r="I128" s="13">
        <v>195</v>
      </c>
      <c r="J128" s="13">
        <v>30</v>
      </c>
      <c r="K128" s="13">
        <f>H128-I128-J128</f>
        <v>151</v>
      </c>
      <c r="L128" s="81">
        <v>3</v>
      </c>
    </row>
    <row r="129" spans="1:12" ht="19.5" customHeight="1">
      <c r="A129" s="183" t="s">
        <v>157</v>
      </c>
      <c r="B129" s="189">
        <f>SUM(B130:B134)</f>
        <v>68510</v>
      </c>
      <c r="C129" s="189">
        <f aca="true" t="shared" si="39" ref="C129:I129">SUM(C130:C134)</f>
        <v>17929</v>
      </c>
      <c r="D129" s="189">
        <f t="shared" si="39"/>
        <v>3337</v>
      </c>
      <c r="E129" s="189">
        <f t="shared" si="39"/>
        <v>700</v>
      </c>
      <c r="F129" s="189">
        <f t="shared" si="39"/>
        <v>46544</v>
      </c>
      <c r="G129" s="189">
        <f t="shared" si="39"/>
        <v>440</v>
      </c>
      <c r="H129" s="189">
        <f t="shared" si="39"/>
        <v>46104</v>
      </c>
      <c r="I129" s="189">
        <f t="shared" si="39"/>
        <v>39281</v>
      </c>
      <c r="J129" s="189">
        <f>SUM(J130:J134)</f>
        <v>1337</v>
      </c>
      <c r="K129" s="189">
        <f>SUM(K130:K134)</f>
        <v>5486</v>
      </c>
      <c r="L129" s="197">
        <f>SUM(L130:L134)</f>
        <v>260</v>
      </c>
    </row>
    <row r="130" spans="1:12" ht="19.5" customHeight="1">
      <c r="A130" s="75" t="s">
        <v>158</v>
      </c>
      <c r="B130" s="13">
        <v>3465</v>
      </c>
      <c r="C130" s="13">
        <v>1141</v>
      </c>
      <c r="D130" s="13">
        <v>211</v>
      </c>
      <c r="E130" s="13">
        <v>58</v>
      </c>
      <c r="F130" s="13">
        <f>B130-C130-D130-E130</f>
        <v>2055</v>
      </c>
      <c r="G130" s="13">
        <v>35</v>
      </c>
      <c r="H130" s="13">
        <f>F130-G130</f>
        <v>2020</v>
      </c>
      <c r="I130" s="13">
        <v>1976</v>
      </c>
      <c r="J130" s="13">
        <v>57</v>
      </c>
      <c r="K130" s="13">
        <f>H130-I130-J130</f>
        <v>-13</v>
      </c>
      <c r="L130" s="81">
        <v>9</v>
      </c>
    </row>
    <row r="131" spans="1:12" ht="19.5" customHeight="1">
      <c r="A131" s="75" t="s">
        <v>159</v>
      </c>
      <c r="B131" s="13">
        <v>36241</v>
      </c>
      <c r="C131" s="13">
        <v>7362</v>
      </c>
      <c r="D131" s="13">
        <v>1307</v>
      </c>
      <c r="E131" s="13">
        <v>389</v>
      </c>
      <c r="F131" s="13">
        <f>B131-C131-D131-E131</f>
        <v>27183</v>
      </c>
      <c r="G131" s="13">
        <v>121</v>
      </c>
      <c r="H131" s="13">
        <f>F131-G131</f>
        <v>27062</v>
      </c>
      <c r="I131" s="13">
        <v>24303</v>
      </c>
      <c r="J131" s="13">
        <v>565</v>
      </c>
      <c r="K131" s="13">
        <f>H131-I131-J131</f>
        <v>2194</v>
      </c>
      <c r="L131" s="81">
        <v>113</v>
      </c>
    </row>
    <row r="132" spans="1:12" ht="19.5" customHeight="1">
      <c r="A132" s="75" t="s">
        <v>160</v>
      </c>
      <c r="B132" s="13">
        <v>4853</v>
      </c>
      <c r="C132" s="13">
        <v>970</v>
      </c>
      <c r="D132" s="13">
        <v>295</v>
      </c>
      <c r="E132" s="13">
        <v>29</v>
      </c>
      <c r="F132" s="13">
        <f>B132-C132-D132-E132</f>
        <v>3559</v>
      </c>
      <c r="G132" s="13">
        <v>40</v>
      </c>
      <c r="H132" s="13">
        <f>F132-G132</f>
        <v>3519</v>
      </c>
      <c r="I132" s="13">
        <v>2744</v>
      </c>
      <c r="J132" s="13">
        <v>28</v>
      </c>
      <c r="K132" s="13">
        <f>H132-I132-J132</f>
        <v>747</v>
      </c>
      <c r="L132" s="81">
        <v>13</v>
      </c>
    </row>
    <row r="133" spans="1:12" ht="19.5" customHeight="1">
      <c r="A133" s="75" t="s">
        <v>161</v>
      </c>
      <c r="B133" s="13">
        <v>8976</v>
      </c>
      <c r="C133" s="13">
        <v>3163</v>
      </c>
      <c r="D133" s="13">
        <v>780</v>
      </c>
      <c r="E133" s="13">
        <v>102</v>
      </c>
      <c r="F133" s="13">
        <f>B133-C133-D133-E133</f>
        <v>4931</v>
      </c>
      <c r="G133" s="13">
        <v>77</v>
      </c>
      <c r="H133" s="13">
        <f>F133-G133</f>
        <v>4854</v>
      </c>
      <c r="I133" s="13">
        <v>3930</v>
      </c>
      <c r="J133" s="13">
        <v>359</v>
      </c>
      <c r="K133" s="13">
        <f>H133-I133-J133</f>
        <v>565</v>
      </c>
      <c r="L133" s="81">
        <v>81</v>
      </c>
    </row>
    <row r="134" spans="1:12" ht="19.5" customHeight="1">
      <c r="A134" s="75" t="s">
        <v>162</v>
      </c>
      <c r="B134" s="13">
        <v>14975</v>
      </c>
      <c r="C134" s="13">
        <v>5293</v>
      </c>
      <c r="D134" s="13">
        <v>744</v>
      </c>
      <c r="E134" s="13">
        <v>122</v>
      </c>
      <c r="F134" s="13">
        <f>B134-C134-D134-E134</f>
        <v>8816</v>
      </c>
      <c r="G134" s="13">
        <v>167</v>
      </c>
      <c r="H134" s="13">
        <f>F134-G134</f>
        <v>8649</v>
      </c>
      <c r="I134" s="13">
        <v>6328</v>
      </c>
      <c r="J134" s="13">
        <v>328</v>
      </c>
      <c r="K134" s="13">
        <f>H134-I134-J134</f>
        <v>1993</v>
      </c>
      <c r="L134" s="81">
        <v>44</v>
      </c>
    </row>
    <row r="135" spans="1:12" ht="19.5" customHeight="1">
      <c r="A135" s="183" t="s">
        <v>163</v>
      </c>
      <c r="B135" s="189">
        <f>SUM(B136:B142)</f>
        <v>172112</v>
      </c>
      <c r="C135" s="189">
        <f aca="true" t="shared" si="40" ref="C135:I135">SUM(C136:C142)</f>
        <v>41577</v>
      </c>
      <c r="D135" s="189">
        <f t="shared" si="40"/>
        <v>17002</v>
      </c>
      <c r="E135" s="189">
        <f t="shared" si="40"/>
        <v>5968</v>
      </c>
      <c r="F135" s="189">
        <f t="shared" si="40"/>
        <v>107565</v>
      </c>
      <c r="G135" s="189">
        <f t="shared" si="40"/>
        <v>1507</v>
      </c>
      <c r="H135" s="189">
        <f t="shared" si="40"/>
        <v>106058</v>
      </c>
      <c r="I135" s="189">
        <f t="shared" si="40"/>
        <v>72738</v>
      </c>
      <c r="J135" s="189">
        <f>SUM(J136:J142)</f>
        <v>4336</v>
      </c>
      <c r="K135" s="189">
        <f>SUM(K136:K142)</f>
        <v>28984</v>
      </c>
      <c r="L135" s="197">
        <f>SUM(L136:L142)</f>
        <v>375</v>
      </c>
    </row>
    <row r="136" spans="1:12" ht="19.5" customHeight="1">
      <c r="A136" s="75" t="s">
        <v>164</v>
      </c>
      <c r="B136" s="13">
        <v>50890</v>
      </c>
      <c r="C136" s="13">
        <v>19055</v>
      </c>
      <c r="D136" s="13">
        <v>4967</v>
      </c>
      <c r="E136" s="13">
        <v>1078</v>
      </c>
      <c r="F136" s="13">
        <f>B136-C136-D136-E136</f>
        <v>25790</v>
      </c>
      <c r="G136" s="13">
        <v>131</v>
      </c>
      <c r="H136" s="13">
        <f>F136-G136</f>
        <v>25659</v>
      </c>
      <c r="I136" s="13">
        <v>20602</v>
      </c>
      <c r="J136" s="13">
        <v>496</v>
      </c>
      <c r="K136" s="13">
        <f>H136-I136-J136</f>
        <v>4561</v>
      </c>
      <c r="L136" s="81">
        <v>22</v>
      </c>
    </row>
    <row r="137" spans="1:12" ht="19.5" customHeight="1">
      <c r="A137" s="75" t="s">
        <v>165</v>
      </c>
      <c r="B137" s="13">
        <v>6691</v>
      </c>
      <c r="C137" s="13">
        <v>3065</v>
      </c>
      <c r="D137" s="13">
        <v>390</v>
      </c>
      <c r="E137" s="13">
        <v>580</v>
      </c>
      <c r="F137" s="13">
        <f aca="true" t="shared" si="41" ref="F137:F142">B137-C137-D137-E137</f>
        <v>2656</v>
      </c>
      <c r="G137" s="13">
        <v>130</v>
      </c>
      <c r="H137" s="13">
        <f aca="true" t="shared" si="42" ref="H137:H142">F137-G137</f>
        <v>2526</v>
      </c>
      <c r="I137" s="13">
        <v>2267</v>
      </c>
      <c r="J137" s="13">
        <v>488</v>
      </c>
      <c r="K137" s="13">
        <f aca="true" t="shared" si="43" ref="K137:K142">H137-I137-J137</f>
        <v>-229</v>
      </c>
      <c r="L137" s="81">
        <v>180</v>
      </c>
    </row>
    <row r="138" spans="1:12" ht="19.5" customHeight="1">
      <c r="A138" s="75" t="s">
        <v>166</v>
      </c>
      <c r="B138" s="13">
        <v>7550</v>
      </c>
      <c r="C138" s="13">
        <v>2056</v>
      </c>
      <c r="D138" s="13">
        <v>859</v>
      </c>
      <c r="E138" s="13">
        <v>187</v>
      </c>
      <c r="F138" s="13">
        <f t="shared" si="41"/>
        <v>4448</v>
      </c>
      <c r="G138" s="13">
        <v>7</v>
      </c>
      <c r="H138" s="13">
        <f t="shared" si="42"/>
        <v>4441</v>
      </c>
      <c r="I138" s="13">
        <v>4275</v>
      </c>
      <c r="J138" s="13">
        <v>158</v>
      </c>
      <c r="K138" s="13">
        <f t="shared" si="43"/>
        <v>8</v>
      </c>
      <c r="L138" s="81">
        <v>36</v>
      </c>
    </row>
    <row r="139" spans="1:12" ht="19.5" customHeight="1">
      <c r="A139" s="75" t="s">
        <v>167</v>
      </c>
      <c r="B139" s="13">
        <v>14659</v>
      </c>
      <c r="C139" s="13">
        <v>7611</v>
      </c>
      <c r="D139" s="13">
        <v>1210</v>
      </c>
      <c r="E139" s="13">
        <v>443</v>
      </c>
      <c r="F139" s="13">
        <f t="shared" si="41"/>
        <v>5395</v>
      </c>
      <c r="G139" s="13">
        <v>50</v>
      </c>
      <c r="H139" s="13">
        <f t="shared" si="42"/>
        <v>5345</v>
      </c>
      <c r="I139" s="13">
        <v>5643</v>
      </c>
      <c r="J139" s="13">
        <v>275</v>
      </c>
      <c r="K139" s="13">
        <f t="shared" si="43"/>
        <v>-573</v>
      </c>
      <c r="L139" s="81">
        <v>79</v>
      </c>
    </row>
    <row r="140" spans="1:12" ht="19.5" customHeight="1">
      <c r="A140" s="75" t="s">
        <v>168</v>
      </c>
      <c r="B140" s="13">
        <v>67654</v>
      </c>
      <c r="C140" s="13">
        <v>4634</v>
      </c>
      <c r="D140" s="13">
        <v>6067</v>
      </c>
      <c r="E140" s="13">
        <v>2402</v>
      </c>
      <c r="F140" s="13">
        <f t="shared" si="41"/>
        <v>54551</v>
      </c>
      <c r="G140" s="13">
        <v>40</v>
      </c>
      <c r="H140" s="13">
        <f t="shared" si="42"/>
        <v>54511</v>
      </c>
      <c r="I140" s="13">
        <v>26636</v>
      </c>
      <c r="J140" s="13">
        <v>2325</v>
      </c>
      <c r="K140" s="13">
        <f t="shared" si="43"/>
        <v>25550</v>
      </c>
      <c r="L140" s="81">
        <v>9</v>
      </c>
    </row>
    <row r="141" spans="1:12" ht="19.5" customHeight="1">
      <c r="A141" s="75" t="s">
        <v>169</v>
      </c>
      <c r="B141" s="13">
        <v>3654</v>
      </c>
      <c r="C141" s="13">
        <v>1038</v>
      </c>
      <c r="D141" s="13">
        <v>90</v>
      </c>
      <c r="E141" s="13">
        <v>78</v>
      </c>
      <c r="F141" s="13">
        <f t="shared" si="41"/>
        <v>2448</v>
      </c>
      <c r="G141" s="13">
        <v>11</v>
      </c>
      <c r="H141" s="13">
        <f t="shared" si="42"/>
        <v>2437</v>
      </c>
      <c r="I141" s="13">
        <v>1947</v>
      </c>
      <c r="J141" s="13">
        <v>39</v>
      </c>
      <c r="K141" s="13">
        <f t="shared" si="43"/>
        <v>451</v>
      </c>
      <c r="L141" s="81">
        <v>2</v>
      </c>
    </row>
    <row r="142" spans="1:12" ht="19.5" customHeight="1">
      <c r="A142" s="75" t="s">
        <v>170</v>
      </c>
      <c r="B142" s="13">
        <v>21014</v>
      </c>
      <c r="C142" s="13">
        <v>4118</v>
      </c>
      <c r="D142" s="13">
        <v>3419</v>
      </c>
      <c r="E142" s="13">
        <v>1200</v>
      </c>
      <c r="F142" s="13">
        <f t="shared" si="41"/>
        <v>12277</v>
      </c>
      <c r="G142" s="13">
        <v>1138</v>
      </c>
      <c r="H142" s="13">
        <f t="shared" si="42"/>
        <v>11139</v>
      </c>
      <c r="I142" s="13">
        <v>11368</v>
      </c>
      <c r="J142" s="13">
        <v>555</v>
      </c>
      <c r="K142" s="13">
        <f t="shared" si="43"/>
        <v>-784</v>
      </c>
      <c r="L142" s="81">
        <v>47</v>
      </c>
    </row>
    <row r="143" spans="1:12" ht="19.5" customHeight="1">
      <c r="A143" s="77" t="s">
        <v>7</v>
      </c>
      <c r="B143" s="139">
        <f>B144</f>
        <v>470307</v>
      </c>
      <c r="C143" s="139">
        <f aca="true" t="shared" si="44" ref="C143:I143">C144</f>
        <v>70803</v>
      </c>
      <c r="D143" s="139">
        <f t="shared" si="44"/>
        <v>94998</v>
      </c>
      <c r="E143" s="139">
        <f t="shared" si="44"/>
        <v>27798</v>
      </c>
      <c r="F143" s="139">
        <f t="shared" si="44"/>
        <v>276708</v>
      </c>
      <c r="G143" s="139">
        <f t="shared" si="44"/>
        <v>1395</v>
      </c>
      <c r="H143" s="139">
        <f t="shared" si="44"/>
        <v>275313</v>
      </c>
      <c r="I143" s="139">
        <f t="shared" si="44"/>
        <v>221430</v>
      </c>
      <c r="J143" s="139">
        <f>J144</f>
        <v>19073</v>
      </c>
      <c r="K143" s="139">
        <f>K144</f>
        <v>34810</v>
      </c>
      <c r="L143" s="140">
        <f>L144</f>
        <v>4587</v>
      </c>
    </row>
    <row r="144" spans="1:12" ht="19.5" customHeight="1">
      <c r="A144" s="183" t="s">
        <v>172</v>
      </c>
      <c r="B144" s="189">
        <f aca="true" t="shared" si="45" ref="B144:L144">SUM(B145:B154)</f>
        <v>470307</v>
      </c>
      <c r="C144" s="189">
        <f t="shared" si="45"/>
        <v>70803</v>
      </c>
      <c r="D144" s="189">
        <f t="shared" si="45"/>
        <v>94998</v>
      </c>
      <c r="E144" s="189">
        <f t="shared" si="45"/>
        <v>27798</v>
      </c>
      <c r="F144" s="189">
        <f t="shared" si="45"/>
        <v>276708</v>
      </c>
      <c r="G144" s="189">
        <f t="shared" si="45"/>
        <v>1395</v>
      </c>
      <c r="H144" s="189">
        <f t="shared" si="45"/>
        <v>275313</v>
      </c>
      <c r="I144" s="189">
        <f t="shared" si="45"/>
        <v>221430</v>
      </c>
      <c r="J144" s="189">
        <f t="shared" si="45"/>
        <v>19073</v>
      </c>
      <c r="K144" s="189">
        <f t="shared" si="45"/>
        <v>34810</v>
      </c>
      <c r="L144" s="197">
        <f t="shared" si="45"/>
        <v>4587</v>
      </c>
    </row>
    <row r="145" spans="1:12" ht="19.5" customHeight="1">
      <c r="A145" s="75" t="s">
        <v>174</v>
      </c>
      <c r="B145" s="13">
        <v>33592</v>
      </c>
      <c r="C145" s="13">
        <v>5754</v>
      </c>
      <c r="D145" s="13">
        <v>1450</v>
      </c>
      <c r="E145" s="13">
        <v>2062</v>
      </c>
      <c r="F145" s="13">
        <f>B145-C145-D145-E145</f>
        <v>24326</v>
      </c>
      <c r="G145" s="13">
        <v>126</v>
      </c>
      <c r="H145" s="13">
        <f>F145-G145</f>
        <v>24200</v>
      </c>
      <c r="I145" s="13">
        <v>21091</v>
      </c>
      <c r="J145" s="13">
        <v>1310</v>
      </c>
      <c r="K145" s="13">
        <f>H145-I145-J145</f>
        <v>1799</v>
      </c>
      <c r="L145" s="81">
        <v>275</v>
      </c>
    </row>
    <row r="146" spans="1:12" ht="19.5" customHeight="1">
      <c r="A146" s="75" t="s">
        <v>175</v>
      </c>
      <c r="B146" s="13">
        <v>20458</v>
      </c>
      <c r="C146" s="13">
        <v>2123</v>
      </c>
      <c r="D146" s="13">
        <v>734</v>
      </c>
      <c r="E146" s="13">
        <v>502</v>
      </c>
      <c r="F146" s="13">
        <f aca="true" t="shared" si="46" ref="F146:F154">B146-C146-D146-E146</f>
        <v>17099</v>
      </c>
      <c r="G146" s="13">
        <v>21</v>
      </c>
      <c r="H146" s="13">
        <f aca="true" t="shared" si="47" ref="H146:H154">F146-G146</f>
        <v>17078</v>
      </c>
      <c r="I146" s="13">
        <v>13436</v>
      </c>
      <c r="J146" s="13">
        <v>1293</v>
      </c>
      <c r="K146" s="13">
        <f aca="true" t="shared" si="48" ref="K146:K154">H146-I146-J146</f>
        <v>2349</v>
      </c>
      <c r="L146" s="81">
        <v>659</v>
      </c>
    </row>
    <row r="147" spans="1:12" ht="19.5" customHeight="1">
      <c r="A147" s="75" t="s">
        <v>176</v>
      </c>
      <c r="B147" s="13">
        <v>81641</v>
      </c>
      <c r="C147" s="13">
        <v>10470</v>
      </c>
      <c r="D147" s="13">
        <v>3928</v>
      </c>
      <c r="E147" s="13">
        <v>4788</v>
      </c>
      <c r="F147" s="13">
        <f t="shared" si="46"/>
        <v>62455</v>
      </c>
      <c r="G147" s="13">
        <v>162</v>
      </c>
      <c r="H147" s="13">
        <f t="shared" si="47"/>
        <v>62293</v>
      </c>
      <c r="I147" s="13">
        <v>52175</v>
      </c>
      <c r="J147" s="13">
        <v>3296</v>
      </c>
      <c r="K147" s="13">
        <f t="shared" si="48"/>
        <v>6822</v>
      </c>
      <c r="L147" s="81">
        <v>1076</v>
      </c>
    </row>
    <row r="148" spans="1:12" ht="19.5" customHeight="1">
      <c r="A148" s="75" t="s">
        <v>177</v>
      </c>
      <c r="B148" s="13">
        <v>515</v>
      </c>
      <c r="C148" s="13">
        <v>140</v>
      </c>
      <c r="D148" s="13">
        <v>40</v>
      </c>
      <c r="E148" s="13">
        <v>48</v>
      </c>
      <c r="F148" s="13">
        <f t="shared" si="46"/>
        <v>287</v>
      </c>
      <c r="G148" s="13">
        <v>5</v>
      </c>
      <c r="H148" s="13">
        <f t="shared" si="47"/>
        <v>282</v>
      </c>
      <c r="I148" s="13">
        <v>227</v>
      </c>
      <c r="J148" s="13">
        <v>22</v>
      </c>
      <c r="K148" s="13">
        <f t="shared" si="48"/>
        <v>33</v>
      </c>
      <c r="L148" s="81">
        <v>2</v>
      </c>
    </row>
    <row r="149" spans="1:12" ht="19.5" customHeight="1">
      <c r="A149" s="75" t="s">
        <v>178</v>
      </c>
      <c r="B149" s="13">
        <v>19244</v>
      </c>
      <c r="C149" s="13">
        <v>3215</v>
      </c>
      <c r="D149" s="13">
        <v>2314</v>
      </c>
      <c r="E149" s="13">
        <v>1534</v>
      </c>
      <c r="F149" s="13">
        <f t="shared" si="46"/>
        <v>12181</v>
      </c>
      <c r="G149" s="13">
        <v>103</v>
      </c>
      <c r="H149" s="13">
        <f t="shared" si="47"/>
        <v>12078</v>
      </c>
      <c r="I149" s="13">
        <v>8598</v>
      </c>
      <c r="J149" s="13">
        <v>1272</v>
      </c>
      <c r="K149" s="13">
        <f t="shared" si="48"/>
        <v>2208</v>
      </c>
      <c r="L149" s="81">
        <v>915</v>
      </c>
    </row>
    <row r="150" spans="1:12" ht="19.5" customHeight="1">
      <c r="A150" s="75" t="s">
        <v>180</v>
      </c>
      <c r="B150" s="13">
        <v>147700</v>
      </c>
      <c r="C150" s="13">
        <v>18703</v>
      </c>
      <c r="D150" s="13">
        <v>24277</v>
      </c>
      <c r="E150" s="13">
        <v>10108</v>
      </c>
      <c r="F150" s="13">
        <f t="shared" si="46"/>
        <v>94612</v>
      </c>
      <c r="G150" s="13">
        <v>173</v>
      </c>
      <c r="H150" s="13">
        <f t="shared" si="47"/>
        <v>94439</v>
      </c>
      <c r="I150" s="13">
        <v>77235</v>
      </c>
      <c r="J150" s="13">
        <v>6958</v>
      </c>
      <c r="K150" s="13">
        <f t="shared" si="48"/>
        <v>10246</v>
      </c>
      <c r="L150" s="81">
        <v>724</v>
      </c>
    </row>
    <row r="151" spans="1:12" ht="19.5" customHeight="1">
      <c r="A151" s="75" t="s">
        <v>181</v>
      </c>
      <c r="B151" s="13">
        <v>7101</v>
      </c>
      <c r="C151" s="13">
        <v>1647</v>
      </c>
      <c r="D151" s="13">
        <v>561</v>
      </c>
      <c r="E151" s="13">
        <v>563</v>
      </c>
      <c r="F151" s="13">
        <f t="shared" si="46"/>
        <v>4330</v>
      </c>
      <c r="G151" s="13">
        <v>71</v>
      </c>
      <c r="H151" s="13">
        <f t="shared" si="47"/>
        <v>4259</v>
      </c>
      <c r="I151" s="13">
        <v>4238</v>
      </c>
      <c r="J151" s="13">
        <v>399</v>
      </c>
      <c r="K151" s="13">
        <f t="shared" si="48"/>
        <v>-378</v>
      </c>
      <c r="L151" s="81">
        <v>24</v>
      </c>
    </row>
    <row r="152" spans="1:12" ht="19.5" customHeight="1">
      <c r="A152" s="75" t="s">
        <v>182</v>
      </c>
      <c r="B152" s="13">
        <v>18780</v>
      </c>
      <c r="C152" s="13">
        <v>4336</v>
      </c>
      <c r="D152" s="13">
        <v>1596</v>
      </c>
      <c r="E152" s="13">
        <v>2036</v>
      </c>
      <c r="F152" s="13">
        <f t="shared" si="46"/>
        <v>10812</v>
      </c>
      <c r="G152" s="13">
        <v>126</v>
      </c>
      <c r="H152" s="13">
        <f t="shared" si="47"/>
        <v>10686</v>
      </c>
      <c r="I152" s="13">
        <v>9196</v>
      </c>
      <c r="J152" s="13">
        <v>404</v>
      </c>
      <c r="K152" s="13">
        <f t="shared" si="48"/>
        <v>1086</v>
      </c>
      <c r="L152" s="81">
        <v>105</v>
      </c>
    </row>
    <row r="153" spans="1:12" ht="19.5" customHeight="1">
      <c r="A153" s="75" t="s">
        <v>811</v>
      </c>
      <c r="B153" s="13">
        <v>82736</v>
      </c>
      <c r="C153" s="13">
        <v>13260</v>
      </c>
      <c r="D153" s="13">
        <v>54634</v>
      </c>
      <c r="E153" s="13">
        <v>576</v>
      </c>
      <c r="F153" s="13">
        <f t="shared" si="46"/>
        <v>14266</v>
      </c>
      <c r="G153" s="13">
        <v>143</v>
      </c>
      <c r="H153" s="13">
        <f t="shared" si="47"/>
        <v>14123</v>
      </c>
      <c r="I153" s="13">
        <v>6320</v>
      </c>
      <c r="J153" s="13">
        <v>2151</v>
      </c>
      <c r="K153" s="13">
        <f t="shared" si="48"/>
        <v>5652</v>
      </c>
      <c r="L153" s="81">
        <v>135</v>
      </c>
    </row>
    <row r="154" spans="1:12" ht="19.5" customHeight="1">
      <c r="A154" s="75" t="s">
        <v>184</v>
      </c>
      <c r="B154" s="13">
        <v>58540</v>
      </c>
      <c r="C154" s="13">
        <v>11155</v>
      </c>
      <c r="D154" s="13">
        <v>5464</v>
      </c>
      <c r="E154" s="13">
        <v>5581</v>
      </c>
      <c r="F154" s="13">
        <f t="shared" si="46"/>
        <v>36340</v>
      </c>
      <c r="G154" s="13">
        <v>465</v>
      </c>
      <c r="H154" s="13">
        <f t="shared" si="47"/>
        <v>35875</v>
      </c>
      <c r="I154" s="13">
        <v>28914</v>
      </c>
      <c r="J154" s="13">
        <v>1968</v>
      </c>
      <c r="K154" s="13">
        <f t="shared" si="48"/>
        <v>4993</v>
      </c>
      <c r="L154" s="81">
        <v>672</v>
      </c>
    </row>
    <row r="155" spans="1:12" ht="19.5" customHeight="1">
      <c r="A155" s="77" t="s">
        <v>8</v>
      </c>
      <c r="B155" s="139">
        <f aca="true" t="shared" si="49" ref="B155:K155">B156+B162+B166</f>
        <v>605016</v>
      </c>
      <c r="C155" s="139">
        <f t="shared" si="49"/>
        <v>187469</v>
      </c>
      <c r="D155" s="139">
        <f t="shared" si="49"/>
        <v>25444</v>
      </c>
      <c r="E155" s="139">
        <f t="shared" si="49"/>
        <v>25426</v>
      </c>
      <c r="F155" s="139">
        <f t="shared" si="49"/>
        <v>366677</v>
      </c>
      <c r="G155" s="139">
        <f t="shared" si="49"/>
        <v>1173</v>
      </c>
      <c r="H155" s="139">
        <f t="shared" si="49"/>
        <v>365504</v>
      </c>
      <c r="I155" s="139">
        <f t="shared" si="49"/>
        <v>254683</v>
      </c>
      <c r="J155" s="139">
        <f t="shared" si="49"/>
        <v>26767</v>
      </c>
      <c r="K155" s="139">
        <f t="shared" si="49"/>
        <v>84054</v>
      </c>
      <c r="L155" s="140">
        <f>L156+L162+L166</f>
        <v>5020</v>
      </c>
    </row>
    <row r="156" spans="1:12" ht="19.5" customHeight="1">
      <c r="A156" s="183" t="s">
        <v>186</v>
      </c>
      <c r="B156" s="189">
        <f>SUM(B157:B161)</f>
        <v>507282</v>
      </c>
      <c r="C156" s="189">
        <f aca="true" t="shared" si="50" ref="C156:I156">SUM(C157:C161)</f>
        <v>149356</v>
      </c>
      <c r="D156" s="189">
        <f t="shared" si="50"/>
        <v>22034</v>
      </c>
      <c r="E156" s="189">
        <f t="shared" si="50"/>
        <v>23287</v>
      </c>
      <c r="F156" s="189">
        <f t="shared" si="50"/>
        <v>312605</v>
      </c>
      <c r="G156" s="189">
        <f t="shared" si="50"/>
        <v>992</v>
      </c>
      <c r="H156" s="189">
        <f t="shared" si="50"/>
        <v>311613</v>
      </c>
      <c r="I156" s="189">
        <f t="shared" si="50"/>
        <v>206716</v>
      </c>
      <c r="J156" s="189">
        <f>SUM(J157:J161)</f>
        <v>23638</v>
      </c>
      <c r="K156" s="189">
        <f>SUM(K157:K161)</f>
        <v>81259</v>
      </c>
      <c r="L156" s="197">
        <f>SUM(L157:L161)</f>
        <v>4118</v>
      </c>
    </row>
    <row r="157" spans="1:12" ht="19.5" customHeight="1">
      <c r="A157" s="75" t="s">
        <v>187</v>
      </c>
      <c r="B157" s="13">
        <v>213759</v>
      </c>
      <c r="C157" s="13">
        <v>79078</v>
      </c>
      <c r="D157" s="13">
        <v>7417</v>
      </c>
      <c r="E157" s="13">
        <v>10907</v>
      </c>
      <c r="F157" s="13">
        <f>B157-C157-D157-E157</f>
        <v>116357</v>
      </c>
      <c r="G157" s="13">
        <v>234</v>
      </c>
      <c r="H157" s="13">
        <f>F157-G157</f>
        <v>116123</v>
      </c>
      <c r="I157" s="13">
        <v>75850</v>
      </c>
      <c r="J157" s="13">
        <v>10540</v>
      </c>
      <c r="K157" s="13">
        <f>H157-I157-J157</f>
        <v>29733</v>
      </c>
      <c r="L157" s="81">
        <v>2247</v>
      </c>
    </row>
    <row r="158" spans="1:12" ht="19.5" customHeight="1">
      <c r="A158" s="75" t="s">
        <v>188</v>
      </c>
      <c r="B158" s="13">
        <v>23084</v>
      </c>
      <c r="C158" s="13">
        <v>3486</v>
      </c>
      <c r="D158" s="13">
        <v>1129</v>
      </c>
      <c r="E158" s="13">
        <v>933</v>
      </c>
      <c r="F158" s="13">
        <f>B158-C158-D158-E158</f>
        <v>17536</v>
      </c>
      <c r="G158" s="13">
        <v>69</v>
      </c>
      <c r="H158" s="13">
        <f>F158-G158</f>
        <v>17467</v>
      </c>
      <c r="I158" s="13">
        <v>10769</v>
      </c>
      <c r="J158" s="13">
        <v>731</v>
      </c>
      <c r="K158" s="13">
        <f>H158-I158-J158</f>
        <v>5967</v>
      </c>
      <c r="L158" s="81">
        <v>36</v>
      </c>
    </row>
    <row r="159" spans="1:12" ht="19.5" customHeight="1">
      <c r="A159" s="75" t="s">
        <v>189</v>
      </c>
      <c r="B159" s="13">
        <v>112566</v>
      </c>
      <c r="C159" s="13">
        <v>27767</v>
      </c>
      <c r="D159" s="13">
        <v>6192</v>
      </c>
      <c r="E159" s="13">
        <v>6916</v>
      </c>
      <c r="F159" s="13">
        <f>B159-C159-D159-E159</f>
        <v>71691</v>
      </c>
      <c r="G159" s="13">
        <v>243</v>
      </c>
      <c r="H159" s="13">
        <f>F159-G159</f>
        <v>71448</v>
      </c>
      <c r="I159" s="13">
        <v>43506</v>
      </c>
      <c r="J159" s="13">
        <v>4036</v>
      </c>
      <c r="K159" s="13">
        <f>H159-I159-J159</f>
        <v>23906</v>
      </c>
      <c r="L159" s="81">
        <v>996</v>
      </c>
    </row>
    <row r="160" spans="1:12" ht="19.5" customHeight="1">
      <c r="A160" s="75" t="s">
        <v>190</v>
      </c>
      <c r="B160" s="13">
        <v>61308</v>
      </c>
      <c r="C160" s="13">
        <v>18918</v>
      </c>
      <c r="D160" s="13">
        <v>2830</v>
      </c>
      <c r="E160" s="13">
        <v>947</v>
      </c>
      <c r="F160" s="13">
        <f>B160-C160-D160-E160</f>
        <v>38613</v>
      </c>
      <c r="G160" s="13">
        <v>156</v>
      </c>
      <c r="H160" s="13">
        <f>F160-G160</f>
        <v>38457</v>
      </c>
      <c r="I160" s="13">
        <v>30376</v>
      </c>
      <c r="J160" s="13">
        <v>1941</v>
      </c>
      <c r="K160" s="13">
        <f>H160-I160-J160</f>
        <v>6140</v>
      </c>
      <c r="L160" s="81">
        <v>83</v>
      </c>
    </row>
    <row r="161" spans="1:12" ht="19.5" customHeight="1">
      <c r="A161" s="75" t="s">
        <v>191</v>
      </c>
      <c r="B161" s="13">
        <v>96565</v>
      </c>
      <c r="C161" s="13">
        <v>20107</v>
      </c>
      <c r="D161" s="13">
        <v>4466</v>
      </c>
      <c r="E161" s="13">
        <v>3584</v>
      </c>
      <c r="F161" s="13">
        <f>B161-C161-D161-E161</f>
        <v>68408</v>
      </c>
      <c r="G161" s="13">
        <v>290</v>
      </c>
      <c r="H161" s="13">
        <f>F161-G161</f>
        <v>68118</v>
      </c>
      <c r="I161" s="13">
        <v>46215</v>
      </c>
      <c r="J161" s="13">
        <v>6390</v>
      </c>
      <c r="K161" s="13">
        <f>H161-I161-J161</f>
        <v>15513</v>
      </c>
      <c r="L161" s="81">
        <v>756</v>
      </c>
    </row>
    <row r="162" spans="1:12" ht="19.5" customHeight="1">
      <c r="A162" s="183" t="s">
        <v>192</v>
      </c>
      <c r="B162" s="189">
        <f aca="true" t="shared" si="51" ref="B162:K162">SUM(B163:B165)</f>
        <v>46460</v>
      </c>
      <c r="C162" s="189">
        <f t="shared" si="51"/>
        <v>12499</v>
      </c>
      <c r="D162" s="189">
        <f t="shared" si="51"/>
        <v>1380</v>
      </c>
      <c r="E162" s="189">
        <f t="shared" si="51"/>
        <v>924</v>
      </c>
      <c r="F162" s="189">
        <f t="shared" si="51"/>
        <v>31657</v>
      </c>
      <c r="G162" s="189">
        <f t="shared" si="51"/>
        <v>92</v>
      </c>
      <c r="H162" s="189">
        <f t="shared" si="51"/>
        <v>31565</v>
      </c>
      <c r="I162" s="189">
        <f t="shared" si="51"/>
        <v>26989</v>
      </c>
      <c r="J162" s="189">
        <f t="shared" si="51"/>
        <v>2436</v>
      </c>
      <c r="K162" s="189">
        <f t="shared" si="51"/>
        <v>2140</v>
      </c>
      <c r="L162" s="197">
        <f>SUM(L163:L165)</f>
        <v>857</v>
      </c>
    </row>
    <row r="163" spans="1:12" ht="19.5" customHeight="1">
      <c r="A163" s="75" t="s">
        <v>193</v>
      </c>
      <c r="B163" s="13">
        <v>2110</v>
      </c>
      <c r="C163" s="13">
        <v>706</v>
      </c>
      <c r="D163" s="13">
        <v>141</v>
      </c>
      <c r="E163" s="13">
        <v>126</v>
      </c>
      <c r="F163" s="13">
        <f>B163-C163-D163-E163</f>
        <v>1137</v>
      </c>
      <c r="G163" s="13">
        <v>13</v>
      </c>
      <c r="H163" s="13">
        <f>F163-G163</f>
        <v>1124</v>
      </c>
      <c r="I163" s="13">
        <v>828</v>
      </c>
      <c r="J163" s="13">
        <v>34</v>
      </c>
      <c r="K163" s="13">
        <f>H163-I163-J163</f>
        <v>262</v>
      </c>
      <c r="L163" s="81">
        <v>1</v>
      </c>
    </row>
    <row r="164" spans="1:12" ht="19.5" customHeight="1">
      <c r="A164" s="75" t="s">
        <v>195</v>
      </c>
      <c r="B164" s="13">
        <v>30267</v>
      </c>
      <c r="C164" s="13">
        <v>8061</v>
      </c>
      <c r="D164" s="13">
        <v>888</v>
      </c>
      <c r="E164" s="13">
        <v>699</v>
      </c>
      <c r="F164" s="13">
        <f>B164-C164-D164-E164</f>
        <v>20619</v>
      </c>
      <c r="G164" s="13">
        <v>62</v>
      </c>
      <c r="H164" s="13">
        <f>F164-G164</f>
        <v>20557</v>
      </c>
      <c r="I164" s="13">
        <v>16902</v>
      </c>
      <c r="J164" s="13">
        <v>1804</v>
      </c>
      <c r="K164" s="13">
        <f>H164-I164-J164</f>
        <v>1851</v>
      </c>
      <c r="L164" s="81">
        <v>847</v>
      </c>
    </row>
    <row r="165" spans="1:12" ht="19.5" customHeight="1">
      <c r="A165" s="75" t="s">
        <v>196</v>
      </c>
      <c r="B165" s="13">
        <v>14083</v>
      </c>
      <c r="C165" s="13">
        <v>3732</v>
      </c>
      <c r="D165" s="13">
        <v>351</v>
      </c>
      <c r="E165" s="13">
        <v>99</v>
      </c>
      <c r="F165" s="13">
        <f>B165-C165-D165-E165</f>
        <v>9901</v>
      </c>
      <c r="G165" s="13">
        <v>17</v>
      </c>
      <c r="H165" s="13">
        <f>F165-G165</f>
        <v>9884</v>
      </c>
      <c r="I165" s="13">
        <v>9259</v>
      </c>
      <c r="J165" s="13">
        <v>598</v>
      </c>
      <c r="K165" s="13">
        <f>H165-I165-J165</f>
        <v>27</v>
      </c>
      <c r="L165" s="81">
        <v>9</v>
      </c>
    </row>
    <row r="166" spans="1:12" ht="19.5" customHeight="1">
      <c r="A166" s="183" t="s">
        <v>197</v>
      </c>
      <c r="B166" s="189">
        <f>SUM(B167:B169)</f>
        <v>51274</v>
      </c>
      <c r="C166" s="189">
        <f aca="true" t="shared" si="52" ref="C166:I166">SUM(C167:C169)</f>
        <v>25614</v>
      </c>
      <c r="D166" s="189">
        <f t="shared" si="52"/>
        <v>2030</v>
      </c>
      <c r="E166" s="189">
        <f t="shared" si="52"/>
        <v>1215</v>
      </c>
      <c r="F166" s="189">
        <f t="shared" si="52"/>
        <v>22415</v>
      </c>
      <c r="G166" s="189">
        <f t="shared" si="52"/>
        <v>89</v>
      </c>
      <c r="H166" s="189">
        <f t="shared" si="52"/>
        <v>22326</v>
      </c>
      <c r="I166" s="189">
        <f t="shared" si="52"/>
        <v>20978</v>
      </c>
      <c r="J166" s="189">
        <f>SUM(J167:J169)</f>
        <v>693</v>
      </c>
      <c r="K166" s="189">
        <f>SUM(K167:K169)</f>
        <v>655</v>
      </c>
      <c r="L166" s="197">
        <f>SUM(L167:L169)</f>
        <v>45</v>
      </c>
    </row>
    <row r="167" spans="1:12" ht="19.5" customHeight="1">
      <c r="A167" s="75" t="s">
        <v>198</v>
      </c>
      <c r="B167" s="13">
        <v>5961</v>
      </c>
      <c r="C167" s="13">
        <v>1380</v>
      </c>
      <c r="D167" s="13">
        <v>259</v>
      </c>
      <c r="E167" s="13">
        <v>211</v>
      </c>
      <c r="F167" s="13">
        <f>B167-C167-D167-E167</f>
        <v>4111</v>
      </c>
      <c r="G167" s="13">
        <v>11</v>
      </c>
      <c r="H167" s="13">
        <f>F167-G167</f>
        <v>4100</v>
      </c>
      <c r="I167" s="13">
        <v>3978</v>
      </c>
      <c r="J167" s="13">
        <v>119</v>
      </c>
      <c r="K167" s="13">
        <f>H167-I167-J167</f>
        <v>3</v>
      </c>
      <c r="L167" s="81">
        <v>7</v>
      </c>
    </row>
    <row r="168" spans="1:12" ht="19.5" customHeight="1">
      <c r="A168" s="75" t="s">
        <v>199</v>
      </c>
      <c r="B168" s="13">
        <v>11278</v>
      </c>
      <c r="C168" s="13">
        <v>2957</v>
      </c>
      <c r="D168" s="13">
        <v>367</v>
      </c>
      <c r="E168" s="13">
        <v>657</v>
      </c>
      <c r="F168" s="13">
        <f>B168-C168-D168-E168</f>
        <v>7297</v>
      </c>
      <c r="G168" s="13">
        <v>57</v>
      </c>
      <c r="H168" s="13">
        <f>F168-G168</f>
        <v>7240</v>
      </c>
      <c r="I168" s="13">
        <v>6415</v>
      </c>
      <c r="J168" s="13">
        <v>162</v>
      </c>
      <c r="K168" s="13">
        <f>H168-I168-J168</f>
        <v>663</v>
      </c>
      <c r="L168" s="81">
        <v>5</v>
      </c>
    </row>
    <row r="169" spans="1:12" ht="19.5" customHeight="1">
      <c r="A169" s="75" t="s">
        <v>200</v>
      </c>
      <c r="B169" s="13">
        <v>34035</v>
      </c>
      <c r="C169" s="13">
        <v>21277</v>
      </c>
      <c r="D169" s="13">
        <v>1404</v>
      </c>
      <c r="E169" s="13">
        <v>347</v>
      </c>
      <c r="F169" s="13">
        <f>B169-C169-D169-E169</f>
        <v>11007</v>
      </c>
      <c r="G169" s="13">
        <v>21</v>
      </c>
      <c r="H169" s="13">
        <f>F169-G169</f>
        <v>10986</v>
      </c>
      <c r="I169" s="13">
        <v>10585</v>
      </c>
      <c r="J169" s="13">
        <v>412</v>
      </c>
      <c r="K169" s="13">
        <f>H169-I169-J169</f>
        <v>-11</v>
      </c>
      <c r="L169" s="81">
        <v>33</v>
      </c>
    </row>
    <row r="170" spans="1:12" ht="19.5" customHeight="1">
      <c r="A170" s="77" t="s">
        <v>9</v>
      </c>
      <c r="B170" s="139">
        <f aca="true" t="shared" si="53" ref="B170:L170">B171+B176+B180+B182</f>
        <v>416658</v>
      </c>
      <c r="C170" s="139">
        <f t="shared" si="53"/>
        <v>168733</v>
      </c>
      <c r="D170" s="139">
        <f t="shared" si="53"/>
        <v>52038</v>
      </c>
      <c r="E170" s="139">
        <f t="shared" si="53"/>
        <v>17481</v>
      </c>
      <c r="F170" s="139">
        <f t="shared" si="53"/>
        <v>178406</v>
      </c>
      <c r="G170" s="139">
        <f t="shared" si="53"/>
        <v>18874</v>
      </c>
      <c r="H170" s="139">
        <f t="shared" si="53"/>
        <v>159532</v>
      </c>
      <c r="I170" s="139">
        <f t="shared" si="53"/>
        <v>120180</v>
      </c>
      <c r="J170" s="139">
        <f t="shared" si="53"/>
        <v>23966</v>
      </c>
      <c r="K170" s="139">
        <f t="shared" si="53"/>
        <v>15386</v>
      </c>
      <c r="L170" s="140">
        <f t="shared" si="53"/>
        <v>3731</v>
      </c>
    </row>
    <row r="171" spans="1:12" ht="19.5" customHeight="1">
      <c r="A171" s="183" t="s">
        <v>201</v>
      </c>
      <c r="B171" s="189">
        <f>SUM(B172:B175)</f>
        <v>19605</v>
      </c>
      <c r="C171" s="189">
        <f aca="true" t="shared" si="54" ref="C171:I171">SUM(C172:C175)</f>
        <v>6811</v>
      </c>
      <c r="D171" s="189">
        <f t="shared" si="54"/>
        <v>1536</v>
      </c>
      <c r="E171" s="189">
        <f t="shared" si="54"/>
        <v>946</v>
      </c>
      <c r="F171" s="189">
        <f t="shared" si="54"/>
        <v>10312</v>
      </c>
      <c r="G171" s="189">
        <f t="shared" si="54"/>
        <v>136</v>
      </c>
      <c r="H171" s="189">
        <f t="shared" si="54"/>
        <v>10176</v>
      </c>
      <c r="I171" s="189">
        <f t="shared" si="54"/>
        <v>8372</v>
      </c>
      <c r="J171" s="189">
        <f>SUM(J172:J175)</f>
        <v>746</v>
      </c>
      <c r="K171" s="189">
        <f>SUM(K172:K175)</f>
        <v>1058</v>
      </c>
      <c r="L171" s="197">
        <f>SUM(L172:L175)</f>
        <v>60</v>
      </c>
    </row>
    <row r="172" spans="1:12" ht="19.5" customHeight="1">
      <c r="A172" s="75" t="s">
        <v>202</v>
      </c>
      <c r="B172" s="13">
        <v>10854</v>
      </c>
      <c r="C172" s="13">
        <v>3985</v>
      </c>
      <c r="D172" s="13">
        <v>1122</v>
      </c>
      <c r="E172" s="13">
        <v>467</v>
      </c>
      <c r="F172" s="13">
        <f>B172-C172-D172-E172</f>
        <v>5280</v>
      </c>
      <c r="G172" s="13">
        <v>89</v>
      </c>
      <c r="H172" s="13">
        <f>F172-G172</f>
        <v>5191</v>
      </c>
      <c r="I172" s="13">
        <v>4193</v>
      </c>
      <c r="J172" s="13">
        <v>374</v>
      </c>
      <c r="K172" s="13">
        <f>H172-I172-J172</f>
        <v>624</v>
      </c>
      <c r="L172" s="81">
        <v>6</v>
      </c>
    </row>
    <row r="173" spans="1:12" ht="19.5" customHeight="1">
      <c r="A173" s="75" t="s">
        <v>203</v>
      </c>
      <c r="B173" s="13">
        <v>3768</v>
      </c>
      <c r="C173" s="13">
        <v>1521</v>
      </c>
      <c r="D173" s="13">
        <v>143</v>
      </c>
      <c r="E173" s="13">
        <v>197</v>
      </c>
      <c r="F173" s="13">
        <f>B173-C173-D173-E173</f>
        <v>1907</v>
      </c>
      <c r="G173" s="13">
        <v>13</v>
      </c>
      <c r="H173" s="13">
        <f>F173-G173</f>
        <v>1894</v>
      </c>
      <c r="I173" s="13">
        <v>1331</v>
      </c>
      <c r="J173" s="13">
        <v>268</v>
      </c>
      <c r="K173" s="13">
        <f>H173-I173-J173</f>
        <v>295</v>
      </c>
      <c r="L173" s="81">
        <v>2</v>
      </c>
    </row>
    <row r="174" spans="1:12" ht="19.5" customHeight="1">
      <c r="A174" s="75" t="s">
        <v>204</v>
      </c>
      <c r="B174" s="13">
        <v>4488</v>
      </c>
      <c r="C174" s="13">
        <v>1206</v>
      </c>
      <c r="D174" s="13">
        <v>253</v>
      </c>
      <c r="E174" s="13">
        <v>150</v>
      </c>
      <c r="F174" s="13">
        <f>B174-C174-D174-E174</f>
        <v>2879</v>
      </c>
      <c r="G174" s="13">
        <v>26</v>
      </c>
      <c r="H174" s="13">
        <f>F174-G174</f>
        <v>2853</v>
      </c>
      <c r="I174" s="13">
        <v>2701</v>
      </c>
      <c r="J174" s="13">
        <v>85</v>
      </c>
      <c r="K174" s="13">
        <f>H174-I174-J174</f>
        <v>67</v>
      </c>
      <c r="L174" s="81">
        <v>52</v>
      </c>
    </row>
    <row r="175" spans="1:12" ht="19.5" customHeight="1">
      <c r="A175" s="75" t="s">
        <v>205</v>
      </c>
      <c r="B175" s="13">
        <v>495</v>
      </c>
      <c r="C175" s="13">
        <v>99</v>
      </c>
      <c r="D175" s="13">
        <v>18</v>
      </c>
      <c r="E175" s="13">
        <v>132</v>
      </c>
      <c r="F175" s="13">
        <f>B175-C175-D175-E175</f>
        <v>246</v>
      </c>
      <c r="G175" s="13">
        <v>8</v>
      </c>
      <c r="H175" s="13">
        <f>F175-G175</f>
        <v>238</v>
      </c>
      <c r="I175" s="13">
        <v>147</v>
      </c>
      <c r="J175" s="13">
        <v>19</v>
      </c>
      <c r="K175" s="13">
        <f>H175-I175-J175</f>
        <v>72</v>
      </c>
      <c r="L175" s="81">
        <v>0</v>
      </c>
    </row>
    <row r="176" spans="1:12" ht="19.5" customHeight="1">
      <c r="A176" s="183" t="s">
        <v>206</v>
      </c>
      <c r="B176" s="189">
        <f aca="true" t="shared" si="55" ref="B176:L176">SUM(B177:B179)</f>
        <v>11402</v>
      </c>
      <c r="C176" s="189">
        <f t="shared" si="55"/>
        <v>2731</v>
      </c>
      <c r="D176" s="189">
        <f t="shared" si="55"/>
        <v>1153</v>
      </c>
      <c r="E176" s="189">
        <f t="shared" si="55"/>
        <v>691</v>
      </c>
      <c r="F176" s="189">
        <f t="shared" si="55"/>
        <v>6827</v>
      </c>
      <c r="G176" s="189">
        <f t="shared" si="55"/>
        <v>30</v>
      </c>
      <c r="H176" s="189">
        <f t="shared" si="55"/>
        <v>6797</v>
      </c>
      <c r="I176" s="189">
        <f t="shared" si="55"/>
        <v>4116</v>
      </c>
      <c r="J176" s="189">
        <f t="shared" si="55"/>
        <v>1511</v>
      </c>
      <c r="K176" s="189">
        <f t="shared" si="55"/>
        <v>1170</v>
      </c>
      <c r="L176" s="197">
        <f t="shared" si="55"/>
        <v>12</v>
      </c>
    </row>
    <row r="177" spans="1:12" ht="19.5" customHeight="1">
      <c r="A177" s="75" t="s">
        <v>207</v>
      </c>
      <c r="B177" s="13">
        <v>6186</v>
      </c>
      <c r="C177" s="13">
        <v>1599</v>
      </c>
      <c r="D177" s="13">
        <v>693</v>
      </c>
      <c r="E177" s="13">
        <v>627</v>
      </c>
      <c r="F177" s="13">
        <f>B177-C177-D177-E177</f>
        <v>3267</v>
      </c>
      <c r="G177" s="13">
        <v>19</v>
      </c>
      <c r="H177" s="13">
        <f>F177-G177</f>
        <v>3248</v>
      </c>
      <c r="I177" s="13">
        <v>2201</v>
      </c>
      <c r="J177" s="13">
        <v>1044</v>
      </c>
      <c r="K177" s="13">
        <f>H177-I177-J177</f>
        <v>3</v>
      </c>
      <c r="L177" s="81">
        <v>0</v>
      </c>
    </row>
    <row r="178" spans="1:12" ht="19.5" customHeight="1">
      <c r="A178" s="75" t="s">
        <v>812</v>
      </c>
      <c r="B178" s="13">
        <v>2274</v>
      </c>
      <c r="C178" s="13">
        <v>413</v>
      </c>
      <c r="D178" s="13">
        <v>291</v>
      </c>
      <c r="E178" s="13">
        <v>48</v>
      </c>
      <c r="F178" s="13">
        <f>B178-C178-D178-E178</f>
        <v>1522</v>
      </c>
      <c r="G178" s="13">
        <v>2</v>
      </c>
      <c r="H178" s="13">
        <f>F178-G178</f>
        <v>1520</v>
      </c>
      <c r="I178" s="13">
        <v>1204</v>
      </c>
      <c r="J178" s="13">
        <v>213</v>
      </c>
      <c r="K178" s="13">
        <f>H178-I178-J178</f>
        <v>103</v>
      </c>
      <c r="L178" s="81">
        <v>4</v>
      </c>
    </row>
    <row r="179" spans="1:12" ht="19.5" customHeight="1">
      <c r="A179" s="75" t="s">
        <v>210</v>
      </c>
      <c r="B179" s="13">
        <v>2942</v>
      </c>
      <c r="C179" s="13">
        <v>719</v>
      </c>
      <c r="D179" s="13">
        <v>169</v>
      </c>
      <c r="E179" s="13">
        <v>16</v>
      </c>
      <c r="F179" s="13">
        <f>B179-C179-D179-E179</f>
        <v>2038</v>
      </c>
      <c r="G179" s="13">
        <v>9</v>
      </c>
      <c r="H179" s="13">
        <f>F179-G179</f>
        <v>2029</v>
      </c>
      <c r="I179" s="13">
        <v>711</v>
      </c>
      <c r="J179" s="13">
        <v>254</v>
      </c>
      <c r="K179" s="13">
        <f>H179-I179-J179</f>
        <v>1064</v>
      </c>
      <c r="L179" s="81">
        <v>8</v>
      </c>
    </row>
    <row r="180" spans="1:12" ht="19.5" customHeight="1">
      <c r="A180" s="183" t="s">
        <v>211</v>
      </c>
      <c r="B180" s="189">
        <f>B181</f>
        <v>190671</v>
      </c>
      <c r="C180" s="189">
        <f aca="true" t="shared" si="56" ref="C180:I180">C181</f>
        <v>80002</v>
      </c>
      <c r="D180" s="189">
        <f t="shared" si="56"/>
        <v>26636</v>
      </c>
      <c r="E180" s="189">
        <f t="shared" si="56"/>
        <v>5586</v>
      </c>
      <c r="F180" s="189">
        <f t="shared" si="56"/>
        <v>78447</v>
      </c>
      <c r="G180" s="189">
        <f t="shared" si="56"/>
        <v>14804</v>
      </c>
      <c r="H180" s="189">
        <f t="shared" si="56"/>
        <v>63643</v>
      </c>
      <c r="I180" s="189">
        <f t="shared" si="56"/>
        <v>32867</v>
      </c>
      <c r="J180" s="189">
        <f>J181</f>
        <v>6045</v>
      </c>
      <c r="K180" s="189">
        <f>K181</f>
        <v>24731</v>
      </c>
      <c r="L180" s="197">
        <f>L181</f>
        <v>307</v>
      </c>
    </row>
    <row r="181" spans="1:12" ht="19.5" customHeight="1">
      <c r="A181" s="75" t="s">
        <v>212</v>
      </c>
      <c r="B181" s="13">
        <v>190671</v>
      </c>
      <c r="C181" s="13">
        <v>80002</v>
      </c>
      <c r="D181" s="13">
        <v>26636</v>
      </c>
      <c r="E181" s="13">
        <v>5586</v>
      </c>
      <c r="F181" s="13">
        <f>B181-C181-D181-E181</f>
        <v>78447</v>
      </c>
      <c r="G181" s="13">
        <v>14804</v>
      </c>
      <c r="H181" s="13">
        <f>F181-G181</f>
        <v>63643</v>
      </c>
      <c r="I181" s="13">
        <v>32867</v>
      </c>
      <c r="J181" s="13">
        <v>6045</v>
      </c>
      <c r="K181" s="13">
        <f>H181-I181-J181</f>
        <v>24731</v>
      </c>
      <c r="L181" s="81">
        <v>307</v>
      </c>
    </row>
    <row r="182" spans="1:12" ht="19.5" customHeight="1">
      <c r="A182" s="183" t="s">
        <v>213</v>
      </c>
      <c r="B182" s="189">
        <f>SUM(B183:B188)</f>
        <v>194980</v>
      </c>
      <c r="C182" s="189">
        <f aca="true" t="shared" si="57" ref="C182:I182">SUM(C183:C188)</f>
        <v>79189</v>
      </c>
      <c r="D182" s="189">
        <f t="shared" si="57"/>
        <v>22713</v>
      </c>
      <c r="E182" s="189">
        <f t="shared" si="57"/>
        <v>10258</v>
      </c>
      <c r="F182" s="189">
        <f t="shared" si="57"/>
        <v>82820</v>
      </c>
      <c r="G182" s="189">
        <f t="shared" si="57"/>
        <v>3904</v>
      </c>
      <c r="H182" s="189">
        <f t="shared" si="57"/>
        <v>78916</v>
      </c>
      <c r="I182" s="189">
        <f t="shared" si="57"/>
        <v>74825</v>
      </c>
      <c r="J182" s="189">
        <f>SUM(J183:J188)</f>
        <v>15664</v>
      </c>
      <c r="K182" s="189">
        <f>SUM(K183:K188)</f>
        <v>-11573</v>
      </c>
      <c r="L182" s="197">
        <f>SUM(L183:L188)</f>
        <v>3352</v>
      </c>
    </row>
    <row r="183" spans="1:12" ht="19.5" customHeight="1">
      <c r="A183" s="75" t="s">
        <v>214</v>
      </c>
      <c r="B183" s="13">
        <v>10089</v>
      </c>
      <c r="C183" s="13">
        <v>3689</v>
      </c>
      <c r="D183" s="13">
        <v>757</v>
      </c>
      <c r="E183" s="13">
        <v>240</v>
      </c>
      <c r="F183" s="13">
        <f aca="true" t="shared" si="58" ref="F183:F188">B183-C183-D183-E183</f>
        <v>5403</v>
      </c>
      <c r="G183" s="13">
        <v>42</v>
      </c>
      <c r="H183" s="13">
        <f aca="true" t="shared" si="59" ref="H183:H188">F183-G183</f>
        <v>5361</v>
      </c>
      <c r="I183" s="13">
        <v>3953</v>
      </c>
      <c r="J183" s="13">
        <v>1030</v>
      </c>
      <c r="K183" s="13">
        <f aca="true" t="shared" si="60" ref="K183:K188">H183-I183-J183</f>
        <v>378</v>
      </c>
      <c r="L183" s="81">
        <v>420</v>
      </c>
    </row>
    <row r="184" spans="1:12" ht="19.5" customHeight="1">
      <c r="A184" s="75" t="s">
        <v>215</v>
      </c>
      <c r="B184" s="13">
        <v>59332</v>
      </c>
      <c r="C184" s="13">
        <v>24617</v>
      </c>
      <c r="D184" s="13">
        <v>12559</v>
      </c>
      <c r="E184" s="13">
        <v>1124</v>
      </c>
      <c r="F184" s="13">
        <f t="shared" si="58"/>
        <v>21032</v>
      </c>
      <c r="G184" s="13">
        <v>477</v>
      </c>
      <c r="H184" s="13">
        <f t="shared" si="59"/>
        <v>20555</v>
      </c>
      <c r="I184" s="13">
        <v>37757</v>
      </c>
      <c r="J184" s="13">
        <v>4399</v>
      </c>
      <c r="K184" s="13">
        <f t="shared" si="60"/>
        <v>-21601</v>
      </c>
      <c r="L184" s="81">
        <v>843</v>
      </c>
    </row>
    <row r="185" spans="1:12" ht="19.5" customHeight="1">
      <c r="A185" s="75" t="s">
        <v>216</v>
      </c>
      <c r="B185" s="13">
        <v>21494</v>
      </c>
      <c r="C185" s="13">
        <v>4190</v>
      </c>
      <c r="D185" s="13">
        <v>1510</v>
      </c>
      <c r="E185" s="13">
        <v>4053</v>
      </c>
      <c r="F185" s="13">
        <f t="shared" si="58"/>
        <v>11741</v>
      </c>
      <c r="G185" s="13">
        <v>221</v>
      </c>
      <c r="H185" s="13">
        <f t="shared" si="59"/>
        <v>11520</v>
      </c>
      <c r="I185" s="13">
        <v>7567</v>
      </c>
      <c r="J185" s="13">
        <v>2821</v>
      </c>
      <c r="K185" s="13">
        <f t="shared" si="60"/>
        <v>1132</v>
      </c>
      <c r="L185" s="81">
        <v>732</v>
      </c>
    </row>
    <row r="186" spans="1:12" ht="19.5" customHeight="1">
      <c r="A186" s="75" t="s">
        <v>217</v>
      </c>
      <c r="B186" s="13">
        <v>50057</v>
      </c>
      <c r="C186" s="13">
        <v>28754</v>
      </c>
      <c r="D186" s="13">
        <v>4282</v>
      </c>
      <c r="E186" s="13">
        <v>510</v>
      </c>
      <c r="F186" s="13">
        <f t="shared" si="58"/>
        <v>16511</v>
      </c>
      <c r="G186" s="13">
        <v>2525</v>
      </c>
      <c r="H186" s="13">
        <f t="shared" si="59"/>
        <v>13986</v>
      </c>
      <c r="I186" s="13">
        <v>10876</v>
      </c>
      <c r="J186" s="13">
        <v>1172</v>
      </c>
      <c r="K186" s="13">
        <f t="shared" si="60"/>
        <v>1938</v>
      </c>
      <c r="L186" s="81">
        <v>307</v>
      </c>
    </row>
    <row r="187" spans="1:12" ht="19.5" customHeight="1">
      <c r="A187" s="75" t="s">
        <v>218</v>
      </c>
      <c r="B187" s="13">
        <v>41250</v>
      </c>
      <c r="C187" s="13">
        <v>13144</v>
      </c>
      <c r="D187" s="13">
        <v>2659</v>
      </c>
      <c r="E187" s="13">
        <v>3519</v>
      </c>
      <c r="F187" s="13">
        <f t="shared" si="58"/>
        <v>21928</v>
      </c>
      <c r="G187" s="13">
        <v>145</v>
      </c>
      <c r="H187" s="13">
        <f t="shared" si="59"/>
        <v>21783</v>
      </c>
      <c r="I187" s="13">
        <v>11083</v>
      </c>
      <c r="J187" s="13">
        <v>5068</v>
      </c>
      <c r="K187" s="13">
        <f t="shared" si="60"/>
        <v>5632</v>
      </c>
      <c r="L187" s="81">
        <v>1027</v>
      </c>
    </row>
    <row r="188" spans="1:12" ht="19.5" customHeight="1">
      <c r="A188" s="75" t="s">
        <v>219</v>
      </c>
      <c r="B188" s="13">
        <v>12758</v>
      </c>
      <c r="C188" s="13">
        <v>4795</v>
      </c>
      <c r="D188" s="13">
        <v>946</v>
      </c>
      <c r="E188" s="13">
        <v>812</v>
      </c>
      <c r="F188" s="13">
        <f t="shared" si="58"/>
        <v>6205</v>
      </c>
      <c r="G188" s="13">
        <v>494</v>
      </c>
      <c r="H188" s="13">
        <f t="shared" si="59"/>
        <v>5711</v>
      </c>
      <c r="I188" s="13">
        <v>3589</v>
      </c>
      <c r="J188" s="13">
        <v>1174</v>
      </c>
      <c r="K188" s="13">
        <f t="shared" si="60"/>
        <v>948</v>
      </c>
      <c r="L188" s="81">
        <v>23</v>
      </c>
    </row>
    <row r="189" spans="1:12" ht="19.5" customHeight="1">
      <c r="A189" s="77" t="s">
        <v>10</v>
      </c>
      <c r="B189" s="139">
        <f>B190+B197+B206</f>
        <v>334246</v>
      </c>
      <c r="C189" s="139">
        <f aca="true" t="shared" si="61" ref="C189:I189">C190+C197+C206</f>
        <v>93062</v>
      </c>
      <c r="D189" s="139">
        <f t="shared" si="61"/>
        <v>24863</v>
      </c>
      <c r="E189" s="139">
        <f t="shared" si="61"/>
        <v>15373</v>
      </c>
      <c r="F189" s="139">
        <f t="shared" si="61"/>
        <v>200948</v>
      </c>
      <c r="G189" s="139">
        <f t="shared" si="61"/>
        <v>1760</v>
      </c>
      <c r="H189" s="139">
        <f t="shared" si="61"/>
        <v>199188</v>
      </c>
      <c r="I189" s="139">
        <f t="shared" si="61"/>
        <v>161967</v>
      </c>
      <c r="J189" s="139">
        <f>J190+J197+J206</f>
        <v>22251</v>
      </c>
      <c r="K189" s="139">
        <f>K190+K197+K206</f>
        <v>14970</v>
      </c>
      <c r="L189" s="140">
        <f>L190+L197+L206</f>
        <v>5466</v>
      </c>
    </row>
    <row r="190" spans="1:12" ht="19.5" customHeight="1">
      <c r="A190" s="183" t="s">
        <v>220</v>
      </c>
      <c r="B190" s="189">
        <f>SUM(B191:B196)</f>
        <v>136838</v>
      </c>
      <c r="C190" s="189">
        <f aca="true" t="shared" si="62" ref="C190:I190">SUM(C191:C196)</f>
        <v>35986</v>
      </c>
      <c r="D190" s="189">
        <f t="shared" si="62"/>
        <v>14344</v>
      </c>
      <c r="E190" s="189">
        <f t="shared" si="62"/>
        <v>1744</v>
      </c>
      <c r="F190" s="189">
        <f t="shared" si="62"/>
        <v>84764</v>
      </c>
      <c r="G190" s="189">
        <f t="shared" si="62"/>
        <v>745</v>
      </c>
      <c r="H190" s="189">
        <f t="shared" si="62"/>
        <v>84019</v>
      </c>
      <c r="I190" s="189">
        <f t="shared" si="62"/>
        <v>64250</v>
      </c>
      <c r="J190" s="189">
        <f>SUM(J191:J196)</f>
        <v>15913</v>
      </c>
      <c r="K190" s="189">
        <f>SUM(K191:K196)</f>
        <v>3856</v>
      </c>
      <c r="L190" s="197">
        <f>SUM(L191:L196)</f>
        <v>3880</v>
      </c>
    </row>
    <row r="191" spans="1:12" ht="19.5" customHeight="1">
      <c r="A191" s="75" t="s">
        <v>221</v>
      </c>
      <c r="B191" s="13">
        <v>14588</v>
      </c>
      <c r="C191" s="13">
        <v>1385</v>
      </c>
      <c r="D191" s="13">
        <v>1657</v>
      </c>
      <c r="E191" s="13">
        <v>253</v>
      </c>
      <c r="F191" s="13">
        <f aca="true" t="shared" si="63" ref="F191:F196">B191-C191-D191-E191</f>
        <v>11293</v>
      </c>
      <c r="G191" s="13">
        <v>29</v>
      </c>
      <c r="H191" s="13">
        <f aca="true" t="shared" si="64" ref="H191:H196">F191-G191</f>
        <v>11264</v>
      </c>
      <c r="I191" s="13">
        <v>8419</v>
      </c>
      <c r="J191" s="13">
        <v>602</v>
      </c>
      <c r="K191" s="13">
        <f aca="true" t="shared" si="65" ref="K191:K196">H191-I191-J191</f>
        <v>2243</v>
      </c>
      <c r="L191" s="81">
        <v>359</v>
      </c>
    </row>
    <row r="192" spans="1:12" ht="19.5" customHeight="1">
      <c r="A192" s="75" t="s">
        <v>222</v>
      </c>
      <c r="B192" s="13">
        <v>6575</v>
      </c>
      <c r="C192" s="13">
        <v>1254</v>
      </c>
      <c r="D192" s="13">
        <v>1136</v>
      </c>
      <c r="E192" s="13">
        <v>154</v>
      </c>
      <c r="F192" s="13">
        <f t="shared" si="63"/>
        <v>4031</v>
      </c>
      <c r="G192" s="13">
        <v>13</v>
      </c>
      <c r="H192" s="13">
        <f t="shared" si="64"/>
        <v>4018</v>
      </c>
      <c r="I192" s="13">
        <v>2134</v>
      </c>
      <c r="J192" s="13">
        <v>267</v>
      </c>
      <c r="K192" s="13">
        <f t="shared" si="65"/>
        <v>1617</v>
      </c>
      <c r="L192" s="81">
        <v>21</v>
      </c>
    </row>
    <row r="193" spans="1:12" ht="19.5" customHeight="1">
      <c r="A193" s="75" t="s">
        <v>223</v>
      </c>
      <c r="B193" s="13">
        <v>29378</v>
      </c>
      <c r="C193" s="13">
        <v>9209</v>
      </c>
      <c r="D193" s="13">
        <v>2317</v>
      </c>
      <c r="E193" s="13">
        <v>239</v>
      </c>
      <c r="F193" s="13">
        <f t="shared" si="63"/>
        <v>17613</v>
      </c>
      <c r="G193" s="13">
        <v>174</v>
      </c>
      <c r="H193" s="13">
        <f t="shared" si="64"/>
        <v>17439</v>
      </c>
      <c r="I193" s="13">
        <v>14402</v>
      </c>
      <c r="J193" s="13">
        <v>3045</v>
      </c>
      <c r="K193" s="13">
        <f t="shared" si="65"/>
        <v>-8</v>
      </c>
      <c r="L193" s="81">
        <v>368</v>
      </c>
    </row>
    <row r="194" spans="1:12" ht="19.5" customHeight="1">
      <c r="A194" s="75" t="s">
        <v>224</v>
      </c>
      <c r="B194" s="13">
        <v>54662</v>
      </c>
      <c r="C194" s="13">
        <v>14403</v>
      </c>
      <c r="D194" s="13">
        <v>4348</v>
      </c>
      <c r="E194" s="13">
        <v>414</v>
      </c>
      <c r="F194" s="13">
        <f t="shared" si="63"/>
        <v>35497</v>
      </c>
      <c r="G194" s="13">
        <v>475</v>
      </c>
      <c r="H194" s="13">
        <f t="shared" si="64"/>
        <v>35022</v>
      </c>
      <c r="I194" s="13">
        <v>24100</v>
      </c>
      <c r="J194" s="13">
        <v>10917</v>
      </c>
      <c r="K194" s="13">
        <f t="shared" si="65"/>
        <v>5</v>
      </c>
      <c r="L194" s="81">
        <v>3045</v>
      </c>
    </row>
    <row r="195" spans="1:12" ht="19.5" customHeight="1">
      <c r="A195" s="75" t="s">
        <v>225</v>
      </c>
      <c r="B195" s="13">
        <v>10044</v>
      </c>
      <c r="C195" s="13">
        <v>3189</v>
      </c>
      <c r="D195" s="13">
        <v>1871</v>
      </c>
      <c r="E195" s="13">
        <v>160</v>
      </c>
      <c r="F195" s="13">
        <f t="shared" si="63"/>
        <v>4824</v>
      </c>
      <c r="G195" s="13">
        <v>29</v>
      </c>
      <c r="H195" s="13">
        <f t="shared" si="64"/>
        <v>4795</v>
      </c>
      <c r="I195" s="13">
        <v>4415</v>
      </c>
      <c r="J195" s="13">
        <v>378</v>
      </c>
      <c r="K195" s="13">
        <f t="shared" si="65"/>
        <v>2</v>
      </c>
      <c r="L195" s="81">
        <v>87</v>
      </c>
    </row>
    <row r="196" spans="1:12" ht="19.5" customHeight="1">
      <c r="A196" s="75" t="s">
        <v>226</v>
      </c>
      <c r="B196" s="13">
        <v>21591</v>
      </c>
      <c r="C196" s="13">
        <v>6546</v>
      </c>
      <c r="D196" s="13">
        <v>3015</v>
      </c>
      <c r="E196" s="13">
        <v>524</v>
      </c>
      <c r="F196" s="13">
        <f t="shared" si="63"/>
        <v>11506</v>
      </c>
      <c r="G196" s="13">
        <v>25</v>
      </c>
      <c r="H196" s="13">
        <f t="shared" si="64"/>
        <v>11481</v>
      </c>
      <c r="I196" s="13">
        <v>10780</v>
      </c>
      <c r="J196" s="13">
        <v>704</v>
      </c>
      <c r="K196" s="13">
        <f t="shared" si="65"/>
        <v>-3</v>
      </c>
      <c r="L196" s="81">
        <v>0</v>
      </c>
    </row>
    <row r="197" spans="1:12" ht="19.5" customHeight="1">
      <c r="A197" s="183" t="s">
        <v>227</v>
      </c>
      <c r="B197" s="189">
        <f>SUM(B198:B205)</f>
        <v>18585</v>
      </c>
      <c r="C197" s="189">
        <f aca="true" t="shared" si="66" ref="C197:I197">SUM(C198:C205)</f>
        <v>7691</v>
      </c>
      <c r="D197" s="189">
        <f t="shared" si="66"/>
        <v>906</v>
      </c>
      <c r="E197" s="189">
        <f t="shared" si="66"/>
        <v>772</v>
      </c>
      <c r="F197" s="189">
        <f t="shared" si="66"/>
        <v>9216</v>
      </c>
      <c r="G197" s="189">
        <f t="shared" si="66"/>
        <v>99</v>
      </c>
      <c r="H197" s="189">
        <f t="shared" si="66"/>
        <v>9117</v>
      </c>
      <c r="I197" s="189">
        <f t="shared" si="66"/>
        <v>7279</v>
      </c>
      <c r="J197" s="189">
        <f>SUM(J198:J205)</f>
        <v>647</v>
      </c>
      <c r="K197" s="189">
        <f>SUM(K198:K205)</f>
        <v>1191</v>
      </c>
      <c r="L197" s="197">
        <f>SUM(L198:L205)</f>
        <v>176</v>
      </c>
    </row>
    <row r="198" spans="1:12" ht="19.5" customHeight="1">
      <c r="A198" s="75" t="s">
        <v>228</v>
      </c>
      <c r="B198" s="13">
        <v>9433</v>
      </c>
      <c r="C198" s="13">
        <v>4879</v>
      </c>
      <c r="D198" s="13">
        <v>476</v>
      </c>
      <c r="E198" s="13">
        <v>231</v>
      </c>
      <c r="F198" s="13">
        <f>B198-C198-D198-E198</f>
        <v>3847</v>
      </c>
      <c r="G198" s="13">
        <v>48</v>
      </c>
      <c r="H198" s="13">
        <f>F198-G198</f>
        <v>3799</v>
      </c>
      <c r="I198" s="13">
        <v>2886</v>
      </c>
      <c r="J198" s="13">
        <v>543</v>
      </c>
      <c r="K198" s="13">
        <f>H198-I198-J198</f>
        <v>370</v>
      </c>
      <c r="L198" s="81">
        <v>132</v>
      </c>
    </row>
    <row r="199" spans="1:12" ht="19.5" customHeight="1">
      <c r="A199" s="75" t="s">
        <v>229</v>
      </c>
      <c r="B199" s="13">
        <v>1000</v>
      </c>
      <c r="C199" s="13">
        <v>586</v>
      </c>
      <c r="D199" s="13">
        <v>53</v>
      </c>
      <c r="E199" s="13">
        <v>37</v>
      </c>
      <c r="F199" s="13">
        <f aca="true" t="shared" si="67" ref="F199:F205">B199-C199-D199-E199</f>
        <v>324</v>
      </c>
      <c r="G199" s="13">
        <v>8</v>
      </c>
      <c r="H199" s="13">
        <f aca="true" t="shared" si="68" ref="H199:H205">F199-G199</f>
        <v>316</v>
      </c>
      <c r="I199" s="13">
        <v>383</v>
      </c>
      <c r="J199" s="13">
        <v>6</v>
      </c>
      <c r="K199" s="13">
        <f aca="true" t="shared" si="69" ref="K199:K205">H199-I199-J199</f>
        <v>-73</v>
      </c>
      <c r="L199" s="81">
        <v>5</v>
      </c>
    </row>
    <row r="200" spans="1:12" ht="19.5" customHeight="1">
      <c r="A200" s="75" t="s">
        <v>231</v>
      </c>
      <c r="B200" s="13">
        <v>1093</v>
      </c>
      <c r="C200" s="13">
        <v>265</v>
      </c>
      <c r="D200" s="13">
        <v>45</v>
      </c>
      <c r="E200" s="13">
        <v>70</v>
      </c>
      <c r="F200" s="13">
        <f t="shared" si="67"/>
        <v>713</v>
      </c>
      <c r="G200" s="13">
        <v>6</v>
      </c>
      <c r="H200" s="13">
        <f t="shared" si="68"/>
        <v>707</v>
      </c>
      <c r="I200" s="13">
        <v>577</v>
      </c>
      <c r="J200" s="13">
        <v>4</v>
      </c>
      <c r="K200" s="13">
        <f t="shared" si="69"/>
        <v>126</v>
      </c>
      <c r="L200" s="81">
        <v>13</v>
      </c>
    </row>
    <row r="201" spans="1:12" ht="19.5" customHeight="1">
      <c r="A201" s="75" t="s">
        <v>232</v>
      </c>
      <c r="B201" s="13">
        <v>4632</v>
      </c>
      <c r="C201" s="13">
        <v>1459</v>
      </c>
      <c r="D201" s="13">
        <v>219</v>
      </c>
      <c r="E201" s="13">
        <v>41</v>
      </c>
      <c r="F201" s="13">
        <f t="shared" si="67"/>
        <v>2913</v>
      </c>
      <c r="G201" s="13">
        <v>18</v>
      </c>
      <c r="H201" s="13">
        <f t="shared" si="68"/>
        <v>2895</v>
      </c>
      <c r="I201" s="13">
        <v>2050</v>
      </c>
      <c r="J201" s="13">
        <v>71</v>
      </c>
      <c r="K201" s="13">
        <f t="shared" si="69"/>
        <v>774</v>
      </c>
      <c r="L201" s="81">
        <v>22</v>
      </c>
    </row>
    <row r="202" spans="1:12" ht="19.5" customHeight="1">
      <c r="A202" s="75" t="s">
        <v>233</v>
      </c>
      <c r="B202" s="13">
        <v>685</v>
      </c>
      <c r="C202" s="13">
        <v>152</v>
      </c>
      <c r="D202" s="13">
        <v>33</v>
      </c>
      <c r="E202" s="13">
        <v>128</v>
      </c>
      <c r="F202" s="13">
        <f t="shared" si="67"/>
        <v>372</v>
      </c>
      <c r="G202" s="13">
        <v>4</v>
      </c>
      <c r="H202" s="13">
        <f t="shared" si="68"/>
        <v>368</v>
      </c>
      <c r="I202" s="13">
        <v>350</v>
      </c>
      <c r="J202" s="13">
        <v>3</v>
      </c>
      <c r="K202" s="13">
        <f t="shared" si="69"/>
        <v>15</v>
      </c>
      <c r="L202" s="81">
        <v>2</v>
      </c>
    </row>
    <row r="203" spans="1:12" ht="19.5" customHeight="1">
      <c r="A203" s="75" t="s">
        <v>234</v>
      </c>
      <c r="B203" s="13">
        <v>20</v>
      </c>
      <c r="C203" s="13">
        <v>0</v>
      </c>
      <c r="D203" s="13">
        <v>3</v>
      </c>
      <c r="E203" s="13">
        <v>0</v>
      </c>
      <c r="F203" s="13">
        <f t="shared" si="67"/>
        <v>17</v>
      </c>
      <c r="G203" s="13">
        <v>0</v>
      </c>
      <c r="H203" s="13">
        <f t="shared" si="68"/>
        <v>17</v>
      </c>
      <c r="I203" s="13">
        <v>6</v>
      </c>
      <c r="J203" s="13">
        <v>6</v>
      </c>
      <c r="K203" s="13">
        <f t="shared" si="69"/>
        <v>5</v>
      </c>
      <c r="L203" s="81">
        <v>0</v>
      </c>
    </row>
    <row r="204" spans="1:12" ht="19.5" customHeight="1">
      <c r="A204" s="75" t="s">
        <v>235</v>
      </c>
      <c r="B204" s="13">
        <v>451</v>
      </c>
      <c r="C204" s="13">
        <v>107</v>
      </c>
      <c r="D204" s="13">
        <v>18</v>
      </c>
      <c r="E204" s="13">
        <v>78</v>
      </c>
      <c r="F204" s="13">
        <f t="shared" si="67"/>
        <v>248</v>
      </c>
      <c r="G204" s="13">
        <v>4</v>
      </c>
      <c r="H204" s="13">
        <f t="shared" si="68"/>
        <v>244</v>
      </c>
      <c r="I204" s="13">
        <v>233</v>
      </c>
      <c r="J204" s="13">
        <v>10</v>
      </c>
      <c r="K204" s="13">
        <f t="shared" si="69"/>
        <v>1</v>
      </c>
      <c r="L204" s="81">
        <v>2</v>
      </c>
    </row>
    <row r="205" spans="1:12" ht="19.5" customHeight="1">
      <c r="A205" s="75" t="s">
        <v>236</v>
      </c>
      <c r="B205" s="13">
        <v>1271</v>
      </c>
      <c r="C205" s="13">
        <v>243</v>
      </c>
      <c r="D205" s="13">
        <v>59</v>
      </c>
      <c r="E205" s="13">
        <v>187</v>
      </c>
      <c r="F205" s="13">
        <f t="shared" si="67"/>
        <v>782</v>
      </c>
      <c r="G205" s="13">
        <v>11</v>
      </c>
      <c r="H205" s="13">
        <f t="shared" si="68"/>
        <v>771</v>
      </c>
      <c r="I205" s="13">
        <v>794</v>
      </c>
      <c r="J205" s="13">
        <v>4</v>
      </c>
      <c r="K205" s="13">
        <f t="shared" si="69"/>
        <v>-27</v>
      </c>
      <c r="L205" s="81">
        <v>0</v>
      </c>
    </row>
    <row r="206" spans="1:12" ht="19.5" customHeight="1">
      <c r="A206" s="183" t="s">
        <v>237</v>
      </c>
      <c r="B206" s="189">
        <f>SUM(B207:B211)</f>
        <v>178823</v>
      </c>
      <c r="C206" s="189">
        <f aca="true" t="shared" si="70" ref="C206:I206">SUM(C207:C211)</f>
        <v>49385</v>
      </c>
      <c r="D206" s="189">
        <f t="shared" si="70"/>
        <v>9613</v>
      </c>
      <c r="E206" s="189">
        <f t="shared" si="70"/>
        <v>12857</v>
      </c>
      <c r="F206" s="189">
        <f t="shared" si="70"/>
        <v>106968</v>
      </c>
      <c r="G206" s="189">
        <f t="shared" si="70"/>
        <v>916</v>
      </c>
      <c r="H206" s="189">
        <f t="shared" si="70"/>
        <v>106052</v>
      </c>
      <c r="I206" s="189">
        <f t="shared" si="70"/>
        <v>90438</v>
      </c>
      <c r="J206" s="189">
        <f>SUM(J207:J211)</f>
        <v>5691</v>
      </c>
      <c r="K206" s="189">
        <f>SUM(K207:K211)</f>
        <v>9923</v>
      </c>
      <c r="L206" s="197">
        <f>SUM(L207:L211)</f>
        <v>1410</v>
      </c>
    </row>
    <row r="207" spans="1:12" ht="19.5" customHeight="1">
      <c r="A207" s="75" t="s">
        <v>238</v>
      </c>
      <c r="B207" s="13">
        <v>27409</v>
      </c>
      <c r="C207" s="13">
        <v>10538</v>
      </c>
      <c r="D207" s="13">
        <v>919</v>
      </c>
      <c r="E207" s="13">
        <v>866</v>
      </c>
      <c r="F207" s="13">
        <f>B207-C207-D207-E207</f>
        <v>15086</v>
      </c>
      <c r="G207" s="13">
        <v>128</v>
      </c>
      <c r="H207" s="13">
        <f>F207-G207</f>
        <v>14958</v>
      </c>
      <c r="I207" s="13">
        <v>11551</v>
      </c>
      <c r="J207" s="13">
        <v>1769</v>
      </c>
      <c r="K207" s="13">
        <f>H207-I207-J207</f>
        <v>1638</v>
      </c>
      <c r="L207" s="81">
        <v>328</v>
      </c>
    </row>
    <row r="208" spans="1:12" ht="19.5" customHeight="1">
      <c r="A208" s="75" t="s">
        <v>239</v>
      </c>
      <c r="B208" s="13">
        <v>132744</v>
      </c>
      <c r="C208" s="13">
        <v>32399</v>
      </c>
      <c r="D208" s="13">
        <v>7423</v>
      </c>
      <c r="E208" s="13">
        <v>10678</v>
      </c>
      <c r="F208" s="13">
        <f>B208-C208-D208-E208</f>
        <v>82244</v>
      </c>
      <c r="G208" s="13">
        <v>681</v>
      </c>
      <c r="H208" s="13">
        <f>F208-G208</f>
        <v>81563</v>
      </c>
      <c r="I208" s="13">
        <v>70389</v>
      </c>
      <c r="J208" s="13">
        <v>2993</v>
      </c>
      <c r="K208" s="13">
        <f>H208-I208-J208</f>
        <v>8181</v>
      </c>
      <c r="L208" s="81">
        <v>688</v>
      </c>
    </row>
    <row r="209" spans="1:12" ht="19.5" customHeight="1">
      <c r="A209" s="75" t="s">
        <v>240</v>
      </c>
      <c r="B209" s="13">
        <v>4921</v>
      </c>
      <c r="C209" s="13">
        <v>2130</v>
      </c>
      <c r="D209" s="13">
        <v>278</v>
      </c>
      <c r="E209" s="13">
        <v>160</v>
      </c>
      <c r="F209" s="13">
        <f>B209-C209-D209-E209</f>
        <v>2353</v>
      </c>
      <c r="G209" s="13">
        <v>31</v>
      </c>
      <c r="H209" s="13">
        <f>F209-G209</f>
        <v>2322</v>
      </c>
      <c r="I209" s="13">
        <v>1026</v>
      </c>
      <c r="J209" s="13">
        <v>181</v>
      </c>
      <c r="K209" s="13">
        <f>H209-I209-J209</f>
        <v>1115</v>
      </c>
      <c r="L209" s="81">
        <v>27</v>
      </c>
    </row>
    <row r="210" spans="1:12" ht="19.5" customHeight="1">
      <c r="A210" s="75" t="s">
        <v>241</v>
      </c>
      <c r="B210" s="13">
        <v>8350</v>
      </c>
      <c r="C210" s="13">
        <v>2734</v>
      </c>
      <c r="D210" s="13">
        <v>648</v>
      </c>
      <c r="E210" s="13">
        <v>538</v>
      </c>
      <c r="F210" s="13">
        <f>B210-C210-D210-E210</f>
        <v>4430</v>
      </c>
      <c r="G210" s="13">
        <v>23</v>
      </c>
      <c r="H210" s="13">
        <f>F210-G210</f>
        <v>4407</v>
      </c>
      <c r="I210" s="13">
        <v>4433</v>
      </c>
      <c r="J210" s="13">
        <v>653</v>
      </c>
      <c r="K210" s="13">
        <f>H210-I210-J210</f>
        <v>-679</v>
      </c>
      <c r="L210" s="81">
        <v>367</v>
      </c>
    </row>
    <row r="211" spans="1:12" ht="19.5" customHeight="1">
      <c r="A211" s="75" t="s">
        <v>242</v>
      </c>
      <c r="B211" s="13">
        <v>5399</v>
      </c>
      <c r="C211" s="13">
        <v>1584</v>
      </c>
      <c r="D211" s="13">
        <v>345</v>
      </c>
      <c r="E211" s="13">
        <v>615</v>
      </c>
      <c r="F211" s="13">
        <f>B211-C211-D211-E211</f>
        <v>2855</v>
      </c>
      <c r="G211" s="13">
        <v>53</v>
      </c>
      <c r="H211" s="13">
        <f>F211-G211</f>
        <v>2802</v>
      </c>
      <c r="I211" s="13">
        <v>3039</v>
      </c>
      <c r="J211" s="13">
        <v>95</v>
      </c>
      <c r="K211" s="13">
        <f>H211-I211-J211</f>
        <v>-332</v>
      </c>
      <c r="L211" s="81">
        <v>0</v>
      </c>
    </row>
    <row r="212" spans="1:12" ht="19.5" customHeight="1">
      <c r="A212" s="77" t="s">
        <v>11</v>
      </c>
      <c r="B212" s="139">
        <f>B213</f>
        <v>165362</v>
      </c>
      <c r="C212" s="139">
        <f aca="true" t="shared" si="71" ref="C212:I213">C213</f>
        <v>0</v>
      </c>
      <c r="D212" s="139">
        <f t="shared" si="71"/>
        <v>0</v>
      </c>
      <c r="E212" s="139">
        <f t="shared" si="71"/>
        <v>0</v>
      </c>
      <c r="F212" s="139">
        <f t="shared" si="71"/>
        <v>165362</v>
      </c>
      <c r="G212" s="139">
        <f t="shared" si="71"/>
        <v>0</v>
      </c>
      <c r="H212" s="139">
        <f t="shared" si="71"/>
        <v>165362</v>
      </c>
      <c r="I212" s="139">
        <f t="shared" si="71"/>
        <v>165362</v>
      </c>
      <c r="J212" s="139">
        <f aca="true" t="shared" si="72" ref="J212:L213">J213</f>
        <v>0</v>
      </c>
      <c r="K212" s="139">
        <f t="shared" si="72"/>
        <v>0</v>
      </c>
      <c r="L212" s="140">
        <f t="shared" si="72"/>
        <v>0</v>
      </c>
    </row>
    <row r="213" spans="1:12" ht="19.5" customHeight="1">
      <c r="A213" s="183" t="s">
        <v>243</v>
      </c>
      <c r="B213" s="189">
        <f>B214</f>
        <v>165362</v>
      </c>
      <c r="C213" s="189">
        <f t="shared" si="71"/>
        <v>0</v>
      </c>
      <c r="D213" s="189">
        <f t="shared" si="71"/>
        <v>0</v>
      </c>
      <c r="E213" s="189">
        <f t="shared" si="71"/>
        <v>0</v>
      </c>
      <c r="F213" s="189">
        <f t="shared" si="71"/>
        <v>165362</v>
      </c>
      <c r="G213" s="189">
        <f t="shared" si="71"/>
        <v>0</v>
      </c>
      <c r="H213" s="189">
        <f t="shared" si="71"/>
        <v>165362</v>
      </c>
      <c r="I213" s="189">
        <f t="shared" si="71"/>
        <v>165362</v>
      </c>
      <c r="J213" s="189">
        <f t="shared" si="72"/>
        <v>0</v>
      </c>
      <c r="K213" s="189">
        <f t="shared" si="72"/>
        <v>0</v>
      </c>
      <c r="L213" s="197">
        <f t="shared" si="72"/>
        <v>0</v>
      </c>
    </row>
    <row r="214" spans="1:12" ht="19.5" customHeight="1">
      <c r="A214" s="110" t="s">
        <v>244</v>
      </c>
      <c r="B214" s="115">
        <v>165362</v>
      </c>
      <c r="C214" s="115">
        <v>0</v>
      </c>
      <c r="D214" s="115">
        <v>0</v>
      </c>
      <c r="E214" s="115">
        <v>0</v>
      </c>
      <c r="F214" s="115">
        <f>B214-C214-D214-E214</f>
        <v>165362</v>
      </c>
      <c r="G214" s="115">
        <v>0</v>
      </c>
      <c r="H214" s="115">
        <f>F214-G214</f>
        <v>165362</v>
      </c>
      <c r="I214" s="115">
        <v>165362</v>
      </c>
      <c r="J214" s="115">
        <v>0</v>
      </c>
      <c r="K214" s="115">
        <f>H214-I214-J214</f>
        <v>0</v>
      </c>
      <c r="L214" s="117">
        <v>0</v>
      </c>
    </row>
    <row r="215" ht="19.5" customHeight="1" thickBot="1"/>
    <row r="216" spans="1:12" ht="13.5" thickTop="1">
      <c r="A216" s="19" t="str">
        <f>'Περιεχόμενα-Contents'!B10</f>
        <v>(Τελευταία Ενημέρωση/Last update 01/07/2021)</v>
      </c>
      <c r="B216" s="18"/>
      <c r="C216" s="18"/>
      <c r="D216" s="18"/>
      <c r="E216" s="18"/>
      <c r="F216" s="18"/>
      <c r="G216" s="18"/>
      <c r="H216" s="18"/>
      <c r="I216" s="18"/>
      <c r="J216" s="18"/>
      <c r="K216" s="18"/>
      <c r="L216" s="18"/>
    </row>
    <row r="217" ht="12.75">
      <c r="A217" s="17" t="str">
        <f>'Περιεχόμενα-Contents'!B11</f>
        <v>COPYRIGHT ©: 2021 ΚΥΠΡΙΑΚΗ ΔΗΜΟΚΡΑΤΙΑ, ΣΤΑΤΙΣΤΙΚΗ ΥΠΗΡΕΣΙΑ/REPUBLIC OF CYPRUS, STATISTICAL SERVICE</v>
      </c>
    </row>
    <row r="220" ht="13.5" customHeight="1"/>
    <row r="222" ht="13.5" customHeight="1"/>
  </sheetData>
  <sheetProtection/>
  <mergeCells count="2">
    <mergeCell ref="A4:L4"/>
    <mergeCell ref="A5:L5"/>
  </mergeCells>
  <hyperlinks>
    <hyperlink ref="A1" location="'Περιεχόμενα-Contents'!A1" display="Περιεχόμενα - Contents"/>
  </hyperlinks>
  <printOptions horizontalCentered="1"/>
  <pageMargins left="0.15748031496062992" right="0.15748031496062992" top="0.3937007874015748" bottom="0.31496062992125984" header="0.1968503937007874" footer="0.15748031496062992"/>
  <pageSetup fitToHeight="9" horizontalDpi="600" verticalDpi="600" orientation="landscape" paperSize="9" scale="75" r:id="rId2"/>
  <headerFooter differentFirst="1">
    <oddHeader>&amp;L(συνέχεια)&amp;R(continued)</oddHeader>
    <oddFooter>&amp;C- &amp;P -</oddFooter>
    <firstFooter>&amp;L(συνεχ.)&amp;C- &amp;P -&amp;R(continued)</firstFooter>
  </headerFooter>
  <drawing r:id="rId1"/>
</worksheet>
</file>

<file path=xl/worksheets/sheet9.xml><?xml version="1.0" encoding="utf-8"?>
<worksheet xmlns="http://schemas.openxmlformats.org/spreadsheetml/2006/main" xmlns:r="http://schemas.openxmlformats.org/officeDocument/2006/relationships">
  <sheetPr>
    <tabColor rgb="FFFFCD2D"/>
  </sheetPr>
  <dimension ref="A1:M216"/>
  <sheetViews>
    <sheetView zoomScalePageLayoutView="0" workbookViewId="0" topLeftCell="A1">
      <pane xSplit="1" ySplit="9" topLeftCell="B10" activePane="bottomRight" state="frozen"/>
      <selection pane="topLeft" activeCell="A1" sqref="A1"/>
      <selection pane="topRight" activeCell="B1" sqref="B1"/>
      <selection pane="bottomLeft" activeCell="A10" sqref="A10"/>
      <selection pane="bottomRight" activeCell="A1" sqref="A1"/>
    </sheetView>
  </sheetViews>
  <sheetFormatPr defaultColWidth="9.140625" defaultRowHeight="12.75"/>
  <cols>
    <col min="1" max="1" width="23.140625" style="5" customWidth="1"/>
    <col min="2" max="3" width="16.00390625" style="5" customWidth="1"/>
    <col min="4" max="4" width="15.421875" style="5" customWidth="1"/>
    <col min="5" max="6" width="16.7109375" style="5" customWidth="1"/>
    <col min="7" max="7" width="15.140625" style="5" customWidth="1"/>
    <col min="8" max="16384" width="9.140625" style="5" customWidth="1"/>
  </cols>
  <sheetData>
    <row r="1" spans="1:7" s="3" customFormat="1" ht="13.5" customHeight="1">
      <c r="A1" s="78" t="s">
        <v>466</v>
      </c>
      <c r="B1" s="78"/>
      <c r="C1" s="4"/>
      <c r="D1" s="4"/>
      <c r="F1" s="5"/>
      <c r="G1" s="120" t="s">
        <v>751</v>
      </c>
    </row>
    <row r="2" spans="1:7" s="3" customFormat="1" ht="12.75" customHeight="1">
      <c r="A2" s="6"/>
      <c r="B2" s="4"/>
      <c r="C2" s="4"/>
      <c r="D2" s="4"/>
      <c r="F2" s="5"/>
      <c r="G2" s="120" t="s">
        <v>760</v>
      </c>
    </row>
    <row r="3" spans="1:7" s="3" customFormat="1" ht="12.75" customHeight="1">
      <c r="A3" s="6"/>
      <c r="B3" s="4"/>
      <c r="C3" s="4"/>
      <c r="D3" s="4"/>
      <c r="E3" s="4"/>
      <c r="F3" s="4"/>
      <c r="G3" s="4"/>
    </row>
    <row r="4" spans="1:7" ht="33" customHeight="1">
      <c r="A4" s="204" t="s">
        <v>828</v>
      </c>
      <c r="B4" s="205"/>
      <c r="C4" s="205"/>
      <c r="D4" s="205"/>
      <c r="E4" s="205"/>
      <c r="F4" s="205"/>
      <c r="G4" s="205"/>
    </row>
    <row r="5" spans="1:7" ht="19.5" customHeight="1" thickBot="1">
      <c r="A5" s="222" t="s">
        <v>829</v>
      </c>
      <c r="B5" s="222"/>
      <c r="C5" s="222"/>
      <c r="D5" s="222"/>
      <c r="E5" s="222"/>
      <c r="F5" s="222"/>
      <c r="G5" s="222"/>
    </row>
    <row r="6" ht="7.5" customHeight="1" thickTop="1"/>
    <row r="7" ht="13.5" customHeight="1">
      <c r="G7" s="12" t="s">
        <v>0</v>
      </c>
    </row>
    <row r="8" spans="1:7" ht="57" customHeight="1">
      <c r="A8" s="72" t="s">
        <v>753</v>
      </c>
      <c r="B8" s="99" t="s">
        <v>830</v>
      </c>
      <c r="C8" s="99" t="s">
        <v>831</v>
      </c>
      <c r="D8" s="99" t="s">
        <v>832</v>
      </c>
      <c r="E8" s="99" t="s">
        <v>833</v>
      </c>
      <c r="F8" s="25" t="s">
        <v>834</v>
      </c>
      <c r="G8" s="100" t="s">
        <v>835</v>
      </c>
    </row>
    <row r="9" spans="1:7" ht="42" customHeight="1">
      <c r="A9" s="179" t="s">
        <v>754</v>
      </c>
      <c r="B9" s="101" t="s">
        <v>459</v>
      </c>
      <c r="C9" s="101" t="s">
        <v>460</v>
      </c>
      <c r="D9" s="101" t="s">
        <v>461</v>
      </c>
      <c r="E9" s="101" t="s">
        <v>722</v>
      </c>
      <c r="F9" s="26" t="s">
        <v>462</v>
      </c>
      <c r="G9" s="85" t="s">
        <v>452</v>
      </c>
    </row>
    <row r="10" spans="1:8" s="142" customFormat="1" ht="19.5" customHeight="1">
      <c r="A10" s="77" t="s">
        <v>3</v>
      </c>
      <c r="B10" s="133">
        <f aca="true" t="shared" si="0" ref="B10:G10">B11+B17+B20+B22+B29</f>
        <v>10329</v>
      </c>
      <c r="C10" s="133">
        <f t="shared" si="0"/>
        <v>13772</v>
      </c>
      <c r="D10" s="133">
        <f t="shared" si="0"/>
        <v>4038</v>
      </c>
      <c r="E10" s="133">
        <f t="shared" si="0"/>
        <v>4797</v>
      </c>
      <c r="F10" s="133">
        <f t="shared" si="0"/>
        <v>19596</v>
      </c>
      <c r="G10" s="134">
        <f t="shared" si="0"/>
        <v>52532</v>
      </c>
      <c r="H10" s="141"/>
    </row>
    <row r="11" spans="1:8" s="142" customFormat="1" ht="19.5" customHeight="1">
      <c r="A11" s="183" t="s">
        <v>46</v>
      </c>
      <c r="B11" s="186">
        <f aca="true" t="shared" si="1" ref="B11:G11">SUM(B12:B16)</f>
        <v>300</v>
      </c>
      <c r="C11" s="186">
        <f t="shared" si="1"/>
        <v>9949</v>
      </c>
      <c r="D11" s="186">
        <f t="shared" si="1"/>
        <v>237</v>
      </c>
      <c r="E11" s="186">
        <f t="shared" si="1"/>
        <v>106</v>
      </c>
      <c r="F11" s="186">
        <f t="shared" si="1"/>
        <v>963</v>
      </c>
      <c r="G11" s="198">
        <f t="shared" si="1"/>
        <v>11555</v>
      </c>
      <c r="H11" s="141"/>
    </row>
    <row r="12" spans="1:8" ht="19.5" customHeight="1">
      <c r="A12" s="75" t="s">
        <v>47</v>
      </c>
      <c r="B12" s="10">
        <v>39</v>
      </c>
      <c r="C12" s="10">
        <v>538</v>
      </c>
      <c r="D12" s="10">
        <v>27</v>
      </c>
      <c r="E12" s="10">
        <v>28</v>
      </c>
      <c r="F12" s="10">
        <v>63</v>
      </c>
      <c r="G12" s="199">
        <f>B12+C12+D12+E12+F12</f>
        <v>695</v>
      </c>
      <c r="H12" s="9"/>
    </row>
    <row r="13" spans="1:8" ht="19.5" customHeight="1">
      <c r="A13" s="75" t="s">
        <v>48</v>
      </c>
      <c r="B13" s="10">
        <v>20</v>
      </c>
      <c r="C13" s="10">
        <v>739</v>
      </c>
      <c r="D13" s="10">
        <v>44</v>
      </c>
      <c r="E13" s="10">
        <v>4</v>
      </c>
      <c r="F13" s="10">
        <v>197</v>
      </c>
      <c r="G13" s="199">
        <f>B13+C13+D13+E13+F13</f>
        <v>1004</v>
      </c>
      <c r="H13" s="9"/>
    </row>
    <row r="14" spans="1:8" ht="19.5" customHeight="1">
      <c r="A14" s="75" t="s">
        <v>49</v>
      </c>
      <c r="B14" s="10">
        <v>48</v>
      </c>
      <c r="C14" s="10">
        <v>2529</v>
      </c>
      <c r="D14" s="10">
        <v>37</v>
      </c>
      <c r="E14" s="10">
        <v>12</v>
      </c>
      <c r="F14" s="10">
        <v>70</v>
      </c>
      <c r="G14" s="199">
        <f>B14+C14+D14+E14+F14</f>
        <v>2696</v>
      </c>
      <c r="H14" s="9"/>
    </row>
    <row r="15" spans="1:8" ht="19.5" customHeight="1">
      <c r="A15" s="75" t="s">
        <v>50</v>
      </c>
      <c r="B15" s="10">
        <v>193</v>
      </c>
      <c r="C15" s="10">
        <v>6097</v>
      </c>
      <c r="D15" s="10">
        <v>118</v>
      </c>
      <c r="E15" s="10">
        <v>47</v>
      </c>
      <c r="F15" s="10">
        <v>629</v>
      </c>
      <c r="G15" s="199">
        <f>B15+C15+D15+E15+F15</f>
        <v>7084</v>
      </c>
      <c r="H15" s="9"/>
    </row>
    <row r="16" spans="1:8" ht="19.5" customHeight="1">
      <c r="A16" s="75" t="s">
        <v>51</v>
      </c>
      <c r="B16" s="10">
        <v>0</v>
      </c>
      <c r="C16" s="10">
        <v>46</v>
      </c>
      <c r="D16" s="10">
        <v>11</v>
      </c>
      <c r="E16" s="10">
        <v>15</v>
      </c>
      <c r="F16" s="10">
        <v>4</v>
      </c>
      <c r="G16" s="199">
        <f>B16+C16+D16+E16+F16</f>
        <v>76</v>
      </c>
      <c r="H16" s="9"/>
    </row>
    <row r="17" spans="1:8" s="142" customFormat="1" ht="19.5" customHeight="1">
      <c r="A17" s="183" t="s">
        <v>52</v>
      </c>
      <c r="B17" s="186">
        <f aca="true" t="shared" si="2" ref="B17:G17">SUM(B18:B19)</f>
        <v>0</v>
      </c>
      <c r="C17" s="186">
        <f t="shared" si="2"/>
        <v>822</v>
      </c>
      <c r="D17" s="186">
        <f t="shared" si="2"/>
        <v>27</v>
      </c>
      <c r="E17" s="186">
        <f t="shared" si="2"/>
        <v>2</v>
      </c>
      <c r="F17" s="186">
        <f t="shared" si="2"/>
        <v>32</v>
      </c>
      <c r="G17" s="198">
        <f t="shared" si="2"/>
        <v>883</v>
      </c>
      <c r="H17" s="141"/>
    </row>
    <row r="18" spans="1:8" ht="19.5" customHeight="1">
      <c r="A18" s="75" t="s">
        <v>53</v>
      </c>
      <c r="B18" s="10">
        <v>0</v>
      </c>
      <c r="C18" s="10">
        <v>822</v>
      </c>
      <c r="D18" s="10">
        <v>27</v>
      </c>
      <c r="E18" s="10">
        <v>2</v>
      </c>
      <c r="F18" s="10">
        <v>32</v>
      </c>
      <c r="G18" s="199">
        <f>B18+C18+D18+E18+F18</f>
        <v>883</v>
      </c>
      <c r="H18" s="9"/>
    </row>
    <row r="19" spans="1:8" ht="19.5" customHeight="1">
      <c r="A19" s="75" t="s">
        <v>54</v>
      </c>
      <c r="B19" s="10">
        <v>0</v>
      </c>
      <c r="C19" s="10">
        <v>0</v>
      </c>
      <c r="D19" s="10">
        <v>0</v>
      </c>
      <c r="E19" s="10">
        <v>0</v>
      </c>
      <c r="F19" s="10">
        <v>0</v>
      </c>
      <c r="G19" s="199">
        <f>B19+C19+D19+E19+F19</f>
        <v>0</v>
      </c>
      <c r="H19" s="9"/>
    </row>
    <row r="20" spans="1:8" s="142" customFormat="1" ht="19.5" customHeight="1">
      <c r="A20" s="183" t="s">
        <v>55</v>
      </c>
      <c r="B20" s="186">
        <f aca="true" t="shared" si="3" ref="B20:G20">SUM(B21)</f>
        <v>0</v>
      </c>
      <c r="C20" s="186">
        <f t="shared" si="3"/>
        <v>3026</v>
      </c>
      <c r="D20" s="186">
        <f t="shared" si="3"/>
        <v>106</v>
      </c>
      <c r="E20" s="186">
        <f t="shared" si="3"/>
        <v>474</v>
      </c>
      <c r="F20" s="186">
        <f t="shared" si="3"/>
        <v>69</v>
      </c>
      <c r="G20" s="198">
        <f t="shared" si="3"/>
        <v>3675</v>
      </c>
      <c r="H20" s="141"/>
    </row>
    <row r="21" spans="1:8" ht="19.5" customHeight="1">
      <c r="A21" s="75" t="s">
        <v>56</v>
      </c>
      <c r="B21" s="10">
        <v>0</v>
      </c>
      <c r="C21" s="10">
        <v>3026</v>
      </c>
      <c r="D21" s="10">
        <v>106</v>
      </c>
      <c r="E21" s="10">
        <v>474</v>
      </c>
      <c r="F21" s="10">
        <v>69</v>
      </c>
      <c r="G21" s="199">
        <f>B21+C21+D21+E21+F21</f>
        <v>3675</v>
      </c>
      <c r="H21" s="9"/>
    </row>
    <row r="22" spans="1:8" s="142" customFormat="1" ht="19.5" customHeight="1">
      <c r="A22" s="183" t="s">
        <v>57</v>
      </c>
      <c r="B22" s="186">
        <f aca="true" t="shared" si="4" ref="B22:G22">SUM(B23:B28)</f>
        <v>9016</v>
      </c>
      <c r="C22" s="186">
        <f t="shared" si="4"/>
        <v>-323</v>
      </c>
      <c r="D22" s="186">
        <f t="shared" si="4"/>
        <v>3317</v>
      </c>
      <c r="E22" s="186">
        <f t="shared" si="4"/>
        <v>4100</v>
      </c>
      <c r="F22" s="186">
        <f t="shared" si="4"/>
        <v>18161</v>
      </c>
      <c r="G22" s="198">
        <f t="shared" si="4"/>
        <v>34271</v>
      </c>
      <c r="H22" s="141"/>
    </row>
    <row r="23" spans="1:8" ht="19.5" customHeight="1">
      <c r="A23" s="75" t="s">
        <v>58</v>
      </c>
      <c r="B23" s="10">
        <v>3068</v>
      </c>
      <c r="C23" s="10">
        <v>191</v>
      </c>
      <c r="D23" s="10">
        <v>34</v>
      </c>
      <c r="E23" s="10">
        <v>30</v>
      </c>
      <c r="F23" s="10">
        <v>143</v>
      </c>
      <c r="G23" s="199">
        <f aca="true" t="shared" si="5" ref="G23:G28">B23+C23+D23+E23+F23</f>
        <v>3466</v>
      </c>
      <c r="H23" s="9"/>
    </row>
    <row r="24" spans="1:8" ht="19.5" customHeight="1">
      <c r="A24" s="75" t="s">
        <v>60</v>
      </c>
      <c r="B24" s="10">
        <v>13</v>
      </c>
      <c r="C24" s="10">
        <v>183</v>
      </c>
      <c r="D24" s="10">
        <v>20</v>
      </c>
      <c r="E24" s="10">
        <v>28</v>
      </c>
      <c r="F24" s="10">
        <v>25</v>
      </c>
      <c r="G24" s="199">
        <f t="shared" si="5"/>
        <v>269</v>
      </c>
      <c r="H24" s="9"/>
    </row>
    <row r="25" spans="1:8" ht="19.5" customHeight="1">
      <c r="A25" s="75" t="s">
        <v>61</v>
      </c>
      <c r="B25" s="10">
        <v>720</v>
      </c>
      <c r="C25" s="10">
        <v>-4223</v>
      </c>
      <c r="D25" s="10">
        <v>54</v>
      </c>
      <c r="E25" s="10">
        <v>123</v>
      </c>
      <c r="F25" s="10">
        <v>17032</v>
      </c>
      <c r="G25" s="199">
        <f t="shared" si="5"/>
        <v>13706</v>
      </c>
      <c r="H25" s="9"/>
    </row>
    <row r="26" spans="1:8" ht="19.5" customHeight="1">
      <c r="A26" s="75" t="s">
        <v>62</v>
      </c>
      <c r="B26" s="10">
        <v>1288</v>
      </c>
      <c r="C26" s="10">
        <v>1533</v>
      </c>
      <c r="D26" s="10">
        <v>1978</v>
      </c>
      <c r="E26" s="10">
        <v>1891</v>
      </c>
      <c r="F26" s="10">
        <v>271</v>
      </c>
      <c r="G26" s="199">
        <f t="shared" si="5"/>
        <v>6961</v>
      </c>
      <c r="H26" s="9"/>
    </row>
    <row r="27" spans="1:8" ht="19.5" customHeight="1">
      <c r="A27" s="75" t="s">
        <v>63</v>
      </c>
      <c r="B27" s="10">
        <v>0</v>
      </c>
      <c r="C27" s="10">
        <v>111</v>
      </c>
      <c r="D27" s="10">
        <v>22</v>
      </c>
      <c r="E27" s="10">
        <v>3</v>
      </c>
      <c r="F27" s="10">
        <v>257</v>
      </c>
      <c r="G27" s="199">
        <f t="shared" si="5"/>
        <v>393</v>
      </c>
      <c r="H27" s="9"/>
    </row>
    <row r="28" spans="1:8" ht="19.5" customHeight="1">
      <c r="A28" s="75" t="s">
        <v>64</v>
      </c>
      <c r="B28" s="10">
        <v>3927</v>
      </c>
      <c r="C28" s="10">
        <v>1882</v>
      </c>
      <c r="D28" s="10">
        <v>1209</v>
      </c>
      <c r="E28" s="10">
        <v>2025</v>
      </c>
      <c r="F28" s="10">
        <v>433</v>
      </c>
      <c r="G28" s="199">
        <f t="shared" si="5"/>
        <v>9476</v>
      </c>
      <c r="H28" s="9"/>
    </row>
    <row r="29" spans="1:8" s="142" customFormat="1" ht="19.5" customHeight="1">
      <c r="A29" s="183" t="s">
        <v>65</v>
      </c>
      <c r="B29" s="186">
        <f aca="true" t="shared" si="6" ref="B29:G29">SUM(B30:B31)</f>
        <v>1013</v>
      </c>
      <c r="C29" s="186">
        <f t="shared" si="6"/>
        <v>298</v>
      </c>
      <c r="D29" s="186">
        <f t="shared" si="6"/>
        <v>351</v>
      </c>
      <c r="E29" s="186">
        <f t="shared" si="6"/>
        <v>115</v>
      </c>
      <c r="F29" s="186">
        <f t="shared" si="6"/>
        <v>371</v>
      </c>
      <c r="G29" s="198">
        <f t="shared" si="6"/>
        <v>2148</v>
      </c>
      <c r="H29" s="141"/>
    </row>
    <row r="30" spans="1:8" ht="19.5" customHeight="1">
      <c r="A30" s="75" t="s">
        <v>66</v>
      </c>
      <c r="B30" s="10">
        <v>0</v>
      </c>
      <c r="C30" s="10">
        <v>0</v>
      </c>
      <c r="D30" s="10">
        <v>42</v>
      </c>
      <c r="E30" s="10">
        <v>0</v>
      </c>
      <c r="F30" s="10">
        <v>259</v>
      </c>
      <c r="G30" s="199">
        <f>B30+C30+D30+E30+F30</f>
        <v>301</v>
      </c>
      <c r="H30" s="9"/>
    </row>
    <row r="31" spans="1:8" ht="19.5" customHeight="1">
      <c r="A31" s="75" t="s">
        <v>67</v>
      </c>
      <c r="B31" s="10">
        <v>1013</v>
      </c>
      <c r="C31" s="10">
        <v>298</v>
      </c>
      <c r="D31" s="10">
        <v>309</v>
      </c>
      <c r="E31" s="10">
        <v>115</v>
      </c>
      <c r="F31" s="10">
        <v>112</v>
      </c>
      <c r="G31" s="199">
        <f>B31+C31+D31+E31+F31</f>
        <v>1847</v>
      </c>
      <c r="H31" s="9"/>
    </row>
    <row r="32" spans="1:8" s="142" customFormat="1" ht="19.5" customHeight="1">
      <c r="A32" s="77" t="s">
        <v>245</v>
      </c>
      <c r="B32" s="133">
        <f aca="true" t="shared" si="7" ref="B32:G32">B33+B38</f>
        <v>257752</v>
      </c>
      <c r="C32" s="133">
        <f t="shared" si="7"/>
        <v>1455</v>
      </c>
      <c r="D32" s="133">
        <f t="shared" si="7"/>
        <v>52875</v>
      </c>
      <c r="E32" s="133">
        <f t="shared" si="7"/>
        <v>3840</v>
      </c>
      <c r="F32" s="133">
        <f t="shared" si="7"/>
        <v>38998</v>
      </c>
      <c r="G32" s="134">
        <f t="shared" si="7"/>
        <v>354920</v>
      </c>
      <c r="H32" s="141"/>
    </row>
    <row r="33" spans="1:8" s="142" customFormat="1" ht="19.5" customHeight="1">
      <c r="A33" s="183" t="s">
        <v>246</v>
      </c>
      <c r="B33" s="186">
        <f aca="true" t="shared" si="8" ref="B33:G33">SUM(B34:B37)</f>
        <v>239825</v>
      </c>
      <c r="C33" s="186">
        <f t="shared" si="8"/>
        <v>695</v>
      </c>
      <c r="D33" s="186">
        <f t="shared" si="8"/>
        <v>39429</v>
      </c>
      <c r="E33" s="186">
        <f t="shared" si="8"/>
        <v>2596</v>
      </c>
      <c r="F33" s="186">
        <f t="shared" si="8"/>
        <v>28747</v>
      </c>
      <c r="G33" s="198">
        <f t="shared" si="8"/>
        <v>311292</v>
      </c>
      <c r="H33" s="141"/>
    </row>
    <row r="34" spans="1:8" ht="19.5" customHeight="1">
      <c r="A34" s="75" t="s">
        <v>248</v>
      </c>
      <c r="B34" s="10">
        <v>220028</v>
      </c>
      <c r="C34" s="10">
        <v>642</v>
      </c>
      <c r="D34" s="10">
        <v>38198</v>
      </c>
      <c r="E34" s="10">
        <v>2071</v>
      </c>
      <c r="F34" s="10">
        <v>28242</v>
      </c>
      <c r="G34" s="199">
        <f>B34+C34+D34+E34+F34</f>
        <v>289181</v>
      </c>
      <c r="H34" s="9"/>
    </row>
    <row r="35" spans="1:8" ht="19.5" customHeight="1">
      <c r="A35" s="75" t="s">
        <v>249</v>
      </c>
      <c r="B35" s="10">
        <v>3093</v>
      </c>
      <c r="C35" s="10">
        <v>53</v>
      </c>
      <c r="D35" s="10">
        <v>672</v>
      </c>
      <c r="E35" s="10">
        <v>68</v>
      </c>
      <c r="F35" s="10">
        <v>142</v>
      </c>
      <c r="G35" s="199">
        <f>B35+C35+D35+E35+F35</f>
        <v>4028</v>
      </c>
      <c r="H35" s="9"/>
    </row>
    <row r="36" spans="1:8" ht="19.5" customHeight="1">
      <c r="A36" s="75" t="s">
        <v>250</v>
      </c>
      <c r="B36" s="10">
        <v>154</v>
      </c>
      <c r="C36" s="10">
        <v>0</v>
      </c>
      <c r="D36" s="10">
        <v>63</v>
      </c>
      <c r="E36" s="10">
        <v>7</v>
      </c>
      <c r="F36" s="10">
        <v>0</v>
      </c>
      <c r="G36" s="199">
        <f>B36+C36+D36+E36+F36</f>
        <v>224</v>
      </c>
      <c r="H36" s="9"/>
    </row>
    <row r="37" spans="1:8" ht="19.5" customHeight="1">
      <c r="A37" s="75" t="s">
        <v>251</v>
      </c>
      <c r="B37" s="10">
        <v>16550</v>
      </c>
      <c r="C37" s="10">
        <v>0</v>
      </c>
      <c r="D37" s="10">
        <v>496</v>
      </c>
      <c r="E37" s="10">
        <v>450</v>
      </c>
      <c r="F37" s="10">
        <v>363</v>
      </c>
      <c r="G37" s="199">
        <f>B37+C37+D37+E37+F37</f>
        <v>17859</v>
      </c>
      <c r="H37" s="9"/>
    </row>
    <row r="38" spans="1:8" s="142" customFormat="1" ht="19.5" customHeight="1">
      <c r="A38" s="183" t="s">
        <v>252</v>
      </c>
      <c r="B38" s="186">
        <f aca="true" t="shared" si="9" ref="B38:G38">SUM(B39:B42)</f>
        <v>17927</v>
      </c>
      <c r="C38" s="186">
        <f t="shared" si="9"/>
        <v>760</v>
      </c>
      <c r="D38" s="186">
        <f t="shared" si="9"/>
        <v>13446</v>
      </c>
      <c r="E38" s="186">
        <f t="shared" si="9"/>
        <v>1244</v>
      </c>
      <c r="F38" s="186">
        <f t="shared" si="9"/>
        <v>10251</v>
      </c>
      <c r="G38" s="198">
        <f t="shared" si="9"/>
        <v>43628</v>
      </c>
      <c r="H38" s="141"/>
    </row>
    <row r="39" spans="1:8" ht="19.5" customHeight="1">
      <c r="A39" s="75" t="s">
        <v>253</v>
      </c>
      <c r="B39" s="10">
        <v>13780</v>
      </c>
      <c r="C39" s="10">
        <v>711</v>
      </c>
      <c r="D39" s="10">
        <v>8446</v>
      </c>
      <c r="E39" s="10">
        <v>979</v>
      </c>
      <c r="F39" s="10">
        <v>7458</v>
      </c>
      <c r="G39" s="199">
        <f>B39+C39+D39+E39+F39</f>
        <v>31374</v>
      </c>
      <c r="H39" s="9"/>
    </row>
    <row r="40" spans="1:8" ht="19.5" customHeight="1">
      <c r="A40" s="75" t="s">
        <v>254</v>
      </c>
      <c r="B40" s="10">
        <v>0</v>
      </c>
      <c r="C40" s="10">
        <v>6</v>
      </c>
      <c r="D40" s="10">
        <v>67</v>
      </c>
      <c r="E40" s="10">
        <v>0</v>
      </c>
      <c r="F40" s="10">
        <v>23</v>
      </c>
      <c r="G40" s="199">
        <f>B40+C40+D40+E40+F40</f>
        <v>96</v>
      </c>
      <c r="H40" s="9"/>
    </row>
    <row r="41" spans="1:8" ht="19.5" customHeight="1">
      <c r="A41" s="75" t="s">
        <v>255</v>
      </c>
      <c r="B41" s="10">
        <v>25</v>
      </c>
      <c r="C41" s="10">
        <v>36</v>
      </c>
      <c r="D41" s="10">
        <v>156</v>
      </c>
      <c r="E41" s="10">
        <v>0</v>
      </c>
      <c r="F41" s="10">
        <v>527</v>
      </c>
      <c r="G41" s="199">
        <f>B41+C41+D41+E41+F41</f>
        <v>744</v>
      </c>
      <c r="H41" s="9"/>
    </row>
    <row r="42" spans="1:8" ht="19.5" customHeight="1">
      <c r="A42" s="75" t="s">
        <v>256</v>
      </c>
      <c r="B42" s="10">
        <v>4122</v>
      </c>
      <c r="C42" s="10">
        <v>7</v>
      </c>
      <c r="D42" s="10">
        <v>4777</v>
      </c>
      <c r="E42" s="10">
        <v>265</v>
      </c>
      <c r="F42" s="10">
        <v>2243</v>
      </c>
      <c r="G42" s="199">
        <f>B42+C42+D42+E42+F42</f>
        <v>11414</v>
      </c>
      <c r="H42" s="9"/>
    </row>
    <row r="43" spans="1:8" s="142" customFormat="1" ht="19.5" customHeight="1">
      <c r="A43" s="77" t="s">
        <v>4</v>
      </c>
      <c r="B43" s="133">
        <f aca="true" t="shared" si="10" ref="B43:G43">B44+B52+B58+B61+B66+B71</f>
        <v>18240</v>
      </c>
      <c r="C43" s="133">
        <f t="shared" si="10"/>
        <v>2094</v>
      </c>
      <c r="D43" s="133">
        <f t="shared" si="10"/>
        <v>2953</v>
      </c>
      <c r="E43" s="133">
        <f t="shared" si="10"/>
        <v>18132</v>
      </c>
      <c r="F43" s="133">
        <f t="shared" si="10"/>
        <v>160176</v>
      </c>
      <c r="G43" s="134">
        <f t="shared" si="10"/>
        <v>201595</v>
      </c>
      <c r="H43" s="141"/>
    </row>
    <row r="44" spans="1:8" s="142" customFormat="1" ht="19.5" customHeight="1">
      <c r="A44" s="183" t="s">
        <v>68</v>
      </c>
      <c r="B44" s="186">
        <f aca="true" t="shared" si="11" ref="B44:G44">SUM(B45:B51)</f>
        <v>118</v>
      </c>
      <c r="C44" s="186">
        <f t="shared" si="11"/>
        <v>-3</v>
      </c>
      <c r="D44" s="186">
        <f t="shared" si="11"/>
        <v>142</v>
      </c>
      <c r="E44" s="186">
        <f t="shared" si="11"/>
        <v>4536</v>
      </c>
      <c r="F44" s="186">
        <f t="shared" si="11"/>
        <v>64322</v>
      </c>
      <c r="G44" s="198">
        <f t="shared" si="11"/>
        <v>69115</v>
      </c>
      <c r="H44" s="141"/>
    </row>
    <row r="45" spans="1:8" ht="19.5" customHeight="1">
      <c r="A45" s="75" t="s">
        <v>69</v>
      </c>
      <c r="B45" s="10">
        <v>0</v>
      </c>
      <c r="C45" s="10">
        <v>0</v>
      </c>
      <c r="D45" s="10">
        <v>0</v>
      </c>
      <c r="E45" s="10">
        <v>2</v>
      </c>
      <c r="F45" s="10">
        <v>0</v>
      </c>
      <c r="G45" s="199">
        <f aca="true" t="shared" si="12" ref="G45:G51">B45+C45+D45+E45+F45</f>
        <v>2</v>
      </c>
      <c r="H45" s="9"/>
    </row>
    <row r="46" spans="1:8" ht="19.5" customHeight="1">
      <c r="A46" s="75" t="s">
        <v>70</v>
      </c>
      <c r="B46" s="10">
        <v>0</v>
      </c>
      <c r="C46" s="10">
        <v>0</v>
      </c>
      <c r="D46" s="10">
        <v>0</v>
      </c>
      <c r="E46" s="10">
        <v>2</v>
      </c>
      <c r="F46" s="10">
        <v>2</v>
      </c>
      <c r="G46" s="199">
        <f t="shared" si="12"/>
        <v>4</v>
      </c>
      <c r="H46" s="9"/>
    </row>
    <row r="47" spans="1:8" ht="19.5" customHeight="1">
      <c r="A47" s="75" t="s">
        <v>71</v>
      </c>
      <c r="B47" s="10">
        <v>0</v>
      </c>
      <c r="C47" s="10">
        <v>73</v>
      </c>
      <c r="D47" s="10">
        <v>35</v>
      </c>
      <c r="E47" s="10">
        <v>55</v>
      </c>
      <c r="F47" s="10">
        <v>73</v>
      </c>
      <c r="G47" s="199">
        <f t="shared" si="12"/>
        <v>236</v>
      </c>
      <c r="H47" s="9"/>
    </row>
    <row r="48" spans="1:8" ht="19.5" customHeight="1">
      <c r="A48" s="75" t="s">
        <v>72</v>
      </c>
      <c r="B48" s="10">
        <v>17</v>
      </c>
      <c r="C48" s="10">
        <v>0</v>
      </c>
      <c r="D48" s="10">
        <v>8</v>
      </c>
      <c r="E48" s="10">
        <v>30</v>
      </c>
      <c r="F48" s="10">
        <v>1</v>
      </c>
      <c r="G48" s="199">
        <f t="shared" si="12"/>
        <v>56</v>
      </c>
      <c r="H48" s="9"/>
    </row>
    <row r="49" spans="1:8" ht="19.5" customHeight="1">
      <c r="A49" s="75" t="s">
        <v>73</v>
      </c>
      <c r="B49" s="10">
        <v>0</v>
      </c>
      <c r="C49" s="10">
        <v>0</v>
      </c>
      <c r="D49" s="10">
        <v>4</v>
      </c>
      <c r="E49" s="10">
        <v>0</v>
      </c>
      <c r="F49" s="10">
        <v>32</v>
      </c>
      <c r="G49" s="199">
        <f t="shared" si="12"/>
        <v>36</v>
      </c>
      <c r="H49" s="9"/>
    </row>
    <row r="50" spans="1:8" ht="19.5" customHeight="1">
      <c r="A50" s="75" t="s">
        <v>74</v>
      </c>
      <c r="B50" s="10">
        <v>86</v>
      </c>
      <c r="C50" s="10">
        <v>-76</v>
      </c>
      <c r="D50" s="10">
        <v>49</v>
      </c>
      <c r="E50" s="10">
        <v>2710</v>
      </c>
      <c r="F50" s="10">
        <v>63788</v>
      </c>
      <c r="G50" s="199">
        <f t="shared" si="12"/>
        <v>66557</v>
      </c>
      <c r="H50" s="9"/>
    </row>
    <row r="51" spans="1:8" ht="19.5" customHeight="1">
      <c r="A51" s="75" t="s">
        <v>75</v>
      </c>
      <c r="B51" s="10">
        <v>15</v>
      </c>
      <c r="C51" s="10">
        <v>0</v>
      </c>
      <c r="D51" s="10">
        <v>46</v>
      </c>
      <c r="E51" s="10">
        <v>1737</v>
      </c>
      <c r="F51" s="10">
        <v>426</v>
      </c>
      <c r="G51" s="199">
        <f t="shared" si="12"/>
        <v>2224</v>
      </c>
      <c r="H51" s="9"/>
    </row>
    <row r="52" spans="1:8" s="142" customFormat="1" ht="19.5" customHeight="1">
      <c r="A52" s="183" t="s">
        <v>76</v>
      </c>
      <c r="B52" s="186">
        <f aca="true" t="shared" si="13" ref="B52:G52">SUM(B53:B57)</f>
        <v>29</v>
      </c>
      <c r="C52" s="186">
        <f t="shared" si="13"/>
        <v>55</v>
      </c>
      <c r="D52" s="186">
        <f t="shared" si="13"/>
        <v>31</v>
      </c>
      <c r="E52" s="186">
        <f t="shared" si="13"/>
        <v>82</v>
      </c>
      <c r="F52" s="186">
        <f t="shared" si="13"/>
        <v>3101</v>
      </c>
      <c r="G52" s="198">
        <f t="shared" si="13"/>
        <v>3298</v>
      </c>
      <c r="H52" s="141"/>
    </row>
    <row r="53" spans="1:8" ht="19.5" customHeight="1">
      <c r="A53" s="75" t="s">
        <v>77</v>
      </c>
      <c r="B53" s="10">
        <v>2</v>
      </c>
      <c r="C53" s="10">
        <v>55</v>
      </c>
      <c r="D53" s="10">
        <v>36</v>
      </c>
      <c r="E53" s="10">
        <v>41</v>
      </c>
      <c r="F53" s="10">
        <v>88</v>
      </c>
      <c r="G53" s="199">
        <f>B53+C53+D53+E53+F53</f>
        <v>222</v>
      </c>
      <c r="H53" s="9"/>
    </row>
    <row r="54" spans="1:8" ht="19.5" customHeight="1">
      <c r="A54" s="75" t="s">
        <v>78</v>
      </c>
      <c r="B54" s="10">
        <v>0</v>
      </c>
      <c r="C54" s="10">
        <v>0</v>
      </c>
      <c r="D54" s="10">
        <v>0</v>
      </c>
      <c r="E54" s="10">
        <v>0</v>
      </c>
      <c r="F54" s="10">
        <v>16</v>
      </c>
      <c r="G54" s="199">
        <f>B54+C54+D54+E54+F54</f>
        <v>16</v>
      </c>
      <c r="H54" s="9"/>
    </row>
    <row r="55" spans="1:8" ht="19.5" customHeight="1">
      <c r="A55" s="75" t="s">
        <v>79</v>
      </c>
      <c r="B55" s="10">
        <v>0</v>
      </c>
      <c r="C55" s="10">
        <v>0</v>
      </c>
      <c r="D55" s="10">
        <v>0</v>
      </c>
      <c r="E55" s="10">
        <v>2</v>
      </c>
      <c r="F55" s="10">
        <v>2869</v>
      </c>
      <c r="G55" s="199">
        <f>B55+C55+D55+E55+F55</f>
        <v>2871</v>
      </c>
      <c r="H55" s="9"/>
    </row>
    <row r="56" spans="1:8" ht="19.5" customHeight="1">
      <c r="A56" s="75" t="s">
        <v>80</v>
      </c>
      <c r="B56" s="10">
        <v>26</v>
      </c>
      <c r="C56" s="10">
        <v>0</v>
      </c>
      <c r="D56" s="10">
        <v>0</v>
      </c>
      <c r="E56" s="10">
        <v>35</v>
      </c>
      <c r="F56" s="10">
        <v>45</v>
      </c>
      <c r="G56" s="199">
        <f>B56+C56+D56+E56+F56</f>
        <v>106</v>
      </c>
      <c r="H56" s="9"/>
    </row>
    <row r="57" spans="1:8" ht="19.5" customHeight="1">
      <c r="A57" s="75" t="s">
        <v>81</v>
      </c>
      <c r="B57" s="10">
        <v>1</v>
      </c>
      <c r="C57" s="10">
        <v>0</v>
      </c>
      <c r="D57" s="10">
        <v>-5</v>
      </c>
      <c r="E57" s="10">
        <v>4</v>
      </c>
      <c r="F57" s="10">
        <v>83</v>
      </c>
      <c r="G57" s="199">
        <f>B57+C57+D57+E57+F57</f>
        <v>83</v>
      </c>
      <c r="H57" s="9"/>
    </row>
    <row r="58" spans="1:8" s="142" customFormat="1" ht="19.5" customHeight="1">
      <c r="A58" s="183" t="s">
        <v>82</v>
      </c>
      <c r="B58" s="186">
        <f aca="true" t="shared" si="14" ref="B58:G58">SUM(B59:B60)</f>
        <v>161</v>
      </c>
      <c r="C58" s="186">
        <f t="shared" si="14"/>
        <v>109</v>
      </c>
      <c r="D58" s="186">
        <f t="shared" si="14"/>
        <v>182</v>
      </c>
      <c r="E58" s="186">
        <f t="shared" si="14"/>
        <v>229</v>
      </c>
      <c r="F58" s="186">
        <f t="shared" si="14"/>
        <v>5520</v>
      </c>
      <c r="G58" s="198">
        <f t="shared" si="14"/>
        <v>6201</v>
      </c>
      <c r="H58" s="141"/>
    </row>
    <row r="59" spans="1:8" ht="19.5" customHeight="1">
      <c r="A59" s="75" t="s">
        <v>83</v>
      </c>
      <c r="B59" s="10">
        <v>134</v>
      </c>
      <c r="C59" s="10">
        <v>27</v>
      </c>
      <c r="D59" s="10">
        <v>25</v>
      </c>
      <c r="E59" s="10">
        <v>29</v>
      </c>
      <c r="F59" s="10">
        <v>206</v>
      </c>
      <c r="G59" s="199">
        <f>B59+C59+D59+E59+F59</f>
        <v>421</v>
      </c>
      <c r="H59" s="9"/>
    </row>
    <row r="60" spans="1:8" ht="19.5" customHeight="1">
      <c r="A60" s="75" t="s">
        <v>84</v>
      </c>
      <c r="B60" s="10">
        <v>27</v>
      </c>
      <c r="C60" s="10">
        <v>82</v>
      </c>
      <c r="D60" s="10">
        <v>157</v>
      </c>
      <c r="E60" s="10">
        <v>200</v>
      </c>
      <c r="F60" s="10">
        <v>5314</v>
      </c>
      <c r="G60" s="199">
        <f>B60+C60+D60+E60+F60</f>
        <v>5780</v>
      </c>
      <c r="H60" s="9"/>
    </row>
    <row r="61" spans="1:8" s="142" customFormat="1" ht="19.5" customHeight="1">
      <c r="A61" s="183" t="s">
        <v>86</v>
      </c>
      <c r="B61" s="186">
        <f aca="true" t="shared" si="15" ref="B61:G61">SUM(B62:B65)</f>
        <v>15047</v>
      </c>
      <c r="C61" s="186">
        <f t="shared" si="15"/>
        <v>1155</v>
      </c>
      <c r="D61" s="186">
        <f t="shared" si="15"/>
        <v>1325</v>
      </c>
      <c r="E61" s="186">
        <f t="shared" si="15"/>
        <v>8405</v>
      </c>
      <c r="F61" s="186">
        <f t="shared" si="15"/>
        <v>3006</v>
      </c>
      <c r="G61" s="198">
        <f t="shared" si="15"/>
        <v>28938</v>
      </c>
      <c r="H61" s="141"/>
    </row>
    <row r="62" spans="1:8" ht="19.5" customHeight="1">
      <c r="A62" s="75" t="s">
        <v>88</v>
      </c>
      <c r="B62" s="10">
        <v>9908</v>
      </c>
      <c r="C62" s="10">
        <v>1139</v>
      </c>
      <c r="D62" s="10">
        <v>-306</v>
      </c>
      <c r="E62" s="10">
        <v>5494</v>
      </c>
      <c r="F62" s="10">
        <v>-11238</v>
      </c>
      <c r="G62" s="199">
        <f>B62+C62+D62+E62+F62</f>
        <v>4997</v>
      </c>
      <c r="H62" s="9"/>
    </row>
    <row r="63" spans="1:8" ht="19.5" customHeight="1">
      <c r="A63" s="75" t="s">
        <v>89</v>
      </c>
      <c r="B63" s="10">
        <v>10</v>
      </c>
      <c r="C63" s="10">
        <v>0</v>
      </c>
      <c r="D63" s="10">
        <v>131</v>
      </c>
      <c r="E63" s="10">
        <v>163</v>
      </c>
      <c r="F63" s="10">
        <v>388</v>
      </c>
      <c r="G63" s="199">
        <f>B63+C63+D63+E63+F63</f>
        <v>692</v>
      </c>
      <c r="H63" s="9"/>
    </row>
    <row r="64" spans="1:8" ht="19.5" customHeight="1">
      <c r="A64" s="75" t="s">
        <v>91</v>
      </c>
      <c r="B64" s="10">
        <v>2484</v>
      </c>
      <c r="C64" s="10">
        <v>-29</v>
      </c>
      <c r="D64" s="10">
        <v>0</v>
      </c>
      <c r="E64" s="10">
        <v>485</v>
      </c>
      <c r="F64" s="10">
        <v>1811</v>
      </c>
      <c r="G64" s="199">
        <f>B64+C64+D64+E64+F64</f>
        <v>4751</v>
      </c>
      <c r="H64" s="9"/>
    </row>
    <row r="65" spans="1:8" ht="19.5" customHeight="1">
      <c r="A65" s="75" t="s">
        <v>93</v>
      </c>
      <c r="B65" s="10">
        <v>2645</v>
      </c>
      <c r="C65" s="10">
        <v>45</v>
      </c>
      <c r="D65" s="10">
        <v>1500</v>
      </c>
      <c r="E65" s="10">
        <v>2263</v>
      </c>
      <c r="F65" s="10">
        <v>12045</v>
      </c>
      <c r="G65" s="199">
        <f>B65+C65+D65+E65+F65</f>
        <v>18498</v>
      </c>
      <c r="H65" s="9"/>
    </row>
    <row r="66" spans="1:8" s="142" customFormat="1" ht="19.5" customHeight="1">
      <c r="A66" s="183" t="s">
        <v>94</v>
      </c>
      <c r="B66" s="186">
        <f aca="true" t="shared" si="16" ref="B66:G66">SUM(B67:B70)</f>
        <v>940</v>
      </c>
      <c r="C66" s="186">
        <f t="shared" si="16"/>
        <v>735</v>
      </c>
      <c r="D66" s="186">
        <f t="shared" si="16"/>
        <v>1062</v>
      </c>
      <c r="E66" s="186">
        <f t="shared" si="16"/>
        <v>4562</v>
      </c>
      <c r="F66" s="186">
        <f t="shared" si="16"/>
        <v>81855</v>
      </c>
      <c r="G66" s="198">
        <f t="shared" si="16"/>
        <v>89154</v>
      </c>
      <c r="H66" s="141"/>
    </row>
    <row r="67" spans="1:8" ht="19.5" customHeight="1">
      <c r="A67" s="75" t="s">
        <v>95</v>
      </c>
      <c r="B67" s="10">
        <v>847</v>
      </c>
      <c r="C67" s="10">
        <v>692</v>
      </c>
      <c r="D67" s="10">
        <v>536</v>
      </c>
      <c r="E67" s="10">
        <v>3757</v>
      </c>
      <c r="F67" s="10">
        <v>80758</v>
      </c>
      <c r="G67" s="199">
        <f>B67+C67+D67+E67+F67</f>
        <v>86590</v>
      </c>
      <c r="H67" s="9"/>
    </row>
    <row r="68" spans="1:8" ht="19.5" customHeight="1">
      <c r="A68" s="75" t="s">
        <v>96</v>
      </c>
      <c r="B68" s="10">
        <v>93</v>
      </c>
      <c r="C68" s="10">
        <v>43</v>
      </c>
      <c r="D68" s="10">
        <v>134</v>
      </c>
      <c r="E68" s="10">
        <v>608</v>
      </c>
      <c r="F68" s="10">
        <v>1097</v>
      </c>
      <c r="G68" s="199">
        <f>B68+C68+D68+E68+F68</f>
        <v>1975</v>
      </c>
      <c r="H68" s="9"/>
    </row>
    <row r="69" spans="1:8" ht="19.5" customHeight="1">
      <c r="A69" s="75" t="s">
        <v>97</v>
      </c>
      <c r="B69" s="10">
        <v>0</v>
      </c>
      <c r="C69" s="10">
        <v>0</v>
      </c>
      <c r="D69" s="10">
        <v>18</v>
      </c>
      <c r="E69" s="10">
        <v>16</v>
      </c>
      <c r="F69" s="10">
        <v>0</v>
      </c>
      <c r="G69" s="199">
        <f>B69+C69+D69+E69+F69</f>
        <v>34</v>
      </c>
      <c r="H69" s="9"/>
    </row>
    <row r="70" spans="1:8" ht="19.5" customHeight="1">
      <c r="A70" s="75" t="s">
        <v>98</v>
      </c>
      <c r="B70" s="10">
        <v>0</v>
      </c>
      <c r="C70" s="10">
        <v>0</v>
      </c>
      <c r="D70" s="10">
        <v>374</v>
      </c>
      <c r="E70" s="10">
        <v>181</v>
      </c>
      <c r="F70" s="10">
        <v>0</v>
      </c>
      <c r="G70" s="199">
        <f>B70+C70+D70+E70+F70</f>
        <v>555</v>
      </c>
      <c r="H70" s="9"/>
    </row>
    <row r="71" spans="1:8" s="142" customFormat="1" ht="19.5" customHeight="1">
      <c r="A71" s="183" t="s">
        <v>99</v>
      </c>
      <c r="B71" s="186">
        <f aca="true" t="shared" si="17" ref="B71:G71">SUM(B72:B75)</f>
        <v>1945</v>
      </c>
      <c r="C71" s="186">
        <f t="shared" si="17"/>
        <v>43</v>
      </c>
      <c r="D71" s="186">
        <f t="shared" si="17"/>
        <v>211</v>
      </c>
      <c r="E71" s="186">
        <f t="shared" si="17"/>
        <v>318</v>
      </c>
      <c r="F71" s="186">
        <f t="shared" si="17"/>
        <v>2372</v>
      </c>
      <c r="G71" s="198">
        <f t="shared" si="17"/>
        <v>4889</v>
      </c>
      <c r="H71" s="141"/>
    </row>
    <row r="72" spans="1:8" ht="19.5" customHeight="1">
      <c r="A72" s="75" t="s">
        <v>100</v>
      </c>
      <c r="B72" s="10">
        <v>1875</v>
      </c>
      <c r="C72" s="10">
        <v>30</v>
      </c>
      <c r="D72" s="10">
        <v>196</v>
      </c>
      <c r="E72" s="10">
        <v>265</v>
      </c>
      <c r="F72" s="10">
        <v>2338</v>
      </c>
      <c r="G72" s="199">
        <f>B72+C72+D72+E72+F72</f>
        <v>4704</v>
      </c>
      <c r="H72" s="9"/>
    </row>
    <row r="73" spans="1:8" ht="19.5" customHeight="1">
      <c r="A73" s="75" t="s">
        <v>101</v>
      </c>
      <c r="B73" s="10">
        <v>70</v>
      </c>
      <c r="C73" s="10">
        <v>13</v>
      </c>
      <c r="D73" s="10">
        <v>13</v>
      </c>
      <c r="E73" s="10">
        <v>51</v>
      </c>
      <c r="F73" s="10">
        <v>35</v>
      </c>
      <c r="G73" s="199">
        <f>B73+C73+D73+E73+F73</f>
        <v>182</v>
      </c>
      <c r="H73" s="9"/>
    </row>
    <row r="74" spans="1:8" ht="19.5" customHeight="1">
      <c r="A74" s="75" t="s">
        <v>102</v>
      </c>
      <c r="B74" s="10">
        <v>0</v>
      </c>
      <c r="C74" s="10">
        <v>0</v>
      </c>
      <c r="D74" s="10">
        <v>1</v>
      </c>
      <c r="E74" s="10">
        <v>0</v>
      </c>
      <c r="F74" s="10">
        <v>0</v>
      </c>
      <c r="G74" s="199">
        <f>B74+C74+D74+E74+F74</f>
        <v>1</v>
      </c>
      <c r="H74" s="9"/>
    </row>
    <row r="75" spans="1:8" ht="19.5" customHeight="1">
      <c r="A75" s="75" t="s">
        <v>103</v>
      </c>
      <c r="B75" s="10">
        <v>0</v>
      </c>
      <c r="C75" s="10">
        <v>0</v>
      </c>
      <c r="D75" s="10">
        <v>1</v>
      </c>
      <c r="E75" s="10">
        <v>2</v>
      </c>
      <c r="F75" s="10">
        <v>-1</v>
      </c>
      <c r="G75" s="199">
        <f>B75+C75+D75+E75+F75</f>
        <v>2</v>
      </c>
      <c r="H75" s="9"/>
    </row>
    <row r="76" spans="1:8" s="142" customFormat="1" ht="19.5" customHeight="1">
      <c r="A76" s="77" t="s">
        <v>1</v>
      </c>
      <c r="B76" s="133">
        <f aca="true" t="shared" si="18" ref="B76:G76">B77</f>
        <v>25503</v>
      </c>
      <c r="C76" s="133">
        <f t="shared" si="18"/>
        <v>675</v>
      </c>
      <c r="D76" s="133">
        <f t="shared" si="18"/>
        <v>965</v>
      </c>
      <c r="E76" s="133">
        <f t="shared" si="18"/>
        <v>511</v>
      </c>
      <c r="F76" s="133">
        <f t="shared" si="18"/>
        <v>239</v>
      </c>
      <c r="G76" s="134">
        <f t="shared" si="18"/>
        <v>27893</v>
      </c>
      <c r="H76" s="141"/>
    </row>
    <row r="77" spans="1:8" s="142" customFormat="1" ht="19.5" customHeight="1">
      <c r="A77" s="183" t="s">
        <v>104</v>
      </c>
      <c r="B77" s="186">
        <f aca="true" t="shared" si="19" ref="B77:G77">SUM(B78:B81)</f>
        <v>25503</v>
      </c>
      <c r="C77" s="186">
        <f t="shared" si="19"/>
        <v>675</v>
      </c>
      <c r="D77" s="186">
        <f t="shared" si="19"/>
        <v>965</v>
      </c>
      <c r="E77" s="186">
        <f t="shared" si="19"/>
        <v>511</v>
      </c>
      <c r="F77" s="186">
        <f t="shared" si="19"/>
        <v>239</v>
      </c>
      <c r="G77" s="198">
        <f t="shared" si="19"/>
        <v>27893</v>
      </c>
      <c r="H77" s="141"/>
    </row>
    <row r="78" spans="1:8" ht="19.5" customHeight="1">
      <c r="A78" s="75" t="s">
        <v>106</v>
      </c>
      <c r="B78" s="10">
        <v>102</v>
      </c>
      <c r="C78" s="10">
        <v>-36</v>
      </c>
      <c r="D78" s="10">
        <v>100</v>
      </c>
      <c r="E78" s="10">
        <v>26</v>
      </c>
      <c r="F78" s="10">
        <v>5</v>
      </c>
      <c r="G78" s="199">
        <f>B78+C78+D78+E78+F78</f>
        <v>197</v>
      </c>
      <c r="H78" s="9"/>
    </row>
    <row r="79" spans="1:8" ht="19.5" customHeight="1">
      <c r="A79" s="75" t="s">
        <v>107</v>
      </c>
      <c r="B79" s="10">
        <v>22835</v>
      </c>
      <c r="C79" s="10">
        <v>6</v>
      </c>
      <c r="D79" s="10">
        <v>82</v>
      </c>
      <c r="E79" s="10">
        <v>45</v>
      </c>
      <c r="F79" s="10">
        <v>111</v>
      </c>
      <c r="G79" s="199">
        <f>B79+C79+D79+E79+F79</f>
        <v>23079</v>
      </c>
      <c r="H79" s="9"/>
    </row>
    <row r="80" spans="1:8" ht="19.5" customHeight="1">
      <c r="A80" s="75" t="s">
        <v>108</v>
      </c>
      <c r="B80" s="10">
        <v>1033</v>
      </c>
      <c r="C80" s="10">
        <v>592</v>
      </c>
      <c r="D80" s="10">
        <v>733</v>
      </c>
      <c r="E80" s="10">
        <v>366</v>
      </c>
      <c r="F80" s="10">
        <v>90</v>
      </c>
      <c r="G80" s="199">
        <f>B80+C80+D80+E80+F80</f>
        <v>2814</v>
      </c>
      <c r="H80" s="9"/>
    </row>
    <row r="81" spans="1:8" ht="19.5" customHeight="1">
      <c r="A81" s="75" t="s">
        <v>109</v>
      </c>
      <c r="B81" s="10">
        <v>1533</v>
      </c>
      <c r="C81" s="10">
        <v>113</v>
      </c>
      <c r="D81" s="10">
        <v>50</v>
      </c>
      <c r="E81" s="10">
        <v>74</v>
      </c>
      <c r="F81" s="10">
        <v>33</v>
      </c>
      <c r="G81" s="199">
        <f>B81+C81+D81+E81+F81</f>
        <v>1803</v>
      </c>
      <c r="H81" s="9"/>
    </row>
    <row r="82" spans="1:8" s="142" customFormat="1" ht="19.5" customHeight="1">
      <c r="A82" s="77" t="s">
        <v>5</v>
      </c>
      <c r="B82" s="133">
        <f aca="true" t="shared" si="20" ref="B82:G82">B83+B86+B90+B94+B98+B103</f>
        <v>6120</v>
      </c>
      <c r="C82" s="133">
        <f t="shared" si="20"/>
        <v>5532</v>
      </c>
      <c r="D82" s="133">
        <f t="shared" si="20"/>
        <v>4595</v>
      </c>
      <c r="E82" s="133">
        <f t="shared" si="20"/>
        <v>8851</v>
      </c>
      <c r="F82" s="133">
        <f t="shared" si="20"/>
        <v>26543</v>
      </c>
      <c r="G82" s="134">
        <f t="shared" si="20"/>
        <v>51641</v>
      </c>
      <c r="H82" s="141"/>
    </row>
    <row r="83" spans="1:8" s="142" customFormat="1" ht="19.5" customHeight="1">
      <c r="A83" s="183" t="s">
        <v>110</v>
      </c>
      <c r="B83" s="186">
        <f aca="true" t="shared" si="21" ref="B83:G83">SUM(B84:B85)</f>
        <v>4561</v>
      </c>
      <c r="C83" s="186">
        <f t="shared" si="21"/>
        <v>1232</v>
      </c>
      <c r="D83" s="186">
        <f t="shared" si="21"/>
        <v>2780</v>
      </c>
      <c r="E83" s="186">
        <f t="shared" si="21"/>
        <v>3149</v>
      </c>
      <c r="F83" s="186">
        <f t="shared" si="21"/>
        <v>277</v>
      </c>
      <c r="G83" s="198">
        <f t="shared" si="21"/>
        <v>11999</v>
      </c>
      <c r="H83" s="141"/>
    </row>
    <row r="84" spans="1:8" ht="19.5" customHeight="1">
      <c r="A84" s="75" t="s">
        <v>111</v>
      </c>
      <c r="B84" s="10">
        <v>3415</v>
      </c>
      <c r="C84" s="10">
        <v>1095</v>
      </c>
      <c r="D84" s="10">
        <v>1442</v>
      </c>
      <c r="E84" s="10">
        <v>573</v>
      </c>
      <c r="F84" s="10">
        <v>97</v>
      </c>
      <c r="G84" s="199">
        <f>B84+C84+D84+E84+F84</f>
        <v>6622</v>
      </c>
      <c r="H84" s="9"/>
    </row>
    <row r="85" spans="1:8" ht="19.5" customHeight="1">
      <c r="A85" s="75" t="s">
        <v>112</v>
      </c>
      <c r="B85" s="10">
        <v>1146</v>
      </c>
      <c r="C85" s="10">
        <v>137</v>
      </c>
      <c r="D85" s="10">
        <v>1338</v>
      </c>
      <c r="E85" s="10">
        <v>2576</v>
      </c>
      <c r="F85" s="10">
        <v>180</v>
      </c>
      <c r="G85" s="199">
        <f>B85+C85+D85+E85+F85</f>
        <v>5377</v>
      </c>
      <c r="H85" s="9"/>
    </row>
    <row r="86" spans="1:8" s="142" customFormat="1" ht="19.5" customHeight="1">
      <c r="A86" s="183" t="s">
        <v>113</v>
      </c>
      <c r="B86" s="186">
        <f aca="true" t="shared" si="22" ref="B86:G86">SUM(B87:B89)</f>
        <v>802</v>
      </c>
      <c r="C86" s="186">
        <f t="shared" si="22"/>
        <v>3062</v>
      </c>
      <c r="D86" s="186">
        <f t="shared" si="22"/>
        <v>329</v>
      </c>
      <c r="E86" s="186">
        <f t="shared" si="22"/>
        <v>3858</v>
      </c>
      <c r="F86" s="186">
        <f t="shared" si="22"/>
        <v>587</v>
      </c>
      <c r="G86" s="198">
        <f t="shared" si="22"/>
        <v>8638</v>
      </c>
      <c r="H86" s="141"/>
    </row>
    <row r="87" spans="1:8" ht="19.5" customHeight="1">
      <c r="A87" s="75" t="s">
        <v>114</v>
      </c>
      <c r="B87" s="10">
        <v>234</v>
      </c>
      <c r="C87" s="10">
        <v>240</v>
      </c>
      <c r="D87" s="10">
        <v>-679</v>
      </c>
      <c r="E87" s="10">
        <v>2340</v>
      </c>
      <c r="F87" s="10">
        <v>61</v>
      </c>
      <c r="G87" s="199">
        <f>B87+C87+D87+E87+F87</f>
        <v>2196</v>
      </c>
      <c r="H87" s="9"/>
    </row>
    <row r="88" spans="1:8" ht="19.5" customHeight="1">
      <c r="A88" s="75" t="s">
        <v>115</v>
      </c>
      <c r="B88" s="10">
        <v>0</v>
      </c>
      <c r="C88" s="10">
        <v>0</v>
      </c>
      <c r="D88" s="10">
        <v>13</v>
      </c>
      <c r="E88" s="10">
        <v>10</v>
      </c>
      <c r="F88" s="10">
        <v>6</v>
      </c>
      <c r="G88" s="199">
        <f>B88+C88+D88+E88+F88</f>
        <v>29</v>
      </c>
      <c r="H88" s="9"/>
    </row>
    <row r="89" spans="1:8" ht="19.5" customHeight="1">
      <c r="A89" s="75" t="s">
        <v>116</v>
      </c>
      <c r="B89" s="10">
        <v>568</v>
      </c>
      <c r="C89" s="10">
        <v>2822</v>
      </c>
      <c r="D89" s="10">
        <v>995</v>
      </c>
      <c r="E89" s="10">
        <v>1508</v>
      </c>
      <c r="F89" s="10">
        <v>520</v>
      </c>
      <c r="G89" s="199">
        <f>B89+C89+D89+E89+F89</f>
        <v>6413</v>
      </c>
      <c r="H89" s="9"/>
    </row>
    <row r="90" spans="1:8" s="142" customFormat="1" ht="19.5" customHeight="1">
      <c r="A90" s="183" t="s">
        <v>117</v>
      </c>
      <c r="B90" s="186">
        <f aca="true" t="shared" si="23" ref="B90:G90">SUM(B91:B93)</f>
        <v>327</v>
      </c>
      <c r="C90" s="186">
        <f t="shared" si="23"/>
        <v>1055</v>
      </c>
      <c r="D90" s="186">
        <f t="shared" si="23"/>
        <v>620</v>
      </c>
      <c r="E90" s="186">
        <f t="shared" si="23"/>
        <v>703</v>
      </c>
      <c r="F90" s="186">
        <f t="shared" si="23"/>
        <v>970</v>
      </c>
      <c r="G90" s="198">
        <f t="shared" si="23"/>
        <v>3675</v>
      </c>
      <c r="H90" s="141"/>
    </row>
    <row r="91" spans="1:8" ht="19.5" customHeight="1">
      <c r="A91" s="75" t="s">
        <v>118</v>
      </c>
      <c r="B91" s="10">
        <v>166</v>
      </c>
      <c r="C91" s="10">
        <v>18</v>
      </c>
      <c r="D91" s="10">
        <v>235</v>
      </c>
      <c r="E91" s="10">
        <v>401</v>
      </c>
      <c r="F91" s="10">
        <v>44</v>
      </c>
      <c r="G91" s="199">
        <f>B91+C91+D91+E91+F91</f>
        <v>864</v>
      </c>
      <c r="H91" s="9"/>
    </row>
    <row r="92" spans="1:8" ht="19.5" customHeight="1">
      <c r="A92" s="75" t="s">
        <v>119</v>
      </c>
      <c r="B92" s="10">
        <v>138</v>
      </c>
      <c r="C92" s="10">
        <v>708</v>
      </c>
      <c r="D92" s="10">
        <v>281</v>
      </c>
      <c r="E92" s="10">
        <v>216</v>
      </c>
      <c r="F92" s="10">
        <v>161</v>
      </c>
      <c r="G92" s="199">
        <f>B92+C92+D92+E92+F92</f>
        <v>1504</v>
      </c>
      <c r="H92" s="9"/>
    </row>
    <row r="93" spans="1:8" ht="19.5" customHeight="1">
      <c r="A93" s="75" t="s">
        <v>120</v>
      </c>
      <c r="B93" s="10">
        <v>23</v>
      </c>
      <c r="C93" s="10">
        <v>329</v>
      </c>
      <c r="D93" s="10">
        <v>104</v>
      </c>
      <c r="E93" s="10">
        <v>86</v>
      </c>
      <c r="F93" s="10">
        <v>765</v>
      </c>
      <c r="G93" s="199">
        <f>B93+C93+D93+E93+F93</f>
        <v>1307</v>
      </c>
      <c r="H93" s="9"/>
    </row>
    <row r="94" spans="1:8" s="142" customFormat="1" ht="19.5" customHeight="1">
      <c r="A94" s="183" t="s">
        <v>121</v>
      </c>
      <c r="B94" s="186">
        <f aca="true" t="shared" si="24" ref="B94:G94">SUM(B95:B97)</f>
        <v>48</v>
      </c>
      <c r="C94" s="186">
        <f t="shared" si="24"/>
        <v>116</v>
      </c>
      <c r="D94" s="186">
        <f t="shared" si="24"/>
        <v>452</v>
      </c>
      <c r="E94" s="186">
        <f t="shared" si="24"/>
        <v>913</v>
      </c>
      <c r="F94" s="186">
        <f t="shared" si="24"/>
        <v>860</v>
      </c>
      <c r="G94" s="198">
        <f t="shared" si="24"/>
        <v>2389</v>
      </c>
      <c r="H94" s="141"/>
    </row>
    <row r="95" spans="1:8" ht="19.5" customHeight="1">
      <c r="A95" s="75" t="s">
        <v>122</v>
      </c>
      <c r="B95" s="10">
        <v>42</v>
      </c>
      <c r="C95" s="10">
        <v>96</v>
      </c>
      <c r="D95" s="10">
        <v>426</v>
      </c>
      <c r="E95" s="10">
        <v>679</v>
      </c>
      <c r="F95" s="10">
        <v>139</v>
      </c>
      <c r="G95" s="199">
        <f>B95+C95+D95+E95+F95</f>
        <v>1382</v>
      </c>
      <c r="H95" s="9"/>
    </row>
    <row r="96" spans="1:8" ht="19.5" customHeight="1">
      <c r="A96" s="75" t="s">
        <v>123</v>
      </c>
      <c r="B96" s="10">
        <v>0</v>
      </c>
      <c r="C96" s="10">
        <v>0</v>
      </c>
      <c r="D96" s="10">
        <v>1</v>
      </c>
      <c r="E96" s="10">
        <v>0</v>
      </c>
      <c r="F96" s="10">
        <v>1</v>
      </c>
      <c r="G96" s="199">
        <f>B96+C96+D96+E96+F96</f>
        <v>2</v>
      </c>
      <c r="H96" s="9"/>
    </row>
    <row r="97" spans="1:8" ht="19.5" customHeight="1">
      <c r="A97" s="75" t="s">
        <v>124</v>
      </c>
      <c r="B97" s="10">
        <v>6</v>
      </c>
      <c r="C97" s="10">
        <v>20</v>
      </c>
      <c r="D97" s="10">
        <v>25</v>
      </c>
      <c r="E97" s="10">
        <v>234</v>
      </c>
      <c r="F97" s="10">
        <v>720</v>
      </c>
      <c r="G97" s="199">
        <f>B97+C97+D97+E97+F97</f>
        <v>1005</v>
      </c>
      <c r="H97" s="9"/>
    </row>
    <row r="98" spans="1:8" s="142" customFormat="1" ht="19.5" customHeight="1">
      <c r="A98" s="183" t="s">
        <v>125</v>
      </c>
      <c r="B98" s="186">
        <f aca="true" t="shared" si="25" ref="B98:G98">SUM(B99:B102)</f>
        <v>72</v>
      </c>
      <c r="C98" s="186">
        <f t="shared" si="25"/>
        <v>-3</v>
      </c>
      <c r="D98" s="186">
        <f t="shared" si="25"/>
        <v>297</v>
      </c>
      <c r="E98" s="186">
        <f t="shared" si="25"/>
        <v>210</v>
      </c>
      <c r="F98" s="186">
        <f t="shared" si="25"/>
        <v>23474</v>
      </c>
      <c r="G98" s="198">
        <f t="shared" si="25"/>
        <v>24050</v>
      </c>
      <c r="H98" s="141"/>
    </row>
    <row r="99" spans="1:8" ht="19.5" customHeight="1">
      <c r="A99" s="75" t="s">
        <v>126</v>
      </c>
      <c r="B99" s="10">
        <v>8</v>
      </c>
      <c r="C99" s="10">
        <v>0</v>
      </c>
      <c r="D99" s="10">
        <v>60</v>
      </c>
      <c r="E99" s="10">
        <v>59</v>
      </c>
      <c r="F99" s="10">
        <v>46</v>
      </c>
      <c r="G99" s="199">
        <f>B99+C99+D99+E99+F99</f>
        <v>173</v>
      </c>
      <c r="H99" s="9"/>
    </row>
    <row r="100" spans="1:8" ht="19.5" customHeight="1">
      <c r="A100" s="75" t="s">
        <v>127</v>
      </c>
      <c r="B100" s="10">
        <v>10</v>
      </c>
      <c r="C100" s="10">
        <v>0</v>
      </c>
      <c r="D100" s="10">
        <v>38</v>
      </c>
      <c r="E100" s="10">
        <v>7</v>
      </c>
      <c r="F100" s="10">
        <v>341</v>
      </c>
      <c r="G100" s="199">
        <f>B100+C100+D100+E100+F100</f>
        <v>396</v>
      </c>
      <c r="H100" s="9"/>
    </row>
    <row r="101" spans="1:8" ht="19.5" customHeight="1">
      <c r="A101" s="75" t="s">
        <v>128</v>
      </c>
      <c r="B101" s="10">
        <v>0</v>
      </c>
      <c r="C101" s="10">
        <v>0</v>
      </c>
      <c r="D101" s="10">
        <v>0</v>
      </c>
      <c r="E101" s="10">
        <v>0</v>
      </c>
      <c r="F101" s="10">
        <v>13</v>
      </c>
      <c r="G101" s="199">
        <f>B101+C101+D101+E101+F101</f>
        <v>13</v>
      </c>
      <c r="H101" s="9"/>
    </row>
    <row r="102" spans="1:8" ht="19.5" customHeight="1">
      <c r="A102" s="75" t="s">
        <v>129</v>
      </c>
      <c r="B102" s="10">
        <v>54</v>
      </c>
      <c r="C102" s="10">
        <v>-3</v>
      </c>
      <c r="D102" s="10">
        <v>199</v>
      </c>
      <c r="E102" s="10">
        <v>144</v>
      </c>
      <c r="F102" s="10">
        <v>23074</v>
      </c>
      <c r="G102" s="199">
        <f>B102+C102+D102+E102+F102</f>
        <v>23468</v>
      </c>
      <c r="H102" s="9"/>
    </row>
    <row r="103" spans="1:8" s="142" customFormat="1" ht="19.5" customHeight="1">
      <c r="A103" s="183" t="s">
        <v>130</v>
      </c>
      <c r="B103" s="186">
        <f aca="true" t="shared" si="26" ref="B103:G103">B104</f>
        <v>310</v>
      </c>
      <c r="C103" s="186">
        <f t="shared" si="26"/>
        <v>70</v>
      </c>
      <c r="D103" s="186">
        <f t="shared" si="26"/>
        <v>117</v>
      </c>
      <c r="E103" s="186">
        <f t="shared" si="26"/>
        <v>18</v>
      </c>
      <c r="F103" s="186">
        <f t="shared" si="26"/>
        <v>375</v>
      </c>
      <c r="G103" s="198">
        <f t="shared" si="26"/>
        <v>890</v>
      </c>
      <c r="H103" s="141"/>
    </row>
    <row r="104" spans="1:8" ht="19.5" customHeight="1">
      <c r="A104" s="75" t="s">
        <v>131</v>
      </c>
      <c r="B104" s="10">
        <v>310</v>
      </c>
      <c r="C104" s="10">
        <v>70</v>
      </c>
      <c r="D104" s="10">
        <v>117</v>
      </c>
      <c r="E104" s="10">
        <v>18</v>
      </c>
      <c r="F104" s="10">
        <v>375</v>
      </c>
      <c r="G104" s="199">
        <f>B104+C104+D104+E104+F104</f>
        <v>890</v>
      </c>
      <c r="H104" s="9"/>
    </row>
    <row r="105" spans="1:8" s="142" customFormat="1" ht="19.5" customHeight="1">
      <c r="A105" s="77" t="s">
        <v>6</v>
      </c>
      <c r="B105" s="133">
        <f aca="true" t="shared" si="27" ref="B105:G105">B106+B116+B120+B124+B128+B134</f>
        <v>6322</v>
      </c>
      <c r="C105" s="133">
        <f t="shared" si="27"/>
        <v>32271</v>
      </c>
      <c r="D105" s="133">
        <f t="shared" si="27"/>
        <v>2342</v>
      </c>
      <c r="E105" s="133">
        <f t="shared" si="27"/>
        <v>2473</v>
      </c>
      <c r="F105" s="133">
        <f t="shared" si="27"/>
        <v>10736</v>
      </c>
      <c r="G105" s="134">
        <f t="shared" si="27"/>
        <v>54144</v>
      </c>
      <c r="H105" s="141"/>
    </row>
    <row r="106" spans="1:8" s="142" customFormat="1" ht="19.5" customHeight="1">
      <c r="A106" s="183" t="s">
        <v>132</v>
      </c>
      <c r="B106" s="186">
        <f aca="true" t="shared" si="28" ref="B106:G106">SUM(B107:B115)</f>
        <v>5448</v>
      </c>
      <c r="C106" s="186">
        <f t="shared" si="28"/>
        <v>31096</v>
      </c>
      <c r="D106" s="186">
        <f t="shared" si="28"/>
        <v>761</v>
      </c>
      <c r="E106" s="186">
        <f t="shared" si="28"/>
        <v>817</v>
      </c>
      <c r="F106" s="186">
        <f t="shared" si="28"/>
        <v>8529</v>
      </c>
      <c r="G106" s="198">
        <f t="shared" si="28"/>
        <v>46651</v>
      </c>
      <c r="H106" s="141"/>
    </row>
    <row r="107" spans="1:8" ht="19.5" customHeight="1">
      <c r="A107" s="75" t="s">
        <v>133</v>
      </c>
      <c r="B107" s="10">
        <v>4956</v>
      </c>
      <c r="C107" s="10">
        <v>28791</v>
      </c>
      <c r="D107" s="10">
        <v>511</v>
      </c>
      <c r="E107" s="10">
        <v>91</v>
      </c>
      <c r="F107" s="10">
        <v>162</v>
      </c>
      <c r="G107" s="199">
        <f aca="true" t="shared" si="29" ref="G107:G115">B107+C107+D107+E107+F107</f>
        <v>34511</v>
      </c>
      <c r="H107" s="9"/>
    </row>
    <row r="108" spans="1:8" ht="19.5" customHeight="1">
      <c r="A108" s="75" t="s">
        <v>134</v>
      </c>
      <c r="B108" s="10">
        <v>0</v>
      </c>
      <c r="C108" s="10">
        <v>70</v>
      </c>
      <c r="D108" s="10">
        <v>0</v>
      </c>
      <c r="E108" s="10">
        <v>0</v>
      </c>
      <c r="F108" s="10">
        <v>0</v>
      </c>
      <c r="G108" s="199">
        <f t="shared" si="29"/>
        <v>70</v>
      </c>
      <c r="H108" s="9"/>
    </row>
    <row r="109" spans="1:8" ht="19.5" customHeight="1">
      <c r="A109" s="75" t="s">
        <v>135</v>
      </c>
      <c r="B109" s="10">
        <v>0</v>
      </c>
      <c r="C109" s="10">
        <v>110</v>
      </c>
      <c r="D109" s="10">
        <v>57</v>
      </c>
      <c r="E109" s="10">
        <v>0</v>
      </c>
      <c r="F109" s="10">
        <v>0</v>
      </c>
      <c r="G109" s="199">
        <f t="shared" si="29"/>
        <v>167</v>
      </c>
      <c r="H109" s="9"/>
    </row>
    <row r="110" spans="1:8" ht="19.5" customHeight="1">
      <c r="A110" s="75" t="s">
        <v>136</v>
      </c>
      <c r="B110" s="10">
        <v>0</v>
      </c>
      <c r="C110" s="10">
        <v>0</v>
      </c>
      <c r="D110" s="10">
        <v>0</v>
      </c>
      <c r="E110" s="10">
        <v>0</v>
      </c>
      <c r="F110" s="10">
        <v>2</v>
      </c>
      <c r="G110" s="199">
        <f t="shared" si="29"/>
        <v>2</v>
      </c>
      <c r="H110" s="9"/>
    </row>
    <row r="111" spans="1:8" ht="19.5" customHeight="1">
      <c r="A111" s="75" t="s">
        <v>137</v>
      </c>
      <c r="B111" s="10">
        <v>0</v>
      </c>
      <c r="C111" s="10">
        <v>2</v>
      </c>
      <c r="D111" s="10">
        <v>27</v>
      </c>
      <c r="E111" s="10">
        <v>0</v>
      </c>
      <c r="F111" s="10">
        <v>3</v>
      </c>
      <c r="G111" s="199">
        <f t="shared" si="29"/>
        <v>32</v>
      </c>
      <c r="H111" s="9"/>
    </row>
    <row r="112" spans="1:8" ht="19.5" customHeight="1">
      <c r="A112" s="75" t="s">
        <v>810</v>
      </c>
      <c r="B112" s="10">
        <v>381</v>
      </c>
      <c r="C112" s="10">
        <v>38</v>
      </c>
      <c r="D112" s="10">
        <v>170</v>
      </c>
      <c r="E112" s="10">
        <v>22</v>
      </c>
      <c r="F112" s="10">
        <v>336</v>
      </c>
      <c r="G112" s="199">
        <f t="shared" si="29"/>
        <v>947</v>
      </c>
      <c r="H112" s="9"/>
    </row>
    <row r="113" spans="1:13" ht="19.5" customHeight="1">
      <c r="A113" s="75" t="s">
        <v>142</v>
      </c>
      <c r="B113" s="10">
        <v>0</v>
      </c>
      <c r="C113" s="10">
        <v>0</v>
      </c>
      <c r="D113" s="10">
        <v>0</v>
      </c>
      <c r="E113" s="10">
        <v>0</v>
      </c>
      <c r="F113" s="10">
        <v>0</v>
      </c>
      <c r="G113" s="199">
        <f t="shared" si="29"/>
        <v>0</v>
      </c>
      <c r="H113" s="9"/>
      <c r="I113" s="9"/>
      <c r="J113" s="9"/>
      <c r="K113" s="9"/>
      <c r="L113" s="9"/>
      <c r="M113" s="9"/>
    </row>
    <row r="114" spans="1:8" ht="19.5" customHeight="1">
      <c r="A114" s="75" t="s">
        <v>143</v>
      </c>
      <c r="B114" s="10">
        <v>0</v>
      </c>
      <c r="C114" s="10">
        <v>2085</v>
      </c>
      <c r="D114" s="10">
        <v>55</v>
      </c>
      <c r="E114" s="10">
        <v>18</v>
      </c>
      <c r="F114" s="10">
        <v>6916</v>
      </c>
      <c r="G114" s="199">
        <f t="shared" si="29"/>
        <v>9074</v>
      </c>
      <c r="H114" s="9"/>
    </row>
    <row r="115" spans="1:8" ht="19.5" customHeight="1">
      <c r="A115" s="75" t="s">
        <v>144</v>
      </c>
      <c r="B115" s="10">
        <v>111</v>
      </c>
      <c r="C115" s="10">
        <v>0</v>
      </c>
      <c r="D115" s="10">
        <v>-59</v>
      </c>
      <c r="E115" s="10">
        <v>686</v>
      </c>
      <c r="F115" s="10">
        <v>1110</v>
      </c>
      <c r="G115" s="199">
        <f t="shared" si="29"/>
        <v>1848</v>
      </c>
      <c r="H115" s="9"/>
    </row>
    <row r="116" spans="1:8" s="142" customFormat="1" ht="19.5" customHeight="1">
      <c r="A116" s="183" t="s">
        <v>145</v>
      </c>
      <c r="B116" s="186">
        <f aca="true" t="shared" si="30" ref="B116:G116">SUM(B117:B119)</f>
        <v>179</v>
      </c>
      <c r="C116" s="186">
        <f t="shared" si="30"/>
        <v>71</v>
      </c>
      <c r="D116" s="186">
        <f t="shared" si="30"/>
        <v>184</v>
      </c>
      <c r="E116" s="186">
        <f t="shared" si="30"/>
        <v>66</v>
      </c>
      <c r="F116" s="186">
        <f t="shared" si="30"/>
        <v>270</v>
      </c>
      <c r="G116" s="198">
        <f t="shared" si="30"/>
        <v>770</v>
      </c>
      <c r="H116" s="141"/>
    </row>
    <row r="117" spans="1:8" ht="19.5" customHeight="1">
      <c r="A117" s="75" t="s">
        <v>146</v>
      </c>
      <c r="B117" s="10">
        <v>177</v>
      </c>
      <c r="C117" s="10">
        <v>0</v>
      </c>
      <c r="D117" s="10">
        <v>57</v>
      </c>
      <c r="E117" s="10">
        <v>26</v>
      </c>
      <c r="F117" s="10">
        <v>2</v>
      </c>
      <c r="G117" s="199">
        <f>B117+C117+D117+E117+F117</f>
        <v>262</v>
      </c>
      <c r="H117" s="9"/>
    </row>
    <row r="118" spans="1:8" ht="19.5" customHeight="1">
      <c r="A118" s="75" t="s">
        <v>147</v>
      </c>
      <c r="B118" s="10">
        <v>0</v>
      </c>
      <c r="C118" s="10">
        <v>12</v>
      </c>
      <c r="D118" s="10">
        <v>1</v>
      </c>
      <c r="E118" s="10">
        <v>14</v>
      </c>
      <c r="F118" s="10">
        <v>0</v>
      </c>
      <c r="G118" s="199">
        <f>B118+C118+D118+E118+F118</f>
        <v>27</v>
      </c>
      <c r="H118" s="9"/>
    </row>
    <row r="119" spans="1:8" ht="19.5" customHeight="1">
      <c r="A119" s="75" t="s">
        <v>148</v>
      </c>
      <c r="B119" s="10">
        <v>2</v>
      </c>
      <c r="C119" s="10">
        <v>59</v>
      </c>
      <c r="D119" s="10">
        <v>126</v>
      </c>
      <c r="E119" s="10">
        <v>26</v>
      </c>
      <c r="F119" s="10">
        <v>268</v>
      </c>
      <c r="G119" s="199">
        <f>B119+C119+D119+E119+F119</f>
        <v>481</v>
      </c>
      <c r="H119" s="9"/>
    </row>
    <row r="120" spans="1:8" s="142" customFormat="1" ht="19.5" customHeight="1">
      <c r="A120" s="183" t="s">
        <v>149</v>
      </c>
      <c r="B120" s="186">
        <f aca="true" t="shared" si="31" ref="B120:G120">SUM(B121:B123)</f>
        <v>-159</v>
      </c>
      <c r="C120" s="186">
        <f t="shared" si="31"/>
        <v>283</v>
      </c>
      <c r="D120" s="186">
        <f t="shared" si="31"/>
        <v>-372</v>
      </c>
      <c r="E120" s="186">
        <f t="shared" si="31"/>
        <v>472</v>
      </c>
      <c r="F120" s="186">
        <f t="shared" si="31"/>
        <v>188</v>
      </c>
      <c r="G120" s="198">
        <f t="shared" si="31"/>
        <v>412</v>
      </c>
      <c r="H120" s="141"/>
    </row>
    <row r="121" spans="1:8" ht="19.5" customHeight="1">
      <c r="A121" s="75" t="s">
        <v>150</v>
      </c>
      <c r="B121" s="10">
        <v>-159</v>
      </c>
      <c r="C121" s="10">
        <v>183</v>
      </c>
      <c r="D121" s="10">
        <v>-376</v>
      </c>
      <c r="E121" s="10">
        <v>447</v>
      </c>
      <c r="F121" s="10">
        <v>187</v>
      </c>
      <c r="G121" s="199">
        <f>B121+C121+D121+E121+F121</f>
        <v>282</v>
      </c>
      <c r="H121" s="9"/>
    </row>
    <row r="122" spans="1:8" ht="19.5" customHeight="1">
      <c r="A122" s="75" t="s">
        <v>151</v>
      </c>
      <c r="B122" s="10">
        <v>0</v>
      </c>
      <c r="C122" s="10">
        <v>87</v>
      </c>
      <c r="D122" s="10">
        <v>2</v>
      </c>
      <c r="E122" s="10">
        <v>13</v>
      </c>
      <c r="F122" s="10">
        <v>0</v>
      </c>
      <c r="G122" s="199">
        <f>B122+C122+D122+E122+F122</f>
        <v>102</v>
      </c>
      <c r="H122" s="9"/>
    </row>
    <row r="123" spans="1:8" ht="19.5" customHeight="1">
      <c r="A123" s="75" t="s">
        <v>152</v>
      </c>
      <c r="B123" s="10">
        <v>0</v>
      </c>
      <c r="C123" s="10">
        <v>13</v>
      </c>
      <c r="D123" s="10">
        <v>2</v>
      </c>
      <c r="E123" s="10">
        <v>12</v>
      </c>
      <c r="F123" s="10">
        <v>1</v>
      </c>
      <c r="G123" s="199">
        <f>B123+C123+D123+E123+F123</f>
        <v>28</v>
      </c>
      <c r="H123" s="9"/>
    </row>
    <row r="124" spans="1:8" s="142" customFormat="1" ht="19.5" customHeight="1">
      <c r="A124" s="183" t="s">
        <v>153</v>
      </c>
      <c r="B124" s="186">
        <f aca="true" t="shared" si="32" ref="B124:G124">SUM(B125:B127)</f>
        <v>602</v>
      </c>
      <c r="C124" s="186">
        <f t="shared" si="32"/>
        <v>380</v>
      </c>
      <c r="D124" s="186">
        <f t="shared" si="32"/>
        <v>82</v>
      </c>
      <c r="E124" s="186">
        <f t="shared" si="32"/>
        <v>100</v>
      </c>
      <c r="F124" s="186">
        <f t="shared" si="32"/>
        <v>413</v>
      </c>
      <c r="G124" s="198">
        <f t="shared" si="32"/>
        <v>1577</v>
      </c>
      <c r="H124" s="141"/>
    </row>
    <row r="125" spans="1:8" ht="19.5" customHeight="1">
      <c r="A125" s="75" t="s">
        <v>154</v>
      </c>
      <c r="B125" s="10">
        <v>600</v>
      </c>
      <c r="C125" s="10">
        <v>377</v>
      </c>
      <c r="D125" s="10">
        <v>82</v>
      </c>
      <c r="E125" s="10">
        <v>97</v>
      </c>
      <c r="F125" s="10">
        <v>413</v>
      </c>
      <c r="G125" s="199">
        <f>B125+C125+D125+E125+F125</f>
        <v>1569</v>
      </c>
      <c r="H125" s="9"/>
    </row>
    <row r="126" spans="1:8" ht="19.5" customHeight="1">
      <c r="A126" s="75" t="s">
        <v>155</v>
      </c>
      <c r="B126" s="10">
        <v>2</v>
      </c>
      <c r="C126" s="10">
        <v>3</v>
      </c>
      <c r="D126" s="10">
        <v>0</v>
      </c>
      <c r="E126" s="10">
        <v>3</v>
      </c>
      <c r="F126" s="10">
        <v>0</v>
      </c>
      <c r="G126" s="199">
        <f>B126+C126+D126+E126+F126</f>
        <v>8</v>
      </c>
      <c r="H126" s="9"/>
    </row>
    <row r="127" spans="1:8" ht="19.5" customHeight="1">
      <c r="A127" s="75" t="s">
        <v>156</v>
      </c>
      <c r="B127" s="10">
        <v>0</v>
      </c>
      <c r="C127" s="10">
        <v>0</v>
      </c>
      <c r="D127" s="10">
        <v>0</v>
      </c>
      <c r="E127" s="10">
        <v>0</v>
      </c>
      <c r="F127" s="10">
        <v>0</v>
      </c>
      <c r="G127" s="199">
        <f>B127+C127+D127+E127+F127</f>
        <v>0</v>
      </c>
      <c r="H127" s="9"/>
    </row>
    <row r="128" spans="1:8" s="142" customFormat="1" ht="19.5" customHeight="1">
      <c r="A128" s="183" t="s">
        <v>157</v>
      </c>
      <c r="B128" s="186">
        <f aca="true" t="shared" si="33" ref="B128:G128">SUM(B129:B133)</f>
        <v>36</v>
      </c>
      <c r="C128" s="186">
        <f t="shared" si="33"/>
        <v>386</v>
      </c>
      <c r="D128" s="186">
        <f t="shared" si="33"/>
        <v>174</v>
      </c>
      <c r="E128" s="186">
        <f t="shared" si="33"/>
        <v>208</v>
      </c>
      <c r="F128" s="186">
        <f t="shared" si="33"/>
        <v>605</v>
      </c>
      <c r="G128" s="198">
        <f t="shared" si="33"/>
        <v>1409</v>
      </c>
      <c r="H128" s="141"/>
    </row>
    <row r="129" spans="1:8" ht="19.5" customHeight="1">
      <c r="A129" s="75" t="s">
        <v>158</v>
      </c>
      <c r="B129" s="10">
        <v>0</v>
      </c>
      <c r="C129" s="10">
        <v>7</v>
      </c>
      <c r="D129" s="10">
        <v>14</v>
      </c>
      <c r="E129" s="10">
        <v>14</v>
      </c>
      <c r="F129" s="10">
        <v>6</v>
      </c>
      <c r="G129" s="199">
        <f>B129+C129+D129+E129+F129</f>
        <v>41</v>
      </c>
      <c r="H129" s="9"/>
    </row>
    <row r="130" spans="1:8" ht="19.5" customHeight="1">
      <c r="A130" s="75" t="s">
        <v>159</v>
      </c>
      <c r="B130" s="10">
        <v>2</v>
      </c>
      <c r="C130" s="10">
        <v>157</v>
      </c>
      <c r="D130" s="10">
        <v>117</v>
      </c>
      <c r="E130" s="10">
        <v>94</v>
      </c>
      <c r="F130" s="10">
        <v>267</v>
      </c>
      <c r="G130" s="199">
        <f>B130+C130+D130+E130+F130</f>
        <v>637</v>
      </c>
      <c r="H130" s="9"/>
    </row>
    <row r="131" spans="1:8" ht="19.5" customHeight="1">
      <c r="A131" s="75" t="s">
        <v>160</v>
      </c>
      <c r="B131" s="10">
        <v>0</v>
      </c>
      <c r="C131" s="10">
        <v>28</v>
      </c>
      <c r="D131" s="10">
        <v>2</v>
      </c>
      <c r="E131" s="10">
        <v>0</v>
      </c>
      <c r="F131" s="10">
        <v>2</v>
      </c>
      <c r="G131" s="199">
        <f>B131+C131+D131+E131+F131</f>
        <v>32</v>
      </c>
      <c r="H131" s="9"/>
    </row>
    <row r="132" spans="1:8" ht="19.5" customHeight="1">
      <c r="A132" s="75" t="s">
        <v>161</v>
      </c>
      <c r="B132" s="10">
        <v>30</v>
      </c>
      <c r="C132" s="10">
        <v>90</v>
      </c>
      <c r="D132" s="10">
        <v>11</v>
      </c>
      <c r="E132" s="10">
        <v>78</v>
      </c>
      <c r="F132" s="10">
        <v>43</v>
      </c>
      <c r="G132" s="199">
        <f>B132+C132+D132+E132+F132</f>
        <v>252</v>
      </c>
      <c r="H132" s="9"/>
    </row>
    <row r="133" spans="1:8" ht="19.5" customHeight="1">
      <c r="A133" s="75" t="s">
        <v>162</v>
      </c>
      <c r="B133" s="10">
        <v>4</v>
      </c>
      <c r="C133" s="10">
        <v>104</v>
      </c>
      <c r="D133" s="10">
        <v>30</v>
      </c>
      <c r="E133" s="10">
        <v>22</v>
      </c>
      <c r="F133" s="10">
        <v>287</v>
      </c>
      <c r="G133" s="199">
        <f>B133+C133+D133+E133+F133</f>
        <v>447</v>
      </c>
      <c r="H133" s="9"/>
    </row>
    <row r="134" spans="1:8" s="142" customFormat="1" ht="19.5" customHeight="1">
      <c r="A134" s="183" t="s">
        <v>163</v>
      </c>
      <c r="B134" s="186">
        <f aca="true" t="shared" si="34" ref="B134:G134">SUM(B135:B141)</f>
        <v>216</v>
      </c>
      <c r="C134" s="186">
        <f t="shared" si="34"/>
        <v>55</v>
      </c>
      <c r="D134" s="186">
        <f t="shared" si="34"/>
        <v>1513</v>
      </c>
      <c r="E134" s="186">
        <f t="shared" si="34"/>
        <v>810</v>
      </c>
      <c r="F134" s="186">
        <f t="shared" si="34"/>
        <v>731</v>
      </c>
      <c r="G134" s="198">
        <f t="shared" si="34"/>
        <v>3325</v>
      </c>
      <c r="H134" s="141"/>
    </row>
    <row r="135" spans="1:8" ht="19.5" customHeight="1">
      <c r="A135" s="75" t="s">
        <v>164</v>
      </c>
      <c r="B135" s="10">
        <v>131</v>
      </c>
      <c r="C135" s="10">
        <v>29</v>
      </c>
      <c r="D135" s="10">
        <v>745</v>
      </c>
      <c r="E135" s="10">
        <v>368</v>
      </c>
      <c r="F135" s="10">
        <v>329</v>
      </c>
      <c r="G135" s="199">
        <f aca="true" t="shared" si="35" ref="G135:G141">B135+C135+D135+E135+F135</f>
        <v>1602</v>
      </c>
      <c r="H135" s="9"/>
    </row>
    <row r="136" spans="1:8" ht="19.5" customHeight="1">
      <c r="A136" s="75" t="s">
        <v>165</v>
      </c>
      <c r="B136" s="10">
        <v>19</v>
      </c>
      <c r="C136" s="10">
        <v>-50</v>
      </c>
      <c r="D136" s="10">
        <v>136</v>
      </c>
      <c r="E136" s="10">
        <v>93</v>
      </c>
      <c r="F136" s="10">
        <v>201</v>
      </c>
      <c r="G136" s="199">
        <f t="shared" si="35"/>
        <v>399</v>
      </c>
      <c r="H136" s="9"/>
    </row>
    <row r="137" spans="1:8" ht="19.5" customHeight="1">
      <c r="A137" s="75" t="s">
        <v>166</v>
      </c>
      <c r="B137" s="10">
        <v>22</v>
      </c>
      <c r="C137" s="10">
        <v>0</v>
      </c>
      <c r="D137" s="10">
        <v>4</v>
      </c>
      <c r="E137" s="10">
        <v>0</v>
      </c>
      <c r="F137" s="10">
        <v>5</v>
      </c>
      <c r="G137" s="199">
        <f t="shared" si="35"/>
        <v>31</v>
      </c>
      <c r="H137" s="9"/>
    </row>
    <row r="138" spans="1:8" ht="19.5" customHeight="1">
      <c r="A138" s="75" t="s">
        <v>167</v>
      </c>
      <c r="B138" s="10">
        <v>2</v>
      </c>
      <c r="C138" s="10">
        <v>0</v>
      </c>
      <c r="D138" s="10">
        <v>37</v>
      </c>
      <c r="E138" s="10">
        <v>55</v>
      </c>
      <c r="F138" s="10">
        <v>36</v>
      </c>
      <c r="G138" s="199">
        <f t="shared" si="35"/>
        <v>130</v>
      </c>
      <c r="H138" s="9"/>
    </row>
    <row r="139" spans="1:8" ht="19.5" customHeight="1">
      <c r="A139" s="75" t="s">
        <v>168</v>
      </c>
      <c r="B139" s="10">
        <v>36</v>
      </c>
      <c r="C139" s="10">
        <v>70</v>
      </c>
      <c r="D139" s="10">
        <v>249</v>
      </c>
      <c r="E139" s="10">
        <v>64</v>
      </c>
      <c r="F139" s="10">
        <v>25</v>
      </c>
      <c r="G139" s="199">
        <f t="shared" si="35"/>
        <v>444</v>
      </c>
      <c r="H139" s="9"/>
    </row>
    <row r="140" spans="1:8" ht="19.5" customHeight="1">
      <c r="A140" s="75" t="s">
        <v>169</v>
      </c>
      <c r="B140" s="10">
        <v>0</v>
      </c>
      <c r="C140" s="10">
        <v>6</v>
      </c>
      <c r="D140" s="10">
        <v>0</v>
      </c>
      <c r="E140" s="10">
        <v>4</v>
      </c>
      <c r="F140" s="10">
        <v>15</v>
      </c>
      <c r="G140" s="199">
        <f t="shared" si="35"/>
        <v>25</v>
      </c>
      <c r="H140" s="9"/>
    </row>
    <row r="141" spans="1:8" ht="19.5" customHeight="1">
      <c r="A141" s="75" t="s">
        <v>170</v>
      </c>
      <c r="B141" s="10">
        <v>6</v>
      </c>
      <c r="C141" s="10">
        <v>0</v>
      </c>
      <c r="D141" s="10">
        <v>342</v>
      </c>
      <c r="E141" s="10">
        <v>226</v>
      </c>
      <c r="F141" s="10">
        <v>120</v>
      </c>
      <c r="G141" s="199">
        <f t="shared" si="35"/>
        <v>694</v>
      </c>
      <c r="H141" s="9"/>
    </row>
    <row r="142" spans="1:8" s="142" customFormat="1" ht="19.5" customHeight="1">
      <c r="A142" s="77" t="s">
        <v>7</v>
      </c>
      <c r="B142" s="133">
        <f aca="true" t="shared" si="36" ref="B142:G142">B143</f>
        <v>15906</v>
      </c>
      <c r="C142" s="133">
        <f t="shared" si="36"/>
        <v>628</v>
      </c>
      <c r="D142" s="133">
        <f t="shared" si="36"/>
        <v>3189</v>
      </c>
      <c r="E142" s="133">
        <f t="shared" si="36"/>
        <v>4484</v>
      </c>
      <c r="F142" s="133">
        <f t="shared" si="36"/>
        <v>2861</v>
      </c>
      <c r="G142" s="134">
        <f t="shared" si="36"/>
        <v>27068</v>
      </c>
      <c r="H142" s="141"/>
    </row>
    <row r="143" spans="1:8" s="142" customFormat="1" ht="19.5" customHeight="1">
      <c r="A143" s="183" t="s">
        <v>172</v>
      </c>
      <c r="B143" s="186">
        <f aca="true" t="shared" si="37" ref="B143:G143">SUM(B144:B153)</f>
        <v>15906</v>
      </c>
      <c r="C143" s="186">
        <f t="shared" si="37"/>
        <v>628</v>
      </c>
      <c r="D143" s="186">
        <f t="shared" si="37"/>
        <v>3189</v>
      </c>
      <c r="E143" s="186">
        <f t="shared" si="37"/>
        <v>4484</v>
      </c>
      <c r="F143" s="186">
        <f t="shared" si="37"/>
        <v>2861</v>
      </c>
      <c r="G143" s="198">
        <f t="shared" si="37"/>
        <v>27068</v>
      </c>
      <c r="H143" s="141"/>
    </row>
    <row r="144" spans="1:8" ht="19.5" customHeight="1">
      <c r="A144" s="75" t="s">
        <v>174</v>
      </c>
      <c r="B144" s="10">
        <v>191</v>
      </c>
      <c r="C144" s="10">
        <v>14</v>
      </c>
      <c r="D144" s="10">
        <v>256</v>
      </c>
      <c r="E144" s="10">
        <v>55</v>
      </c>
      <c r="F144" s="10">
        <v>195</v>
      </c>
      <c r="G144" s="199">
        <f aca="true" t="shared" si="38" ref="G144:G153">B144+C144+D144+E144+F144</f>
        <v>711</v>
      </c>
      <c r="H144" s="9"/>
    </row>
    <row r="145" spans="1:8" ht="19.5" customHeight="1">
      <c r="A145" s="75" t="s">
        <v>175</v>
      </c>
      <c r="B145" s="10">
        <v>1709</v>
      </c>
      <c r="C145" s="10">
        <v>2</v>
      </c>
      <c r="D145" s="10">
        <v>160</v>
      </c>
      <c r="E145" s="10">
        <v>112</v>
      </c>
      <c r="F145" s="10">
        <v>47</v>
      </c>
      <c r="G145" s="199">
        <f t="shared" si="38"/>
        <v>2030</v>
      </c>
      <c r="H145" s="9"/>
    </row>
    <row r="146" spans="1:8" ht="19.5" customHeight="1">
      <c r="A146" s="75" t="s">
        <v>176</v>
      </c>
      <c r="B146" s="10">
        <v>10139</v>
      </c>
      <c r="C146" s="10">
        <v>64</v>
      </c>
      <c r="D146" s="10">
        <v>1349</v>
      </c>
      <c r="E146" s="10">
        <v>437</v>
      </c>
      <c r="F146" s="10">
        <v>182</v>
      </c>
      <c r="G146" s="199">
        <f t="shared" si="38"/>
        <v>12171</v>
      </c>
      <c r="H146" s="9"/>
    </row>
    <row r="147" spans="1:8" ht="19.5" customHeight="1">
      <c r="A147" s="75" t="s">
        <v>177</v>
      </c>
      <c r="B147" s="10">
        <v>1</v>
      </c>
      <c r="C147" s="10">
        <v>6</v>
      </c>
      <c r="D147" s="10">
        <v>0</v>
      </c>
      <c r="E147" s="10">
        <v>3</v>
      </c>
      <c r="F147" s="10">
        <v>0</v>
      </c>
      <c r="G147" s="199">
        <f t="shared" si="38"/>
        <v>10</v>
      </c>
      <c r="H147" s="9"/>
    </row>
    <row r="148" spans="1:8" ht="19.5" customHeight="1">
      <c r="A148" s="75" t="s">
        <v>178</v>
      </c>
      <c r="B148" s="10">
        <v>583</v>
      </c>
      <c r="C148" s="10">
        <v>25</v>
      </c>
      <c r="D148" s="10">
        <v>231</v>
      </c>
      <c r="E148" s="10">
        <v>55</v>
      </c>
      <c r="F148" s="10">
        <v>52</v>
      </c>
      <c r="G148" s="199">
        <f t="shared" si="38"/>
        <v>946</v>
      </c>
      <c r="H148" s="9"/>
    </row>
    <row r="149" spans="1:8" ht="19.5" customHeight="1">
      <c r="A149" s="75" t="s">
        <v>180</v>
      </c>
      <c r="B149" s="10">
        <v>2936</v>
      </c>
      <c r="C149" s="10">
        <v>4</v>
      </c>
      <c r="D149" s="10">
        <v>759</v>
      </c>
      <c r="E149" s="10">
        <v>1489</v>
      </c>
      <c r="F149" s="10">
        <v>2292</v>
      </c>
      <c r="G149" s="199">
        <f t="shared" si="38"/>
        <v>7480</v>
      </c>
      <c r="H149" s="9"/>
    </row>
    <row r="150" spans="1:8" ht="19.5" customHeight="1">
      <c r="A150" s="75" t="s">
        <v>181</v>
      </c>
      <c r="B150" s="10">
        <v>0</v>
      </c>
      <c r="C150" s="10">
        <v>71</v>
      </c>
      <c r="D150" s="10">
        <v>0</v>
      </c>
      <c r="E150" s="10">
        <v>4</v>
      </c>
      <c r="F150" s="10">
        <v>2</v>
      </c>
      <c r="G150" s="199">
        <f t="shared" si="38"/>
        <v>77</v>
      </c>
      <c r="H150" s="9"/>
    </row>
    <row r="151" spans="1:8" ht="19.5" customHeight="1">
      <c r="A151" s="75" t="s">
        <v>182</v>
      </c>
      <c r="B151" s="10">
        <v>178</v>
      </c>
      <c r="C151" s="10">
        <v>17</v>
      </c>
      <c r="D151" s="10">
        <v>18</v>
      </c>
      <c r="E151" s="10">
        <v>6</v>
      </c>
      <c r="F151" s="10">
        <v>-67</v>
      </c>
      <c r="G151" s="199">
        <f t="shared" si="38"/>
        <v>152</v>
      </c>
      <c r="H151" s="9"/>
    </row>
    <row r="152" spans="1:8" ht="19.5" customHeight="1">
      <c r="A152" s="75" t="s">
        <v>811</v>
      </c>
      <c r="B152" s="10">
        <v>11</v>
      </c>
      <c r="C152" s="10">
        <v>75</v>
      </c>
      <c r="D152" s="10">
        <v>3</v>
      </c>
      <c r="E152" s="10">
        <v>1999</v>
      </c>
      <c r="F152" s="10">
        <v>46</v>
      </c>
      <c r="G152" s="199">
        <f t="shared" si="38"/>
        <v>2134</v>
      </c>
      <c r="H152" s="9"/>
    </row>
    <row r="153" spans="1:8" ht="19.5" customHeight="1">
      <c r="A153" s="75" t="s">
        <v>184</v>
      </c>
      <c r="B153" s="10">
        <v>158</v>
      </c>
      <c r="C153" s="10">
        <v>350</v>
      </c>
      <c r="D153" s="10">
        <v>413</v>
      </c>
      <c r="E153" s="10">
        <v>324</v>
      </c>
      <c r="F153" s="10">
        <v>112</v>
      </c>
      <c r="G153" s="199">
        <f t="shared" si="38"/>
        <v>1357</v>
      </c>
      <c r="H153" s="9"/>
    </row>
    <row r="154" spans="1:8" s="142" customFormat="1" ht="19.5" customHeight="1">
      <c r="A154" s="77" t="s">
        <v>8</v>
      </c>
      <c r="B154" s="133">
        <f aca="true" t="shared" si="39" ref="B154:G154">B155+B161+B165</f>
        <v>12188</v>
      </c>
      <c r="C154" s="133">
        <f t="shared" si="39"/>
        <v>-58</v>
      </c>
      <c r="D154" s="133">
        <f t="shared" si="39"/>
        <v>3503</v>
      </c>
      <c r="E154" s="133">
        <f t="shared" si="39"/>
        <v>1059</v>
      </c>
      <c r="F154" s="133">
        <f t="shared" si="39"/>
        <v>16138</v>
      </c>
      <c r="G154" s="134">
        <f t="shared" si="39"/>
        <v>32830</v>
      </c>
      <c r="H154" s="141"/>
    </row>
    <row r="155" spans="1:8" s="142" customFormat="1" ht="19.5" customHeight="1">
      <c r="A155" s="183" t="s">
        <v>186</v>
      </c>
      <c r="B155" s="186">
        <f aca="true" t="shared" si="40" ref="B155:G155">SUM(B156:B160)</f>
        <v>9882</v>
      </c>
      <c r="C155" s="186">
        <f t="shared" si="40"/>
        <v>-202</v>
      </c>
      <c r="D155" s="186">
        <f t="shared" si="40"/>
        <v>2976</v>
      </c>
      <c r="E155" s="186">
        <f t="shared" si="40"/>
        <v>986</v>
      </c>
      <c r="F155" s="186">
        <f t="shared" si="40"/>
        <v>15641</v>
      </c>
      <c r="G155" s="198">
        <f t="shared" si="40"/>
        <v>29283</v>
      </c>
      <c r="H155" s="141"/>
    </row>
    <row r="156" spans="1:8" ht="19.5" customHeight="1">
      <c r="A156" s="75" t="s">
        <v>187</v>
      </c>
      <c r="B156" s="10">
        <v>5661</v>
      </c>
      <c r="C156" s="10">
        <v>137</v>
      </c>
      <c r="D156" s="10">
        <v>1255</v>
      </c>
      <c r="E156" s="10">
        <v>512</v>
      </c>
      <c r="F156" s="10">
        <v>8881</v>
      </c>
      <c r="G156" s="199">
        <f>B156+C156+D156+E156+F156</f>
        <v>16446</v>
      </c>
      <c r="H156" s="9"/>
    </row>
    <row r="157" spans="1:8" ht="19.5" customHeight="1">
      <c r="A157" s="75" t="s">
        <v>188</v>
      </c>
      <c r="B157" s="10">
        <v>227</v>
      </c>
      <c r="C157" s="10">
        <v>78</v>
      </c>
      <c r="D157" s="10">
        <v>0</v>
      </c>
      <c r="E157" s="10">
        <v>0</v>
      </c>
      <c r="F157" s="10">
        <v>3</v>
      </c>
      <c r="G157" s="199">
        <f>B157+C157+D157+E157+F157</f>
        <v>308</v>
      </c>
      <c r="H157" s="9"/>
    </row>
    <row r="158" spans="1:8" ht="19.5" customHeight="1">
      <c r="A158" s="75" t="s">
        <v>189</v>
      </c>
      <c r="B158" s="10">
        <v>141</v>
      </c>
      <c r="C158" s="10">
        <v>172</v>
      </c>
      <c r="D158" s="10">
        <v>211</v>
      </c>
      <c r="E158" s="10">
        <v>157</v>
      </c>
      <c r="F158" s="10">
        <v>1148</v>
      </c>
      <c r="G158" s="199">
        <f>B158+C158+D158+E158+F158</f>
        <v>1829</v>
      </c>
      <c r="H158" s="9"/>
    </row>
    <row r="159" spans="1:8" ht="19.5" customHeight="1">
      <c r="A159" s="75" t="s">
        <v>190</v>
      </c>
      <c r="B159" s="10">
        <v>1116</v>
      </c>
      <c r="C159" s="10">
        <v>0</v>
      </c>
      <c r="D159" s="10">
        <v>214</v>
      </c>
      <c r="E159" s="10">
        <v>65</v>
      </c>
      <c r="F159" s="10">
        <v>1911</v>
      </c>
      <c r="G159" s="199">
        <f>B159+C159+D159+E159+F159</f>
        <v>3306</v>
      </c>
      <c r="H159" s="9"/>
    </row>
    <row r="160" spans="1:8" ht="19.5" customHeight="1">
      <c r="A160" s="75" t="s">
        <v>191</v>
      </c>
      <c r="B160" s="10">
        <v>2737</v>
      </c>
      <c r="C160" s="10">
        <v>-589</v>
      </c>
      <c r="D160" s="10">
        <v>1296</v>
      </c>
      <c r="E160" s="10">
        <v>252</v>
      </c>
      <c r="F160" s="10">
        <v>3698</v>
      </c>
      <c r="G160" s="199">
        <f>B160+C160+D160+E160+F160</f>
        <v>7394</v>
      </c>
      <c r="H160" s="9"/>
    </row>
    <row r="161" spans="1:8" s="142" customFormat="1" ht="19.5" customHeight="1">
      <c r="A161" s="183" t="s">
        <v>192</v>
      </c>
      <c r="B161" s="186">
        <f aca="true" t="shared" si="41" ref="B161:G161">SUM(B162:B164)</f>
        <v>1565</v>
      </c>
      <c r="C161" s="186">
        <f t="shared" si="41"/>
        <v>124</v>
      </c>
      <c r="D161" s="186">
        <f t="shared" si="41"/>
        <v>448</v>
      </c>
      <c r="E161" s="186">
        <f t="shared" si="41"/>
        <v>41</v>
      </c>
      <c r="F161" s="186">
        <f t="shared" si="41"/>
        <v>392</v>
      </c>
      <c r="G161" s="198">
        <f t="shared" si="41"/>
        <v>2570</v>
      </c>
      <c r="H161" s="141"/>
    </row>
    <row r="162" spans="1:8" ht="19.5" customHeight="1">
      <c r="A162" s="75" t="s">
        <v>193</v>
      </c>
      <c r="B162" s="10">
        <v>239</v>
      </c>
      <c r="C162" s="10">
        <v>3</v>
      </c>
      <c r="D162" s="10">
        <v>-9</v>
      </c>
      <c r="E162" s="10">
        <v>7</v>
      </c>
      <c r="F162" s="10">
        <v>33</v>
      </c>
      <c r="G162" s="199">
        <f aca="true" t="shared" si="42" ref="G162:G168">B162+C162+D162+E162+F162</f>
        <v>273</v>
      </c>
      <c r="H162" s="9"/>
    </row>
    <row r="163" spans="1:8" ht="19.5" customHeight="1">
      <c r="A163" s="75" t="s">
        <v>195</v>
      </c>
      <c r="B163" s="10">
        <v>242</v>
      </c>
      <c r="C163" s="10">
        <v>46</v>
      </c>
      <c r="D163" s="10">
        <v>381</v>
      </c>
      <c r="E163" s="10">
        <v>24</v>
      </c>
      <c r="F163" s="10">
        <v>234</v>
      </c>
      <c r="G163" s="199">
        <f t="shared" si="42"/>
        <v>927</v>
      </c>
      <c r="H163" s="9"/>
    </row>
    <row r="164" spans="1:8" ht="19.5" customHeight="1">
      <c r="A164" s="75" t="s">
        <v>196</v>
      </c>
      <c r="B164" s="10">
        <v>1084</v>
      </c>
      <c r="C164" s="10">
        <v>75</v>
      </c>
      <c r="D164" s="10">
        <v>76</v>
      </c>
      <c r="E164" s="10">
        <v>10</v>
      </c>
      <c r="F164" s="10">
        <v>125</v>
      </c>
      <c r="G164" s="199">
        <f t="shared" si="42"/>
        <v>1370</v>
      </c>
      <c r="H164" s="9"/>
    </row>
    <row r="165" spans="1:8" s="142" customFormat="1" ht="19.5" customHeight="1">
      <c r="A165" s="183" t="s">
        <v>197</v>
      </c>
      <c r="B165" s="186">
        <f>SUM(B166:B168)</f>
        <v>741</v>
      </c>
      <c r="C165" s="186">
        <f>SUM(C166:C168)</f>
        <v>20</v>
      </c>
      <c r="D165" s="186">
        <f>SUM(D166:D168)</f>
        <v>79</v>
      </c>
      <c r="E165" s="186">
        <f>SUM(E166:E168)</f>
        <v>32</v>
      </c>
      <c r="F165" s="186">
        <f>SUM(F166:F168)</f>
        <v>105</v>
      </c>
      <c r="G165" s="199">
        <f t="shared" si="42"/>
        <v>977</v>
      </c>
      <c r="H165" s="141"/>
    </row>
    <row r="166" spans="1:8" ht="19.5" customHeight="1">
      <c r="A166" s="75" t="s">
        <v>198</v>
      </c>
      <c r="B166" s="10">
        <v>214</v>
      </c>
      <c r="C166" s="10">
        <v>18</v>
      </c>
      <c r="D166" s="10">
        <v>4</v>
      </c>
      <c r="E166" s="10">
        <v>3</v>
      </c>
      <c r="F166" s="10">
        <v>6</v>
      </c>
      <c r="G166" s="199">
        <f t="shared" si="42"/>
        <v>245</v>
      </c>
      <c r="H166" s="9"/>
    </row>
    <row r="167" spans="1:8" ht="19.5" customHeight="1">
      <c r="A167" s="75" t="s">
        <v>199</v>
      </c>
      <c r="B167" s="10">
        <v>0</v>
      </c>
      <c r="C167" s="10">
        <v>0</v>
      </c>
      <c r="D167" s="10">
        <v>43</v>
      </c>
      <c r="E167" s="10">
        <v>0</v>
      </c>
      <c r="F167" s="10">
        <v>18</v>
      </c>
      <c r="G167" s="199">
        <f t="shared" si="42"/>
        <v>61</v>
      </c>
      <c r="H167" s="9"/>
    </row>
    <row r="168" spans="1:8" ht="19.5" customHeight="1">
      <c r="A168" s="75" t="s">
        <v>200</v>
      </c>
      <c r="B168" s="10">
        <v>527</v>
      </c>
      <c r="C168" s="10">
        <v>2</v>
      </c>
      <c r="D168" s="10">
        <v>32</v>
      </c>
      <c r="E168" s="10">
        <v>29</v>
      </c>
      <c r="F168" s="10">
        <v>81</v>
      </c>
      <c r="G168" s="199">
        <f t="shared" si="42"/>
        <v>671</v>
      </c>
      <c r="H168" s="9"/>
    </row>
    <row r="169" spans="1:8" s="142" customFormat="1" ht="19.5" customHeight="1">
      <c r="A169" s="77" t="s">
        <v>9</v>
      </c>
      <c r="B169" s="133">
        <f aca="true" t="shared" si="43" ref="B169:G169">B170+B175+B179+B181</f>
        <v>40970</v>
      </c>
      <c r="C169" s="133">
        <f t="shared" si="43"/>
        <v>1070</v>
      </c>
      <c r="D169" s="133">
        <f t="shared" si="43"/>
        <v>14520</v>
      </c>
      <c r="E169" s="133">
        <f t="shared" si="43"/>
        <v>1139</v>
      </c>
      <c r="F169" s="133">
        <f t="shared" si="43"/>
        <v>16833</v>
      </c>
      <c r="G169" s="134">
        <f t="shared" si="43"/>
        <v>74532</v>
      </c>
      <c r="H169" s="141"/>
    </row>
    <row r="170" spans="1:8" s="142" customFormat="1" ht="19.5" customHeight="1">
      <c r="A170" s="183" t="s">
        <v>201</v>
      </c>
      <c r="B170" s="186">
        <f aca="true" t="shared" si="44" ref="B170:G170">SUM(B171:B174)</f>
        <v>10</v>
      </c>
      <c r="C170" s="186">
        <f t="shared" si="44"/>
        <v>38</v>
      </c>
      <c r="D170" s="186">
        <f t="shared" si="44"/>
        <v>319</v>
      </c>
      <c r="E170" s="186">
        <f t="shared" si="44"/>
        <v>11</v>
      </c>
      <c r="F170" s="186">
        <f t="shared" si="44"/>
        <v>304</v>
      </c>
      <c r="G170" s="198">
        <f t="shared" si="44"/>
        <v>682</v>
      </c>
      <c r="H170" s="141"/>
    </row>
    <row r="171" spans="1:8" ht="19.5" customHeight="1">
      <c r="A171" s="75" t="s">
        <v>202</v>
      </c>
      <c r="B171" s="10">
        <v>10</v>
      </c>
      <c r="C171" s="10">
        <v>0</v>
      </c>
      <c r="D171" s="10">
        <v>271</v>
      </c>
      <c r="E171" s="10">
        <v>3</v>
      </c>
      <c r="F171" s="10">
        <v>27</v>
      </c>
      <c r="G171" s="199">
        <f>B171+C171+D171+E171+F171</f>
        <v>311</v>
      </c>
      <c r="H171" s="9"/>
    </row>
    <row r="172" spans="1:8" ht="19.5" customHeight="1">
      <c r="A172" s="75" t="s">
        <v>203</v>
      </c>
      <c r="B172" s="10">
        <v>0</v>
      </c>
      <c r="C172" s="10">
        <v>38</v>
      </c>
      <c r="D172" s="10">
        <v>4</v>
      </c>
      <c r="E172" s="10">
        <v>0</v>
      </c>
      <c r="F172" s="10">
        <v>255</v>
      </c>
      <c r="G172" s="199">
        <f>B172+C172+D172+E172+F172</f>
        <v>297</v>
      </c>
      <c r="H172" s="9"/>
    </row>
    <row r="173" spans="1:8" ht="19.5" customHeight="1">
      <c r="A173" s="75" t="s">
        <v>204</v>
      </c>
      <c r="B173" s="10">
        <v>0</v>
      </c>
      <c r="C173" s="10">
        <v>0</v>
      </c>
      <c r="D173" s="10">
        <v>13</v>
      </c>
      <c r="E173" s="10">
        <v>8</v>
      </c>
      <c r="F173" s="10">
        <v>21</v>
      </c>
      <c r="G173" s="199">
        <f>B173+C173+D173+E173+F173</f>
        <v>42</v>
      </c>
      <c r="H173" s="9"/>
    </row>
    <row r="174" spans="1:8" ht="19.5" customHeight="1">
      <c r="A174" s="75" t="s">
        <v>205</v>
      </c>
      <c r="B174" s="10">
        <v>0</v>
      </c>
      <c r="C174" s="10">
        <v>0</v>
      </c>
      <c r="D174" s="10">
        <v>31</v>
      </c>
      <c r="E174" s="10">
        <v>0</v>
      </c>
      <c r="F174" s="10">
        <v>1</v>
      </c>
      <c r="G174" s="199">
        <f>B174+C174+D174+E174+F174</f>
        <v>32</v>
      </c>
      <c r="H174" s="9"/>
    </row>
    <row r="175" spans="1:8" s="142" customFormat="1" ht="19.5" customHeight="1">
      <c r="A175" s="183" t="s">
        <v>206</v>
      </c>
      <c r="B175" s="186">
        <f aca="true" t="shared" si="45" ref="B175:G175">SUM(B176:B178)</f>
        <v>1345</v>
      </c>
      <c r="C175" s="186">
        <f t="shared" si="45"/>
        <v>16</v>
      </c>
      <c r="D175" s="186">
        <f t="shared" si="45"/>
        <v>131</v>
      </c>
      <c r="E175" s="186">
        <f t="shared" si="45"/>
        <v>25</v>
      </c>
      <c r="F175" s="186">
        <f t="shared" si="45"/>
        <v>198</v>
      </c>
      <c r="G175" s="198">
        <f t="shared" si="45"/>
        <v>1715</v>
      </c>
      <c r="H175" s="141"/>
    </row>
    <row r="176" spans="1:8" ht="19.5" customHeight="1">
      <c r="A176" s="75" t="s">
        <v>207</v>
      </c>
      <c r="B176" s="10">
        <v>191</v>
      </c>
      <c r="C176" s="10">
        <v>0</v>
      </c>
      <c r="D176" s="10">
        <v>94</v>
      </c>
      <c r="E176" s="10">
        <v>23</v>
      </c>
      <c r="F176" s="10">
        <v>45</v>
      </c>
      <c r="G176" s="199">
        <f>B176+C176+D176+E176+F176</f>
        <v>353</v>
      </c>
      <c r="H176" s="9"/>
    </row>
    <row r="177" spans="1:8" ht="19.5" customHeight="1">
      <c r="A177" s="75" t="s">
        <v>812</v>
      </c>
      <c r="B177" s="10">
        <v>952</v>
      </c>
      <c r="C177" s="10">
        <v>0</v>
      </c>
      <c r="D177" s="10">
        <v>22</v>
      </c>
      <c r="E177" s="10">
        <v>0</v>
      </c>
      <c r="F177" s="10">
        <v>5</v>
      </c>
      <c r="G177" s="199">
        <f>B177+C177+D177+E177+F177</f>
        <v>979</v>
      </c>
      <c r="H177" s="9"/>
    </row>
    <row r="178" spans="1:8" ht="19.5" customHeight="1">
      <c r="A178" s="75" t="s">
        <v>210</v>
      </c>
      <c r="B178" s="10">
        <v>202</v>
      </c>
      <c r="C178" s="10">
        <v>16</v>
      </c>
      <c r="D178" s="10">
        <v>15</v>
      </c>
      <c r="E178" s="10">
        <v>2</v>
      </c>
      <c r="F178" s="10">
        <v>148</v>
      </c>
      <c r="G178" s="199">
        <f>B178+C178+D178+E178+F178</f>
        <v>383</v>
      </c>
      <c r="H178" s="9"/>
    </row>
    <row r="179" spans="1:8" s="142" customFormat="1" ht="19.5" customHeight="1">
      <c r="A179" s="183" t="s">
        <v>211</v>
      </c>
      <c r="B179" s="186">
        <f aca="true" t="shared" si="46" ref="B179:G179">B180</f>
        <v>36486</v>
      </c>
      <c r="C179" s="186">
        <f t="shared" si="46"/>
        <v>250</v>
      </c>
      <c r="D179" s="186">
        <f t="shared" si="46"/>
        <v>12880</v>
      </c>
      <c r="E179" s="186">
        <f t="shared" si="46"/>
        <v>831</v>
      </c>
      <c r="F179" s="186">
        <f t="shared" si="46"/>
        <v>7867</v>
      </c>
      <c r="G179" s="198">
        <f t="shared" si="46"/>
        <v>58314</v>
      </c>
      <c r="H179" s="141"/>
    </row>
    <row r="180" spans="1:8" ht="19.5" customHeight="1">
      <c r="A180" s="75" t="s">
        <v>212</v>
      </c>
      <c r="B180" s="10">
        <v>36486</v>
      </c>
      <c r="C180" s="10">
        <v>250</v>
      </c>
      <c r="D180" s="10">
        <v>12880</v>
      </c>
      <c r="E180" s="10">
        <v>831</v>
      </c>
      <c r="F180" s="10">
        <v>7867</v>
      </c>
      <c r="G180" s="199">
        <f>B180+C180+D180+E180+F180</f>
        <v>58314</v>
      </c>
      <c r="H180" s="9"/>
    </row>
    <row r="181" spans="1:8" s="142" customFormat="1" ht="19.5" customHeight="1">
      <c r="A181" s="183" t="s">
        <v>213</v>
      </c>
      <c r="B181" s="186">
        <f aca="true" t="shared" si="47" ref="B181:G181">SUM(B182:B187)</f>
        <v>3129</v>
      </c>
      <c r="C181" s="186">
        <f t="shared" si="47"/>
        <v>766</v>
      </c>
      <c r="D181" s="186">
        <f t="shared" si="47"/>
        <v>1190</v>
      </c>
      <c r="E181" s="186">
        <f t="shared" si="47"/>
        <v>272</v>
      </c>
      <c r="F181" s="186">
        <f t="shared" si="47"/>
        <v>8464</v>
      </c>
      <c r="G181" s="198">
        <f t="shared" si="47"/>
        <v>13821</v>
      </c>
      <c r="H181" s="141"/>
    </row>
    <row r="182" spans="1:8" ht="19.5" customHeight="1">
      <c r="A182" s="75" t="s">
        <v>214</v>
      </c>
      <c r="B182" s="10">
        <v>273</v>
      </c>
      <c r="C182" s="10">
        <v>1</v>
      </c>
      <c r="D182" s="10">
        <v>24</v>
      </c>
      <c r="E182" s="10">
        <v>9</v>
      </c>
      <c r="F182" s="10">
        <v>228</v>
      </c>
      <c r="G182" s="199">
        <f aca="true" t="shared" si="48" ref="G182:G187">B182+C182+D182+E182+F182</f>
        <v>535</v>
      </c>
      <c r="H182" s="9"/>
    </row>
    <row r="183" spans="1:8" ht="19.5" customHeight="1">
      <c r="A183" s="75" t="s">
        <v>215</v>
      </c>
      <c r="B183" s="10">
        <v>2063</v>
      </c>
      <c r="C183" s="10">
        <v>46</v>
      </c>
      <c r="D183" s="10">
        <v>581</v>
      </c>
      <c r="E183" s="10">
        <v>102</v>
      </c>
      <c r="F183" s="10">
        <v>2977</v>
      </c>
      <c r="G183" s="199">
        <f t="shared" si="48"/>
        <v>5769</v>
      </c>
      <c r="H183" s="9"/>
    </row>
    <row r="184" spans="1:8" ht="19.5" customHeight="1">
      <c r="A184" s="75" t="s">
        <v>216</v>
      </c>
      <c r="B184" s="10">
        <v>96</v>
      </c>
      <c r="C184" s="10">
        <v>0</v>
      </c>
      <c r="D184" s="10">
        <v>209</v>
      </c>
      <c r="E184" s="10">
        <v>31</v>
      </c>
      <c r="F184" s="10">
        <v>562</v>
      </c>
      <c r="G184" s="199">
        <f t="shared" si="48"/>
        <v>898</v>
      </c>
      <c r="H184" s="9"/>
    </row>
    <row r="185" spans="1:8" ht="19.5" customHeight="1">
      <c r="A185" s="75" t="s">
        <v>217</v>
      </c>
      <c r="B185" s="10">
        <v>11</v>
      </c>
      <c r="C185" s="10">
        <v>116</v>
      </c>
      <c r="D185" s="10">
        <v>68</v>
      </c>
      <c r="E185" s="10">
        <v>103</v>
      </c>
      <c r="F185" s="10">
        <v>170</v>
      </c>
      <c r="G185" s="199">
        <f t="shared" si="48"/>
        <v>468</v>
      </c>
      <c r="H185" s="9"/>
    </row>
    <row r="186" spans="1:8" ht="19.5" customHeight="1">
      <c r="A186" s="75" t="s">
        <v>218</v>
      </c>
      <c r="B186" s="10">
        <v>686</v>
      </c>
      <c r="C186" s="10">
        <v>95</v>
      </c>
      <c r="D186" s="10">
        <v>228</v>
      </c>
      <c r="E186" s="10">
        <v>21</v>
      </c>
      <c r="F186" s="10">
        <v>4242</v>
      </c>
      <c r="G186" s="199">
        <f t="shared" si="48"/>
        <v>5272</v>
      </c>
      <c r="H186" s="9"/>
    </row>
    <row r="187" spans="1:8" ht="19.5" customHeight="1">
      <c r="A187" s="75" t="s">
        <v>219</v>
      </c>
      <c r="B187" s="10">
        <v>0</v>
      </c>
      <c r="C187" s="10">
        <v>508</v>
      </c>
      <c r="D187" s="10">
        <v>80</v>
      </c>
      <c r="E187" s="10">
        <v>6</v>
      </c>
      <c r="F187" s="10">
        <v>285</v>
      </c>
      <c r="G187" s="199">
        <f t="shared" si="48"/>
        <v>879</v>
      </c>
      <c r="H187" s="9"/>
    </row>
    <row r="188" spans="1:8" s="142" customFormat="1" ht="19.5" customHeight="1">
      <c r="A188" s="77" t="s">
        <v>10</v>
      </c>
      <c r="B188" s="133">
        <f aca="true" t="shared" si="49" ref="B188:G188">B189+B196+B205</f>
        <v>15933</v>
      </c>
      <c r="C188" s="133">
        <f t="shared" si="49"/>
        <v>908</v>
      </c>
      <c r="D188" s="133">
        <f t="shared" si="49"/>
        <v>1495</v>
      </c>
      <c r="E188" s="133">
        <f t="shared" si="49"/>
        <v>335</v>
      </c>
      <c r="F188" s="133">
        <f t="shared" si="49"/>
        <v>6904</v>
      </c>
      <c r="G188" s="134">
        <f t="shared" si="49"/>
        <v>25575</v>
      </c>
      <c r="H188" s="141"/>
    </row>
    <row r="189" spans="1:8" s="142" customFormat="1" ht="19.5" customHeight="1">
      <c r="A189" s="183" t="s">
        <v>220</v>
      </c>
      <c r="B189" s="186">
        <f aca="true" t="shared" si="50" ref="B189:G189">SUM(B190:B195)</f>
        <v>15036</v>
      </c>
      <c r="C189" s="186">
        <f t="shared" si="50"/>
        <v>577</v>
      </c>
      <c r="D189" s="186">
        <f t="shared" si="50"/>
        <v>941</v>
      </c>
      <c r="E189" s="186">
        <f t="shared" si="50"/>
        <v>208</v>
      </c>
      <c r="F189" s="186">
        <f t="shared" si="50"/>
        <v>2392</v>
      </c>
      <c r="G189" s="198">
        <f t="shared" si="50"/>
        <v>19154</v>
      </c>
      <c r="H189" s="141"/>
    </row>
    <row r="190" spans="1:8" ht="19.5" customHeight="1">
      <c r="A190" s="75" t="s">
        <v>221</v>
      </c>
      <c r="B190" s="10">
        <v>352</v>
      </c>
      <c r="C190" s="10">
        <v>0</v>
      </c>
      <c r="D190" s="10">
        <v>57</v>
      </c>
      <c r="E190" s="10">
        <v>56</v>
      </c>
      <c r="F190" s="10">
        <v>78</v>
      </c>
      <c r="G190" s="199">
        <f aca="true" t="shared" si="51" ref="G190:G195">B190+C190+D190+E190+F190</f>
        <v>543</v>
      </c>
      <c r="H190" s="9"/>
    </row>
    <row r="191" spans="1:8" ht="19.5" customHeight="1">
      <c r="A191" s="75" t="s">
        <v>222</v>
      </c>
      <c r="B191" s="10">
        <v>0</v>
      </c>
      <c r="C191" s="10">
        <v>0</v>
      </c>
      <c r="D191" s="10">
        <v>60</v>
      </c>
      <c r="E191" s="10">
        <v>15</v>
      </c>
      <c r="F191" s="10">
        <v>2</v>
      </c>
      <c r="G191" s="199">
        <f t="shared" si="51"/>
        <v>77</v>
      </c>
      <c r="H191" s="9"/>
    </row>
    <row r="192" spans="1:8" ht="19.5" customHeight="1">
      <c r="A192" s="75" t="s">
        <v>223</v>
      </c>
      <c r="B192" s="10">
        <v>4607</v>
      </c>
      <c r="C192" s="10">
        <v>341</v>
      </c>
      <c r="D192" s="10">
        <v>350</v>
      </c>
      <c r="E192" s="10">
        <v>50</v>
      </c>
      <c r="F192" s="10">
        <v>125</v>
      </c>
      <c r="G192" s="199">
        <f t="shared" si="51"/>
        <v>5473</v>
      </c>
      <c r="H192" s="9"/>
    </row>
    <row r="193" spans="1:8" ht="19.5" customHeight="1">
      <c r="A193" s="75" t="s">
        <v>224</v>
      </c>
      <c r="B193" s="10">
        <v>9603</v>
      </c>
      <c r="C193" s="10">
        <v>229</v>
      </c>
      <c r="D193" s="10">
        <v>255</v>
      </c>
      <c r="E193" s="10">
        <v>12</v>
      </c>
      <c r="F193" s="10">
        <v>2134</v>
      </c>
      <c r="G193" s="199">
        <f t="shared" si="51"/>
        <v>12233</v>
      </c>
      <c r="H193" s="9"/>
    </row>
    <row r="194" spans="1:8" ht="19.5" customHeight="1">
      <c r="A194" s="75" t="s">
        <v>225</v>
      </c>
      <c r="B194" s="10">
        <v>267</v>
      </c>
      <c r="C194" s="10">
        <v>0</v>
      </c>
      <c r="D194" s="10">
        <v>98</v>
      </c>
      <c r="E194" s="10">
        <v>10</v>
      </c>
      <c r="F194" s="10">
        <v>56</v>
      </c>
      <c r="G194" s="199">
        <f t="shared" si="51"/>
        <v>431</v>
      </c>
      <c r="H194" s="9"/>
    </row>
    <row r="195" spans="1:8" ht="19.5" customHeight="1">
      <c r="A195" s="75" t="s">
        <v>226</v>
      </c>
      <c r="B195" s="10">
        <v>207</v>
      </c>
      <c r="C195" s="10">
        <v>7</v>
      </c>
      <c r="D195" s="10">
        <v>121</v>
      </c>
      <c r="E195" s="10">
        <v>65</v>
      </c>
      <c r="F195" s="10">
        <v>-3</v>
      </c>
      <c r="G195" s="199">
        <f t="shared" si="51"/>
        <v>397</v>
      </c>
      <c r="H195" s="9"/>
    </row>
    <row r="196" spans="1:8" s="142" customFormat="1" ht="19.5" customHeight="1">
      <c r="A196" s="183" t="s">
        <v>227</v>
      </c>
      <c r="B196" s="186">
        <f aca="true" t="shared" si="52" ref="B196:G196">SUM(B197:B204)</f>
        <v>0</v>
      </c>
      <c r="C196" s="186">
        <f t="shared" si="52"/>
        <v>89</v>
      </c>
      <c r="D196" s="186">
        <f t="shared" si="52"/>
        <v>31</v>
      </c>
      <c r="E196" s="186">
        <f t="shared" si="52"/>
        <v>46</v>
      </c>
      <c r="F196" s="186">
        <f t="shared" si="52"/>
        <v>326</v>
      </c>
      <c r="G196" s="198">
        <f t="shared" si="52"/>
        <v>492</v>
      </c>
      <c r="H196" s="141"/>
    </row>
    <row r="197" spans="1:8" ht="19.5" customHeight="1">
      <c r="A197" s="75" t="s">
        <v>228</v>
      </c>
      <c r="B197" s="10">
        <v>0</v>
      </c>
      <c r="C197" s="10">
        <v>89</v>
      </c>
      <c r="D197" s="10">
        <v>13</v>
      </c>
      <c r="E197" s="10">
        <v>41</v>
      </c>
      <c r="F197" s="10">
        <v>324</v>
      </c>
      <c r="G197" s="199">
        <f aca="true" t="shared" si="53" ref="G197:G204">B197+C197+D197+E197+F197</f>
        <v>467</v>
      </c>
      <c r="H197" s="9"/>
    </row>
    <row r="198" spans="1:8" ht="19.5" customHeight="1">
      <c r="A198" s="75" t="s">
        <v>229</v>
      </c>
      <c r="B198" s="10">
        <v>0</v>
      </c>
      <c r="C198" s="10">
        <v>0</v>
      </c>
      <c r="D198" s="10">
        <v>0</v>
      </c>
      <c r="E198" s="10">
        <v>0</v>
      </c>
      <c r="F198" s="10">
        <v>0</v>
      </c>
      <c r="G198" s="199">
        <f t="shared" si="53"/>
        <v>0</v>
      </c>
      <c r="H198" s="9"/>
    </row>
    <row r="199" spans="1:8" ht="19.5" customHeight="1">
      <c r="A199" s="75" t="s">
        <v>231</v>
      </c>
      <c r="B199" s="10">
        <v>0</v>
      </c>
      <c r="C199" s="10">
        <v>0</v>
      </c>
      <c r="D199" s="10">
        <v>0</v>
      </c>
      <c r="E199" s="10">
        <v>0</v>
      </c>
      <c r="F199" s="10">
        <v>0</v>
      </c>
      <c r="G199" s="199">
        <f t="shared" si="53"/>
        <v>0</v>
      </c>
      <c r="H199" s="9"/>
    </row>
    <row r="200" spans="1:8" ht="19.5" customHeight="1">
      <c r="A200" s="75" t="s">
        <v>232</v>
      </c>
      <c r="B200" s="10">
        <v>0</v>
      </c>
      <c r="C200" s="10">
        <v>0</v>
      </c>
      <c r="D200" s="10">
        <v>5</v>
      </c>
      <c r="E200" s="10">
        <v>0</v>
      </c>
      <c r="F200" s="10">
        <v>0</v>
      </c>
      <c r="G200" s="199">
        <f t="shared" si="53"/>
        <v>5</v>
      </c>
      <c r="H200" s="9"/>
    </row>
    <row r="201" spans="1:8" ht="19.5" customHeight="1">
      <c r="A201" s="75" t="s">
        <v>233</v>
      </c>
      <c r="B201" s="10">
        <v>0</v>
      </c>
      <c r="C201" s="10">
        <v>0</v>
      </c>
      <c r="D201" s="10">
        <v>10</v>
      </c>
      <c r="E201" s="10">
        <v>5</v>
      </c>
      <c r="F201" s="10">
        <v>0</v>
      </c>
      <c r="G201" s="199">
        <f t="shared" si="53"/>
        <v>15</v>
      </c>
      <c r="H201" s="9"/>
    </row>
    <row r="202" spans="1:8" ht="19.5" customHeight="1">
      <c r="A202" s="75" t="s">
        <v>234</v>
      </c>
      <c r="B202" s="10">
        <v>0</v>
      </c>
      <c r="C202" s="10">
        <v>0</v>
      </c>
      <c r="D202" s="10">
        <v>0</v>
      </c>
      <c r="E202" s="10">
        <v>0</v>
      </c>
      <c r="F202" s="10">
        <v>0</v>
      </c>
      <c r="G202" s="199">
        <f t="shared" si="53"/>
        <v>0</v>
      </c>
      <c r="H202" s="9"/>
    </row>
    <row r="203" spans="1:8" ht="19.5" customHeight="1">
      <c r="A203" s="75" t="s">
        <v>235</v>
      </c>
      <c r="B203" s="10">
        <v>0</v>
      </c>
      <c r="C203" s="10">
        <v>0</v>
      </c>
      <c r="D203" s="10">
        <v>0</v>
      </c>
      <c r="E203" s="10">
        <v>0</v>
      </c>
      <c r="F203" s="10">
        <v>2</v>
      </c>
      <c r="G203" s="199">
        <f t="shared" si="53"/>
        <v>2</v>
      </c>
      <c r="H203" s="9"/>
    </row>
    <row r="204" spans="1:8" ht="19.5" customHeight="1">
      <c r="A204" s="75" t="s">
        <v>236</v>
      </c>
      <c r="B204" s="10">
        <v>0</v>
      </c>
      <c r="C204" s="10">
        <v>0</v>
      </c>
      <c r="D204" s="10">
        <v>3</v>
      </c>
      <c r="E204" s="10">
        <v>0</v>
      </c>
      <c r="F204" s="10">
        <v>0</v>
      </c>
      <c r="G204" s="199">
        <f t="shared" si="53"/>
        <v>3</v>
      </c>
      <c r="H204" s="9"/>
    </row>
    <row r="205" spans="1:8" s="142" customFormat="1" ht="19.5" customHeight="1">
      <c r="A205" s="183" t="s">
        <v>237</v>
      </c>
      <c r="B205" s="186">
        <f aca="true" t="shared" si="54" ref="B205:G205">SUM(B206:B210)</f>
        <v>897</v>
      </c>
      <c r="C205" s="186">
        <f t="shared" si="54"/>
        <v>242</v>
      </c>
      <c r="D205" s="186">
        <f t="shared" si="54"/>
        <v>523</v>
      </c>
      <c r="E205" s="186">
        <f t="shared" si="54"/>
        <v>81</v>
      </c>
      <c r="F205" s="186">
        <f t="shared" si="54"/>
        <v>4186</v>
      </c>
      <c r="G205" s="198">
        <f t="shared" si="54"/>
        <v>5929</v>
      </c>
      <c r="H205" s="141"/>
    </row>
    <row r="206" spans="1:8" ht="19.5" customHeight="1">
      <c r="A206" s="75" t="s">
        <v>238</v>
      </c>
      <c r="B206" s="10">
        <v>346</v>
      </c>
      <c r="C206" s="10">
        <v>229</v>
      </c>
      <c r="D206" s="10">
        <v>23</v>
      </c>
      <c r="E206" s="10">
        <v>4</v>
      </c>
      <c r="F206" s="10">
        <v>2207</v>
      </c>
      <c r="G206" s="199">
        <f>B206+C206+D206+E206+F206</f>
        <v>2809</v>
      </c>
      <c r="H206" s="9"/>
    </row>
    <row r="207" spans="1:8" ht="19.5" customHeight="1">
      <c r="A207" s="75" t="s">
        <v>239</v>
      </c>
      <c r="B207" s="10">
        <v>390</v>
      </c>
      <c r="C207" s="10">
        <v>1</v>
      </c>
      <c r="D207" s="10">
        <v>361</v>
      </c>
      <c r="E207" s="10">
        <v>63</v>
      </c>
      <c r="F207" s="10">
        <v>1739</v>
      </c>
      <c r="G207" s="199">
        <f>B207+C207+D207+E207+F207</f>
        <v>2554</v>
      </c>
      <c r="H207" s="9"/>
    </row>
    <row r="208" spans="1:8" ht="19.5" customHeight="1">
      <c r="A208" s="75" t="s">
        <v>240</v>
      </c>
      <c r="B208" s="10">
        <v>0</v>
      </c>
      <c r="C208" s="10">
        <v>4</v>
      </c>
      <c r="D208" s="10">
        <v>26</v>
      </c>
      <c r="E208" s="10">
        <v>7</v>
      </c>
      <c r="F208" s="10">
        <v>3</v>
      </c>
      <c r="G208" s="199">
        <f>B208+C208+D208+E208+F208</f>
        <v>40</v>
      </c>
      <c r="H208" s="9"/>
    </row>
    <row r="209" spans="1:8" ht="19.5" customHeight="1">
      <c r="A209" s="75" t="s">
        <v>241</v>
      </c>
      <c r="B209" s="10">
        <v>161</v>
      </c>
      <c r="C209" s="10">
        <v>8</v>
      </c>
      <c r="D209" s="10">
        <v>91</v>
      </c>
      <c r="E209" s="10">
        <v>3</v>
      </c>
      <c r="F209" s="10">
        <v>232</v>
      </c>
      <c r="G209" s="199">
        <f>B209+C209+D209+E209+F209</f>
        <v>495</v>
      </c>
      <c r="H209" s="9"/>
    </row>
    <row r="210" spans="1:8" ht="19.5" customHeight="1">
      <c r="A210" s="75" t="s">
        <v>242</v>
      </c>
      <c r="B210" s="10">
        <v>0</v>
      </c>
      <c r="C210" s="10">
        <v>0</v>
      </c>
      <c r="D210" s="10">
        <v>22</v>
      </c>
      <c r="E210" s="10">
        <v>4</v>
      </c>
      <c r="F210" s="10">
        <v>5</v>
      </c>
      <c r="G210" s="199">
        <f>B210+C210+D210+E210+F210</f>
        <v>31</v>
      </c>
      <c r="H210" s="9"/>
    </row>
    <row r="211" spans="1:8" s="142" customFormat="1" ht="19.5" customHeight="1">
      <c r="A211" s="77" t="s">
        <v>11</v>
      </c>
      <c r="B211" s="133">
        <f aca="true" t="shared" si="55" ref="B211:F212">B212</f>
        <v>0</v>
      </c>
      <c r="C211" s="133">
        <f t="shared" si="55"/>
        <v>0</v>
      </c>
      <c r="D211" s="133">
        <f t="shared" si="55"/>
        <v>0</v>
      </c>
      <c r="E211" s="133">
        <f t="shared" si="55"/>
        <v>0</v>
      </c>
      <c r="F211" s="133">
        <f t="shared" si="55"/>
        <v>0</v>
      </c>
      <c r="G211" s="134">
        <f>G212</f>
        <v>0</v>
      </c>
      <c r="H211" s="141"/>
    </row>
    <row r="212" spans="1:8" s="142" customFormat="1" ht="19.5" customHeight="1">
      <c r="A212" s="183" t="s">
        <v>243</v>
      </c>
      <c r="B212" s="186">
        <f t="shared" si="55"/>
        <v>0</v>
      </c>
      <c r="C212" s="186">
        <f t="shared" si="55"/>
        <v>0</v>
      </c>
      <c r="D212" s="186">
        <f t="shared" si="55"/>
        <v>0</v>
      </c>
      <c r="E212" s="186">
        <f t="shared" si="55"/>
        <v>0</v>
      </c>
      <c r="F212" s="186">
        <f t="shared" si="55"/>
        <v>0</v>
      </c>
      <c r="G212" s="198">
        <f>G213</f>
        <v>0</v>
      </c>
      <c r="H212" s="141"/>
    </row>
    <row r="213" spans="1:8" ht="19.5" customHeight="1">
      <c r="A213" s="110" t="s">
        <v>244</v>
      </c>
      <c r="B213" s="114">
        <v>0</v>
      </c>
      <c r="C213" s="114">
        <v>0</v>
      </c>
      <c r="D213" s="114">
        <v>0</v>
      </c>
      <c r="E213" s="114">
        <v>0</v>
      </c>
      <c r="F213" s="114">
        <v>0</v>
      </c>
      <c r="G213" s="200">
        <f>B213+C213+D213+E213+F213</f>
        <v>0</v>
      </c>
      <c r="H213" s="9"/>
    </row>
    <row r="214" ht="13.5" thickBot="1"/>
    <row r="215" spans="1:12" ht="13.5" thickTop="1">
      <c r="A215" s="19" t="str">
        <f>'Περιεχόμενα-Contents'!B10</f>
        <v>(Τελευταία Ενημέρωση/Last update 01/07/2021)</v>
      </c>
      <c r="B215" s="18"/>
      <c r="C215" s="18"/>
      <c r="D215" s="18"/>
      <c r="E215" s="18"/>
      <c r="F215" s="18"/>
      <c r="G215" s="18"/>
      <c r="H215" s="11"/>
      <c r="I215" s="11"/>
      <c r="J215" s="11"/>
      <c r="K215" s="11"/>
      <c r="L215" s="11"/>
    </row>
    <row r="216" ht="12.75">
      <c r="A216" s="17" t="str">
        <f>'Περιεχόμενα-Contents'!B11</f>
        <v>COPYRIGHT ©: 2021 ΚΥΠΡΙΑΚΗ ΔΗΜΟΚΡΑΤΙΑ, ΣΤΑΤΙΣΤΙΚΗ ΥΠΗΡΕΣΙΑ/REPUBLIC OF CYPRUS, STATISTICAL SERVICE</v>
      </c>
    </row>
  </sheetData>
  <sheetProtection/>
  <mergeCells count="2">
    <mergeCell ref="A4:G4"/>
    <mergeCell ref="A5:G5"/>
  </mergeCells>
  <hyperlinks>
    <hyperlink ref="A1" location="'Περιεχόμενα-Contents'!A1" display="Περιεχόμενα - Contents"/>
  </hyperlinks>
  <printOptions horizontalCentered="1"/>
  <pageMargins left="0.2362204724409449" right="0.15748031496062992" top="0.4330708661417323" bottom="0.3937007874015748" header="0.2362204724409449" footer="0.15748031496062992"/>
  <pageSetup fitToHeight="7" horizontalDpi="600" verticalDpi="600" orientation="portrait" paperSize="9" scale="85" r:id="rId2"/>
  <headerFooter differentFirst="1">
    <oddHeader>&amp;L(συνέχεια)&amp;R(continued)</oddHeader>
    <oddFooter>&amp;C- &amp;P -</oddFooter>
    <firstFooter>&amp;L(συνεχ.)&amp;C- &amp;P -&amp;R(continued)</first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2022-11-16T10:03:58Z</cp:lastPrinted>
  <dcterms:created xsi:type="dcterms:W3CDTF">2017-09-21T11:34:35Z</dcterms:created>
  <dcterms:modified xsi:type="dcterms:W3CDTF">2022-11-16T14:26:13Z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